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otation Schedule" sheetId="2" state="visible" r:id="rId2"/>
    <sheet xmlns:r="http://schemas.openxmlformats.org/officeDocument/2006/relationships" name="Driver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'Dashboard'!$A$1:$N$29</definedName>
    <definedName name="_xlnm.Print_Area" localSheetId="1">'Rotation Schedule'!$A$1:$R$204</definedName>
    <definedName name="_xlnm.Print_Area" localSheetId="2">'Drivers'!$A$1:$N$104</definedName>
    <definedName name="_xlnm.Print_Area" localSheetId="3">'Settings'!$A$1:$G$17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/d/yyyy"/>
    <numFmt numFmtId="165" formatCode="$#,##0.00"/>
    <numFmt numFmtId="166" formatCode="0.0 &quot;miles&quot;"/>
    <numFmt numFmtId="167" formatCode="m/d/yyyy h:mm AM/PM"/>
    <numFmt numFmtId="168" formatCode="0 &quot;days&quot;"/>
    <numFmt numFmtId="169" formatCode="0.00 &quot;hours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0333D"/>
      <sz val="10"/>
    </font>
    <font>
      <name val="Calibri"/>
      <color rgb="0020333D"/>
      <sz val="10"/>
    </font>
    <font>
      <name val="Calibri"/>
      <b val="1"/>
      <color rgb="0020333D"/>
      <sz val="10"/>
    </font>
    <font>
      <name val="Calibri"/>
      <b val="1"/>
      <color rgb="00FFFFFF"/>
      <sz val="10"/>
    </font>
    <font>
      <name val="Calibri"/>
      <i val="1"/>
      <color rgb="009C5700"/>
      <sz val="9"/>
    </font>
    <font>
      <name val="Calibri"/>
      <b val="1"/>
      <color rgb="00123B52"/>
      <sz val="13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FFF4CC"/>
      </patternFill>
    </fill>
    <fill>
      <patternFill patternType="solid">
        <fgColor rgb="002A8C8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Continuous" vertical="center" wrapText="1"/>
    </xf>
    <xf numFmtId="0" fontId="2" fillId="3" borderId="0" applyAlignment="1" pivotButton="0" quotePrefix="0" xfId="0">
      <alignment vertical="center" wrapText="1"/>
    </xf>
    <xf numFmtId="0" fontId="5" fillId="5" borderId="1" applyAlignment="1" pivotButton="0" quotePrefix="0" xfId="0">
      <alignment horizontal="center"/>
    </xf>
    <xf numFmtId="164" fontId="4" fillId="6" borderId="1" applyAlignment="1" pivotButton="0" quotePrefix="0" xfId="0">
      <alignment horizontal="center"/>
    </xf>
    <xf numFmtId="0" fontId="5" fillId="2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vertical="center" wrapText="1"/>
    </xf>
    <xf numFmtId="167" fontId="3" fillId="6" borderId="1" applyAlignment="1" pivotButton="0" quotePrefix="0" xfId="0">
      <alignment vertical="center" wrapText="1"/>
    </xf>
    <xf numFmtId="164" fontId="3" fillId="6" borderId="1" applyAlignment="1" pivotButton="0" quotePrefix="0" xfId="0">
      <alignment vertical="center" wrapText="1"/>
    </xf>
    <xf numFmtId="168" fontId="3" fillId="6" borderId="1" applyAlignment="1" pivotButton="0" quotePrefix="0" xfId="0">
      <alignment vertical="center" wrapText="1"/>
    </xf>
    <xf numFmtId="0" fontId="3" fillId="4" borderId="1" applyAlignment="1" applyProtection="1" pivotButton="0" quotePrefix="0" xfId="0">
      <alignment vertical="center"/>
      <protection locked="0" hidden="0"/>
    </xf>
    <xf numFmtId="164" fontId="3" fillId="4" borderId="1" applyAlignment="1" applyProtection="1" pivotButton="0" quotePrefix="0" xfId="0">
      <alignment vertical="center"/>
      <protection locked="0" hidden="0"/>
    </xf>
    <xf numFmtId="18" fontId="3" fillId="4" borderId="1" applyAlignment="1" applyProtection="1" pivotButton="0" quotePrefix="0" xfId="0">
      <alignment vertical="center"/>
      <protection locked="0" hidden="0"/>
    </xf>
    <xf numFmtId="1" fontId="3" fillId="4" borderId="1" applyAlignment="1" applyProtection="1" pivotButton="0" quotePrefix="0" xfId="0">
      <alignment vertical="center"/>
      <protection locked="0" hidden="0"/>
    </xf>
    <xf numFmtId="2" fontId="3" fillId="4" borderId="1" applyAlignment="1" applyProtection="1" pivotButton="0" quotePrefix="0" xfId="0">
      <alignment vertical="center"/>
      <protection locked="0" hidden="0"/>
    </xf>
    <xf numFmtId="166" fontId="3" fillId="4" borderId="1" applyAlignment="1" applyProtection="1" pivotButton="0" quotePrefix="0" xfId="0">
      <alignment vertical="center"/>
      <protection locked="0" hidden="0"/>
    </xf>
    <xf numFmtId="0" fontId="3" fillId="4" borderId="1" applyAlignment="1" applyProtection="1" pivotButton="0" quotePrefix="0" xfId="0">
      <alignment vertical="top" wrapText="1"/>
      <protection locked="0" hidden="0"/>
    </xf>
    <xf numFmtId="169" fontId="3" fillId="6" borderId="1" applyAlignment="1" pivotButton="0" quotePrefix="0" xfId="0">
      <alignment vertical="center"/>
    </xf>
    <xf numFmtId="165" fontId="3" fillId="6" borderId="1" applyAlignment="1" pivotButton="0" quotePrefix="0" xfId="0">
      <alignment vertical="center"/>
    </xf>
    <xf numFmtId="0" fontId="3" fillId="6" borderId="1" applyAlignment="1" pivotButton="0" quotePrefix="0" xfId="0">
      <alignment vertical="top" wrapText="1"/>
    </xf>
    <xf numFmtId="0" fontId="6" fillId="0" borderId="0" applyAlignment="1" pivotButton="0" quotePrefix="0" xfId="0">
      <alignment horizontal="centerContinuous" vertical="center" wrapText="1"/>
    </xf>
    <xf numFmtId="49" fontId="3" fillId="4" borderId="1" applyAlignment="1" applyProtection="1" pivotButton="0" quotePrefix="0" xfId="0">
      <alignment vertical="center"/>
      <protection locked="0" hidden="0"/>
    </xf>
    <xf numFmtId="0" fontId="3" fillId="6" borderId="1" applyAlignment="1" pivotButton="0" quotePrefix="0" xfId="0">
      <alignment vertical="center"/>
    </xf>
    <xf numFmtId="164" fontId="3" fillId="6" borderId="1" applyAlignment="1" pivotButton="0" quotePrefix="0" xfId="0">
      <alignment vertical="center"/>
    </xf>
    <xf numFmtId="168" fontId="3" fillId="6" borderId="1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165" fontId="3" fillId="4" borderId="1" applyAlignment="1" applyProtection="1" pivotButton="0" quotePrefix="0" xfId="0">
      <alignment vertical="center" wrapText="1"/>
      <protection locked="0" hidden="0"/>
    </xf>
    <xf numFmtId="0" fontId="3" fillId="3" borderId="1" applyAlignment="1" pivotButton="0" quotePrefix="0" xfId="0">
      <alignment vertical="center" wrapText="1"/>
    </xf>
    <xf numFmtId="0" fontId="5" fillId="5" borderId="1" applyAlignment="1" pivotButton="0" quotePrefix="0" xfId="0">
      <alignment horizontal="center" vertical="center" wrapText="1"/>
    </xf>
    <xf numFmtId="0" fontId="3" fillId="4" borderId="1" applyAlignment="1" applyProtection="1" pivotButton="0" quotePrefix="0" xfId="0">
      <alignment horizontal="center"/>
      <protection locked="0" hidden="0"/>
    </xf>
    <xf numFmtId="2" fontId="3" fillId="4" borderId="1" applyAlignment="1" applyProtection="1" pivotButton="0" quotePrefix="0" xfId="0">
      <alignment vertical="center" wrapText="1"/>
      <protection locked="0" hidden="0"/>
    </xf>
    <xf numFmtId="1" fontId="3" fillId="4" borderId="1" applyAlignment="1" applyProtection="1" pivotButton="0" quotePrefix="0" xfId="0">
      <alignment vertical="center" wrapText="1"/>
      <protection locked="0" hidden="0"/>
    </xf>
    <xf numFmtId="0" fontId="5" fillId="2" borderId="1" pivotButton="0" quotePrefix="0" xfId="0"/>
    <xf numFmtId="0" fontId="3" fillId="3" borderId="1" applyAlignment="1" pivotButton="0" quotePrefix="0" xfId="0">
      <alignment vertical="top" wrapText="1"/>
    </xf>
    <xf numFmtId="164" fontId="4" fillId="6" borderId="1" applyAlignment="1" pivotButton="0" quotePrefix="0" xfId="0">
      <alignment horizont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vertical="center" wrapText="1"/>
    </xf>
    <xf numFmtId="164" fontId="3" fillId="6" borderId="1" applyAlignment="1" pivotButton="0" quotePrefix="0" xfId="0">
      <alignment vertical="center" wrapText="1"/>
    </xf>
    <xf numFmtId="168" fontId="3" fillId="6" borderId="1" applyAlignment="1" pivotButton="0" quotePrefix="0" xfId="0">
      <alignment vertical="center" wrapText="1"/>
    </xf>
    <xf numFmtId="164" fontId="3" fillId="4" borderId="1" applyAlignment="1" applyProtection="1" pivotButton="0" quotePrefix="0" xfId="0">
      <alignment vertical="center"/>
      <protection locked="0" hidden="0"/>
    </xf>
    <xf numFmtId="166" fontId="3" fillId="4" borderId="1" applyAlignment="1" applyProtection="1" pivotButton="0" quotePrefix="0" xfId="0">
      <alignment vertical="center"/>
      <protection locked="0" hidden="0"/>
    </xf>
    <xf numFmtId="165" fontId="3" fillId="6" borderId="1" applyAlignment="1" pivotButton="0" quotePrefix="0" xfId="0">
      <alignment vertical="center"/>
    </xf>
    <xf numFmtId="164" fontId="3" fillId="6" borderId="1" applyAlignment="1" pivotButton="0" quotePrefix="0" xfId="0">
      <alignment vertical="center"/>
    </xf>
    <xf numFmtId="168" fontId="3" fillId="6" borderId="1" applyAlignment="1" pivotButton="0" quotePrefix="0" xfId="0">
      <alignment vertical="center"/>
    </xf>
    <xf numFmtId="165" fontId="3" fillId="4" borderId="1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dxfs count="5">
    <dxf>
      <font>
        <name val="Calibri"/>
        <b val="1"/>
        <color rgb="009C0006"/>
        <sz val="10"/>
      </font>
      <fill>
        <patternFill patternType="solid">
          <fgColor rgb="00FDE2E1"/>
        </patternFill>
      </fill>
    </dxf>
    <dxf>
      <font>
        <name val="Calibri"/>
        <b val="1"/>
        <color rgb="00006100"/>
        <sz val="10"/>
      </font>
      <fill>
        <patternFill patternType="solid">
          <fgColor rgb="00E0F3EF"/>
        </patternFill>
      </fill>
    </dxf>
    <dxf>
      <font>
        <name val="Calibri"/>
        <b val="1"/>
        <color rgb="0020333D"/>
        <sz val="10"/>
      </font>
      <fill>
        <patternFill patternType="solid">
          <fgColor rgb="00DDEBF7"/>
        </patternFill>
      </fill>
    </dxf>
    <dxf>
      <font>
        <name val="Calibri"/>
        <b val="1"/>
        <color rgb="009C5700"/>
        <sz val="10"/>
      </font>
      <fill>
        <patternFill patternType="solid">
          <fgColor rgb="00FFE5CC"/>
        </patternFill>
      </fill>
    </dxf>
    <dxf>
      <font>
        <name val="Calibri"/>
        <color rgb="00595959"/>
        <sz val="10"/>
      </font>
      <fill>
        <patternFill patternType="solid">
          <fgColor rgb="00E7EA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On-Call Shifts by Driver — Fairness Window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'Dashboard'!$A$21:$A$28</f>
            </numRef>
          </cat>
          <val>
            <numRef>
              <f>'Dashboard'!$C$21:$C$28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Shifts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Driver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Fleet Sheet Lab</author>
  </authors>
  <commentList>
    <comment ref="P4" authorId="0" shapeId="0">
      <text>
        <t>Estimated pay is a planning estimate based on editable workbook assumptions. It is not payroll processing.</t>
      </text>
    </comment>
    <comment ref="R4" authorId="0" shapeId="0">
      <text>
        <t>The overlap result is a planning check only and does not validate legal hours-of-service or regulatory requirements.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4392000" cy="298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otation" displayName="tblRotation" ref="A4:R14" headerRowCount="1">
  <autoFilter ref="A4:R14"/>
  <tableColumns count="18">
    <tableColumn id="1" name="Shift ID"/>
    <tableColumn id="2" name="Start Date"/>
    <tableColumn id="3" name="Start Time"/>
    <tableColumn id="4" name="End Date"/>
    <tableColumn id="5" name="End Time"/>
    <tableColumn id="6" name="Primary Driver"/>
    <tableColumn id="7" name="Backup Driver"/>
    <tableColumn id="8" name="Coverage Area"/>
    <tableColumn id="9" name="Status"/>
    <tableColumn id="10" name="Call-Outs"/>
    <tableColumn id="11" name="Call-Out Hours"/>
    <tableColumn id="12" name="On-Call Miles"/>
    <tableColumn id="13" name="Notes"/>
    <tableColumn id="14" name="Shift Hours">
      <calculatedColumnFormula>IF(OR([@[Start Date]]="",[@[Start Time]]="",[@[End Date]]="",[@[End Time]]=""),"",IFERROR(ROUND(([@[End Date]]+[@[End Time]]-[@[Start Date]]-[@[Start Time]])*24,2),""))</calculatedColumnFormula>
    </tableColumn>
    <tableColumn id="15" name="Paid Call-Out Hours">
      <calculatedColumnFormula>IF([@[Shift ID]]="","",IFERROR(MAX([@[Call-Out Hours]],[@[Call-Outs]]*'Settings'!$B$5),0))</calculatedColumnFormula>
    </tableColumn>
    <tableColumn id="16" name="Estimated Pay">
      <calculatedColumnFormula>IF([@[Shift ID]]="","",IF([@Status]="Canceled",0,IFERROR('Settings'!$B$3+[@[Paid Call-Out Hours]]*'Settings'!$B$4+[@[On-Call Miles]]*'Settings'!$B$6,0)))</calculatedColumnFormula>
    </tableColumn>
    <tableColumn id="17" name="Schedule Check">
      <calculatedColumnFormula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calculatedColumnFormula>
    </tableColumn>
    <tableColumn id="18" name="Primary Overlap Check">
      <calculatedColumnFormula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Drivers" displayName="tblDrivers" ref="A4:N12" headerRowCount="1">
  <autoFilter ref="A4:N12"/>
  <tableColumns count="14">
    <tableColumn id="1" name="Driver ID"/>
    <tableColumn id="2" name="Driver Name"/>
    <tableColumn id="3" name="Mobile Phone"/>
    <tableColumn id="4" name="Home Base"/>
    <tableColumn id="5" name="Active?"/>
    <tableColumn id="6" name="On-Call Eligible?"/>
    <tableColumn id="7" name="Rotation Order"/>
    <tableColumn id="8" name="Preferred Coverage Area"/>
    <tableColumn id="9" name="Max On-Call Shifts/30 Days"/>
    <tableColumn id="10" name="Notes"/>
    <tableColumn id="11" name="Shifts in Fairness Window">
      <calculatedColumnFormula>IF([@[Driver Name]]="","",COUNTIFS(tblRotation[Primary Driver],[@[Driver Name]],tblRotation[Start Date],"&gt;="&amp;'Dashboard'!$B$3-'Settings'!$B$8,tblRotation[Start Date],"&lt;="&amp;'Dashboard'!$B$3,tblRotation[Status],"&lt;&gt;"&amp;"Canceled"))</calculatedColumnFormula>
    </tableColumn>
    <tableColumn id="12" name="Last On-Call Date">
      <calculatedColumnFormula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calculatedColumnFormula>
    </tableColumn>
    <tableColumn id="13" name="Days Since Last On-Call">
      <calculatedColumnFormula>IF([@[Last On-Call Date]]="","",IFERROR('Dashboard'!$B$3-[@[Last On-Call Date]],""))</calculatedColumnFormula>
    </tableColumn>
    <tableColumn id="14" name="Driver Check">
      <calculatedColumnFormula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H10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0" customWidth="1" min="3" max="3"/>
    <col width="18" customWidth="1" min="4" max="4"/>
    <col width="18" customWidth="1" min="5" max="5"/>
    <col width="18" customWidth="1" min="6" max="6"/>
    <col width="24" customWidth="1" min="7" max="7"/>
    <col hidden="1" width="4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6" customHeight="1">
      <c r="A1" s="1" t="inlineStr">
        <is>
          <t>On-Call Driver Rotation Dashboard</t>
        </is>
      </c>
    </row>
    <row r="2" ht="30" customHeight="1">
      <c r="A2" s="2" t="inlineStr">
        <is>
          <t>Review upcoming coverage, assignment issues, workload balance, and estimated on-call cost.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As of Date</t>
        </is>
      </c>
      <c r="B3" s="38">
        <f>TODAY()</f>
        <v/>
      </c>
    </row>
    <row r="4"/>
    <row r="5" ht="38" customHeight="1">
      <c r="A5" s="6" t="inlineStr">
        <is>
          <t>Active Eligible Drivers</t>
        </is>
      </c>
      <c r="B5" s="7">
        <f>COUNTIFS(tblDrivers[Active?],"Yes",tblDrivers[On-Call Eligible?],"Yes")</f>
        <v/>
      </c>
      <c r="C5" s="6" t="inlineStr">
        <is>
          <t>Shifts in Look-Ahead Period</t>
        </is>
      </c>
      <c r="D5" s="7">
        <f>COUNTIFS(tblRotation[Start Date],"&gt;="&amp;$B$3,tblRotation[Start Date],"&lt;="&amp;$B$3+'Settings'!$B$7,tblRotation[Status],"&lt;&gt;"&amp;"Canceled")</f>
        <v/>
      </c>
      <c r="E5" s="6" t="inlineStr">
        <is>
          <t>Unfilled Upcoming Shifts</t>
        </is>
      </c>
      <c r="F5" s="7">
        <f>COUNTIFS(tblRotation[Start Date],"&gt;="&amp;$B$3,tblRotation[Start Date],"&lt;="&amp;$B$3+'Settings'!$B$7,tblRotation[Status],"&lt;&gt;"&amp;"Canceled",tblRotation[Primary Driver],"")</f>
        <v/>
      </c>
      <c r="G5" s="6" t="inlineStr">
        <is>
          <t>Upcoming Schedule Issues</t>
        </is>
      </c>
      <c r="H5" s="7">
        <f>IFERROR(SUMPRODUCT(--(tblRotation[Start Date]&gt;=$B$3),--(tblRotation[Start Date]&lt;=$B$3+'Settings'!$B$7),--(tblRotation[Status]&lt;&gt;"Canceled"),--(((tblRotation[Schedule Check]&lt;&gt;"OK")+(tblRotation[Primary Overlap Check]="Overlap"))&gt;0)),0)</f>
        <v/>
      </c>
    </row>
    <row r="6"/>
    <row r="7" ht="38" customHeight="1">
      <c r="A7" s="6" t="inlineStr">
        <is>
          <t>Projected On-Call Cost</t>
        </is>
      </c>
      <c r="B7" s="39">
        <f>IFERROR(SUMIFS(tblRotation[Estimated Pay],tblRotation[Start Date],"&gt;="&amp;$B$3,tblRotation[Start Date],"&lt;="&amp;$B$3+'Settings'!$B$7,tblRotation[Status],"&lt;&gt;"&amp;"Canceled"),0)</f>
        <v/>
      </c>
      <c r="C7" s="6" t="inlineStr">
        <is>
          <t>Call-Outs in Fairness Window</t>
        </is>
      </c>
      <c r="D7" s="7">
        <f>IFERROR(SUMIFS(tblRotation[Call-Outs],tblRotation[Start Date],"&gt;="&amp;$B$3-'Settings'!$B$8,tblRotation[Start Date],"&lt;="&amp;$B$3,tblRotation[Status],"Completed"),0)</f>
        <v/>
      </c>
      <c r="E7" s="6" t="inlineStr">
        <is>
          <t>Rotation Count Spread</t>
        </is>
      </c>
      <c r="F7" s="7">
        <f>IFERROR(MAX($C$21:$C$28)-MIN($C$21:$C$28),0)</f>
        <v/>
      </c>
      <c r="G7" s="6" t="inlineStr">
        <is>
          <t>On-Call Miles in Fairness Window</t>
        </is>
      </c>
      <c r="H7" s="40">
        <f>IFERROR(SUMIFS(tblRotation[On-Call Miles],tblRotation[Start Date],"&gt;="&amp;$B$3-'Settings'!$B$8,tblRotation[Start Date],"&lt;="&amp;$B$3,tblRotation[Status],"Completed"),0)</f>
        <v/>
      </c>
    </row>
    <row r="8"/>
    <row r="9"/>
    <row r="10" ht="32" customHeight="1">
      <c r="A10" s="6" t="inlineStr">
        <is>
          <t>Shift ID</t>
        </is>
      </c>
      <c r="B10" s="6" t="inlineStr">
        <is>
          <t>Start</t>
        </is>
      </c>
      <c r="C10" s="6" t="inlineStr">
        <is>
          <t>Primary Driver</t>
        </is>
      </c>
      <c r="D10" s="6" t="inlineStr">
        <is>
          <t>Backup Driver</t>
        </is>
      </c>
      <c r="E10" s="6" t="inlineStr">
        <is>
          <t>Coverage Area</t>
        </is>
      </c>
      <c r="F10" s="6" t="inlineStr">
        <is>
          <t>Status</t>
        </is>
      </c>
      <c r="G10" s="6" t="inlineStr">
        <is>
          <t>Check</t>
        </is>
      </c>
    </row>
    <row r="11">
      <c r="A11" s="10">
        <f>IFERROR(INDEX(tblRotation[Shift ID],$H11),"")</f>
        <v/>
      </c>
      <c r="B11" s="41">
        <f>IFERROR(INDEX(tblRotation[Start Date],$H11)+INDEX(tblRotation[Start Time],$H11),"")</f>
        <v/>
      </c>
      <c r="C11" s="10">
        <f>IFERROR(INDEX(tblRotation[Primary Driver],$H11),"")</f>
        <v/>
      </c>
      <c r="D11" s="10">
        <f>IFERROR(INDEX(tblRotation[Backup Driver],$H11),"")</f>
        <v/>
      </c>
      <c r="E11" s="10">
        <f>IFERROR(INDEX(tblRotation[Coverage Area],$H11),"")</f>
        <v/>
      </c>
      <c r="F11" s="10">
        <f>IFERROR(INDEX(tblRotation[Status],$H11),"")</f>
        <v/>
      </c>
      <c r="G11" s="10">
        <f>IFERROR(IF(INDEX(tblRotation[Schedule Check],$H11)&lt;&gt;"OK",INDEX(tblRotation[Schedule Check],$H11),INDEX(tblRotation[Primary Overlap Check],$H11)),"")</f>
        <v/>
      </c>
      <c r="H11">
        <f>IFERROR(AGGREGATE(15,6,(ROW(tblRotation[Shift ID])-ROW(tblRotation[#Headers]))/((tblRotation[Shift ID]&lt;&gt;"")*(tblRotation[Start Date]+tblRotation[Start Time]&gt;=$B$3)*(tblRotation[Status]&lt;&gt;"Canceled")),ROWS($H$11:H11)),"")</f>
        <v/>
      </c>
    </row>
    <row r="12">
      <c r="A12" s="10">
        <f>IFERROR(INDEX(tblRotation[Shift ID],$H12),"")</f>
        <v/>
      </c>
      <c r="B12" s="41">
        <f>IFERROR(INDEX(tblRotation[Start Date],$H12)+INDEX(tblRotation[Start Time],$H12),"")</f>
        <v/>
      </c>
      <c r="C12" s="10">
        <f>IFERROR(INDEX(tblRotation[Primary Driver],$H12),"")</f>
        <v/>
      </c>
      <c r="D12" s="10">
        <f>IFERROR(INDEX(tblRotation[Backup Driver],$H12),"")</f>
        <v/>
      </c>
      <c r="E12" s="10">
        <f>IFERROR(INDEX(tblRotation[Coverage Area],$H12),"")</f>
        <v/>
      </c>
      <c r="F12" s="10">
        <f>IFERROR(INDEX(tblRotation[Status],$H12),"")</f>
        <v/>
      </c>
      <c r="G12" s="10">
        <f>IFERROR(IF(INDEX(tblRotation[Schedule Check],$H12)&lt;&gt;"OK",INDEX(tblRotation[Schedule Check],$H12),INDEX(tblRotation[Primary Overlap Check],$H12)),"")</f>
        <v/>
      </c>
      <c r="H12">
        <f>IFERROR(AGGREGATE(15,6,(ROW(tblRotation[Shift ID])-ROW(tblRotation[#Headers]))/((tblRotation[Shift ID]&lt;&gt;"")*(tblRotation[Start Date]+tblRotation[Start Time]&gt;=$B$3)*(tblRotation[Status]&lt;&gt;"Canceled")),ROWS($H$11:H12)),"")</f>
        <v/>
      </c>
    </row>
    <row r="13">
      <c r="A13" s="10">
        <f>IFERROR(INDEX(tblRotation[Shift ID],$H13),"")</f>
        <v/>
      </c>
      <c r="B13" s="41">
        <f>IFERROR(INDEX(tblRotation[Start Date],$H13)+INDEX(tblRotation[Start Time],$H13),"")</f>
        <v/>
      </c>
      <c r="C13" s="10">
        <f>IFERROR(INDEX(tblRotation[Primary Driver],$H13),"")</f>
        <v/>
      </c>
      <c r="D13" s="10">
        <f>IFERROR(INDEX(tblRotation[Backup Driver],$H13),"")</f>
        <v/>
      </c>
      <c r="E13" s="10">
        <f>IFERROR(INDEX(tblRotation[Coverage Area],$H13),"")</f>
        <v/>
      </c>
      <c r="F13" s="10">
        <f>IFERROR(INDEX(tblRotation[Status],$H13),"")</f>
        <v/>
      </c>
      <c r="G13" s="10">
        <f>IFERROR(IF(INDEX(tblRotation[Schedule Check],$H13)&lt;&gt;"OK",INDEX(tblRotation[Schedule Check],$H13),INDEX(tblRotation[Primary Overlap Check],$H13)),"")</f>
        <v/>
      </c>
      <c r="H13">
        <f>IFERROR(AGGREGATE(15,6,(ROW(tblRotation[Shift ID])-ROW(tblRotation[#Headers]))/((tblRotation[Shift ID]&lt;&gt;"")*(tblRotation[Start Date]+tblRotation[Start Time]&gt;=$B$3)*(tblRotation[Status]&lt;&gt;"Canceled")),ROWS($H$11:H13)),"")</f>
        <v/>
      </c>
    </row>
    <row r="14">
      <c r="A14" s="10">
        <f>IFERROR(INDEX(tblRotation[Shift ID],$H14),"")</f>
        <v/>
      </c>
      <c r="B14" s="41">
        <f>IFERROR(INDEX(tblRotation[Start Date],$H14)+INDEX(tblRotation[Start Time],$H14),"")</f>
        <v/>
      </c>
      <c r="C14" s="10">
        <f>IFERROR(INDEX(tblRotation[Primary Driver],$H14),"")</f>
        <v/>
      </c>
      <c r="D14" s="10">
        <f>IFERROR(INDEX(tblRotation[Backup Driver],$H14),"")</f>
        <v/>
      </c>
      <c r="E14" s="10">
        <f>IFERROR(INDEX(tblRotation[Coverage Area],$H14),"")</f>
        <v/>
      </c>
      <c r="F14" s="10">
        <f>IFERROR(INDEX(tblRotation[Status],$H14),"")</f>
        <v/>
      </c>
      <c r="G14" s="10">
        <f>IFERROR(IF(INDEX(tblRotation[Schedule Check],$H14)&lt;&gt;"OK",INDEX(tblRotation[Schedule Check],$H14),INDEX(tblRotation[Primary Overlap Check],$H14)),"")</f>
        <v/>
      </c>
      <c r="H14">
        <f>IFERROR(AGGREGATE(15,6,(ROW(tblRotation[Shift ID])-ROW(tblRotation[#Headers]))/((tblRotation[Shift ID]&lt;&gt;"")*(tblRotation[Start Date]+tblRotation[Start Time]&gt;=$B$3)*(tblRotation[Status]&lt;&gt;"Canceled")),ROWS($H$11:H14)),"")</f>
        <v/>
      </c>
    </row>
    <row r="15">
      <c r="A15" s="10">
        <f>IFERROR(INDEX(tblRotation[Shift ID],$H15),"")</f>
        <v/>
      </c>
      <c r="B15" s="41">
        <f>IFERROR(INDEX(tblRotation[Start Date],$H15)+INDEX(tblRotation[Start Time],$H15),"")</f>
        <v/>
      </c>
      <c r="C15" s="10">
        <f>IFERROR(INDEX(tblRotation[Primary Driver],$H15),"")</f>
        <v/>
      </c>
      <c r="D15" s="10">
        <f>IFERROR(INDEX(tblRotation[Backup Driver],$H15),"")</f>
        <v/>
      </c>
      <c r="E15" s="10">
        <f>IFERROR(INDEX(tblRotation[Coverage Area],$H15),"")</f>
        <v/>
      </c>
      <c r="F15" s="10">
        <f>IFERROR(INDEX(tblRotation[Status],$H15),"")</f>
        <v/>
      </c>
      <c r="G15" s="10">
        <f>IFERROR(IF(INDEX(tblRotation[Schedule Check],$H15)&lt;&gt;"OK",INDEX(tblRotation[Schedule Check],$H15),INDEX(tblRotation[Primary Overlap Check],$H15)),"")</f>
        <v/>
      </c>
      <c r="H15">
        <f>IFERROR(AGGREGATE(15,6,(ROW(tblRotation[Shift ID])-ROW(tblRotation[#Headers]))/((tblRotation[Shift ID]&lt;&gt;"")*(tblRotation[Start Date]+tblRotation[Start Time]&gt;=$B$3)*(tblRotation[Status]&lt;&gt;"Canceled")),ROWS($H$11:H15)),"")</f>
        <v/>
      </c>
    </row>
    <row r="16">
      <c r="A16" s="10">
        <f>IFERROR(INDEX(tblRotation[Shift ID],$H16),"")</f>
        <v/>
      </c>
      <c r="B16" s="41">
        <f>IFERROR(INDEX(tblRotation[Start Date],$H16)+INDEX(tblRotation[Start Time],$H16),"")</f>
        <v/>
      </c>
      <c r="C16" s="10">
        <f>IFERROR(INDEX(tblRotation[Primary Driver],$H16),"")</f>
        <v/>
      </c>
      <c r="D16" s="10">
        <f>IFERROR(INDEX(tblRotation[Backup Driver],$H16),"")</f>
        <v/>
      </c>
      <c r="E16" s="10">
        <f>IFERROR(INDEX(tblRotation[Coverage Area],$H16),"")</f>
        <v/>
      </c>
      <c r="F16" s="10">
        <f>IFERROR(INDEX(tblRotation[Status],$H16),"")</f>
        <v/>
      </c>
      <c r="G16" s="10">
        <f>IFERROR(IF(INDEX(tblRotation[Schedule Check],$H16)&lt;&gt;"OK",INDEX(tblRotation[Schedule Check],$H16),INDEX(tblRotation[Primary Overlap Check],$H16)),"")</f>
        <v/>
      </c>
      <c r="H16">
        <f>IFERROR(AGGREGATE(15,6,(ROW(tblRotation[Shift ID])-ROW(tblRotation[#Headers]))/((tblRotation[Shift ID]&lt;&gt;"")*(tblRotation[Start Date]+tblRotation[Start Time]&gt;=$B$3)*(tblRotation[Status]&lt;&gt;"Canceled")),ROWS($H$11:H16)),"")</f>
        <v/>
      </c>
    </row>
    <row r="17">
      <c r="A17" s="10">
        <f>IFERROR(INDEX(tblRotation[Shift ID],$H17),"")</f>
        <v/>
      </c>
      <c r="B17" s="41">
        <f>IFERROR(INDEX(tblRotation[Start Date],$H17)+INDEX(tblRotation[Start Time],$H17),"")</f>
        <v/>
      </c>
      <c r="C17" s="10">
        <f>IFERROR(INDEX(tblRotation[Primary Driver],$H17),"")</f>
        <v/>
      </c>
      <c r="D17" s="10">
        <f>IFERROR(INDEX(tblRotation[Backup Driver],$H17),"")</f>
        <v/>
      </c>
      <c r="E17" s="10">
        <f>IFERROR(INDEX(tblRotation[Coverage Area],$H17),"")</f>
        <v/>
      </c>
      <c r="F17" s="10">
        <f>IFERROR(INDEX(tblRotation[Status],$H17),"")</f>
        <v/>
      </c>
      <c r="G17" s="10">
        <f>IFERROR(IF(INDEX(tblRotation[Schedule Check],$H17)&lt;&gt;"OK",INDEX(tblRotation[Schedule Check],$H17),INDEX(tblRotation[Primary Overlap Check],$H17)),"")</f>
        <v/>
      </c>
      <c r="H17">
        <f>IFERROR(AGGREGATE(15,6,(ROW(tblRotation[Shift ID])-ROW(tblRotation[#Headers]))/((tblRotation[Shift ID]&lt;&gt;"")*(tblRotation[Start Date]+tblRotation[Start Time]&gt;=$B$3)*(tblRotation[Status]&lt;&gt;"Canceled")),ROWS($H$11:H17)),"")</f>
        <v/>
      </c>
    </row>
    <row r="18">
      <c r="H18">
        <f>""</f>
        <v/>
      </c>
    </row>
    <row r="19">
      <c r="H19">
        <f>""</f>
        <v/>
      </c>
    </row>
    <row r="20" ht="32" customHeight="1">
      <c r="A20" s="6" t="inlineStr">
        <is>
          <t>Driver</t>
        </is>
      </c>
      <c r="B20" s="6" t="inlineStr">
        <is>
          <t>Rotation Order</t>
        </is>
      </c>
      <c r="C20" s="6" t="inlineStr">
        <is>
          <t>Shifts in Window</t>
        </is>
      </c>
      <c r="D20" s="6" t="inlineStr">
        <is>
          <t>Call-Outs</t>
        </is>
      </c>
      <c r="E20" s="6" t="inlineStr">
        <is>
          <t>Last On-Call Date</t>
        </is>
      </c>
      <c r="F20" s="6" t="inlineStr">
        <is>
          <t>Days Since Last Shift</t>
        </is>
      </c>
      <c r="G20" s="6" t="inlineStr">
        <is>
          <t>Fairness Status</t>
        </is>
      </c>
      <c r="H20">
        <f>""</f>
        <v/>
      </c>
    </row>
    <row r="21">
      <c r="A21" s="10">
        <f>IFERROR(INDEX(tblDrivers[Driver Name],ROWS($A$21:A21)),"")</f>
        <v/>
      </c>
      <c r="B21" s="10">
        <f>IFERROR(INDEX(tblDrivers[Rotation Order],ROWS($A$21:A21)),"")</f>
        <v/>
      </c>
      <c r="C21" s="10">
        <f>IF($A21="","",COUNTIFS(tblRotation[Primary Driver],$A21,tblRotation[Start Date],"&gt;="&amp;$B$3-'Settings'!$B$8,tblRotation[Start Date],"&lt;="&amp;$B$3,tblRotation[Status],"&lt;&gt;"&amp;"Canceled"))</f>
        <v/>
      </c>
      <c r="D21" s="10">
        <f>IF($A21="","",IFERROR(SUMIFS(tblRotation[Call-Outs],tblRotation[Primary Driver],$A21,tblRotation[Start Date],"&gt;="&amp;$B$3-'Settings'!$B$8,tblRotation[Start Date],"&lt;="&amp;$B$3,tblRotation[Status],"Completed"),0))</f>
        <v/>
      </c>
      <c r="E21" s="42">
        <f>IF($A21="","",IFERROR(IF(COUNTIFS(tblRotation[Primary Driver],$A21,tblRotation[Start Date],"&lt;="&amp;$B$3,tblRotation[Status],"&lt;&gt;"&amp;"Canceled")=0,"",MAXIFS(tblRotation[Start Date],tblRotation[Primary Driver],$A21,tblRotation[Start Date],"&lt;="&amp;$B$3,tblRotation[Status],"&lt;&gt;"&amp;"Canceled")),""))</f>
        <v/>
      </c>
      <c r="F21" s="43">
        <f>IF(E21="","",IFERROR($B$3-E21,""))</f>
        <v/>
      </c>
      <c r="G21" s="10">
        <f>IF($A21="","",IFERROR(IF(C21&gt;AVERAGE($C$21:$C$28)+1,"Above share",IF(C21&lt;AVERAGE($C$21:$C$28)-1,"Below share","Balanced")),"Check"))</f>
        <v/>
      </c>
      <c r="H21">
        <f>""</f>
        <v/>
      </c>
    </row>
    <row r="22">
      <c r="A22" s="10">
        <f>IFERROR(INDEX(tblDrivers[Driver Name],ROWS($A$21:A22)),"")</f>
        <v/>
      </c>
      <c r="B22" s="10">
        <f>IFERROR(INDEX(tblDrivers[Rotation Order],ROWS($A$21:A22)),"")</f>
        <v/>
      </c>
      <c r="C22" s="10">
        <f>IF($A22="","",COUNTIFS(tblRotation[Primary Driver],$A22,tblRotation[Start Date],"&gt;="&amp;$B$3-'Settings'!$B$8,tblRotation[Start Date],"&lt;="&amp;$B$3,tblRotation[Status],"&lt;&gt;"&amp;"Canceled"))</f>
        <v/>
      </c>
      <c r="D22" s="10">
        <f>IF($A22="","",IFERROR(SUMIFS(tblRotation[Call-Outs],tblRotation[Primary Driver],$A22,tblRotation[Start Date],"&gt;="&amp;$B$3-'Settings'!$B$8,tblRotation[Start Date],"&lt;="&amp;$B$3,tblRotation[Status],"Completed"),0))</f>
        <v/>
      </c>
      <c r="E22" s="42">
        <f>IF($A22="","",IFERROR(IF(COUNTIFS(tblRotation[Primary Driver],$A22,tblRotation[Start Date],"&lt;="&amp;$B$3,tblRotation[Status],"&lt;&gt;"&amp;"Canceled")=0,"",MAXIFS(tblRotation[Start Date],tblRotation[Primary Driver],$A22,tblRotation[Start Date],"&lt;="&amp;$B$3,tblRotation[Status],"&lt;&gt;"&amp;"Canceled")),""))</f>
        <v/>
      </c>
      <c r="F22" s="43">
        <f>IF(E22="","",IFERROR($B$3-E22,""))</f>
        <v/>
      </c>
      <c r="G22" s="10">
        <f>IF($A22="","",IFERROR(IF(C22&gt;AVERAGE($C$21:$C$28)+1,"Above share",IF(C22&lt;AVERAGE($C$21:$C$28)-1,"Below share","Balanced")),"Check"))</f>
        <v/>
      </c>
      <c r="H22">
        <f>""</f>
        <v/>
      </c>
    </row>
    <row r="23">
      <c r="A23" s="10">
        <f>IFERROR(INDEX(tblDrivers[Driver Name],ROWS($A$21:A23)),"")</f>
        <v/>
      </c>
      <c r="B23" s="10">
        <f>IFERROR(INDEX(tblDrivers[Rotation Order],ROWS($A$21:A23)),"")</f>
        <v/>
      </c>
      <c r="C23" s="10">
        <f>IF($A23="","",COUNTIFS(tblRotation[Primary Driver],$A23,tblRotation[Start Date],"&gt;="&amp;$B$3-'Settings'!$B$8,tblRotation[Start Date],"&lt;="&amp;$B$3,tblRotation[Status],"&lt;&gt;"&amp;"Canceled"))</f>
        <v/>
      </c>
      <c r="D23" s="10">
        <f>IF($A23="","",IFERROR(SUMIFS(tblRotation[Call-Outs],tblRotation[Primary Driver],$A23,tblRotation[Start Date],"&gt;="&amp;$B$3-'Settings'!$B$8,tblRotation[Start Date],"&lt;="&amp;$B$3,tblRotation[Status],"Completed"),0))</f>
        <v/>
      </c>
      <c r="E23" s="42">
        <f>IF($A23="","",IFERROR(IF(COUNTIFS(tblRotation[Primary Driver],$A23,tblRotation[Start Date],"&lt;="&amp;$B$3,tblRotation[Status],"&lt;&gt;"&amp;"Canceled")=0,"",MAXIFS(tblRotation[Start Date],tblRotation[Primary Driver],$A23,tblRotation[Start Date],"&lt;="&amp;$B$3,tblRotation[Status],"&lt;&gt;"&amp;"Canceled")),""))</f>
        <v/>
      </c>
      <c r="F23" s="43">
        <f>IF(E23="","",IFERROR($B$3-E23,""))</f>
        <v/>
      </c>
      <c r="G23" s="10">
        <f>IF($A23="","",IFERROR(IF(C23&gt;AVERAGE($C$21:$C$28)+1,"Above share",IF(C23&lt;AVERAGE($C$21:$C$28)-1,"Below share","Balanced")),"Check"))</f>
        <v/>
      </c>
      <c r="H23">
        <f>""</f>
        <v/>
      </c>
    </row>
    <row r="24">
      <c r="A24" s="10">
        <f>IFERROR(INDEX(tblDrivers[Driver Name],ROWS($A$21:A24)),"")</f>
        <v/>
      </c>
      <c r="B24" s="10">
        <f>IFERROR(INDEX(tblDrivers[Rotation Order],ROWS($A$21:A24)),"")</f>
        <v/>
      </c>
      <c r="C24" s="10">
        <f>IF($A24="","",COUNTIFS(tblRotation[Primary Driver],$A24,tblRotation[Start Date],"&gt;="&amp;$B$3-'Settings'!$B$8,tblRotation[Start Date],"&lt;="&amp;$B$3,tblRotation[Status],"&lt;&gt;"&amp;"Canceled"))</f>
        <v/>
      </c>
      <c r="D24" s="10">
        <f>IF($A24="","",IFERROR(SUMIFS(tblRotation[Call-Outs],tblRotation[Primary Driver],$A24,tblRotation[Start Date],"&gt;="&amp;$B$3-'Settings'!$B$8,tblRotation[Start Date],"&lt;="&amp;$B$3,tblRotation[Status],"Completed"),0))</f>
        <v/>
      </c>
      <c r="E24" s="42">
        <f>IF($A24="","",IFERROR(IF(COUNTIFS(tblRotation[Primary Driver],$A24,tblRotation[Start Date],"&lt;="&amp;$B$3,tblRotation[Status],"&lt;&gt;"&amp;"Canceled")=0,"",MAXIFS(tblRotation[Start Date],tblRotation[Primary Driver],$A24,tblRotation[Start Date],"&lt;="&amp;$B$3,tblRotation[Status],"&lt;&gt;"&amp;"Canceled")),""))</f>
        <v/>
      </c>
      <c r="F24" s="43">
        <f>IF(E24="","",IFERROR($B$3-E24,""))</f>
        <v/>
      </c>
      <c r="G24" s="10">
        <f>IF($A24="","",IFERROR(IF(C24&gt;AVERAGE($C$21:$C$28)+1,"Above share",IF(C24&lt;AVERAGE($C$21:$C$28)-1,"Below share","Balanced")),"Check"))</f>
        <v/>
      </c>
      <c r="H24">
        <f>""</f>
        <v/>
      </c>
    </row>
    <row r="25">
      <c r="A25" s="10">
        <f>IFERROR(INDEX(tblDrivers[Driver Name],ROWS($A$21:A25)),"")</f>
        <v/>
      </c>
      <c r="B25" s="10">
        <f>IFERROR(INDEX(tblDrivers[Rotation Order],ROWS($A$21:A25)),"")</f>
        <v/>
      </c>
      <c r="C25" s="10">
        <f>IF($A25="","",COUNTIFS(tblRotation[Primary Driver],$A25,tblRotation[Start Date],"&gt;="&amp;$B$3-'Settings'!$B$8,tblRotation[Start Date],"&lt;="&amp;$B$3,tblRotation[Status],"&lt;&gt;"&amp;"Canceled"))</f>
        <v/>
      </c>
      <c r="D25" s="10">
        <f>IF($A25="","",IFERROR(SUMIFS(tblRotation[Call-Outs],tblRotation[Primary Driver],$A25,tblRotation[Start Date],"&gt;="&amp;$B$3-'Settings'!$B$8,tblRotation[Start Date],"&lt;="&amp;$B$3,tblRotation[Status],"Completed"),0))</f>
        <v/>
      </c>
      <c r="E25" s="42">
        <f>IF($A25="","",IFERROR(IF(COUNTIFS(tblRotation[Primary Driver],$A25,tblRotation[Start Date],"&lt;="&amp;$B$3,tblRotation[Status],"&lt;&gt;"&amp;"Canceled")=0,"",MAXIFS(tblRotation[Start Date],tblRotation[Primary Driver],$A25,tblRotation[Start Date],"&lt;="&amp;$B$3,tblRotation[Status],"&lt;&gt;"&amp;"Canceled")),""))</f>
        <v/>
      </c>
      <c r="F25" s="43">
        <f>IF(E25="","",IFERROR($B$3-E25,""))</f>
        <v/>
      </c>
      <c r="G25" s="10">
        <f>IF($A25="","",IFERROR(IF(C25&gt;AVERAGE($C$21:$C$28)+1,"Above share",IF(C25&lt;AVERAGE($C$21:$C$28)-1,"Below share","Balanced")),"Check"))</f>
        <v/>
      </c>
      <c r="H25">
        <f>""</f>
        <v/>
      </c>
    </row>
    <row r="26">
      <c r="A26" s="10">
        <f>IFERROR(INDEX(tblDrivers[Driver Name],ROWS($A$21:A26)),"")</f>
        <v/>
      </c>
      <c r="B26" s="10">
        <f>IFERROR(INDEX(tblDrivers[Rotation Order],ROWS($A$21:A26)),"")</f>
        <v/>
      </c>
      <c r="C26" s="10">
        <f>IF($A26="","",COUNTIFS(tblRotation[Primary Driver],$A26,tblRotation[Start Date],"&gt;="&amp;$B$3-'Settings'!$B$8,tblRotation[Start Date],"&lt;="&amp;$B$3,tblRotation[Status],"&lt;&gt;"&amp;"Canceled"))</f>
        <v/>
      </c>
      <c r="D26" s="10">
        <f>IF($A26="","",IFERROR(SUMIFS(tblRotation[Call-Outs],tblRotation[Primary Driver],$A26,tblRotation[Start Date],"&gt;="&amp;$B$3-'Settings'!$B$8,tblRotation[Start Date],"&lt;="&amp;$B$3,tblRotation[Status],"Completed"),0))</f>
        <v/>
      </c>
      <c r="E26" s="42">
        <f>IF($A26="","",IFERROR(IF(COUNTIFS(tblRotation[Primary Driver],$A26,tblRotation[Start Date],"&lt;="&amp;$B$3,tblRotation[Status],"&lt;&gt;"&amp;"Canceled")=0,"",MAXIFS(tblRotation[Start Date],tblRotation[Primary Driver],$A26,tblRotation[Start Date],"&lt;="&amp;$B$3,tblRotation[Status],"&lt;&gt;"&amp;"Canceled")),""))</f>
        <v/>
      </c>
      <c r="F26" s="43">
        <f>IF(E26="","",IFERROR($B$3-E26,""))</f>
        <v/>
      </c>
      <c r="G26" s="10">
        <f>IF($A26="","",IFERROR(IF(C26&gt;AVERAGE($C$21:$C$28)+1,"Above share",IF(C26&lt;AVERAGE($C$21:$C$28)-1,"Below share","Balanced")),"Check"))</f>
        <v/>
      </c>
      <c r="H26">
        <f>""</f>
        <v/>
      </c>
    </row>
    <row r="27">
      <c r="A27" s="10">
        <f>IFERROR(INDEX(tblDrivers[Driver Name],ROWS($A$21:A27)),"")</f>
        <v/>
      </c>
      <c r="B27" s="10">
        <f>IFERROR(INDEX(tblDrivers[Rotation Order],ROWS($A$21:A27)),"")</f>
        <v/>
      </c>
      <c r="C27" s="10">
        <f>IF($A27="","",COUNTIFS(tblRotation[Primary Driver],$A27,tblRotation[Start Date],"&gt;="&amp;$B$3-'Settings'!$B$8,tblRotation[Start Date],"&lt;="&amp;$B$3,tblRotation[Status],"&lt;&gt;"&amp;"Canceled"))</f>
        <v/>
      </c>
      <c r="D27" s="10">
        <f>IF($A27="","",IFERROR(SUMIFS(tblRotation[Call-Outs],tblRotation[Primary Driver],$A27,tblRotation[Start Date],"&gt;="&amp;$B$3-'Settings'!$B$8,tblRotation[Start Date],"&lt;="&amp;$B$3,tblRotation[Status],"Completed"),0))</f>
        <v/>
      </c>
      <c r="E27" s="42">
        <f>IF($A27="","",IFERROR(IF(COUNTIFS(tblRotation[Primary Driver],$A27,tblRotation[Start Date],"&lt;="&amp;$B$3,tblRotation[Status],"&lt;&gt;"&amp;"Canceled")=0,"",MAXIFS(tblRotation[Start Date],tblRotation[Primary Driver],$A27,tblRotation[Start Date],"&lt;="&amp;$B$3,tblRotation[Status],"&lt;&gt;"&amp;"Canceled")),""))</f>
        <v/>
      </c>
      <c r="F27" s="43">
        <f>IF(E27="","",IFERROR($B$3-E27,""))</f>
        <v/>
      </c>
      <c r="G27" s="10">
        <f>IF($A27="","",IFERROR(IF(C27&gt;AVERAGE($C$21:$C$28)+1,"Above share",IF(C27&lt;AVERAGE($C$21:$C$28)-1,"Below share","Balanced")),"Check"))</f>
        <v/>
      </c>
      <c r="H27">
        <f>""</f>
        <v/>
      </c>
    </row>
    <row r="28">
      <c r="A28" s="10">
        <f>IFERROR(INDEX(tblDrivers[Driver Name],ROWS($A$21:A28)),"")</f>
        <v/>
      </c>
      <c r="B28" s="10">
        <f>IFERROR(INDEX(tblDrivers[Rotation Order],ROWS($A$21:A28)),"")</f>
        <v/>
      </c>
      <c r="C28" s="10">
        <f>IF($A28="","",COUNTIFS(tblRotation[Primary Driver],$A28,tblRotation[Start Date],"&gt;="&amp;$B$3-'Settings'!$B$8,tblRotation[Start Date],"&lt;="&amp;$B$3,tblRotation[Status],"&lt;&gt;"&amp;"Canceled"))</f>
        <v/>
      </c>
      <c r="D28" s="10">
        <f>IF($A28="","",IFERROR(SUMIFS(tblRotation[Call-Outs],tblRotation[Primary Driver],$A28,tblRotation[Start Date],"&gt;="&amp;$B$3-'Settings'!$B$8,tblRotation[Start Date],"&lt;="&amp;$B$3,tblRotation[Status],"Completed"),0))</f>
        <v/>
      </c>
      <c r="E28" s="42">
        <f>IF($A28="","",IFERROR(IF(COUNTIFS(tblRotation[Primary Driver],$A28,tblRotation[Start Date],"&lt;="&amp;$B$3,tblRotation[Status],"&lt;&gt;"&amp;"Canceled")=0,"",MAXIFS(tblRotation[Start Date],tblRotation[Primary Driver],$A28,tblRotation[Start Date],"&lt;="&amp;$B$3,tblRotation[Status],"&lt;&gt;"&amp;"Canceled")),""))</f>
        <v/>
      </c>
      <c r="F28" s="43">
        <f>IF(E28="","",IFERROR($B$3-E28,""))</f>
        <v/>
      </c>
      <c r="G28" s="10">
        <f>IF($A28="","",IFERROR(IF(C28&gt;AVERAGE($C$21:$C$28)+1,"Above share",IF(C28&lt;AVERAGE($C$21:$C$28)-1,"Below share","Balanced")),"Check"))</f>
        <v/>
      </c>
      <c r="H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conditionalFormatting sqref="F5">
    <cfRule type="expression" priority="1" dxfId="0">
      <formula>F5&lt;&gt;0</formula>
    </cfRule>
  </conditionalFormatting>
  <conditionalFormatting sqref="H5">
    <cfRule type="expression" priority="2" dxfId="0">
      <formula>H5&lt;&gt;0</formula>
    </cfRule>
  </conditionalFormatting>
  <conditionalFormatting sqref="F11:F17">
    <cfRule type="expression" priority="3" dxfId="1">
      <formula>$F11="Completed"</formula>
    </cfRule>
    <cfRule type="expression" priority="4" dxfId="2">
      <formula>$F11="Confirmed"</formula>
    </cfRule>
    <cfRule type="expression" priority="5" dxfId="3">
      <formula>$F11="Planned"</formula>
    </cfRule>
    <cfRule type="expression" priority="6" dxfId="4">
      <formula>$F11="Canceled"</formula>
    </cfRule>
  </conditionalFormatting>
  <conditionalFormatting sqref="G11:G17">
    <cfRule type="expression" priority="7" dxfId="0">
      <formula>AND($G11&lt;&gt;"",$G11&lt;&gt;"OK")</formula>
    </cfRule>
    <cfRule type="expression" priority="8" dxfId="1">
      <formula>$G11="OK"</formula>
    </cfRule>
  </conditionalFormatting>
  <conditionalFormatting sqref="G21:G28">
    <cfRule type="expression" priority="9" dxfId="1">
      <formula>$G21="Balanced"</formula>
    </cfRule>
    <cfRule type="expression" priority="10" dxfId="3">
      <formula>$G21="Above share"</formula>
    </cfRule>
    <cfRule type="expression" priority="11" dxfId="2">
      <formula>$G21="Below share"</formula>
    </cfRule>
  </conditionalFormatting>
  <pageMargins left="0.25" right="0.25" top="0.4" bottom="0.4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R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9" customWidth="1" min="6" max="6"/>
    <col width="19" customWidth="1" min="7" max="7"/>
    <col width="15" customWidth="1" min="8" max="8"/>
    <col width="13" customWidth="1" min="9" max="9"/>
    <col width="11" customWidth="1" min="10" max="10"/>
    <col width="14" customWidth="1" min="11" max="11"/>
    <col width="14" customWidth="1" min="12" max="12"/>
    <col width="30" customWidth="1" min="13" max="13"/>
    <col width="15" customWidth="1" min="14" max="14"/>
    <col width="18" customWidth="1" min="15" max="15"/>
    <col width="15" customWidth="1" min="16" max="16"/>
    <col width="27" customWidth="1" min="17" max="17"/>
    <col width="25" customWidth="1" min="18" max="18"/>
  </cols>
  <sheetData>
    <row r="1" ht="26" customHeight="1">
      <c r="A1" s="1" t="inlineStr">
        <is>
          <t>On-Call Rotation Schedule</t>
        </is>
      </c>
    </row>
    <row r="2" ht="30" customHeight="1">
      <c r="A2" s="2" t="inlineStr">
        <is>
          <t>Enter assignments and completed call-out activity in yellow cells. Blue cells calculate shift hours, paid hours, estimated pay, and schedule checks.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4" ht="32" customHeight="1">
      <c r="A4" s="6" t="inlineStr">
        <is>
          <t>Shift ID</t>
        </is>
      </c>
      <c r="B4" s="6" t="inlineStr">
        <is>
          <t>Start Date</t>
        </is>
      </c>
      <c r="C4" s="6" t="inlineStr">
        <is>
          <t>Start Time</t>
        </is>
      </c>
      <c r="D4" s="6" t="inlineStr">
        <is>
          <t>End Date</t>
        </is>
      </c>
      <c r="E4" s="6" t="inlineStr">
        <is>
          <t>End Time</t>
        </is>
      </c>
      <c r="F4" s="6" t="inlineStr">
        <is>
          <t>Primary Driver</t>
        </is>
      </c>
      <c r="G4" s="6" t="inlineStr">
        <is>
          <t>Backup Driver</t>
        </is>
      </c>
      <c r="H4" s="6" t="inlineStr">
        <is>
          <t>Coverage Area</t>
        </is>
      </c>
      <c r="I4" s="6" t="inlineStr">
        <is>
          <t>Status</t>
        </is>
      </c>
      <c r="J4" s="6" t="inlineStr">
        <is>
          <t>Call-Outs</t>
        </is>
      </c>
      <c r="K4" s="6" t="inlineStr">
        <is>
          <t>Call-Out Hours</t>
        </is>
      </c>
      <c r="L4" s="6" t="inlineStr">
        <is>
          <t>On-Call Miles</t>
        </is>
      </c>
      <c r="M4" s="6" t="inlineStr">
        <is>
          <t>Notes</t>
        </is>
      </c>
      <c r="N4" s="6" t="inlineStr">
        <is>
          <t>Shift Hours</t>
        </is>
      </c>
      <c r="O4" s="6" t="inlineStr">
        <is>
          <t>Paid Call-Out Hours</t>
        </is>
      </c>
      <c r="P4" s="6" t="inlineStr">
        <is>
          <t>Estimated Pay</t>
        </is>
      </c>
      <c r="Q4" s="6" t="inlineStr">
        <is>
          <t>Schedule Check</t>
        </is>
      </c>
      <c r="R4" s="6" t="inlineStr">
        <is>
          <t>Primary Overlap Check</t>
        </is>
      </c>
    </row>
    <row r="5">
      <c r="A5" s="14" t="inlineStr">
        <is>
          <t>OC-001</t>
        </is>
      </c>
      <c r="B5" s="44" t="n">
        <v>46245</v>
      </c>
      <c r="C5" s="16" t="n">
        <v>0.75</v>
      </c>
      <c r="D5" s="44" t="n">
        <v>46246</v>
      </c>
      <c r="E5" s="16" t="n">
        <v>0.25</v>
      </c>
      <c r="F5" s="14" t="inlineStr">
        <is>
          <t>Alex Morgan</t>
        </is>
      </c>
      <c r="G5" s="14" t="inlineStr">
        <is>
          <t>Brianna Lee</t>
        </is>
      </c>
      <c r="H5" s="14" t="inlineStr">
        <is>
          <t>North</t>
        </is>
      </c>
      <c r="I5" s="14" t="inlineStr">
        <is>
          <t>Completed</t>
        </is>
      </c>
      <c r="J5" s="17" t="n">
        <v>2</v>
      </c>
      <c r="K5" s="18" t="n">
        <v>3.5</v>
      </c>
      <c r="L5" s="45" t="n">
        <v>42</v>
      </c>
      <c r="M5" s="20" t="inlineStr">
        <is>
          <t>Two roadside assists</t>
        </is>
      </c>
      <c r="N5" s="21">
        <f>IF(OR([@[Start Date]]="",[@[Start Time]]="",[@[End Date]]="",[@[End Time]]=""),"",IFERROR(ROUND(([@[End Date]]+[@[End Time]]-[@[Start Date]]-[@[Start Time]])*24,2),""))</f>
        <v/>
      </c>
      <c r="O5" s="21">
        <f>IF([@[Shift ID]]="","",IFERROR(MAX([@[Call-Out Hours]],[@[Call-Outs]]*'Settings'!$B$5),0))</f>
        <v/>
      </c>
      <c r="P5" s="46">
        <f>IF([@[Shift ID]]="","",IF([@Status]="Canceled",0,IFERROR('Settings'!$B$3+[@[Paid Call-Out Hours]]*'Settings'!$B$4+[@[On-Call Miles]]*'Settings'!$B$6,0)))</f>
        <v/>
      </c>
      <c r="Q5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5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6">
      <c r="A6" s="14" t="inlineStr">
        <is>
          <t>OC-002</t>
        </is>
      </c>
      <c r="B6" s="44" t="n">
        <v>46252</v>
      </c>
      <c r="C6" s="16" t="n">
        <v>0.75</v>
      </c>
      <c r="D6" s="44" t="n">
        <v>46253</v>
      </c>
      <c r="E6" s="16" t="n">
        <v>0.25</v>
      </c>
      <c r="F6" s="14" t="inlineStr">
        <is>
          <t>Brianna Lee</t>
        </is>
      </c>
      <c r="G6" s="14" t="inlineStr">
        <is>
          <t>Carlos Rivera</t>
        </is>
      </c>
      <c r="H6" s="14" t="inlineStr">
        <is>
          <t>South</t>
        </is>
      </c>
      <c r="I6" s="14" t="inlineStr">
        <is>
          <t>Completed</t>
        </is>
      </c>
      <c r="J6" s="17" t="n">
        <v>1</v>
      </c>
      <c r="K6" s="18" t="n">
        <v>2</v>
      </c>
      <c r="L6" s="45" t="n">
        <v>18</v>
      </c>
      <c r="M6" s="20" t="inlineStr">
        <is>
          <t>Late delivery recovery</t>
        </is>
      </c>
      <c r="N6" s="21">
        <f>IF(OR([@[Start Date]]="",[@[Start Time]]="",[@[End Date]]="",[@[End Time]]=""),"",IFERROR(ROUND(([@[End Date]]+[@[End Time]]-[@[Start Date]]-[@[Start Time]])*24,2),""))</f>
        <v/>
      </c>
      <c r="O6" s="21">
        <f>IF([@[Shift ID]]="","",IFERROR(MAX([@[Call-Out Hours]],[@[Call-Outs]]*'Settings'!$B$5),0))</f>
        <v/>
      </c>
      <c r="P6" s="46">
        <f>IF([@[Shift ID]]="","",IF([@Status]="Canceled",0,IFERROR('Settings'!$B$3+[@[Paid Call-Out Hours]]*'Settings'!$B$4+[@[On-Call Miles]]*'Settings'!$B$6,0)))</f>
        <v/>
      </c>
      <c r="Q6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6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7">
      <c r="A7" s="14" t="inlineStr">
        <is>
          <t>OC-003</t>
        </is>
      </c>
      <c r="B7" s="44" t="n">
        <v>46259</v>
      </c>
      <c r="C7" s="16" t="n">
        <v>0.75</v>
      </c>
      <c r="D7" s="44" t="n">
        <v>46260</v>
      </c>
      <c r="E7" s="16" t="n">
        <v>0.25</v>
      </c>
      <c r="F7" s="14" t="inlineStr">
        <is>
          <t>Carlos Rivera</t>
        </is>
      </c>
      <c r="G7" s="14" t="inlineStr">
        <is>
          <t>Dana Brooks</t>
        </is>
      </c>
      <c r="H7" s="14" t="inlineStr">
        <is>
          <t>Central</t>
        </is>
      </c>
      <c r="I7" s="14" t="inlineStr">
        <is>
          <t>Completed</t>
        </is>
      </c>
      <c r="J7" s="17" t="n">
        <v>0</v>
      </c>
      <c r="K7" s="18" t="n">
        <v>0</v>
      </c>
      <c r="L7" s="45" t="n">
        <v>0</v>
      </c>
      <c r="M7" s="20" t="inlineStr">
        <is>
          <t>No call-outs</t>
        </is>
      </c>
      <c r="N7" s="21">
        <f>IF(OR([@[Start Date]]="",[@[Start Time]]="",[@[End Date]]="",[@[End Time]]=""),"",IFERROR(ROUND(([@[End Date]]+[@[End Time]]-[@[Start Date]]-[@[Start Time]])*24,2),""))</f>
        <v/>
      </c>
      <c r="O7" s="21">
        <f>IF([@[Shift ID]]="","",IFERROR(MAX([@[Call-Out Hours]],[@[Call-Outs]]*'Settings'!$B$5),0))</f>
        <v/>
      </c>
      <c r="P7" s="46">
        <f>IF([@[Shift ID]]="","",IF([@Status]="Canceled",0,IFERROR('Settings'!$B$3+[@[Paid Call-Out Hours]]*'Settings'!$B$4+[@[On-Call Miles]]*'Settings'!$B$6,0)))</f>
        <v/>
      </c>
      <c r="Q7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7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8">
      <c r="A8" s="14" t="inlineStr">
        <is>
          <t>OC-004</t>
        </is>
      </c>
      <c r="B8" s="44" t="n">
        <v>46266</v>
      </c>
      <c r="C8" s="16" t="n">
        <v>0.75</v>
      </c>
      <c r="D8" s="44" t="n">
        <v>46267</v>
      </c>
      <c r="E8" s="16" t="n">
        <v>0.25</v>
      </c>
      <c r="F8" s="14" t="inlineStr">
        <is>
          <t>Dana Brooks</t>
        </is>
      </c>
      <c r="G8" s="14" t="inlineStr">
        <is>
          <t>Evan Patel</t>
        </is>
      </c>
      <c r="H8" s="14" t="inlineStr">
        <is>
          <t>Airport</t>
        </is>
      </c>
      <c r="I8" s="14" t="inlineStr">
        <is>
          <t>Completed</t>
        </is>
      </c>
      <c r="J8" s="17" t="n">
        <v>3</v>
      </c>
      <c r="K8" s="18" t="n">
        <v>5.25</v>
      </c>
      <c r="L8" s="45" t="n">
        <v>68</v>
      </c>
      <c r="M8" s="20" t="inlineStr">
        <is>
          <t>Weather-related coverage</t>
        </is>
      </c>
      <c r="N8" s="21">
        <f>IF(OR([@[Start Date]]="",[@[Start Time]]="",[@[End Date]]="",[@[End Time]]=""),"",IFERROR(ROUND(([@[End Date]]+[@[End Time]]-[@[Start Date]]-[@[Start Time]])*24,2),""))</f>
        <v/>
      </c>
      <c r="O8" s="21">
        <f>IF([@[Shift ID]]="","",IFERROR(MAX([@[Call-Out Hours]],[@[Call-Outs]]*'Settings'!$B$5),0))</f>
        <v/>
      </c>
      <c r="P8" s="46">
        <f>IF([@[Shift ID]]="","",IF([@Status]="Canceled",0,IFERROR('Settings'!$B$3+[@[Paid Call-Out Hours]]*'Settings'!$B$4+[@[On-Call Miles]]*'Settings'!$B$6,0)))</f>
        <v/>
      </c>
      <c r="Q8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8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9">
      <c r="A9" s="14" t="inlineStr">
        <is>
          <t>OC-005</t>
        </is>
      </c>
      <c r="B9" s="44" t="n">
        <v>46274</v>
      </c>
      <c r="C9" s="16" t="n">
        <v>0.75</v>
      </c>
      <c r="D9" s="44" t="n">
        <v>46275</v>
      </c>
      <c r="E9" s="16" t="n">
        <v>0.25</v>
      </c>
      <c r="F9" s="14" t="inlineStr">
        <is>
          <t>Evan Patel</t>
        </is>
      </c>
      <c r="G9" s="14" t="inlineStr">
        <is>
          <t>Fatima Johnson</t>
        </is>
      </c>
      <c r="H9" s="14" t="inlineStr">
        <is>
          <t>East</t>
        </is>
      </c>
      <c r="I9" s="14" t="inlineStr">
        <is>
          <t>Confirmed</t>
        </is>
      </c>
      <c r="J9" s="17" t="n">
        <v>0</v>
      </c>
      <c r="K9" s="18" t="n">
        <v>0</v>
      </c>
      <c r="L9" s="45" t="n">
        <v>0</v>
      </c>
      <c r="M9" s="20" t="inlineStr">
        <is>
          <t>Evening coverage</t>
        </is>
      </c>
      <c r="N9" s="21">
        <f>IF(OR([@[Start Date]]="",[@[Start Time]]="",[@[End Date]]="",[@[End Time]]=""),"",IFERROR(ROUND(([@[End Date]]+[@[End Time]]-[@[Start Date]]-[@[Start Time]])*24,2),""))</f>
        <v/>
      </c>
      <c r="O9" s="21">
        <f>IF([@[Shift ID]]="","",IFERROR(MAX([@[Call-Out Hours]],[@[Call-Outs]]*'Settings'!$B$5),0))</f>
        <v/>
      </c>
      <c r="P9" s="46">
        <f>IF([@[Shift ID]]="","",IF([@Status]="Canceled",0,IFERROR('Settings'!$B$3+[@[Paid Call-Out Hours]]*'Settings'!$B$4+[@[On-Call Miles]]*'Settings'!$B$6,0)))</f>
        <v/>
      </c>
      <c r="Q9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9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10">
      <c r="A10" s="14" t="inlineStr">
        <is>
          <t>OC-006</t>
        </is>
      </c>
      <c r="B10" s="44" t="n">
        <v>46277</v>
      </c>
      <c r="C10" s="16" t="n">
        <v>0.75</v>
      </c>
      <c r="D10" s="44" t="n">
        <v>46278</v>
      </c>
      <c r="E10" s="16" t="n">
        <v>0.25</v>
      </c>
      <c r="F10" s="14" t="inlineStr">
        <is>
          <t>Fatima Johnson</t>
        </is>
      </c>
      <c r="G10" s="14" t="inlineStr">
        <is>
          <t>George Kim</t>
        </is>
      </c>
      <c r="H10" s="14" t="inlineStr">
        <is>
          <t>West</t>
        </is>
      </c>
      <c r="I10" s="14" t="inlineStr">
        <is>
          <t>Confirmed</t>
        </is>
      </c>
      <c r="J10" s="17" t="n">
        <v>0</v>
      </c>
      <c r="K10" s="18" t="n">
        <v>0</v>
      </c>
      <c r="L10" s="45" t="n">
        <v>0</v>
      </c>
      <c r="M10" s="20" t="inlineStr">
        <is>
          <t>Weekend coverage</t>
        </is>
      </c>
      <c r="N10" s="21">
        <f>IF(OR([@[Start Date]]="",[@[Start Time]]="",[@[End Date]]="",[@[End Time]]=""),"",IFERROR(ROUND(([@[End Date]]+[@[End Time]]-[@[Start Date]]-[@[Start Time]])*24,2),""))</f>
        <v/>
      </c>
      <c r="O10" s="21">
        <f>IF([@[Shift ID]]="","",IFERROR(MAX([@[Call-Out Hours]],[@[Call-Outs]]*'Settings'!$B$5),0))</f>
        <v/>
      </c>
      <c r="P10" s="46">
        <f>IF([@[Shift ID]]="","",IF([@Status]="Canceled",0,IFERROR('Settings'!$B$3+[@[Paid Call-Out Hours]]*'Settings'!$B$4+[@[On-Call Miles]]*'Settings'!$B$6,0)))</f>
        <v/>
      </c>
      <c r="Q10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10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11">
      <c r="A11" s="14" t="inlineStr">
        <is>
          <t>OC-007</t>
        </is>
      </c>
      <c r="B11" s="44" t="n">
        <v>46280</v>
      </c>
      <c r="C11" s="16" t="n">
        <v>0.75</v>
      </c>
      <c r="D11" s="44" t="n">
        <v>46281</v>
      </c>
      <c r="E11" s="16" t="n">
        <v>0.25</v>
      </c>
      <c r="F11" s="14" t="inlineStr">
        <is>
          <t>George Kim</t>
        </is>
      </c>
      <c r="G11" s="14" t="inlineStr">
        <is>
          <t>Hannah Reed</t>
        </is>
      </c>
      <c r="H11" s="14" t="inlineStr">
        <is>
          <t>North</t>
        </is>
      </c>
      <c r="I11" s="14" t="inlineStr">
        <is>
          <t>Planned</t>
        </is>
      </c>
      <c r="J11" s="17" t="n">
        <v>0</v>
      </c>
      <c r="K11" s="18" t="n">
        <v>0</v>
      </c>
      <c r="L11" s="45" t="n">
        <v>0</v>
      </c>
      <c r="M11" s="20" t="inlineStr">
        <is>
          <t>Standard rotation</t>
        </is>
      </c>
      <c r="N11" s="21">
        <f>IF(OR([@[Start Date]]="",[@[Start Time]]="",[@[End Date]]="",[@[End Time]]=""),"",IFERROR(ROUND(([@[End Date]]+[@[End Time]]-[@[Start Date]]-[@[Start Time]])*24,2),""))</f>
        <v/>
      </c>
      <c r="O11" s="21">
        <f>IF([@[Shift ID]]="","",IFERROR(MAX([@[Call-Out Hours]],[@[Call-Outs]]*'Settings'!$B$5),0))</f>
        <v/>
      </c>
      <c r="P11" s="46">
        <f>IF([@[Shift ID]]="","",IF([@Status]="Canceled",0,IFERROR('Settings'!$B$3+[@[Paid Call-Out Hours]]*'Settings'!$B$4+[@[On-Call Miles]]*'Settings'!$B$6,0)))</f>
        <v/>
      </c>
      <c r="Q11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11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12">
      <c r="A12" s="14" t="inlineStr">
        <is>
          <t>OC-008</t>
        </is>
      </c>
      <c r="B12" s="44" t="n">
        <v>46283</v>
      </c>
      <c r="C12" s="16" t="n">
        <v>0.75</v>
      </c>
      <c r="D12" s="44" t="n">
        <v>46284</v>
      </c>
      <c r="E12" s="16" t="n">
        <v>0.25</v>
      </c>
      <c r="F12" s="14" t="inlineStr">
        <is>
          <t>Hannah Reed</t>
        </is>
      </c>
      <c r="G12" s="14" t="inlineStr">
        <is>
          <t>Alex Morgan</t>
        </is>
      </c>
      <c r="H12" s="14" t="inlineStr">
        <is>
          <t>South</t>
        </is>
      </c>
      <c r="I12" s="14" t="inlineStr">
        <is>
          <t>Planned</t>
        </is>
      </c>
      <c r="J12" s="17" t="n">
        <v>0</v>
      </c>
      <c r="K12" s="18" t="n">
        <v>0</v>
      </c>
      <c r="L12" s="45" t="n">
        <v>0</v>
      </c>
      <c r="M12" s="20" t="inlineStr">
        <is>
          <t>Standard rotation</t>
        </is>
      </c>
      <c r="N12" s="21">
        <f>IF(OR([@[Start Date]]="",[@[Start Time]]="",[@[End Date]]="",[@[End Time]]=""),"",IFERROR(ROUND(([@[End Date]]+[@[End Time]]-[@[Start Date]]-[@[Start Time]])*24,2),""))</f>
        <v/>
      </c>
      <c r="O12" s="21">
        <f>IF([@[Shift ID]]="","",IFERROR(MAX([@[Call-Out Hours]],[@[Call-Outs]]*'Settings'!$B$5),0))</f>
        <v/>
      </c>
      <c r="P12" s="46">
        <f>IF([@[Shift ID]]="","",IF([@Status]="Canceled",0,IFERROR('Settings'!$B$3+[@[Paid Call-Out Hours]]*'Settings'!$B$4+[@[On-Call Miles]]*'Settings'!$B$6,0)))</f>
        <v/>
      </c>
      <c r="Q12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12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13">
      <c r="A13" s="14" t="inlineStr">
        <is>
          <t>OC-009</t>
        </is>
      </c>
      <c r="B13" s="44" t="n">
        <v>46286</v>
      </c>
      <c r="C13" s="16" t="n">
        <v>0.75</v>
      </c>
      <c r="D13" s="44" t="n">
        <v>46287</v>
      </c>
      <c r="E13" s="16" t="n">
        <v>0.25</v>
      </c>
      <c r="F13" s="14" t="inlineStr">
        <is>
          <t>Alex Morgan</t>
        </is>
      </c>
      <c r="G13" s="14" t="inlineStr">
        <is>
          <t>Brianna Lee</t>
        </is>
      </c>
      <c r="H13" s="14" t="inlineStr">
        <is>
          <t>Central</t>
        </is>
      </c>
      <c r="I13" s="14" t="inlineStr">
        <is>
          <t>Planned</t>
        </is>
      </c>
      <c r="J13" s="17" t="n">
        <v>0</v>
      </c>
      <c r="K13" s="18" t="n">
        <v>0</v>
      </c>
      <c r="L13" s="45" t="n">
        <v>0</v>
      </c>
      <c r="M13" s="20" t="inlineStr">
        <is>
          <t>Standard rotation</t>
        </is>
      </c>
      <c r="N13" s="21">
        <f>IF(OR([@[Start Date]]="",[@[Start Time]]="",[@[End Date]]="",[@[End Time]]=""),"",IFERROR(ROUND(([@[End Date]]+[@[End Time]]-[@[Start Date]]-[@[Start Time]])*24,2),""))</f>
        <v/>
      </c>
      <c r="O13" s="21">
        <f>IF([@[Shift ID]]="","",IFERROR(MAX([@[Call-Out Hours]],[@[Call-Outs]]*'Settings'!$B$5),0))</f>
        <v/>
      </c>
      <c r="P13" s="46">
        <f>IF([@[Shift ID]]="","",IF([@Status]="Canceled",0,IFERROR('Settings'!$B$3+[@[Paid Call-Out Hours]]*'Settings'!$B$4+[@[On-Call Miles]]*'Settings'!$B$6,0)))</f>
        <v/>
      </c>
      <c r="Q13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13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14">
      <c r="A14" s="14" t="inlineStr">
        <is>
          <t>OC-010</t>
        </is>
      </c>
      <c r="B14" s="44" t="n">
        <v>46289</v>
      </c>
      <c r="C14" s="16" t="n">
        <v>0.75</v>
      </c>
      <c r="D14" s="44" t="n">
        <v>46290</v>
      </c>
      <c r="E14" s="16" t="n">
        <v>0.25</v>
      </c>
      <c r="F14" s="14" t="inlineStr">
        <is>
          <t>Brianna Lee</t>
        </is>
      </c>
      <c r="G14" s="14" t="inlineStr">
        <is>
          <t>Carlos Rivera</t>
        </is>
      </c>
      <c r="H14" s="14" t="inlineStr">
        <is>
          <t>Airport</t>
        </is>
      </c>
      <c r="I14" s="14" t="inlineStr">
        <is>
          <t>Planned</t>
        </is>
      </c>
      <c r="J14" s="17" t="n">
        <v>0</v>
      </c>
      <c r="K14" s="18" t="n">
        <v>0</v>
      </c>
      <c r="L14" s="45" t="n">
        <v>0</v>
      </c>
      <c r="M14" s="20" t="inlineStr">
        <is>
          <t>Standard rotation</t>
        </is>
      </c>
      <c r="N14" s="21">
        <f>IF(OR([@[Start Date]]="",[@[Start Time]]="",[@[End Date]]="",[@[End Time]]=""),"",IFERROR(ROUND(([@[End Date]]+[@[End Time]]-[@[Start Date]]-[@[Start Time]])*24,2),""))</f>
        <v/>
      </c>
      <c r="O14" s="21">
        <f>IF([@[Shift ID]]="","",IFERROR(MAX([@[Call-Out Hours]],[@[Call-Outs]]*'Settings'!$B$5),0))</f>
        <v/>
      </c>
      <c r="P14" s="46">
        <f>IF([@[Shift ID]]="","",IF([@Status]="Canceled",0,IFERROR('Settings'!$B$3+[@[Paid Call-Out Hours]]*'Settings'!$B$4+[@[On-Call Miles]]*'Settings'!$B$6,0)))</f>
        <v/>
      </c>
      <c r="Q14" s="23">
        <f>IF([@[Shift ID]]="","",IFERROR(IF(COUNTIF(tblRotation[Shift ID],[@[Shift ID]])&gt;1,"Duplicate Shift ID",IF(OR([@[Start Date]]="",[@[Start Time]]="",[@[End Date]]="",[@[End Time]]=""),"Missing date/time",IF([@[End Date]]+[@[End Time]]&lt;=[@[Start Date]]+[@[Start Time]],"End must be after start",IF([@Status]="","Status required",IF(AND([@Status]&lt;&gt;"Canceled",[@[Primary Driver]]=""),"Primary driver required",IF(AND([@[Backup Driver]]&lt;&gt;"",[@[Backup Driver]]=[@[Primary Driver]]),"Primary and backup match",IF(AND([@[Primary Driver]]&lt;&gt;"",COUNTIFS(tblDrivers[Driver Name],[@[Primary Driver]],tblDrivers[Active?],"Yes",tblDrivers[On-Call Eligible?],"Yes")=0),"Primary not active/eligible",IF(AND([@[Backup Driver]]&lt;&gt;"",COUNTIFS(tblDrivers[Driver Name],[@[Backup Driver]],tblDrivers[Active?],"Yes",tblDrivers[On-Call Eligible?],"Yes")=0),"Backup not active/eligible","OK")))))))),"Check inputs"))</f>
        <v/>
      </c>
      <c r="R14" s="23">
        <f>IF(OR([@[Shift ID]]="",[@[Primary Driver]]="",[@Status]="Canceled",[@[Start Date]]="",[@[End Date]]=""),"",IFERROR(IF(SUMPRODUCT((tblRotation[Primary Driver]=[@[Primary Driver]])*(tblRotation[Status]&lt;&gt;"Canceled")*((tblRotation[Start Date]+tblRotation[Start Time])&lt;([@[End Date]]+[@[End Time]]))*((tblRotation[End Date]+tblRotation[End Time])&gt;([@[Start Date]]+[@[Start Time]])))&gt;1,"Overlap","OK"),"Check inputs"))</f>
        <v/>
      </c>
    </row>
    <row r="15">
      <c r="A15" s="14" t="n"/>
      <c r="B15" s="44" t="n"/>
      <c r="C15" s="16" t="n"/>
      <c r="D15" s="44" t="n"/>
      <c r="E15" s="16" t="n"/>
      <c r="F15" s="14" t="n"/>
      <c r="G15" s="14" t="n"/>
      <c r="H15" s="14" t="n"/>
      <c r="I15" s="14" t="n"/>
      <c r="J15" s="17" t="n"/>
      <c r="K15" s="18" t="n"/>
      <c r="L15" s="45" t="n"/>
      <c r="M15" s="20" t="n"/>
      <c r="N15" s="21">
        <f>IF(OR(B15="",C15="",D15="",E15=""),"",IFERROR(ROUND((D15+E15-B15-C15)*24,2),""))</f>
        <v/>
      </c>
      <c r="O15" s="21">
        <f>IF(A15="","",IFERROR(MAX(K15,J15*'Settings'!$B$5),0))</f>
        <v/>
      </c>
      <c r="P15" s="46">
        <f>IF(A15="","",IF(I15="Canceled",0,IFERROR('Settings'!$B$3+O15*'Settings'!$B$4+L15*'Settings'!$B$6,0)))</f>
        <v/>
      </c>
      <c r="Q15" s="23">
        <f>IF(A15="","",IFERROR(IF(COUNTIF($A$5:$A$204,A15)&gt;1,"Duplicate Shift ID",IF(OR(B15="",C15="",D15="",E15=""),"Missing date/time",IF(D15+E15&lt;=B15+C15,"End must be after start",IF(I15="","Status required",IF(AND(I15&lt;&gt;"Canceled",F15=""),"Primary driver required",IF(AND(G15&lt;&gt;"",G15=F15),"Primary and backup match",IF(AND(F15&lt;&gt;"",COUNTIFS('Drivers'!$B$5:$B$104,F15,'Drivers'!$E$5:$E$104,"Yes",'Drivers'!$F$5:$F$104,"Yes")=0),"Primary not active/eligible",IF(AND(G15&lt;&gt;"",COUNTIFS('Drivers'!$B$5:$B$104,G15,'Drivers'!$E$5:$E$104,"Yes",'Drivers'!$F$5:$F$104,"Yes")=0),"Backup not active/eligible","OK")))))))),"Check inputs"))</f>
        <v/>
      </c>
      <c r="R15" s="23">
        <f>IF(OR(A15="",F15="",I15="Canceled",B15="",D15=""),"",IFERROR(IF(SUMPRODUCT(($F$5:$F$204=F15)*($I$5:$I$204&lt;&gt;"Canceled")*(($B$5:$B$204+$C$5:$C$204)&lt;(D15+E15))*(($D$5:$D$204+$E$5:$E$204)&gt;(B15+C15)))&gt;1,"Overlap","OK"),"Check inputs"))</f>
        <v/>
      </c>
    </row>
    <row r="16">
      <c r="A16" s="14" t="n"/>
      <c r="B16" s="44" t="n"/>
      <c r="C16" s="16" t="n"/>
      <c r="D16" s="44" t="n"/>
      <c r="E16" s="16" t="n"/>
      <c r="F16" s="14" t="n"/>
      <c r="G16" s="14" t="n"/>
      <c r="H16" s="14" t="n"/>
      <c r="I16" s="14" t="n"/>
      <c r="J16" s="17" t="n"/>
      <c r="K16" s="18" t="n"/>
      <c r="L16" s="45" t="n"/>
      <c r="M16" s="20" t="n"/>
      <c r="N16" s="21">
        <f>IF(OR(B16="",C16="",D16="",E16=""),"",IFERROR(ROUND((D16+E16-B16-C16)*24,2),""))</f>
        <v/>
      </c>
      <c r="O16" s="21">
        <f>IF(A16="","",IFERROR(MAX(K16,J16*'Settings'!$B$5),0))</f>
        <v/>
      </c>
      <c r="P16" s="46">
        <f>IF(A16="","",IF(I16="Canceled",0,IFERROR('Settings'!$B$3+O16*'Settings'!$B$4+L16*'Settings'!$B$6,0)))</f>
        <v/>
      </c>
      <c r="Q16" s="23">
        <f>IF(A16="","",IFERROR(IF(COUNTIF($A$5:$A$204,A16)&gt;1,"Duplicate Shift ID",IF(OR(B16="",C16="",D16="",E16=""),"Missing date/time",IF(D16+E16&lt;=B16+C16,"End must be after start",IF(I16="","Status required",IF(AND(I16&lt;&gt;"Canceled",F16=""),"Primary driver required",IF(AND(G16&lt;&gt;"",G16=F16),"Primary and backup match",IF(AND(F16&lt;&gt;"",COUNTIFS('Drivers'!$B$5:$B$104,F16,'Drivers'!$E$5:$E$104,"Yes",'Drivers'!$F$5:$F$104,"Yes")=0),"Primary not active/eligible",IF(AND(G16&lt;&gt;"",COUNTIFS('Drivers'!$B$5:$B$104,G16,'Drivers'!$E$5:$E$104,"Yes",'Drivers'!$F$5:$F$104,"Yes")=0),"Backup not active/eligible","OK")))))))),"Check inputs"))</f>
        <v/>
      </c>
      <c r="R16" s="23">
        <f>IF(OR(A16="",F16="",I16="Canceled",B16="",D16=""),"",IFERROR(IF(SUMPRODUCT(($F$5:$F$204=F16)*($I$5:$I$204&lt;&gt;"Canceled")*(($B$5:$B$204+$C$5:$C$204)&lt;(D16+E16))*(($D$5:$D$204+$E$5:$E$204)&gt;(B16+C16)))&gt;1,"Overlap","OK"),"Check inputs"))</f>
        <v/>
      </c>
    </row>
    <row r="17">
      <c r="A17" s="14" t="n"/>
      <c r="B17" s="44" t="n"/>
      <c r="C17" s="16" t="n"/>
      <c r="D17" s="44" t="n"/>
      <c r="E17" s="16" t="n"/>
      <c r="F17" s="14" t="n"/>
      <c r="G17" s="14" t="n"/>
      <c r="H17" s="14" t="n"/>
      <c r="I17" s="14" t="n"/>
      <c r="J17" s="17" t="n"/>
      <c r="K17" s="18" t="n"/>
      <c r="L17" s="45" t="n"/>
      <c r="M17" s="20" t="n"/>
      <c r="N17" s="21">
        <f>IF(OR(B17="",C17="",D17="",E17=""),"",IFERROR(ROUND((D17+E17-B17-C17)*24,2),""))</f>
        <v/>
      </c>
      <c r="O17" s="21">
        <f>IF(A17="","",IFERROR(MAX(K17,J17*'Settings'!$B$5),0))</f>
        <v/>
      </c>
      <c r="P17" s="46">
        <f>IF(A17="","",IF(I17="Canceled",0,IFERROR('Settings'!$B$3+O17*'Settings'!$B$4+L17*'Settings'!$B$6,0)))</f>
        <v/>
      </c>
      <c r="Q17" s="23">
        <f>IF(A17="","",IFERROR(IF(COUNTIF($A$5:$A$204,A17)&gt;1,"Duplicate Shift ID",IF(OR(B17="",C17="",D17="",E17=""),"Missing date/time",IF(D17+E17&lt;=B17+C17,"End must be after start",IF(I17="","Status required",IF(AND(I17&lt;&gt;"Canceled",F17=""),"Primary driver required",IF(AND(G17&lt;&gt;"",G17=F17),"Primary and backup match",IF(AND(F17&lt;&gt;"",COUNTIFS('Drivers'!$B$5:$B$104,F17,'Drivers'!$E$5:$E$104,"Yes",'Drivers'!$F$5:$F$104,"Yes")=0),"Primary not active/eligible",IF(AND(G17&lt;&gt;"",COUNTIFS('Drivers'!$B$5:$B$104,G17,'Drivers'!$E$5:$E$104,"Yes",'Drivers'!$F$5:$F$104,"Yes")=0),"Backup not active/eligible","OK")))))))),"Check inputs"))</f>
        <v/>
      </c>
      <c r="R17" s="23">
        <f>IF(OR(A17="",F17="",I17="Canceled",B17="",D17=""),"",IFERROR(IF(SUMPRODUCT(($F$5:$F$204=F17)*($I$5:$I$204&lt;&gt;"Canceled")*(($B$5:$B$204+$C$5:$C$204)&lt;(D17+E17))*(($D$5:$D$204+$E$5:$E$204)&gt;(B17+C17)))&gt;1,"Overlap","OK"),"Check inputs"))</f>
        <v/>
      </c>
    </row>
    <row r="18">
      <c r="A18" s="14" t="n"/>
      <c r="B18" s="44" t="n"/>
      <c r="C18" s="16" t="n"/>
      <c r="D18" s="44" t="n"/>
      <c r="E18" s="16" t="n"/>
      <c r="F18" s="14" t="n"/>
      <c r="G18" s="14" t="n"/>
      <c r="H18" s="14" t="n"/>
      <c r="I18" s="14" t="n"/>
      <c r="J18" s="17" t="n"/>
      <c r="K18" s="18" t="n"/>
      <c r="L18" s="45" t="n"/>
      <c r="M18" s="20" t="n"/>
      <c r="N18" s="21">
        <f>IF(OR(B18="",C18="",D18="",E18=""),"",IFERROR(ROUND((D18+E18-B18-C18)*24,2),""))</f>
        <v/>
      </c>
      <c r="O18" s="21">
        <f>IF(A18="","",IFERROR(MAX(K18,J18*'Settings'!$B$5),0))</f>
        <v/>
      </c>
      <c r="P18" s="46">
        <f>IF(A18="","",IF(I18="Canceled",0,IFERROR('Settings'!$B$3+O18*'Settings'!$B$4+L18*'Settings'!$B$6,0)))</f>
        <v/>
      </c>
      <c r="Q18" s="23">
        <f>IF(A18="","",IFERROR(IF(COUNTIF($A$5:$A$204,A18)&gt;1,"Duplicate Shift ID",IF(OR(B18="",C18="",D18="",E18=""),"Missing date/time",IF(D18+E18&lt;=B18+C18,"End must be after start",IF(I18="","Status required",IF(AND(I18&lt;&gt;"Canceled",F18=""),"Primary driver required",IF(AND(G18&lt;&gt;"",G18=F18),"Primary and backup match",IF(AND(F18&lt;&gt;"",COUNTIFS('Drivers'!$B$5:$B$104,F18,'Drivers'!$E$5:$E$104,"Yes",'Drivers'!$F$5:$F$104,"Yes")=0),"Primary not active/eligible",IF(AND(G18&lt;&gt;"",COUNTIFS('Drivers'!$B$5:$B$104,G18,'Drivers'!$E$5:$E$104,"Yes",'Drivers'!$F$5:$F$104,"Yes")=0),"Backup not active/eligible","OK")))))))),"Check inputs"))</f>
        <v/>
      </c>
      <c r="R18" s="23">
        <f>IF(OR(A18="",F18="",I18="Canceled",B18="",D18=""),"",IFERROR(IF(SUMPRODUCT(($F$5:$F$204=F18)*($I$5:$I$204&lt;&gt;"Canceled")*(($B$5:$B$204+$C$5:$C$204)&lt;(D18+E18))*(($D$5:$D$204+$E$5:$E$204)&gt;(B18+C18)))&gt;1,"Overlap","OK"),"Check inputs"))</f>
        <v/>
      </c>
    </row>
    <row r="19">
      <c r="A19" s="14" t="n"/>
      <c r="B19" s="44" t="n"/>
      <c r="C19" s="16" t="n"/>
      <c r="D19" s="44" t="n"/>
      <c r="E19" s="16" t="n"/>
      <c r="F19" s="14" t="n"/>
      <c r="G19" s="14" t="n"/>
      <c r="H19" s="14" t="n"/>
      <c r="I19" s="14" t="n"/>
      <c r="J19" s="17" t="n"/>
      <c r="K19" s="18" t="n"/>
      <c r="L19" s="45" t="n"/>
      <c r="M19" s="20" t="n"/>
      <c r="N19" s="21">
        <f>IF(OR(B19="",C19="",D19="",E19=""),"",IFERROR(ROUND((D19+E19-B19-C19)*24,2),""))</f>
        <v/>
      </c>
      <c r="O19" s="21">
        <f>IF(A19="","",IFERROR(MAX(K19,J19*'Settings'!$B$5),0))</f>
        <v/>
      </c>
      <c r="P19" s="46">
        <f>IF(A19="","",IF(I19="Canceled",0,IFERROR('Settings'!$B$3+O19*'Settings'!$B$4+L19*'Settings'!$B$6,0)))</f>
        <v/>
      </c>
      <c r="Q19" s="23">
        <f>IF(A19="","",IFERROR(IF(COUNTIF($A$5:$A$204,A19)&gt;1,"Duplicate Shift ID",IF(OR(B19="",C19="",D19="",E19=""),"Missing date/time",IF(D19+E19&lt;=B19+C19,"End must be after start",IF(I19="","Status required",IF(AND(I19&lt;&gt;"Canceled",F19=""),"Primary driver required",IF(AND(G19&lt;&gt;"",G19=F19),"Primary and backup match",IF(AND(F19&lt;&gt;"",COUNTIFS('Drivers'!$B$5:$B$104,F19,'Drivers'!$E$5:$E$104,"Yes",'Drivers'!$F$5:$F$104,"Yes")=0),"Primary not active/eligible",IF(AND(G19&lt;&gt;"",COUNTIFS('Drivers'!$B$5:$B$104,G19,'Drivers'!$E$5:$E$104,"Yes",'Drivers'!$F$5:$F$104,"Yes")=0),"Backup not active/eligible","OK")))))))),"Check inputs"))</f>
        <v/>
      </c>
      <c r="R19" s="23">
        <f>IF(OR(A19="",F19="",I19="Canceled",B19="",D19=""),"",IFERROR(IF(SUMPRODUCT(($F$5:$F$204=F19)*($I$5:$I$204&lt;&gt;"Canceled")*(($B$5:$B$204+$C$5:$C$204)&lt;(D19+E19))*(($D$5:$D$204+$E$5:$E$204)&gt;(B19+C19)))&gt;1,"Overlap","OK"),"Check inputs"))</f>
        <v/>
      </c>
    </row>
    <row r="20">
      <c r="A20" s="14" t="n"/>
      <c r="B20" s="44" t="n"/>
      <c r="C20" s="16" t="n"/>
      <c r="D20" s="44" t="n"/>
      <c r="E20" s="16" t="n"/>
      <c r="F20" s="14" t="n"/>
      <c r="G20" s="14" t="n"/>
      <c r="H20" s="14" t="n"/>
      <c r="I20" s="14" t="n"/>
      <c r="J20" s="17" t="n"/>
      <c r="K20" s="18" t="n"/>
      <c r="L20" s="45" t="n"/>
      <c r="M20" s="20" t="n"/>
      <c r="N20" s="21">
        <f>IF(OR(B20="",C20="",D20="",E20=""),"",IFERROR(ROUND((D20+E20-B20-C20)*24,2),""))</f>
        <v/>
      </c>
      <c r="O20" s="21">
        <f>IF(A20="","",IFERROR(MAX(K20,J20*'Settings'!$B$5),0))</f>
        <v/>
      </c>
      <c r="P20" s="46">
        <f>IF(A20="","",IF(I20="Canceled",0,IFERROR('Settings'!$B$3+O20*'Settings'!$B$4+L20*'Settings'!$B$6,0)))</f>
        <v/>
      </c>
      <c r="Q20" s="23">
        <f>IF(A20="","",IFERROR(IF(COUNTIF($A$5:$A$204,A20)&gt;1,"Duplicate Shift ID",IF(OR(B20="",C20="",D20="",E20=""),"Missing date/time",IF(D20+E20&lt;=B20+C20,"End must be after start",IF(I20="","Status required",IF(AND(I20&lt;&gt;"Canceled",F20=""),"Primary driver required",IF(AND(G20&lt;&gt;"",G20=F20),"Primary and backup match",IF(AND(F20&lt;&gt;"",COUNTIFS('Drivers'!$B$5:$B$104,F20,'Drivers'!$E$5:$E$104,"Yes",'Drivers'!$F$5:$F$104,"Yes")=0),"Primary not active/eligible",IF(AND(G20&lt;&gt;"",COUNTIFS('Drivers'!$B$5:$B$104,G20,'Drivers'!$E$5:$E$104,"Yes",'Drivers'!$F$5:$F$104,"Yes")=0),"Backup not active/eligible","OK")))))))),"Check inputs"))</f>
        <v/>
      </c>
      <c r="R20" s="23">
        <f>IF(OR(A20="",F20="",I20="Canceled",B20="",D20=""),"",IFERROR(IF(SUMPRODUCT(($F$5:$F$204=F20)*($I$5:$I$204&lt;&gt;"Canceled")*(($B$5:$B$204+$C$5:$C$204)&lt;(D20+E20))*(($D$5:$D$204+$E$5:$E$204)&gt;(B20+C20)))&gt;1,"Overlap","OK"),"Check inputs"))</f>
        <v/>
      </c>
    </row>
    <row r="21">
      <c r="A21" s="14" t="n"/>
      <c r="B21" s="44" t="n"/>
      <c r="C21" s="16" t="n"/>
      <c r="D21" s="44" t="n"/>
      <c r="E21" s="16" t="n"/>
      <c r="F21" s="14" t="n"/>
      <c r="G21" s="14" t="n"/>
      <c r="H21" s="14" t="n"/>
      <c r="I21" s="14" t="n"/>
      <c r="J21" s="17" t="n"/>
      <c r="K21" s="18" t="n"/>
      <c r="L21" s="45" t="n"/>
      <c r="M21" s="20" t="n"/>
      <c r="N21" s="21">
        <f>IF(OR(B21="",C21="",D21="",E21=""),"",IFERROR(ROUND((D21+E21-B21-C21)*24,2),""))</f>
        <v/>
      </c>
      <c r="O21" s="21">
        <f>IF(A21="","",IFERROR(MAX(K21,J21*'Settings'!$B$5),0))</f>
        <v/>
      </c>
      <c r="P21" s="46">
        <f>IF(A21="","",IF(I21="Canceled",0,IFERROR('Settings'!$B$3+O21*'Settings'!$B$4+L21*'Settings'!$B$6,0)))</f>
        <v/>
      </c>
      <c r="Q21" s="23">
        <f>IF(A21="","",IFERROR(IF(COUNTIF($A$5:$A$204,A21)&gt;1,"Duplicate Shift ID",IF(OR(B21="",C21="",D21="",E21=""),"Missing date/time",IF(D21+E21&lt;=B21+C21,"End must be after start",IF(I21="","Status required",IF(AND(I21&lt;&gt;"Canceled",F21=""),"Primary driver required",IF(AND(G21&lt;&gt;"",G21=F21),"Primary and backup match",IF(AND(F21&lt;&gt;"",COUNTIFS('Drivers'!$B$5:$B$104,F21,'Drivers'!$E$5:$E$104,"Yes",'Drivers'!$F$5:$F$104,"Yes")=0),"Primary not active/eligible",IF(AND(G21&lt;&gt;"",COUNTIFS('Drivers'!$B$5:$B$104,G21,'Drivers'!$E$5:$E$104,"Yes",'Drivers'!$F$5:$F$104,"Yes")=0),"Backup not active/eligible","OK")))))))),"Check inputs"))</f>
        <v/>
      </c>
      <c r="R21" s="23">
        <f>IF(OR(A21="",F21="",I21="Canceled",B21="",D21=""),"",IFERROR(IF(SUMPRODUCT(($F$5:$F$204=F21)*($I$5:$I$204&lt;&gt;"Canceled")*(($B$5:$B$204+$C$5:$C$204)&lt;(D21+E21))*(($D$5:$D$204+$E$5:$E$204)&gt;(B21+C21)))&gt;1,"Overlap","OK"),"Check inputs"))</f>
        <v/>
      </c>
    </row>
    <row r="22">
      <c r="A22" s="14" t="n"/>
      <c r="B22" s="44" t="n"/>
      <c r="C22" s="16" t="n"/>
      <c r="D22" s="44" t="n"/>
      <c r="E22" s="16" t="n"/>
      <c r="F22" s="14" t="n"/>
      <c r="G22" s="14" t="n"/>
      <c r="H22" s="14" t="n"/>
      <c r="I22" s="14" t="n"/>
      <c r="J22" s="17" t="n"/>
      <c r="K22" s="18" t="n"/>
      <c r="L22" s="45" t="n"/>
      <c r="M22" s="20" t="n"/>
      <c r="N22" s="21">
        <f>IF(OR(B22="",C22="",D22="",E22=""),"",IFERROR(ROUND((D22+E22-B22-C22)*24,2),""))</f>
        <v/>
      </c>
      <c r="O22" s="21">
        <f>IF(A22="","",IFERROR(MAX(K22,J22*'Settings'!$B$5),0))</f>
        <v/>
      </c>
      <c r="P22" s="46">
        <f>IF(A22="","",IF(I22="Canceled",0,IFERROR('Settings'!$B$3+O22*'Settings'!$B$4+L22*'Settings'!$B$6,0)))</f>
        <v/>
      </c>
      <c r="Q22" s="23">
        <f>IF(A22="","",IFERROR(IF(COUNTIF($A$5:$A$204,A22)&gt;1,"Duplicate Shift ID",IF(OR(B22="",C22="",D22="",E22=""),"Missing date/time",IF(D22+E22&lt;=B22+C22,"End must be after start",IF(I22="","Status required",IF(AND(I22&lt;&gt;"Canceled",F22=""),"Primary driver required",IF(AND(G22&lt;&gt;"",G22=F22),"Primary and backup match",IF(AND(F22&lt;&gt;"",COUNTIFS('Drivers'!$B$5:$B$104,F22,'Drivers'!$E$5:$E$104,"Yes",'Drivers'!$F$5:$F$104,"Yes")=0),"Primary not active/eligible",IF(AND(G22&lt;&gt;"",COUNTIFS('Drivers'!$B$5:$B$104,G22,'Drivers'!$E$5:$E$104,"Yes",'Drivers'!$F$5:$F$104,"Yes")=0),"Backup not active/eligible","OK")))))))),"Check inputs"))</f>
        <v/>
      </c>
      <c r="R22" s="23">
        <f>IF(OR(A22="",F22="",I22="Canceled",B22="",D22=""),"",IFERROR(IF(SUMPRODUCT(($F$5:$F$204=F22)*($I$5:$I$204&lt;&gt;"Canceled")*(($B$5:$B$204+$C$5:$C$204)&lt;(D22+E22))*(($D$5:$D$204+$E$5:$E$204)&gt;(B22+C22)))&gt;1,"Overlap","OK"),"Check inputs"))</f>
        <v/>
      </c>
    </row>
    <row r="23">
      <c r="A23" s="14" t="n"/>
      <c r="B23" s="44" t="n"/>
      <c r="C23" s="16" t="n"/>
      <c r="D23" s="44" t="n"/>
      <c r="E23" s="16" t="n"/>
      <c r="F23" s="14" t="n"/>
      <c r="G23" s="14" t="n"/>
      <c r="H23" s="14" t="n"/>
      <c r="I23" s="14" t="n"/>
      <c r="J23" s="17" t="n"/>
      <c r="K23" s="18" t="n"/>
      <c r="L23" s="45" t="n"/>
      <c r="M23" s="20" t="n"/>
      <c r="N23" s="21">
        <f>IF(OR(B23="",C23="",D23="",E23=""),"",IFERROR(ROUND((D23+E23-B23-C23)*24,2),""))</f>
        <v/>
      </c>
      <c r="O23" s="21">
        <f>IF(A23="","",IFERROR(MAX(K23,J23*'Settings'!$B$5),0))</f>
        <v/>
      </c>
      <c r="P23" s="46">
        <f>IF(A23="","",IF(I23="Canceled",0,IFERROR('Settings'!$B$3+O23*'Settings'!$B$4+L23*'Settings'!$B$6,0)))</f>
        <v/>
      </c>
      <c r="Q23" s="23">
        <f>IF(A23="","",IFERROR(IF(COUNTIF($A$5:$A$204,A23)&gt;1,"Duplicate Shift ID",IF(OR(B23="",C23="",D23="",E23=""),"Missing date/time",IF(D23+E23&lt;=B23+C23,"End must be after start",IF(I23="","Status required",IF(AND(I23&lt;&gt;"Canceled",F23=""),"Primary driver required",IF(AND(G23&lt;&gt;"",G23=F23),"Primary and backup match",IF(AND(F23&lt;&gt;"",COUNTIFS('Drivers'!$B$5:$B$104,F23,'Drivers'!$E$5:$E$104,"Yes",'Drivers'!$F$5:$F$104,"Yes")=0),"Primary not active/eligible",IF(AND(G23&lt;&gt;"",COUNTIFS('Drivers'!$B$5:$B$104,G23,'Drivers'!$E$5:$E$104,"Yes",'Drivers'!$F$5:$F$104,"Yes")=0),"Backup not active/eligible","OK")))))))),"Check inputs"))</f>
        <v/>
      </c>
      <c r="R23" s="23">
        <f>IF(OR(A23="",F23="",I23="Canceled",B23="",D23=""),"",IFERROR(IF(SUMPRODUCT(($F$5:$F$204=F23)*($I$5:$I$204&lt;&gt;"Canceled")*(($B$5:$B$204+$C$5:$C$204)&lt;(D23+E23))*(($D$5:$D$204+$E$5:$E$204)&gt;(B23+C23)))&gt;1,"Overlap","OK"),"Check inputs"))</f>
        <v/>
      </c>
    </row>
    <row r="24">
      <c r="A24" s="14" t="n"/>
      <c r="B24" s="44" t="n"/>
      <c r="C24" s="16" t="n"/>
      <c r="D24" s="44" t="n"/>
      <c r="E24" s="16" t="n"/>
      <c r="F24" s="14" t="n"/>
      <c r="G24" s="14" t="n"/>
      <c r="H24" s="14" t="n"/>
      <c r="I24" s="14" t="n"/>
      <c r="J24" s="17" t="n"/>
      <c r="K24" s="18" t="n"/>
      <c r="L24" s="45" t="n"/>
      <c r="M24" s="20" t="n"/>
      <c r="N24" s="21">
        <f>IF(OR(B24="",C24="",D24="",E24=""),"",IFERROR(ROUND((D24+E24-B24-C24)*24,2),""))</f>
        <v/>
      </c>
      <c r="O24" s="21">
        <f>IF(A24="","",IFERROR(MAX(K24,J24*'Settings'!$B$5),0))</f>
        <v/>
      </c>
      <c r="P24" s="46">
        <f>IF(A24="","",IF(I24="Canceled",0,IFERROR('Settings'!$B$3+O24*'Settings'!$B$4+L24*'Settings'!$B$6,0)))</f>
        <v/>
      </c>
      <c r="Q24" s="23">
        <f>IF(A24="","",IFERROR(IF(COUNTIF($A$5:$A$204,A24)&gt;1,"Duplicate Shift ID",IF(OR(B24="",C24="",D24="",E24=""),"Missing date/time",IF(D24+E24&lt;=B24+C24,"End must be after start",IF(I24="","Status required",IF(AND(I24&lt;&gt;"Canceled",F24=""),"Primary driver required",IF(AND(G24&lt;&gt;"",G24=F24),"Primary and backup match",IF(AND(F24&lt;&gt;"",COUNTIFS('Drivers'!$B$5:$B$104,F24,'Drivers'!$E$5:$E$104,"Yes",'Drivers'!$F$5:$F$104,"Yes")=0),"Primary not active/eligible",IF(AND(G24&lt;&gt;"",COUNTIFS('Drivers'!$B$5:$B$104,G24,'Drivers'!$E$5:$E$104,"Yes",'Drivers'!$F$5:$F$104,"Yes")=0),"Backup not active/eligible","OK")))))))),"Check inputs"))</f>
        <v/>
      </c>
      <c r="R24" s="23">
        <f>IF(OR(A24="",F24="",I24="Canceled",B24="",D24=""),"",IFERROR(IF(SUMPRODUCT(($F$5:$F$204=F24)*($I$5:$I$204&lt;&gt;"Canceled")*(($B$5:$B$204+$C$5:$C$204)&lt;(D24+E24))*(($D$5:$D$204+$E$5:$E$204)&gt;(B24+C24)))&gt;1,"Overlap","OK"),"Check inputs"))</f>
        <v/>
      </c>
    </row>
    <row r="25">
      <c r="A25" s="14" t="n"/>
      <c r="B25" s="44" t="n"/>
      <c r="C25" s="16" t="n"/>
      <c r="D25" s="44" t="n"/>
      <c r="E25" s="16" t="n"/>
      <c r="F25" s="14" t="n"/>
      <c r="G25" s="14" t="n"/>
      <c r="H25" s="14" t="n"/>
      <c r="I25" s="14" t="n"/>
      <c r="J25" s="17" t="n"/>
      <c r="K25" s="18" t="n"/>
      <c r="L25" s="45" t="n"/>
      <c r="M25" s="20" t="n"/>
      <c r="N25" s="21">
        <f>IF(OR(B25="",C25="",D25="",E25=""),"",IFERROR(ROUND((D25+E25-B25-C25)*24,2),""))</f>
        <v/>
      </c>
      <c r="O25" s="21">
        <f>IF(A25="","",IFERROR(MAX(K25,J25*'Settings'!$B$5),0))</f>
        <v/>
      </c>
      <c r="P25" s="46">
        <f>IF(A25="","",IF(I25="Canceled",0,IFERROR('Settings'!$B$3+O25*'Settings'!$B$4+L25*'Settings'!$B$6,0)))</f>
        <v/>
      </c>
      <c r="Q25" s="23">
        <f>IF(A25="","",IFERROR(IF(COUNTIF($A$5:$A$204,A25)&gt;1,"Duplicate Shift ID",IF(OR(B25="",C25="",D25="",E25=""),"Missing date/time",IF(D25+E25&lt;=B25+C25,"End must be after start",IF(I25="","Status required",IF(AND(I25&lt;&gt;"Canceled",F25=""),"Primary driver required",IF(AND(G25&lt;&gt;"",G25=F25),"Primary and backup match",IF(AND(F25&lt;&gt;"",COUNTIFS('Drivers'!$B$5:$B$104,F25,'Drivers'!$E$5:$E$104,"Yes",'Drivers'!$F$5:$F$104,"Yes")=0),"Primary not active/eligible",IF(AND(G25&lt;&gt;"",COUNTIFS('Drivers'!$B$5:$B$104,G25,'Drivers'!$E$5:$E$104,"Yes",'Drivers'!$F$5:$F$104,"Yes")=0),"Backup not active/eligible","OK")))))))),"Check inputs"))</f>
        <v/>
      </c>
      <c r="R25" s="23">
        <f>IF(OR(A25="",F25="",I25="Canceled",B25="",D25=""),"",IFERROR(IF(SUMPRODUCT(($F$5:$F$204=F25)*($I$5:$I$204&lt;&gt;"Canceled")*(($B$5:$B$204+$C$5:$C$204)&lt;(D25+E25))*(($D$5:$D$204+$E$5:$E$204)&gt;(B25+C25)))&gt;1,"Overlap","OK"),"Check inputs"))</f>
        <v/>
      </c>
    </row>
    <row r="26">
      <c r="A26" s="14" t="n"/>
      <c r="B26" s="44" t="n"/>
      <c r="C26" s="16" t="n"/>
      <c r="D26" s="44" t="n"/>
      <c r="E26" s="16" t="n"/>
      <c r="F26" s="14" t="n"/>
      <c r="G26" s="14" t="n"/>
      <c r="H26" s="14" t="n"/>
      <c r="I26" s="14" t="n"/>
      <c r="J26" s="17" t="n"/>
      <c r="K26" s="18" t="n"/>
      <c r="L26" s="45" t="n"/>
      <c r="M26" s="20" t="n"/>
      <c r="N26" s="21">
        <f>IF(OR(B26="",C26="",D26="",E26=""),"",IFERROR(ROUND((D26+E26-B26-C26)*24,2),""))</f>
        <v/>
      </c>
      <c r="O26" s="21">
        <f>IF(A26="","",IFERROR(MAX(K26,J26*'Settings'!$B$5),0))</f>
        <v/>
      </c>
      <c r="P26" s="46">
        <f>IF(A26="","",IF(I26="Canceled",0,IFERROR('Settings'!$B$3+O26*'Settings'!$B$4+L26*'Settings'!$B$6,0)))</f>
        <v/>
      </c>
      <c r="Q26" s="23">
        <f>IF(A26="","",IFERROR(IF(COUNTIF($A$5:$A$204,A26)&gt;1,"Duplicate Shift ID",IF(OR(B26="",C26="",D26="",E26=""),"Missing date/time",IF(D26+E26&lt;=B26+C26,"End must be after start",IF(I26="","Status required",IF(AND(I26&lt;&gt;"Canceled",F26=""),"Primary driver required",IF(AND(G26&lt;&gt;"",G26=F26),"Primary and backup match",IF(AND(F26&lt;&gt;"",COUNTIFS('Drivers'!$B$5:$B$104,F26,'Drivers'!$E$5:$E$104,"Yes",'Drivers'!$F$5:$F$104,"Yes")=0),"Primary not active/eligible",IF(AND(G26&lt;&gt;"",COUNTIFS('Drivers'!$B$5:$B$104,G26,'Drivers'!$E$5:$E$104,"Yes",'Drivers'!$F$5:$F$104,"Yes")=0),"Backup not active/eligible","OK")))))))),"Check inputs"))</f>
        <v/>
      </c>
      <c r="R26" s="23">
        <f>IF(OR(A26="",F26="",I26="Canceled",B26="",D26=""),"",IFERROR(IF(SUMPRODUCT(($F$5:$F$204=F26)*($I$5:$I$204&lt;&gt;"Canceled")*(($B$5:$B$204+$C$5:$C$204)&lt;(D26+E26))*(($D$5:$D$204+$E$5:$E$204)&gt;(B26+C26)))&gt;1,"Overlap","OK"),"Check inputs"))</f>
        <v/>
      </c>
    </row>
    <row r="27">
      <c r="A27" s="14" t="n"/>
      <c r="B27" s="44" t="n"/>
      <c r="C27" s="16" t="n"/>
      <c r="D27" s="44" t="n"/>
      <c r="E27" s="16" t="n"/>
      <c r="F27" s="14" t="n"/>
      <c r="G27" s="14" t="n"/>
      <c r="H27" s="14" t="n"/>
      <c r="I27" s="14" t="n"/>
      <c r="J27" s="17" t="n"/>
      <c r="K27" s="18" t="n"/>
      <c r="L27" s="45" t="n"/>
      <c r="M27" s="20" t="n"/>
      <c r="N27" s="21">
        <f>IF(OR(B27="",C27="",D27="",E27=""),"",IFERROR(ROUND((D27+E27-B27-C27)*24,2),""))</f>
        <v/>
      </c>
      <c r="O27" s="21">
        <f>IF(A27="","",IFERROR(MAX(K27,J27*'Settings'!$B$5),0))</f>
        <v/>
      </c>
      <c r="P27" s="46">
        <f>IF(A27="","",IF(I27="Canceled",0,IFERROR('Settings'!$B$3+O27*'Settings'!$B$4+L27*'Settings'!$B$6,0)))</f>
        <v/>
      </c>
      <c r="Q27" s="23">
        <f>IF(A27="","",IFERROR(IF(COUNTIF($A$5:$A$204,A27)&gt;1,"Duplicate Shift ID",IF(OR(B27="",C27="",D27="",E27=""),"Missing date/time",IF(D27+E27&lt;=B27+C27,"End must be after start",IF(I27="","Status required",IF(AND(I27&lt;&gt;"Canceled",F27=""),"Primary driver required",IF(AND(G27&lt;&gt;"",G27=F27),"Primary and backup match",IF(AND(F27&lt;&gt;"",COUNTIFS('Drivers'!$B$5:$B$104,F27,'Drivers'!$E$5:$E$104,"Yes",'Drivers'!$F$5:$F$104,"Yes")=0),"Primary not active/eligible",IF(AND(G27&lt;&gt;"",COUNTIFS('Drivers'!$B$5:$B$104,G27,'Drivers'!$E$5:$E$104,"Yes",'Drivers'!$F$5:$F$104,"Yes")=0),"Backup not active/eligible","OK")))))))),"Check inputs"))</f>
        <v/>
      </c>
      <c r="R27" s="23">
        <f>IF(OR(A27="",F27="",I27="Canceled",B27="",D27=""),"",IFERROR(IF(SUMPRODUCT(($F$5:$F$204=F27)*($I$5:$I$204&lt;&gt;"Canceled")*(($B$5:$B$204+$C$5:$C$204)&lt;(D27+E27))*(($D$5:$D$204+$E$5:$E$204)&gt;(B27+C27)))&gt;1,"Overlap","OK"),"Check inputs"))</f>
        <v/>
      </c>
    </row>
    <row r="28">
      <c r="A28" s="14" t="n"/>
      <c r="B28" s="44" t="n"/>
      <c r="C28" s="16" t="n"/>
      <c r="D28" s="44" t="n"/>
      <c r="E28" s="16" t="n"/>
      <c r="F28" s="14" t="n"/>
      <c r="G28" s="14" t="n"/>
      <c r="H28" s="14" t="n"/>
      <c r="I28" s="14" t="n"/>
      <c r="J28" s="17" t="n"/>
      <c r="K28" s="18" t="n"/>
      <c r="L28" s="45" t="n"/>
      <c r="M28" s="20" t="n"/>
      <c r="N28" s="21">
        <f>IF(OR(B28="",C28="",D28="",E28=""),"",IFERROR(ROUND((D28+E28-B28-C28)*24,2),""))</f>
        <v/>
      </c>
      <c r="O28" s="21">
        <f>IF(A28="","",IFERROR(MAX(K28,J28*'Settings'!$B$5),0))</f>
        <v/>
      </c>
      <c r="P28" s="46">
        <f>IF(A28="","",IF(I28="Canceled",0,IFERROR('Settings'!$B$3+O28*'Settings'!$B$4+L28*'Settings'!$B$6,0)))</f>
        <v/>
      </c>
      <c r="Q28" s="23">
        <f>IF(A28="","",IFERROR(IF(COUNTIF($A$5:$A$204,A28)&gt;1,"Duplicate Shift ID",IF(OR(B28="",C28="",D28="",E28=""),"Missing date/time",IF(D28+E28&lt;=B28+C28,"End must be after start",IF(I28="","Status required",IF(AND(I28&lt;&gt;"Canceled",F28=""),"Primary driver required",IF(AND(G28&lt;&gt;"",G28=F28),"Primary and backup match",IF(AND(F28&lt;&gt;"",COUNTIFS('Drivers'!$B$5:$B$104,F28,'Drivers'!$E$5:$E$104,"Yes",'Drivers'!$F$5:$F$104,"Yes")=0),"Primary not active/eligible",IF(AND(G28&lt;&gt;"",COUNTIFS('Drivers'!$B$5:$B$104,G28,'Drivers'!$E$5:$E$104,"Yes",'Drivers'!$F$5:$F$104,"Yes")=0),"Backup not active/eligible","OK")))))))),"Check inputs"))</f>
        <v/>
      </c>
      <c r="R28" s="23">
        <f>IF(OR(A28="",F28="",I28="Canceled",B28="",D28=""),"",IFERROR(IF(SUMPRODUCT(($F$5:$F$204=F28)*($I$5:$I$204&lt;&gt;"Canceled")*(($B$5:$B$204+$C$5:$C$204)&lt;(D28+E28))*(($D$5:$D$204+$E$5:$E$204)&gt;(B28+C28)))&gt;1,"Overlap","OK"),"Check inputs"))</f>
        <v/>
      </c>
    </row>
    <row r="29">
      <c r="A29" s="14" t="n"/>
      <c r="B29" s="44" t="n"/>
      <c r="C29" s="16" t="n"/>
      <c r="D29" s="44" t="n"/>
      <c r="E29" s="16" t="n"/>
      <c r="F29" s="14" t="n"/>
      <c r="G29" s="14" t="n"/>
      <c r="H29" s="14" t="n"/>
      <c r="I29" s="14" t="n"/>
      <c r="J29" s="17" t="n"/>
      <c r="K29" s="18" t="n"/>
      <c r="L29" s="45" t="n"/>
      <c r="M29" s="20" t="n"/>
      <c r="N29" s="21">
        <f>IF(OR(B29="",C29="",D29="",E29=""),"",IFERROR(ROUND((D29+E29-B29-C29)*24,2),""))</f>
        <v/>
      </c>
      <c r="O29" s="21">
        <f>IF(A29="","",IFERROR(MAX(K29,J29*'Settings'!$B$5),0))</f>
        <v/>
      </c>
      <c r="P29" s="46">
        <f>IF(A29="","",IF(I29="Canceled",0,IFERROR('Settings'!$B$3+O29*'Settings'!$B$4+L29*'Settings'!$B$6,0)))</f>
        <v/>
      </c>
      <c r="Q29" s="23">
        <f>IF(A29="","",IFERROR(IF(COUNTIF($A$5:$A$204,A29)&gt;1,"Duplicate Shift ID",IF(OR(B29="",C29="",D29="",E29=""),"Missing date/time",IF(D29+E29&lt;=B29+C29,"End must be after start",IF(I29="","Status required",IF(AND(I29&lt;&gt;"Canceled",F29=""),"Primary driver required",IF(AND(G29&lt;&gt;"",G29=F29),"Primary and backup match",IF(AND(F29&lt;&gt;"",COUNTIFS('Drivers'!$B$5:$B$104,F29,'Drivers'!$E$5:$E$104,"Yes",'Drivers'!$F$5:$F$104,"Yes")=0),"Primary not active/eligible",IF(AND(G29&lt;&gt;"",COUNTIFS('Drivers'!$B$5:$B$104,G29,'Drivers'!$E$5:$E$104,"Yes",'Drivers'!$F$5:$F$104,"Yes")=0),"Backup not active/eligible","OK")))))))),"Check inputs"))</f>
        <v/>
      </c>
      <c r="R29" s="23">
        <f>IF(OR(A29="",F29="",I29="Canceled",B29="",D29=""),"",IFERROR(IF(SUMPRODUCT(($F$5:$F$204=F29)*($I$5:$I$204&lt;&gt;"Canceled")*(($B$5:$B$204+$C$5:$C$204)&lt;(D29+E29))*(($D$5:$D$204+$E$5:$E$204)&gt;(B29+C29)))&gt;1,"Overlap","OK"),"Check inputs"))</f>
        <v/>
      </c>
    </row>
    <row r="30">
      <c r="A30" s="14" t="n"/>
      <c r="B30" s="44" t="n"/>
      <c r="C30" s="16" t="n"/>
      <c r="D30" s="44" t="n"/>
      <c r="E30" s="16" t="n"/>
      <c r="F30" s="14" t="n"/>
      <c r="G30" s="14" t="n"/>
      <c r="H30" s="14" t="n"/>
      <c r="I30" s="14" t="n"/>
      <c r="J30" s="17" t="n"/>
      <c r="K30" s="18" t="n"/>
      <c r="L30" s="45" t="n"/>
      <c r="M30" s="20" t="n"/>
      <c r="N30" s="21">
        <f>IF(OR(B30="",C30="",D30="",E30=""),"",IFERROR(ROUND((D30+E30-B30-C30)*24,2),""))</f>
        <v/>
      </c>
      <c r="O30" s="21">
        <f>IF(A30="","",IFERROR(MAX(K30,J30*'Settings'!$B$5),0))</f>
        <v/>
      </c>
      <c r="P30" s="46">
        <f>IF(A30="","",IF(I30="Canceled",0,IFERROR('Settings'!$B$3+O30*'Settings'!$B$4+L30*'Settings'!$B$6,0)))</f>
        <v/>
      </c>
      <c r="Q30" s="23">
        <f>IF(A30="","",IFERROR(IF(COUNTIF($A$5:$A$204,A30)&gt;1,"Duplicate Shift ID",IF(OR(B30="",C30="",D30="",E30=""),"Missing date/time",IF(D30+E30&lt;=B30+C30,"End must be after start",IF(I30="","Status required",IF(AND(I30&lt;&gt;"Canceled",F30=""),"Primary driver required",IF(AND(G30&lt;&gt;"",G30=F30),"Primary and backup match",IF(AND(F30&lt;&gt;"",COUNTIFS('Drivers'!$B$5:$B$104,F30,'Drivers'!$E$5:$E$104,"Yes",'Drivers'!$F$5:$F$104,"Yes")=0),"Primary not active/eligible",IF(AND(G30&lt;&gt;"",COUNTIFS('Drivers'!$B$5:$B$104,G30,'Drivers'!$E$5:$E$104,"Yes",'Drivers'!$F$5:$F$104,"Yes")=0),"Backup not active/eligible","OK")))))))),"Check inputs"))</f>
        <v/>
      </c>
      <c r="R30" s="23">
        <f>IF(OR(A30="",F30="",I30="Canceled",B30="",D30=""),"",IFERROR(IF(SUMPRODUCT(($F$5:$F$204=F30)*($I$5:$I$204&lt;&gt;"Canceled")*(($B$5:$B$204+$C$5:$C$204)&lt;(D30+E30))*(($D$5:$D$204+$E$5:$E$204)&gt;(B30+C30)))&gt;1,"Overlap","OK"),"Check inputs"))</f>
        <v/>
      </c>
    </row>
    <row r="31">
      <c r="A31" s="14" t="n"/>
      <c r="B31" s="44" t="n"/>
      <c r="C31" s="16" t="n"/>
      <c r="D31" s="44" t="n"/>
      <c r="E31" s="16" t="n"/>
      <c r="F31" s="14" t="n"/>
      <c r="G31" s="14" t="n"/>
      <c r="H31" s="14" t="n"/>
      <c r="I31" s="14" t="n"/>
      <c r="J31" s="17" t="n"/>
      <c r="K31" s="18" t="n"/>
      <c r="L31" s="45" t="n"/>
      <c r="M31" s="20" t="n"/>
      <c r="N31" s="21">
        <f>IF(OR(B31="",C31="",D31="",E31=""),"",IFERROR(ROUND((D31+E31-B31-C31)*24,2),""))</f>
        <v/>
      </c>
      <c r="O31" s="21">
        <f>IF(A31="","",IFERROR(MAX(K31,J31*'Settings'!$B$5),0))</f>
        <v/>
      </c>
      <c r="P31" s="46">
        <f>IF(A31="","",IF(I31="Canceled",0,IFERROR('Settings'!$B$3+O31*'Settings'!$B$4+L31*'Settings'!$B$6,0)))</f>
        <v/>
      </c>
      <c r="Q31" s="23">
        <f>IF(A31="","",IFERROR(IF(COUNTIF($A$5:$A$204,A31)&gt;1,"Duplicate Shift ID",IF(OR(B31="",C31="",D31="",E31=""),"Missing date/time",IF(D31+E31&lt;=B31+C31,"End must be after start",IF(I31="","Status required",IF(AND(I31&lt;&gt;"Canceled",F31=""),"Primary driver required",IF(AND(G31&lt;&gt;"",G31=F31),"Primary and backup match",IF(AND(F31&lt;&gt;"",COUNTIFS('Drivers'!$B$5:$B$104,F31,'Drivers'!$E$5:$E$104,"Yes",'Drivers'!$F$5:$F$104,"Yes")=0),"Primary not active/eligible",IF(AND(G31&lt;&gt;"",COUNTIFS('Drivers'!$B$5:$B$104,G31,'Drivers'!$E$5:$E$104,"Yes",'Drivers'!$F$5:$F$104,"Yes")=0),"Backup not active/eligible","OK")))))))),"Check inputs"))</f>
        <v/>
      </c>
      <c r="R31" s="23">
        <f>IF(OR(A31="",F31="",I31="Canceled",B31="",D31=""),"",IFERROR(IF(SUMPRODUCT(($F$5:$F$204=F31)*($I$5:$I$204&lt;&gt;"Canceled")*(($B$5:$B$204+$C$5:$C$204)&lt;(D31+E31))*(($D$5:$D$204+$E$5:$E$204)&gt;(B31+C31)))&gt;1,"Overlap","OK"),"Check inputs"))</f>
        <v/>
      </c>
    </row>
    <row r="32">
      <c r="A32" s="14" t="n"/>
      <c r="B32" s="44" t="n"/>
      <c r="C32" s="16" t="n"/>
      <c r="D32" s="44" t="n"/>
      <c r="E32" s="16" t="n"/>
      <c r="F32" s="14" t="n"/>
      <c r="G32" s="14" t="n"/>
      <c r="H32" s="14" t="n"/>
      <c r="I32" s="14" t="n"/>
      <c r="J32" s="17" t="n"/>
      <c r="K32" s="18" t="n"/>
      <c r="L32" s="45" t="n"/>
      <c r="M32" s="20" t="n"/>
      <c r="N32" s="21">
        <f>IF(OR(B32="",C32="",D32="",E32=""),"",IFERROR(ROUND((D32+E32-B32-C32)*24,2),""))</f>
        <v/>
      </c>
      <c r="O32" s="21">
        <f>IF(A32="","",IFERROR(MAX(K32,J32*'Settings'!$B$5),0))</f>
        <v/>
      </c>
      <c r="P32" s="46">
        <f>IF(A32="","",IF(I32="Canceled",0,IFERROR('Settings'!$B$3+O32*'Settings'!$B$4+L32*'Settings'!$B$6,0)))</f>
        <v/>
      </c>
      <c r="Q32" s="23">
        <f>IF(A32="","",IFERROR(IF(COUNTIF($A$5:$A$204,A32)&gt;1,"Duplicate Shift ID",IF(OR(B32="",C32="",D32="",E32=""),"Missing date/time",IF(D32+E32&lt;=B32+C32,"End must be after start",IF(I32="","Status required",IF(AND(I32&lt;&gt;"Canceled",F32=""),"Primary driver required",IF(AND(G32&lt;&gt;"",G32=F32),"Primary and backup match",IF(AND(F32&lt;&gt;"",COUNTIFS('Drivers'!$B$5:$B$104,F32,'Drivers'!$E$5:$E$104,"Yes",'Drivers'!$F$5:$F$104,"Yes")=0),"Primary not active/eligible",IF(AND(G32&lt;&gt;"",COUNTIFS('Drivers'!$B$5:$B$104,G32,'Drivers'!$E$5:$E$104,"Yes",'Drivers'!$F$5:$F$104,"Yes")=0),"Backup not active/eligible","OK")))))))),"Check inputs"))</f>
        <v/>
      </c>
      <c r="R32" s="23">
        <f>IF(OR(A32="",F32="",I32="Canceled",B32="",D32=""),"",IFERROR(IF(SUMPRODUCT(($F$5:$F$204=F32)*($I$5:$I$204&lt;&gt;"Canceled")*(($B$5:$B$204+$C$5:$C$204)&lt;(D32+E32))*(($D$5:$D$204+$E$5:$E$204)&gt;(B32+C32)))&gt;1,"Overlap","OK"),"Check inputs"))</f>
        <v/>
      </c>
    </row>
    <row r="33">
      <c r="A33" s="14" t="n"/>
      <c r="B33" s="44" t="n"/>
      <c r="C33" s="16" t="n"/>
      <c r="D33" s="44" t="n"/>
      <c r="E33" s="16" t="n"/>
      <c r="F33" s="14" t="n"/>
      <c r="G33" s="14" t="n"/>
      <c r="H33" s="14" t="n"/>
      <c r="I33" s="14" t="n"/>
      <c r="J33" s="17" t="n"/>
      <c r="K33" s="18" t="n"/>
      <c r="L33" s="45" t="n"/>
      <c r="M33" s="20" t="n"/>
      <c r="N33" s="21">
        <f>IF(OR(B33="",C33="",D33="",E33=""),"",IFERROR(ROUND((D33+E33-B33-C33)*24,2),""))</f>
        <v/>
      </c>
      <c r="O33" s="21">
        <f>IF(A33="","",IFERROR(MAX(K33,J33*'Settings'!$B$5),0))</f>
        <v/>
      </c>
      <c r="P33" s="46">
        <f>IF(A33="","",IF(I33="Canceled",0,IFERROR('Settings'!$B$3+O33*'Settings'!$B$4+L33*'Settings'!$B$6,0)))</f>
        <v/>
      </c>
      <c r="Q33" s="23">
        <f>IF(A33="","",IFERROR(IF(COUNTIF($A$5:$A$204,A33)&gt;1,"Duplicate Shift ID",IF(OR(B33="",C33="",D33="",E33=""),"Missing date/time",IF(D33+E33&lt;=B33+C33,"End must be after start",IF(I33="","Status required",IF(AND(I33&lt;&gt;"Canceled",F33=""),"Primary driver required",IF(AND(G33&lt;&gt;"",G33=F33),"Primary and backup match",IF(AND(F33&lt;&gt;"",COUNTIFS('Drivers'!$B$5:$B$104,F33,'Drivers'!$E$5:$E$104,"Yes",'Drivers'!$F$5:$F$104,"Yes")=0),"Primary not active/eligible",IF(AND(G33&lt;&gt;"",COUNTIFS('Drivers'!$B$5:$B$104,G33,'Drivers'!$E$5:$E$104,"Yes",'Drivers'!$F$5:$F$104,"Yes")=0),"Backup not active/eligible","OK")))))))),"Check inputs"))</f>
        <v/>
      </c>
      <c r="R33" s="23">
        <f>IF(OR(A33="",F33="",I33="Canceled",B33="",D33=""),"",IFERROR(IF(SUMPRODUCT(($F$5:$F$204=F33)*($I$5:$I$204&lt;&gt;"Canceled")*(($B$5:$B$204+$C$5:$C$204)&lt;(D33+E33))*(($D$5:$D$204+$E$5:$E$204)&gt;(B33+C33)))&gt;1,"Overlap","OK"),"Check inputs"))</f>
        <v/>
      </c>
    </row>
    <row r="34">
      <c r="A34" s="14" t="n"/>
      <c r="B34" s="44" t="n"/>
      <c r="C34" s="16" t="n"/>
      <c r="D34" s="44" t="n"/>
      <c r="E34" s="16" t="n"/>
      <c r="F34" s="14" t="n"/>
      <c r="G34" s="14" t="n"/>
      <c r="H34" s="14" t="n"/>
      <c r="I34" s="14" t="n"/>
      <c r="J34" s="17" t="n"/>
      <c r="K34" s="18" t="n"/>
      <c r="L34" s="45" t="n"/>
      <c r="M34" s="20" t="n"/>
      <c r="N34" s="21">
        <f>IF(OR(B34="",C34="",D34="",E34=""),"",IFERROR(ROUND((D34+E34-B34-C34)*24,2),""))</f>
        <v/>
      </c>
      <c r="O34" s="21">
        <f>IF(A34="","",IFERROR(MAX(K34,J34*'Settings'!$B$5),0))</f>
        <v/>
      </c>
      <c r="P34" s="46">
        <f>IF(A34="","",IF(I34="Canceled",0,IFERROR('Settings'!$B$3+O34*'Settings'!$B$4+L34*'Settings'!$B$6,0)))</f>
        <v/>
      </c>
      <c r="Q34" s="23">
        <f>IF(A34="","",IFERROR(IF(COUNTIF($A$5:$A$204,A34)&gt;1,"Duplicate Shift ID",IF(OR(B34="",C34="",D34="",E34=""),"Missing date/time",IF(D34+E34&lt;=B34+C34,"End must be after start",IF(I34="","Status required",IF(AND(I34&lt;&gt;"Canceled",F34=""),"Primary driver required",IF(AND(G34&lt;&gt;"",G34=F34),"Primary and backup match",IF(AND(F34&lt;&gt;"",COUNTIFS('Drivers'!$B$5:$B$104,F34,'Drivers'!$E$5:$E$104,"Yes",'Drivers'!$F$5:$F$104,"Yes")=0),"Primary not active/eligible",IF(AND(G34&lt;&gt;"",COUNTIFS('Drivers'!$B$5:$B$104,G34,'Drivers'!$E$5:$E$104,"Yes",'Drivers'!$F$5:$F$104,"Yes")=0),"Backup not active/eligible","OK")))))))),"Check inputs"))</f>
        <v/>
      </c>
      <c r="R34" s="23">
        <f>IF(OR(A34="",F34="",I34="Canceled",B34="",D34=""),"",IFERROR(IF(SUMPRODUCT(($F$5:$F$204=F34)*($I$5:$I$204&lt;&gt;"Canceled")*(($B$5:$B$204+$C$5:$C$204)&lt;(D34+E34))*(($D$5:$D$204+$E$5:$E$204)&gt;(B34+C34)))&gt;1,"Overlap","OK"),"Check inputs"))</f>
        <v/>
      </c>
    </row>
    <row r="35">
      <c r="A35" s="14" t="n"/>
      <c r="B35" s="44" t="n"/>
      <c r="C35" s="16" t="n"/>
      <c r="D35" s="44" t="n"/>
      <c r="E35" s="16" t="n"/>
      <c r="F35" s="14" t="n"/>
      <c r="G35" s="14" t="n"/>
      <c r="H35" s="14" t="n"/>
      <c r="I35" s="14" t="n"/>
      <c r="J35" s="17" t="n"/>
      <c r="K35" s="18" t="n"/>
      <c r="L35" s="45" t="n"/>
      <c r="M35" s="20" t="n"/>
      <c r="N35" s="21">
        <f>IF(OR(B35="",C35="",D35="",E35=""),"",IFERROR(ROUND((D35+E35-B35-C35)*24,2),""))</f>
        <v/>
      </c>
      <c r="O35" s="21">
        <f>IF(A35="","",IFERROR(MAX(K35,J35*'Settings'!$B$5),0))</f>
        <v/>
      </c>
      <c r="P35" s="46">
        <f>IF(A35="","",IF(I35="Canceled",0,IFERROR('Settings'!$B$3+O35*'Settings'!$B$4+L35*'Settings'!$B$6,0)))</f>
        <v/>
      </c>
      <c r="Q35" s="23">
        <f>IF(A35="","",IFERROR(IF(COUNTIF($A$5:$A$204,A35)&gt;1,"Duplicate Shift ID",IF(OR(B35="",C35="",D35="",E35=""),"Missing date/time",IF(D35+E35&lt;=B35+C35,"End must be after start",IF(I35="","Status required",IF(AND(I35&lt;&gt;"Canceled",F35=""),"Primary driver required",IF(AND(G35&lt;&gt;"",G35=F35),"Primary and backup match",IF(AND(F35&lt;&gt;"",COUNTIFS('Drivers'!$B$5:$B$104,F35,'Drivers'!$E$5:$E$104,"Yes",'Drivers'!$F$5:$F$104,"Yes")=0),"Primary not active/eligible",IF(AND(G35&lt;&gt;"",COUNTIFS('Drivers'!$B$5:$B$104,G35,'Drivers'!$E$5:$E$104,"Yes",'Drivers'!$F$5:$F$104,"Yes")=0),"Backup not active/eligible","OK")))))))),"Check inputs"))</f>
        <v/>
      </c>
      <c r="R35" s="23">
        <f>IF(OR(A35="",F35="",I35="Canceled",B35="",D35=""),"",IFERROR(IF(SUMPRODUCT(($F$5:$F$204=F35)*($I$5:$I$204&lt;&gt;"Canceled")*(($B$5:$B$204+$C$5:$C$204)&lt;(D35+E35))*(($D$5:$D$204+$E$5:$E$204)&gt;(B35+C35)))&gt;1,"Overlap","OK"),"Check inputs"))</f>
        <v/>
      </c>
    </row>
    <row r="36">
      <c r="A36" s="14" t="n"/>
      <c r="B36" s="44" t="n"/>
      <c r="C36" s="16" t="n"/>
      <c r="D36" s="44" t="n"/>
      <c r="E36" s="16" t="n"/>
      <c r="F36" s="14" t="n"/>
      <c r="G36" s="14" t="n"/>
      <c r="H36" s="14" t="n"/>
      <c r="I36" s="14" t="n"/>
      <c r="J36" s="17" t="n"/>
      <c r="K36" s="18" t="n"/>
      <c r="L36" s="45" t="n"/>
      <c r="M36" s="20" t="n"/>
      <c r="N36" s="21">
        <f>IF(OR(B36="",C36="",D36="",E36=""),"",IFERROR(ROUND((D36+E36-B36-C36)*24,2),""))</f>
        <v/>
      </c>
      <c r="O36" s="21">
        <f>IF(A36="","",IFERROR(MAX(K36,J36*'Settings'!$B$5),0))</f>
        <v/>
      </c>
      <c r="P36" s="46">
        <f>IF(A36="","",IF(I36="Canceled",0,IFERROR('Settings'!$B$3+O36*'Settings'!$B$4+L36*'Settings'!$B$6,0)))</f>
        <v/>
      </c>
      <c r="Q36" s="23">
        <f>IF(A36="","",IFERROR(IF(COUNTIF($A$5:$A$204,A36)&gt;1,"Duplicate Shift ID",IF(OR(B36="",C36="",D36="",E36=""),"Missing date/time",IF(D36+E36&lt;=B36+C36,"End must be after start",IF(I36="","Status required",IF(AND(I36&lt;&gt;"Canceled",F36=""),"Primary driver required",IF(AND(G36&lt;&gt;"",G36=F36),"Primary and backup match",IF(AND(F36&lt;&gt;"",COUNTIFS('Drivers'!$B$5:$B$104,F36,'Drivers'!$E$5:$E$104,"Yes",'Drivers'!$F$5:$F$104,"Yes")=0),"Primary not active/eligible",IF(AND(G36&lt;&gt;"",COUNTIFS('Drivers'!$B$5:$B$104,G36,'Drivers'!$E$5:$E$104,"Yes",'Drivers'!$F$5:$F$104,"Yes")=0),"Backup not active/eligible","OK")))))))),"Check inputs"))</f>
        <v/>
      </c>
      <c r="R36" s="23">
        <f>IF(OR(A36="",F36="",I36="Canceled",B36="",D36=""),"",IFERROR(IF(SUMPRODUCT(($F$5:$F$204=F36)*($I$5:$I$204&lt;&gt;"Canceled")*(($B$5:$B$204+$C$5:$C$204)&lt;(D36+E36))*(($D$5:$D$204+$E$5:$E$204)&gt;(B36+C36)))&gt;1,"Overlap","OK"),"Check inputs"))</f>
        <v/>
      </c>
    </row>
    <row r="37">
      <c r="A37" s="14" t="n"/>
      <c r="B37" s="44" t="n"/>
      <c r="C37" s="16" t="n"/>
      <c r="D37" s="44" t="n"/>
      <c r="E37" s="16" t="n"/>
      <c r="F37" s="14" t="n"/>
      <c r="G37" s="14" t="n"/>
      <c r="H37" s="14" t="n"/>
      <c r="I37" s="14" t="n"/>
      <c r="J37" s="17" t="n"/>
      <c r="K37" s="18" t="n"/>
      <c r="L37" s="45" t="n"/>
      <c r="M37" s="20" t="n"/>
      <c r="N37" s="21">
        <f>IF(OR(B37="",C37="",D37="",E37=""),"",IFERROR(ROUND((D37+E37-B37-C37)*24,2),""))</f>
        <v/>
      </c>
      <c r="O37" s="21">
        <f>IF(A37="","",IFERROR(MAX(K37,J37*'Settings'!$B$5),0))</f>
        <v/>
      </c>
      <c r="P37" s="46">
        <f>IF(A37="","",IF(I37="Canceled",0,IFERROR('Settings'!$B$3+O37*'Settings'!$B$4+L37*'Settings'!$B$6,0)))</f>
        <v/>
      </c>
      <c r="Q37" s="23">
        <f>IF(A37="","",IFERROR(IF(COUNTIF($A$5:$A$204,A37)&gt;1,"Duplicate Shift ID",IF(OR(B37="",C37="",D37="",E37=""),"Missing date/time",IF(D37+E37&lt;=B37+C37,"End must be after start",IF(I37="","Status required",IF(AND(I37&lt;&gt;"Canceled",F37=""),"Primary driver required",IF(AND(G37&lt;&gt;"",G37=F37),"Primary and backup match",IF(AND(F37&lt;&gt;"",COUNTIFS('Drivers'!$B$5:$B$104,F37,'Drivers'!$E$5:$E$104,"Yes",'Drivers'!$F$5:$F$104,"Yes")=0),"Primary not active/eligible",IF(AND(G37&lt;&gt;"",COUNTIFS('Drivers'!$B$5:$B$104,G37,'Drivers'!$E$5:$E$104,"Yes",'Drivers'!$F$5:$F$104,"Yes")=0),"Backup not active/eligible","OK")))))))),"Check inputs"))</f>
        <v/>
      </c>
      <c r="R37" s="23">
        <f>IF(OR(A37="",F37="",I37="Canceled",B37="",D37=""),"",IFERROR(IF(SUMPRODUCT(($F$5:$F$204=F37)*($I$5:$I$204&lt;&gt;"Canceled")*(($B$5:$B$204+$C$5:$C$204)&lt;(D37+E37))*(($D$5:$D$204+$E$5:$E$204)&gt;(B37+C37)))&gt;1,"Overlap","OK"),"Check inputs"))</f>
        <v/>
      </c>
    </row>
    <row r="38">
      <c r="A38" s="14" t="n"/>
      <c r="B38" s="44" t="n"/>
      <c r="C38" s="16" t="n"/>
      <c r="D38" s="44" t="n"/>
      <c r="E38" s="16" t="n"/>
      <c r="F38" s="14" t="n"/>
      <c r="G38" s="14" t="n"/>
      <c r="H38" s="14" t="n"/>
      <c r="I38" s="14" t="n"/>
      <c r="J38" s="17" t="n"/>
      <c r="K38" s="18" t="n"/>
      <c r="L38" s="45" t="n"/>
      <c r="M38" s="20" t="n"/>
      <c r="N38" s="21">
        <f>IF(OR(B38="",C38="",D38="",E38=""),"",IFERROR(ROUND((D38+E38-B38-C38)*24,2),""))</f>
        <v/>
      </c>
      <c r="O38" s="21">
        <f>IF(A38="","",IFERROR(MAX(K38,J38*'Settings'!$B$5),0))</f>
        <v/>
      </c>
      <c r="P38" s="46">
        <f>IF(A38="","",IF(I38="Canceled",0,IFERROR('Settings'!$B$3+O38*'Settings'!$B$4+L38*'Settings'!$B$6,0)))</f>
        <v/>
      </c>
      <c r="Q38" s="23">
        <f>IF(A38="","",IFERROR(IF(COUNTIF($A$5:$A$204,A38)&gt;1,"Duplicate Shift ID",IF(OR(B38="",C38="",D38="",E38=""),"Missing date/time",IF(D38+E38&lt;=B38+C38,"End must be after start",IF(I38="","Status required",IF(AND(I38&lt;&gt;"Canceled",F38=""),"Primary driver required",IF(AND(G38&lt;&gt;"",G38=F38),"Primary and backup match",IF(AND(F38&lt;&gt;"",COUNTIFS('Drivers'!$B$5:$B$104,F38,'Drivers'!$E$5:$E$104,"Yes",'Drivers'!$F$5:$F$104,"Yes")=0),"Primary not active/eligible",IF(AND(G38&lt;&gt;"",COUNTIFS('Drivers'!$B$5:$B$104,G38,'Drivers'!$E$5:$E$104,"Yes",'Drivers'!$F$5:$F$104,"Yes")=0),"Backup not active/eligible","OK")))))))),"Check inputs"))</f>
        <v/>
      </c>
      <c r="R38" s="23">
        <f>IF(OR(A38="",F38="",I38="Canceled",B38="",D38=""),"",IFERROR(IF(SUMPRODUCT(($F$5:$F$204=F38)*($I$5:$I$204&lt;&gt;"Canceled")*(($B$5:$B$204+$C$5:$C$204)&lt;(D38+E38))*(($D$5:$D$204+$E$5:$E$204)&gt;(B38+C38)))&gt;1,"Overlap","OK"),"Check inputs"))</f>
        <v/>
      </c>
    </row>
    <row r="39">
      <c r="A39" s="14" t="n"/>
      <c r="B39" s="44" t="n"/>
      <c r="C39" s="16" t="n"/>
      <c r="D39" s="44" t="n"/>
      <c r="E39" s="16" t="n"/>
      <c r="F39" s="14" t="n"/>
      <c r="G39" s="14" t="n"/>
      <c r="H39" s="14" t="n"/>
      <c r="I39" s="14" t="n"/>
      <c r="J39" s="17" t="n"/>
      <c r="K39" s="18" t="n"/>
      <c r="L39" s="45" t="n"/>
      <c r="M39" s="20" t="n"/>
      <c r="N39" s="21">
        <f>IF(OR(B39="",C39="",D39="",E39=""),"",IFERROR(ROUND((D39+E39-B39-C39)*24,2),""))</f>
        <v/>
      </c>
      <c r="O39" s="21">
        <f>IF(A39="","",IFERROR(MAX(K39,J39*'Settings'!$B$5),0))</f>
        <v/>
      </c>
      <c r="P39" s="46">
        <f>IF(A39="","",IF(I39="Canceled",0,IFERROR('Settings'!$B$3+O39*'Settings'!$B$4+L39*'Settings'!$B$6,0)))</f>
        <v/>
      </c>
      <c r="Q39" s="23">
        <f>IF(A39="","",IFERROR(IF(COUNTIF($A$5:$A$204,A39)&gt;1,"Duplicate Shift ID",IF(OR(B39="",C39="",D39="",E39=""),"Missing date/time",IF(D39+E39&lt;=B39+C39,"End must be after start",IF(I39="","Status required",IF(AND(I39&lt;&gt;"Canceled",F39=""),"Primary driver required",IF(AND(G39&lt;&gt;"",G39=F39),"Primary and backup match",IF(AND(F39&lt;&gt;"",COUNTIFS('Drivers'!$B$5:$B$104,F39,'Drivers'!$E$5:$E$104,"Yes",'Drivers'!$F$5:$F$104,"Yes")=0),"Primary not active/eligible",IF(AND(G39&lt;&gt;"",COUNTIFS('Drivers'!$B$5:$B$104,G39,'Drivers'!$E$5:$E$104,"Yes",'Drivers'!$F$5:$F$104,"Yes")=0),"Backup not active/eligible","OK")))))))),"Check inputs"))</f>
        <v/>
      </c>
      <c r="R39" s="23">
        <f>IF(OR(A39="",F39="",I39="Canceled",B39="",D39=""),"",IFERROR(IF(SUMPRODUCT(($F$5:$F$204=F39)*($I$5:$I$204&lt;&gt;"Canceled")*(($B$5:$B$204+$C$5:$C$204)&lt;(D39+E39))*(($D$5:$D$204+$E$5:$E$204)&gt;(B39+C39)))&gt;1,"Overlap","OK"),"Check inputs"))</f>
        <v/>
      </c>
    </row>
    <row r="40">
      <c r="A40" s="14" t="n"/>
      <c r="B40" s="44" t="n"/>
      <c r="C40" s="16" t="n"/>
      <c r="D40" s="44" t="n"/>
      <c r="E40" s="16" t="n"/>
      <c r="F40" s="14" t="n"/>
      <c r="G40" s="14" t="n"/>
      <c r="H40" s="14" t="n"/>
      <c r="I40" s="14" t="n"/>
      <c r="J40" s="17" t="n"/>
      <c r="K40" s="18" t="n"/>
      <c r="L40" s="45" t="n"/>
      <c r="M40" s="20" t="n"/>
      <c r="N40" s="21">
        <f>IF(OR(B40="",C40="",D40="",E40=""),"",IFERROR(ROUND((D40+E40-B40-C40)*24,2),""))</f>
        <v/>
      </c>
      <c r="O40" s="21">
        <f>IF(A40="","",IFERROR(MAX(K40,J40*'Settings'!$B$5),0))</f>
        <v/>
      </c>
      <c r="P40" s="46">
        <f>IF(A40="","",IF(I40="Canceled",0,IFERROR('Settings'!$B$3+O40*'Settings'!$B$4+L40*'Settings'!$B$6,0)))</f>
        <v/>
      </c>
      <c r="Q40" s="23">
        <f>IF(A40="","",IFERROR(IF(COUNTIF($A$5:$A$204,A40)&gt;1,"Duplicate Shift ID",IF(OR(B40="",C40="",D40="",E40=""),"Missing date/time",IF(D40+E40&lt;=B40+C40,"End must be after start",IF(I40="","Status required",IF(AND(I40&lt;&gt;"Canceled",F40=""),"Primary driver required",IF(AND(G40&lt;&gt;"",G40=F40),"Primary and backup match",IF(AND(F40&lt;&gt;"",COUNTIFS('Drivers'!$B$5:$B$104,F40,'Drivers'!$E$5:$E$104,"Yes",'Drivers'!$F$5:$F$104,"Yes")=0),"Primary not active/eligible",IF(AND(G40&lt;&gt;"",COUNTIFS('Drivers'!$B$5:$B$104,G40,'Drivers'!$E$5:$E$104,"Yes",'Drivers'!$F$5:$F$104,"Yes")=0),"Backup not active/eligible","OK")))))))),"Check inputs"))</f>
        <v/>
      </c>
      <c r="R40" s="23">
        <f>IF(OR(A40="",F40="",I40="Canceled",B40="",D40=""),"",IFERROR(IF(SUMPRODUCT(($F$5:$F$204=F40)*($I$5:$I$204&lt;&gt;"Canceled")*(($B$5:$B$204+$C$5:$C$204)&lt;(D40+E40))*(($D$5:$D$204+$E$5:$E$204)&gt;(B40+C40)))&gt;1,"Overlap","OK"),"Check inputs"))</f>
        <v/>
      </c>
    </row>
    <row r="41">
      <c r="A41" s="14" t="n"/>
      <c r="B41" s="44" t="n"/>
      <c r="C41" s="16" t="n"/>
      <c r="D41" s="44" t="n"/>
      <c r="E41" s="16" t="n"/>
      <c r="F41" s="14" t="n"/>
      <c r="G41" s="14" t="n"/>
      <c r="H41" s="14" t="n"/>
      <c r="I41" s="14" t="n"/>
      <c r="J41" s="17" t="n"/>
      <c r="K41" s="18" t="n"/>
      <c r="L41" s="45" t="n"/>
      <c r="M41" s="20" t="n"/>
      <c r="N41" s="21">
        <f>IF(OR(B41="",C41="",D41="",E41=""),"",IFERROR(ROUND((D41+E41-B41-C41)*24,2),""))</f>
        <v/>
      </c>
      <c r="O41" s="21">
        <f>IF(A41="","",IFERROR(MAX(K41,J41*'Settings'!$B$5),0))</f>
        <v/>
      </c>
      <c r="P41" s="46">
        <f>IF(A41="","",IF(I41="Canceled",0,IFERROR('Settings'!$B$3+O41*'Settings'!$B$4+L41*'Settings'!$B$6,0)))</f>
        <v/>
      </c>
      <c r="Q41" s="23">
        <f>IF(A41="","",IFERROR(IF(COUNTIF($A$5:$A$204,A41)&gt;1,"Duplicate Shift ID",IF(OR(B41="",C41="",D41="",E41=""),"Missing date/time",IF(D41+E41&lt;=B41+C41,"End must be after start",IF(I41="","Status required",IF(AND(I41&lt;&gt;"Canceled",F41=""),"Primary driver required",IF(AND(G41&lt;&gt;"",G41=F41),"Primary and backup match",IF(AND(F41&lt;&gt;"",COUNTIFS('Drivers'!$B$5:$B$104,F41,'Drivers'!$E$5:$E$104,"Yes",'Drivers'!$F$5:$F$104,"Yes")=0),"Primary not active/eligible",IF(AND(G41&lt;&gt;"",COUNTIFS('Drivers'!$B$5:$B$104,G41,'Drivers'!$E$5:$E$104,"Yes",'Drivers'!$F$5:$F$104,"Yes")=0),"Backup not active/eligible","OK")))))))),"Check inputs"))</f>
        <v/>
      </c>
      <c r="R41" s="23">
        <f>IF(OR(A41="",F41="",I41="Canceled",B41="",D41=""),"",IFERROR(IF(SUMPRODUCT(($F$5:$F$204=F41)*($I$5:$I$204&lt;&gt;"Canceled")*(($B$5:$B$204+$C$5:$C$204)&lt;(D41+E41))*(($D$5:$D$204+$E$5:$E$204)&gt;(B41+C41)))&gt;1,"Overlap","OK"),"Check inputs"))</f>
        <v/>
      </c>
    </row>
    <row r="42">
      <c r="A42" s="14" t="n"/>
      <c r="B42" s="44" t="n"/>
      <c r="C42" s="16" t="n"/>
      <c r="D42" s="44" t="n"/>
      <c r="E42" s="16" t="n"/>
      <c r="F42" s="14" t="n"/>
      <c r="G42" s="14" t="n"/>
      <c r="H42" s="14" t="n"/>
      <c r="I42" s="14" t="n"/>
      <c r="J42" s="17" t="n"/>
      <c r="K42" s="18" t="n"/>
      <c r="L42" s="45" t="n"/>
      <c r="M42" s="20" t="n"/>
      <c r="N42" s="21">
        <f>IF(OR(B42="",C42="",D42="",E42=""),"",IFERROR(ROUND((D42+E42-B42-C42)*24,2),""))</f>
        <v/>
      </c>
      <c r="O42" s="21">
        <f>IF(A42="","",IFERROR(MAX(K42,J42*'Settings'!$B$5),0))</f>
        <v/>
      </c>
      <c r="P42" s="46">
        <f>IF(A42="","",IF(I42="Canceled",0,IFERROR('Settings'!$B$3+O42*'Settings'!$B$4+L42*'Settings'!$B$6,0)))</f>
        <v/>
      </c>
      <c r="Q42" s="23">
        <f>IF(A42="","",IFERROR(IF(COUNTIF($A$5:$A$204,A42)&gt;1,"Duplicate Shift ID",IF(OR(B42="",C42="",D42="",E42=""),"Missing date/time",IF(D42+E42&lt;=B42+C42,"End must be after start",IF(I42="","Status required",IF(AND(I42&lt;&gt;"Canceled",F42=""),"Primary driver required",IF(AND(G42&lt;&gt;"",G42=F42),"Primary and backup match",IF(AND(F42&lt;&gt;"",COUNTIFS('Drivers'!$B$5:$B$104,F42,'Drivers'!$E$5:$E$104,"Yes",'Drivers'!$F$5:$F$104,"Yes")=0),"Primary not active/eligible",IF(AND(G42&lt;&gt;"",COUNTIFS('Drivers'!$B$5:$B$104,G42,'Drivers'!$E$5:$E$104,"Yes",'Drivers'!$F$5:$F$104,"Yes")=0),"Backup not active/eligible","OK")))))))),"Check inputs"))</f>
        <v/>
      </c>
      <c r="R42" s="23">
        <f>IF(OR(A42="",F42="",I42="Canceled",B42="",D42=""),"",IFERROR(IF(SUMPRODUCT(($F$5:$F$204=F42)*($I$5:$I$204&lt;&gt;"Canceled")*(($B$5:$B$204+$C$5:$C$204)&lt;(D42+E42))*(($D$5:$D$204+$E$5:$E$204)&gt;(B42+C42)))&gt;1,"Overlap","OK"),"Check inputs"))</f>
        <v/>
      </c>
    </row>
    <row r="43">
      <c r="A43" s="14" t="n"/>
      <c r="B43" s="44" t="n"/>
      <c r="C43" s="16" t="n"/>
      <c r="D43" s="44" t="n"/>
      <c r="E43" s="16" t="n"/>
      <c r="F43" s="14" t="n"/>
      <c r="G43" s="14" t="n"/>
      <c r="H43" s="14" t="n"/>
      <c r="I43" s="14" t="n"/>
      <c r="J43" s="17" t="n"/>
      <c r="K43" s="18" t="n"/>
      <c r="L43" s="45" t="n"/>
      <c r="M43" s="20" t="n"/>
      <c r="N43" s="21">
        <f>IF(OR(B43="",C43="",D43="",E43=""),"",IFERROR(ROUND((D43+E43-B43-C43)*24,2),""))</f>
        <v/>
      </c>
      <c r="O43" s="21">
        <f>IF(A43="","",IFERROR(MAX(K43,J43*'Settings'!$B$5),0))</f>
        <v/>
      </c>
      <c r="P43" s="46">
        <f>IF(A43="","",IF(I43="Canceled",0,IFERROR('Settings'!$B$3+O43*'Settings'!$B$4+L43*'Settings'!$B$6,0)))</f>
        <v/>
      </c>
      <c r="Q43" s="23">
        <f>IF(A43="","",IFERROR(IF(COUNTIF($A$5:$A$204,A43)&gt;1,"Duplicate Shift ID",IF(OR(B43="",C43="",D43="",E43=""),"Missing date/time",IF(D43+E43&lt;=B43+C43,"End must be after start",IF(I43="","Status required",IF(AND(I43&lt;&gt;"Canceled",F43=""),"Primary driver required",IF(AND(G43&lt;&gt;"",G43=F43),"Primary and backup match",IF(AND(F43&lt;&gt;"",COUNTIFS('Drivers'!$B$5:$B$104,F43,'Drivers'!$E$5:$E$104,"Yes",'Drivers'!$F$5:$F$104,"Yes")=0),"Primary not active/eligible",IF(AND(G43&lt;&gt;"",COUNTIFS('Drivers'!$B$5:$B$104,G43,'Drivers'!$E$5:$E$104,"Yes",'Drivers'!$F$5:$F$104,"Yes")=0),"Backup not active/eligible","OK")))))))),"Check inputs"))</f>
        <v/>
      </c>
      <c r="R43" s="23">
        <f>IF(OR(A43="",F43="",I43="Canceled",B43="",D43=""),"",IFERROR(IF(SUMPRODUCT(($F$5:$F$204=F43)*($I$5:$I$204&lt;&gt;"Canceled")*(($B$5:$B$204+$C$5:$C$204)&lt;(D43+E43))*(($D$5:$D$204+$E$5:$E$204)&gt;(B43+C43)))&gt;1,"Overlap","OK"),"Check inputs"))</f>
        <v/>
      </c>
    </row>
    <row r="44">
      <c r="A44" s="14" t="n"/>
      <c r="B44" s="44" t="n"/>
      <c r="C44" s="16" t="n"/>
      <c r="D44" s="44" t="n"/>
      <c r="E44" s="16" t="n"/>
      <c r="F44" s="14" t="n"/>
      <c r="G44" s="14" t="n"/>
      <c r="H44" s="14" t="n"/>
      <c r="I44" s="14" t="n"/>
      <c r="J44" s="17" t="n"/>
      <c r="K44" s="18" t="n"/>
      <c r="L44" s="45" t="n"/>
      <c r="M44" s="20" t="n"/>
      <c r="N44" s="21">
        <f>IF(OR(B44="",C44="",D44="",E44=""),"",IFERROR(ROUND((D44+E44-B44-C44)*24,2),""))</f>
        <v/>
      </c>
      <c r="O44" s="21">
        <f>IF(A44="","",IFERROR(MAX(K44,J44*'Settings'!$B$5),0))</f>
        <v/>
      </c>
      <c r="P44" s="46">
        <f>IF(A44="","",IF(I44="Canceled",0,IFERROR('Settings'!$B$3+O44*'Settings'!$B$4+L44*'Settings'!$B$6,0)))</f>
        <v/>
      </c>
      <c r="Q44" s="23">
        <f>IF(A44="","",IFERROR(IF(COUNTIF($A$5:$A$204,A44)&gt;1,"Duplicate Shift ID",IF(OR(B44="",C44="",D44="",E44=""),"Missing date/time",IF(D44+E44&lt;=B44+C44,"End must be after start",IF(I44="","Status required",IF(AND(I44&lt;&gt;"Canceled",F44=""),"Primary driver required",IF(AND(G44&lt;&gt;"",G44=F44),"Primary and backup match",IF(AND(F44&lt;&gt;"",COUNTIFS('Drivers'!$B$5:$B$104,F44,'Drivers'!$E$5:$E$104,"Yes",'Drivers'!$F$5:$F$104,"Yes")=0),"Primary not active/eligible",IF(AND(G44&lt;&gt;"",COUNTIFS('Drivers'!$B$5:$B$104,G44,'Drivers'!$E$5:$E$104,"Yes",'Drivers'!$F$5:$F$104,"Yes")=0),"Backup not active/eligible","OK")))))))),"Check inputs"))</f>
        <v/>
      </c>
      <c r="R44" s="23">
        <f>IF(OR(A44="",F44="",I44="Canceled",B44="",D44=""),"",IFERROR(IF(SUMPRODUCT(($F$5:$F$204=F44)*($I$5:$I$204&lt;&gt;"Canceled")*(($B$5:$B$204+$C$5:$C$204)&lt;(D44+E44))*(($D$5:$D$204+$E$5:$E$204)&gt;(B44+C44)))&gt;1,"Overlap","OK"),"Check inputs"))</f>
        <v/>
      </c>
    </row>
    <row r="45">
      <c r="A45" s="14" t="n"/>
      <c r="B45" s="44" t="n"/>
      <c r="C45" s="16" t="n"/>
      <c r="D45" s="44" t="n"/>
      <c r="E45" s="16" t="n"/>
      <c r="F45" s="14" t="n"/>
      <c r="G45" s="14" t="n"/>
      <c r="H45" s="14" t="n"/>
      <c r="I45" s="14" t="n"/>
      <c r="J45" s="17" t="n"/>
      <c r="K45" s="18" t="n"/>
      <c r="L45" s="45" t="n"/>
      <c r="M45" s="20" t="n"/>
      <c r="N45" s="21">
        <f>IF(OR(B45="",C45="",D45="",E45=""),"",IFERROR(ROUND((D45+E45-B45-C45)*24,2),""))</f>
        <v/>
      </c>
      <c r="O45" s="21">
        <f>IF(A45="","",IFERROR(MAX(K45,J45*'Settings'!$B$5),0))</f>
        <v/>
      </c>
      <c r="P45" s="46">
        <f>IF(A45="","",IF(I45="Canceled",0,IFERROR('Settings'!$B$3+O45*'Settings'!$B$4+L45*'Settings'!$B$6,0)))</f>
        <v/>
      </c>
      <c r="Q45" s="23">
        <f>IF(A45="","",IFERROR(IF(COUNTIF($A$5:$A$204,A45)&gt;1,"Duplicate Shift ID",IF(OR(B45="",C45="",D45="",E45=""),"Missing date/time",IF(D45+E45&lt;=B45+C45,"End must be after start",IF(I45="","Status required",IF(AND(I45&lt;&gt;"Canceled",F45=""),"Primary driver required",IF(AND(G45&lt;&gt;"",G45=F45),"Primary and backup match",IF(AND(F45&lt;&gt;"",COUNTIFS('Drivers'!$B$5:$B$104,F45,'Drivers'!$E$5:$E$104,"Yes",'Drivers'!$F$5:$F$104,"Yes")=0),"Primary not active/eligible",IF(AND(G45&lt;&gt;"",COUNTIFS('Drivers'!$B$5:$B$104,G45,'Drivers'!$E$5:$E$104,"Yes",'Drivers'!$F$5:$F$104,"Yes")=0),"Backup not active/eligible","OK")))))))),"Check inputs"))</f>
        <v/>
      </c>
      <c r="R45" s="23">
        <f>IF(OR(A45="",F45="",I45="Canceled",B45="",D45=""),"",IFERROR(IF(SUMPRODUCT(($F$5:$F$204=F45)*($I$5:$I$204&lt;&gt;"Canceled")*(($B$5:$B$204+$C$5:$C$204)&lt;(D45+E45))*(($D$5:$D$204+$E$5:$E$204)&gt;(B45+C45)))&gt;1,"Overlap","OK"),"Check inputs"))</f>
        <v/>
      </c>
    </row>
    <row r="46">
      <c r="A46" s="14" t="n"/>
      <c r="B46" s="44" t="n"/>
      <c r="C46" s="16" t="n"/>
      <c r="D46" s="44" t="n"/>
      <c r="E46" s="16" t="n"/>
      <c r="F46" s="14" t="n"/>
      <c r="G46" s="14" t="n"/>
      <c r="H46" s="14" t="n"/>
      <c r="I46" s="14" t="n"/>
      <c r="J46" s="17" t="n"/>
      <c r="K46" s="18" t="n"/>
      <c r="L46" s="45" t="n"/>
      <c r="M46" s="20" t="n"/>
      <c r="N46" s="21">
        <f>IF(OR(B46="",C46="",D46="",E46=""),"",IFERROR(ROUND((D46+E46-B46-C46)*24,2),""))</f>
        <v/>
      </c>
      <c r="O46" s="21">
        <f>IF(A46="","",IFERROR(MAX(K46,J46*'Settings'!$B$5),0))</f>
        <v/>
      </c>
      <c r="P46" s="46">
        <f>IF(A46="","",IF(I46="Canceled",0,IFERROR('Settings'!$B$3+O46*'Settings'!$B$4+L46*'Settings'!$B$6,0)))</f>
        <v/>
      </c>
      <c r="Q46" s="23">
        <f>IF(A46="","",IFERROR(IF(COUNTIF($A$5:$A$204,A46)&gt;1,"Duplicate Shift ID",IF(OR(B46="",C46="",D46="",E46=""),"Missing date/time",IF(D46+E46&lt;=B46+C46,"End must be after start",IF(I46="","Status required",IF(AND(I46&lt;&gt;"Canceled",F46=""),"Primary driver required",IF(AND(G46&lt;&gt;"",G46=F46),"Primary and backup match",IF(AND(F46&lt;&gt;"",COUNTIFS('Drivers'!$B$5:$B$104,F46,'Drivers'!$E$5:$E$104,"Yes",'Drivers'!$F$5:$F$104,"Yes")=0),"Primary not active/eligible",IF(AND(G46&lt;&gt;"",COUNTIFS('Drivers'!$B$5:$B$104,G46,'Drivers'!$E$5:$E$104,"Yes",'Drivers'!$F$5:$F$104,"Yes")=0),"Backup not active/eligible","OK")))))))),"Check inputs"))</f>
        <v/>
      </c>
      <c r="R46" s="23">
        <f>IF(OR(A46="",F46="",I46="Canceled",B46="",D46=""),"",IFERROR(IF(SUMPRODUCT(($F$5:$F$204=F46)*($I$5:$I$204&lt;&gt;"Canceled")*(($B$5:$B$204+$C$5:$C$204)&lt;(D46+E46))*(($D$5:$D$204+$E$5:$E$204)&gt;(B46+C46)))&gt;1,"Overlap","OK"),"Check inputs"))</f>
        <v/>
      </c>
    </row>
    <row r="47">
      <c r="A47" s="14" t="n"/>
      <c r="B47" s="44" t="n"/>
      <c r="C47" s="16" t="n"/>
      <c r="D47" s="44" t="n"/>
      <c r="E47" s="16" t="n"/>
      <c r="F47" s="14" t="n"/>
      <c r="G47" s="14" t="n"/>
      <c r="H47" s="14" t="n"/>
      <c r="I47" s="14" t="n"/>
      <c r="J47" s="17" t="n"/>
      <c r="K47" s="18" t="n"/>
      <c r="L47" s="45" t="n"/>
      <c r="M47" s="20" t="n"/>
      <c r="N47" s="21">
        <f>IF(OR(B47="",C47="",D47="",E47=""),"",IFERROR(ROUND((D47+E47-B47-C47)*24,2),""))</f>
        <v/>
      </c>
      <c r="O47" s="21">
        <f>IF(A47="","",IFERROR(MAX(K47,J47*'Settings'!$B$5),0))</f>
        <v/>
      </c>
      <c r="P47" s="46">
        <f>IF(A47="","",IF(I47="Canceled",0,IFERROR('Settings'!$B$3+O47*'Settings'!$B$4+L47*'Settings'!$B$6,0)))</f>
        <v/>
      </c>
      <c r="Q47" s="23">
        <f>IF(A47="","",IFERROR(IF(COUNTIF($A$5:$A$204,A47)&gt;1,"Duplicate Shift ID",IF(OR(B47="",C47="",D47="",E47=""),"Missing date/time",IF(D47+E47&lt;=B47+C47,"End must be after start",IF(I47="","Status required",IF(AND(I47&lt;&gt;"Canceled",F47=""),"Primary driver required",IF(AND(G47&lt;&gt;"",G47=F47),"Primary and backup match",IF(AND(F47&lt;&gt;"",COUNTIFS('Drivers'!$B$5:$B$104,F47,'Drivers'!$E$5:$E$104,"Yes",'Drivers'!$F$5:$F$104,"Yes")=0),"Primary not active/eligible",IF(AND(G47&lt;&gt;"",COUNTIFS('Drivers'!$B$5:$B$104,G47,'Drivers'!$E$5:$E$104,"Yes",'Drivers'!$F$5:$F$104,"Yes")=0),"Backup not active/eligible","OK")))))))),"Check inputs"))</f>
        <v/>
      </c>
      <c r="R47" s="23">
        <f>IF(OR(A47="",F47="",I47="Canceled",B47="",D47=""),"",IFERROR(IF(SUMPRODUCT(($F$5:$F$204=F47)*($I$5:$I$204&lt;&gt;"Canceled")*(($B$5:$B$204+$C$5:$C$204)&lt;(D47+E47))*(($D$5:$D$204+$E$5:$E$204)&gt;(B47+C47)))&gt;1,"Overlap","OK"),"Check inputs"))</f>
        <v/>
      </c>
    </row>
    <row r="48">
      <c r="A48" s="14" t="n"/>
      <c r="B48" s="44" t="n"/>
      <c r="C48" s="16" t="n"/>
      <c r="D48" s="44" t="n"/>
      <c r="E48" s="16" t="n"/>
      <c r="F48" s="14" t="n"/>
      <c r="G48" s="14" t="n"/>
      <c r="H48" s="14" t="n"/>
      <c r="I48" s="14" t="n"/>
      <c r="J48" s="17" t="n"/>
      <c r="K48" s="18" t="n"/>
      <c r="L48" s="45" t="n"/>
      <c r="M48" s="20" t="n"/>
      <c r="N48" s="21">
        <f>IF(OR(B48="",C48="",D48="",E48=""),"",IFERROR(ROUND((D48+E48-B48-C48)*24,2),""))</f>
        <v/>
      </c>
      <c r="O48" s="21">
        <f>IF(A48="","",IFERROR(MAX(K48,J48*'Settings'!$B$5),0))</f>
        <v/>
      </c>
      <c r="P48" s="46">
        <f>IF(A48="","",IF(I48="Canceled",0,IFERROR('Settings'!$B$3+O48*'Settings'!$B$4+L48*'Settings'!$B$6,0)))</f>
        <v/>
      </c>
      <c r="Q48" s="23">
        <f>IF(A48="","",IFERROR(IF(COUNTIF($A$5:$A$204,A48)&gt;1,"Duplicate Shift ID",IF(OR(B48="",C48="",D48="",E48=""),"Missing date/time",IF(D48+E48&lt;=B48+C48,"End must be after start",IF(I48="","Status required",IF(AND(I48&lt;&gt;"Canceled",F48=""),"Primary driver required",IF(AND(G48&lt;&gt;"",G48=F48),"Primary and backup match",IF(AND(F48&lt;&gt;"",COUNTIFS('Drivers'!$B$5:$B$104,F48,'Drivers'!$E$5:$E$104,"Yes",'Drivers'!$F$5:$F$104,"Yes")=0),"Primary not active/eligible",IF(AND(G48&lt;&gt;"",COUNTIFS('Drivers'!$B$5:$B$104,G48,'Drivers'!$E$5:$E$104,"Yes",'Drivers'!$F$5:$F$104,"Yes")=0),"Backup not active/eligible","OK")))))))),"Check inputs"))</f>
        <v/>
      </c>
      <c r="R48" s="23">
        <f>IF(OR(A48="",F48="",I48="Canceled",B48="",D48=""),"",IFERROR(IF(SUMPRODUCT(($F$5:$F$204=F48)*($I$5:$I$204&lt;&gt;"Canceled")*(($B$5:$B$204+$C$5:$C$204)&lt;(D48+E48))*(($D$5:$D$204+$E$5:$E$204)&gt;(B48+C48)))&gt;1,"Overlap","OK"),"Check inputs"))</f>
        <v/>
      </c>
    </row>
    <row r="49">
      <c r="A49" s="14" t="n"/>
      <c r="B49" s="44" t="n"/>
      <c r="C49" s="16" t="n"/>
      <c r="D49" s="44" t="n"/>
      <c r="E49" s="16" t="n"/>
      <c r="F49" s="14" t="n"/>
      <c r="G49" s="14" t="n"/>
      <c r="H49" s="14" t="n"/>
      <c r="I49" s="14" t="n"/>
      <c r="J49" s="17" t="n"/>
      <c r="K49" s="18" t="n"/>
      <c r="L49" s="45" t="n"/>
      <c r="M49" s="20" t="n"/>
      <c r="N49" s="21">
        <f>IF(OR(B49="",C49="",D49="",E49=""),"",IFERROR(ROUND((D49+E49-B49-C49)*24,2),""))</f>
        <v/>
      </c>
      <c r="O49" s="21">
        <f>IF(A49="","",IFERROR(MAX(K49,J49*'Settings'!$B$5),0))</f>
        <v/>
      </c>
      <c r="P49" s="46">
        <f>IF(A49="","",IF(I49="Canceled",0,IFERROR('Settings'!$B$3+O49*'Settings'!$B$4+L49*'Settings'!$B$6,0)))</f>
        <v/>
      </c>
      <c r="Q49" s="23">
        <f>IF(A49="","",IFERROR(IF(COUNTIF($A$5:$A$204,A49)&gt;1,"Duplicate Shift ID",IF(OR(B49="",C49="",D49="",E49=""),"Missing date/time",IF(D49+E49&lt;=B49+C49,"End must be after start",IF(I49="","Status required",IF(AND(I49&lt;&gt;"Canceled",F49=""),"Primary driver required",IF(AND(G49&lt;&gt;"",G49=F49),"Primary and backup match",IF(AND(F49&lt;&gt;"",COUNTIFS('Drivers'!$B$5:$B$104,F49,'Drivers'!$E$5:$E$104,"Yes",'Drivers'!$F$5:$F$104,"Yes")=0),"Primary not active/eligible",IF(AND(G49&lt;&gt;"",COUNTIFS('Drivers'!$B$5:$B$104,G49,'Drivers'!$E$5:$E$104,"Yes",'Drivers'!$F$5:$F$104,"Yes")=0),"Backup not active/eligible","OK")))))))),"Check inputs"))</f>
        <v/>
      </c>
      <c r="R49" s="23">
        <f>IF(OR(A49="",F49="",I49="Canceled",B49="",D49=""),"",IFERROR(IF(SUMPRODUCT(($F$5:$F$204=F49)*($I$5:$I$204&lt;&gt;"Canceled")*(($B$5:$B$204+$C$5:$C$204)&lt;(D49+E49))*(($D$5:$D$204+$E$5:$E$204)&gt;(B49+C49)))&gt;1,"Overlap","OK"),"Check inputs"))</f>
        <v/>
      </c>
    </row>
    <row r="50">
      <c r="A50" s="14" t="n"/>
      <c r="B50" s="44" t="n"/>
      <c r="C50" s="16" t="n"/>
      <c r="D50" s="44" t="n"/>
      <c r="E50" s="16" t="n"/>
      <c r="F50" s="14" t="n"/>
      <c r="G50" s="14" t="n"/>
      <c r="H50" s="14" t="n"/>
      <c r="I50" s="14" t="n"/>
      <c r="J50" s="17" t="n"/>
      <c r="K50" s="18" t="n"/>
      <c r="L50" s="45" t="n"/>
      <c r="M50" s="20" t="n"/>
      <c r="N50" s="21">
        <f>IF(OR(B50="",C50="",D50="",E50=""),"",IFERROR(ROUND((D50+E50-B50-C50)*24,2),""))</f>
        <v/>
      </c>
      <c r="O50" s="21">
        <f>IF(A50="","",IFERROR(MAX(K50,J50*'Settings'!$B$5),0))</f>
        <v/>
      </c>
      <c r="P50" s="46">
        <f>IF(A50="","",IF(I50="Canceled",0,IFERROR('Settings'!$B$3+O50*'Settings'!$B$4+L50*'Settings'!$B$6,0)))</f>
        <v/>
      </c>
      <c r="Q50" s="23">
        <f>IF(A50="","",IFERROR(IF(COUNTIF($A$5:$A$204,A50)&gt;1,"Duplicate Shift ID",IF(OR(B50="",C50="",D50="",E50=""),"Missing date/time",IF(D50+E50&lt;=B50+C50,"End must be after start",IF(I50="","Status required",IF(AND(I50&lt;&gt;"Canceled",F50=""),"Primary driver required",IF(AND(G50&lt;&gt;"",G50=F50),"Primary and backup match",IF(AND(F50&lt;&gt;"",COUNTIFS('Drivers'!$B$5:$B$104,F50,'Drivers'!$E$5:$E$104,"Yes",'Drivers'!$F$5:$F$104,"Yes")=0),"Primary not active/eligible",IF(AND(G50&lt;&gt;"",COUNTIFS('Drivers'!$B$5:$B$104,G50,'Drivers'!$E$5:$E$104,"Yes",'Drivers'!$F$5:$F$104,"Yes")=0),"Backup not active/eligible","OK")))))))),"Check inputs"))</f>
        <v/>
      </c>
      <c r="R50" s="23">
        <f>IF(OR(A50="",F50="",I50="Canceled",B50="",D50=""),"",IFERROR(IF(SUMPRODUCT(($F$5:$F$204=F50)*($I$5:$I$204&lt;&gt;"Canceled")*(($B$5:$B$204+$C$5:$C$204)&lt;(D50+E50))*(($D$5:$D$204+$E$5:$E$204)&gt;(B50+C50)))&gt;1,"Overlap","OK"),"Check inputs"))</f>
        <v/>
      </c>
    </row>
    <row r="51">
      <c r="A51" s="14" t="n"/>
      <c r="B51" s="44" t="n"/>
      <c r="C51" s="16" t="n"/>
      <c r="D51" s="44" t="n"/>
      <c r="E51" s="16" t="n"/>
      <c r="F51" s="14" t="n"/>
      <c r="G51" s="14" t="n"/>
      <c r="H51" s="14" t="n"/>
      <c r="I51" s="14" t="n"/>
      <c r="J51" s="17" t="n"/>
      <c r="K51" s="18" t="n"/>
      <c r="L51" s="45" t="n"/>
      <c r="M51" s="20" t="n"/>
      <c r="N51" s="21">
        <f>IF(OR(B51="",C51="",D51="",E51=""),"",IFERROR(ROUND((D51+E51-B51-C51)*24,2),""))</f>
        <v/>
      </c>
      <c r="O51" s="21">
        <f>IF(A51="","",IFERROR(MAX(K51,J51*'Settings'!$B$5),0))</f>
        <v/>
      </c>
      <c r="P51" s="46">
        <f>IF(A51="","",IF(I51="Canceled",0,IFERROR('Settings'!$B$3+O51*'Settings'!$B$4+L51*'Settings'!$B$6,0)))</f>
        <v/>
      </c>
      <c r="Q51" s="23">
        <f>IF(A51="","",IFERROR(IF(COUNTIF($A$5:$A$204,A51)&gt;1,"Duplicate Shift ID",IF(OR(B51="",C51="",D51="",E51=""),"Missing date/time",IF(D51+E51&lt;=B51+C51,"End must be after start",IF(I51="","Status required",IF(AND(I51&lt;&gt;"Canceled",F51=""),"Primary driver required",IF(AND(G51&lt;&gt;"",G51=F51),"Primary and backup match",IF(AND(F51&lt;&gt;"",COUNTIFS('Drivers'!$B$5:$B$104,F51,'Drivers'!$E$5:$E$104,"Yes",'Drivers'!$F$5:$F$104,"Yes")=0),"Primary not active/eligible",IF(AND(G51&lt;&gt;"",COUNTIFS('Drivers'!$B$5:$B$104,G51,'Drivers'!$E$5:$E$104,"Yes",'Drivers'!$F$5:$F$104,"Yes")=0),"Backup not active/eligible","OK")))))))),"Check inputs"))</f>
        <v/>
      </c>
      <c r="R51" s="23">
        <f>IF(OR(A51="",F51="",I51="Canceled",B51="",D51=""),"",IFERROR(IF(SUMPRODUCT(($F$5:$F$204=F51)*($I$5:$I$204&lt;&gt;"Canceled")*(($B$5:$B$204+$C$5:$C$204)&lt;(D51+E51))*(($D$5:$D$204+$E$5:$E$204)&gt;(B51+C51)))&gt;1,"Overlap","OK"),"Check inputs"))</f>
        <v/>
      </c>
    </row>
    <row r="52">
      <c r="A52" s="14" t="n"/>
      <c r="B52" s="44" t="n"/>
      <c r="C52" s="16" t="n"/>
      <c r="D52" s="44" t="n"/>
      <c r="E52" s="16" t="n"/>
      <c r="F52" s="14" t="n"/>
      <c r="G52" s="14" t="n"/>
      <c r="H52" s="14" t="n"/>
      <c r="I52" s="14" t="n"/>
      <c r="J52" s="17" t="n"/>
      <c r="K52" s="18" t="n"/>
      <c r="L52" s="45" t="n"/>
      <c r="M52" s="20" t="n"/>
      <c r="N52" s="21">
        <f>IF(OR(B52="",C52="",D52="",E52=""),"",IFERROR(ROUND((D52+E52-B52-C52)*24,2),""))</f>
        <v/>
      </c>
      <c r="O52" s="21">
        <f>IF(A52="","",IFERROR(MAX(K52,J52*'Settings'!$B$5),0))</f>
        <v/>
      </c>
      <c r="P52" s="46">
        <f>IF(A52="","",IF(I52="Canceled",0,IFERROR('Settings'!$B$3+O52*'Settings'!$B$4+L52*'Settings'!$B$6,0)))</f>
        <v/>
      </c>
      <c r="Q52" s="23">
        <f>IF(A52="","",IFERROR(IF(COUNTIF($A$5:$A$204,A52)&gt;1,"Duplicate Shift ID",IF(OR(B52="",C52="",D52="",E52=""),"Missing date/time",IF(D52+E52&lt;=B52+C52,"End must be after start",IF(I52="","Status required",IF(AND(I52&lt;&gt;"Canceled",F52=""),"Primary driver required",IF(AND(G52&lt;&gt;"",G52=F52),"Primary and backup match",IF(AND(F52&lt;&gt;"",COUNTIFS('Drivers'!$B$5:$B$104,F52,'Drivers'!$E$5:$E$104,"Yes",'Drivers'!$F$5:$F$104,"Yes")=0),"Primary not active/eligible",IF(AND(G52&lt;&gt;"",COUNTIFS('Drivers'!$B$5:$B$104,G52,'Drivers'!$E$5:$E$104,"Yes",'Drivers'!$F$5:$F$104,"Yes")=0),"Backup not active/eligible","OK")))))))),"Check inputs"))</f>
        <v/>
      </c>
      <c r="R52" s="23">
        <f>IF(OR(A52="",F52="",I52="Canceled",B52="",D52=""),"",IFERROR(IF(SUMPRODUCT(($F$5:$F$204=F52)*($I$5:$I$204&lt;&gt;"Canceled")*(($B$5:$B$204+$C$5:$C$204)&lt;(D52+E52))*(($D$5:$D$204+$E$5:$E$204)&gt;(B52+C52)))&gt;1,"Overlap","OK"),"Check inputs"))</f>
        <v/>
      </c>
    </row>
    <row r="53">
      <c r="A53" s="14" t="n"/>
      <c r="B53" s="44" t="n"/>
      <c r="C53" s="16" t="n"/>
      <c r="D53" s="44" t="n"/>
      <c r="E53" s="16" t="n"/>
      <c r="F53" s="14" t="n"/>
      <c r="G53" s="14" t="n"/>
      <c r="H53" s="14" t="n"/>
      <c r="I53" s="14" t="n"/>
      <c r="J53" s="17" t="n"/>
      <c r="K53" s="18" t="n"/>
      <c r="L53" s="45" t="n"/>
      <c r="M53" s="20" t="n"/>
      <c r="N53" s="21">
        <f>IF(OR(B53="",C53="",D53="",E53=""),"",IFERROR(ROUND((D53+E53-B53-C53)*24,2),""))</f>
        <v/>
      </c>
      <c r="O53" s="21">
        <f>IF(A53="","",IFERROR(MAX(K53,J53*'Settings'!$B$5),0))</f>
        <v/>
      </c>
      <c r="P53" s="46">
        <f>IF(A53="","",IF(I53="Canceled",0,IFERROR('Settings'!$B$3+O53*'Settings'!$B$4+L53*'Settings'!$B$6,0)))</f>
        <v/>
      </c>
      <c r="Q53" s="23">
        <f>IF(A53="","",IFERROR(IF(COUNTIF($A$5:$A$204,A53)&gt;1,"Duplicate Shift ID",IF(OR(B53="",C53="",D53="",E53=""),"Missing date/time",IF(D53+E53&lt;=B53+C53,"End must be after start",IF(I53="","Status required",IF(AND(I53&lt;&gt;"Canceled",F53=""),"Primary driver required",IF(AND(G53&lt;&gt;"",G53=F53),"Primary and backup match",IF(AND(F53&lt;&gt;"",COUNTIFS('Drivers'!$B$5:$B$104,F53,'Drivers'!$E$5:$E$104,"Yes",'Drivers'!$F$5:$F$104,"Yes")=0),"Primary not active/eligible",IF(AND(G53&lt;&gt;"",COUNTIFS('Drivers'!$B$5:$B$104,G53,'Drivers'!$E$5:$E$104,"Yes",'Drivers'!$F$5:$F$104,"Yes")=0),"Backup not active/eligible","OK")))))))),"Check inputs"))</f>
        <v/>
      </c>
      <c r="R53" s="23">
        <f>IF(OR(A53="",F53="",I53="Canceled",B53="",D53=""),"",IFERROR(IF(SUMPRODUCT(($F$5:$F$204=F53)*($I$5:$I$204&lt;&gt;"Canceled")*(($B$5:$B$204+$C$5:$C$204)&lt;(D53+E53))*(($D$5:$D$204+$E$5:$E$204)&gt;(B53+C53)))&gt;1,"Overlap","OK"),"Check inputs"))</f>
        <v/>
      </c>
    </row>
    <row r="54">
      <c r="A54" s="14" t="n"/>
      <c r="B54" s="44" t="n"/>
      <c r="C54" s="16" t="n"/>
      <c r="D54" s="44" t="n"/>
      <c r="E54" s="16" t="n"/>
      <c r="F54" s="14" t="n"/>
      <c r="G54" s="14" t="n"/>
      <c r="H54" s="14" t="n"/>
      <c r="I54" s="14" t="n"/>
      <c r="J54" s="17" t="n"/>
      <c r="K54" s="18" t="n"/>
      <c r="L54" s="45" t="n"/>
      <c r="M54" s="20" t="n"/>
      <c r="N54" s="21">
        <f>IF(OR(B54="",C54="",D54="",E54=""),"",IFERROR(ROUND((D54+E54-B54-C54)*24,2),""))</f>
        <v/>
      </c>
      <c r="O54" s="21">
        <f>IF(A54="","",IFERROR(MAX(K54,J54*'Settings'!$B$5),0))</f>
        <v/>
      </c>
      <c r="P54" s="46">
        <f>IF(A54="","",IF(I54="Canceled",0,IFERROR('Settings'!$B$3+O54*'Settings'!$B$4+L54*'Settings'!$B$6,0)))</f>
        <v/>
      </c>
      <c r="Q54" s="23">
        <f>IF(A54="","",IFERROR(IF(COUNTIF($A$5:$A$204,A54)&gt;1,"Duplicate Shift ID",IF(OR(B54="",C54="",D54="",E54=""),"Missing date/time",IF(D54+E54&lt;=B54+C54,"End must be after start",IF(I54="","Status required",IF(AND(I54&lt;&gt;"Canceled",F54=""),"Primary driver required",IF(AND(G54&lt;&gt;"",G54=F54),"Primary and backup match",IF(AND(F54&lt;&gt;"",COUNTIFS('Drivers'!$B$5:$B$104,F54,'Drivers'!$E$5:$E$104,"Yes",'Drivers'!$F$5:$F$104,"Yes")=0),"Primary not active/eligible",IF(AND(G54&lt;&gt;"",COUNTIFS('Drivers'!$B$5:$B$104,G54,'Drivers'!$E$5:$E$104,"Yes",'Drivers'!$F$5:$F$104,"Yes")=0),"Backup not active/eligible","OK")))))))),"Check inputs"))</f>
        <v/>
      </c>
      <c r="R54" s="23">
        <f>IF(OR(A54="",F54="",I54="Canceled",B54="",D54=""),"",IFERROR(IF(SUMPRODUCT(($F$5:$F$204=F54)*($I$5:$I$204&lt;&gt;"Canceled")*(($B$5:$B$204+$C$5:$C$204)&lt;(D54+E54))*(($D$5:$D$204+$E$5:$E$204)&gt;(B54+C54)))&gt;1,"Overlap","OK"),"Check inputs"))</f>
        <v/>
      </c>
    </row>
    <row r="55">
      <c r="A55" s="14" t="n"/>
      <c r="B55" s="44" t="n"/>
      <c r="C55" s="16" t="n"/>
      <c r="D55" s="44" t="n"/>
      <c r="E55" s="16" t="n"/>
      <c r="F55" s="14" t="n"/>
      <c r="G55" s="14" t="n"/>
      <c r="H55" s="14" t="n"/>
      <c r="I55" s="14" t="n"/>
      <c r="J55" s="17" t="n"/>
      <c r="K55" s="18" t="n"/>
      <c r="L55" s="45" t="n"/>
      <c r="M55" s="20" t="n"/>
      <c r="N55" s="21">
        <f>IF(OR(B55="",C55="",D55="",E55=""),"",IFERROR(ROUND((D55+E55-B55-C55)*24,2),""))</f>
        <v/>
      </c>
      <c r="O55" s="21">
        <f>IF(A55="","",IFERROR(MAX(K55,J55*'Settings'!$B$5),0))</f>
        <v/>
      </c>
      <c r="P55" s="46">
        <f>IF(A55="","",IF(I55="Canceled",0,IFERROR('Settings'!$B$3+O55*'Settings'!$B$4+L55*'Settings'!$B$6,0)))</f>
        <v/>
      </c>
      <c r="Q55" s="23">
        <f>IF(A55="","",IFERROR(IF(COUNTIF($A$5:$A$204,A55)&gt;1,"Duplicate Shift ID",IF(OR(B55="",C55="",D55="",E55=""),"Missing date/time",IF(D55+E55&lt;=B55+C55,"End must be after start",IF(I55="","Status required",IF(AND(I55&lt;&gt;"Canceled",F55=""),"Primary driver required",IF(AND(G55&lt;&gt;"",G55=F55),"Primary and backup match",IF(AND(F55&lt;&gt;"",COUNTIFS('Drivers'!$B$5:$B$104,F55,'Drivers'!$E$5:$E$104,"Yes",'Drivers'!$F$5:$F$104,"Yes")=0),"Primary not active/eligible",IF(AND(G55&lt;&gt;"",COUNTIFS('Drivers'!$B$5:$B$104,G55,'Drivers'!$E$5:$E$104,"Yes",'Drivers'!$F$5:$F$104,"Yes")=0),"Backup not active/eligible","OK")))))))),"Check inputs"))</f>
        <v/>
      </c>
      <c r="R55" s="23">
        <f>IF(OR(A55="",F55="",I55="Canceled",B55="",D55=""),"",IFERROR(IF(SUMPRODUCT(($F$5:$F$204=F55)*($I$5:$I$204&lt;&gt;"Canceled")*(($B$5:$B$204+$C$5:$C$204)&lt;(D55+E55))*(($D$5:$D$204+$E$5:$E$204)&gt;(B55+C55)))&gt;1,"Overlap","OK"),"Check inputs"))</f>
        <v/>
      </c>
    </row>
    <row r="56">
      <c r="A56" s="14" t="n"/>
      <c r="B56" s="44" t="n"/>
      <c r="C56" s="16" t="n"/>
      <c r="D56" s="44" t="n"/>
      <c r="E56" s="16" t="n"/>
      <c r="F56" s="14" t="n"/>
      <c r="G56" s="14" t="n"/>
      <c r="H56" s="14" t="n"/>
      <c r="I56" s="14" t="n"/>
      <c r="J56" s="17" t="n"/>
      <c r="K56" s="18" t="n"/>
      <c r="L56" s="45" t="n"/>
      <c r="M56" s="20" t="n"/>
      <c r="N56" s="21">
        <f>IF(OR(B56="",C56="",D56="",E56=""),"",IFERROR(ROUND((D56+E56-B56-C56)*24,2),""))</f>
        <v/>
      </c>
      <c r="O56" s="21">
        <f>IF(A56="","",IFERROR(MAX(K56,J56*'Settings'!$B$5),0))</f>
        <v/>
      </c>
      <c r="P56" s="46">
        <f>IF(A56="","",IF(I56="Canceled",0,IFERROR('Settings'!$B$3+O56*'Settings'!$B$4+L56*'Settings'!$B$6,0)))</f>
        <v/>
      </c>
      <c r="Q56" s="23">
        <f>IF(A56="","",IFERROR(IF(COUNTIF($A$5:$A$204,A56)&gt;1,"Duplicate Shift ID",IF(OR(B56="",C56="",D56="",E56=""),"Missing date/time",IF(D56+E56&lt;=B56+C56,"End must be after start",IF(I56="","Status required",IF(AND(I56&lt;&gt;"Canceled",F56=""),"Primary driver required",IF(AND(G56&lt;&gt;"",G56=F56),"Primary and backup match",IF(AND(F56&lt;&gt;"",COUNTIFS('Drivers'!$B$5:$B$104,F56,'Drivers'!$E$5:$E$104,"Yes",'Drivers'!$F$5:$F$104,"Yes")=0),"Primary not active/eligible",IF(AND(G56&lt;&gt;"",COUNTIFS('Drivers'!$B$5:$B$104,G56,'Drivers'!$E$5:$E$104,"Yes",'Drivers'!$F$5:$F$104,"Yes")=0),"Backup not active/eligible","OK")))))))),"Check inputs"))</f>
        <v/>
      </c>
      <c r="R56" s="23">
        <f>IF(OR(A56="",F56="",I56="Canceled",B56="",D56=""),"",IFERROR(IF(SUMPRODUCT(($F$5:$F$204=F56)*($I$5:$I$204&lt;&gt;"Canceled")*(($B$5:$B$204+$C$5:$C$204)&lt;(D56+E56))*(($D$5:$D$204+$E$5:$E$204)&gt;(B56+C56)))&gt;1,"Overlap","OK"),"Check inputs"))</f>
        <v/>
      </c>
    </row>
    <row r="57">
      <c r="A57" s="14" t="n"/>
      <c r="B57" s="44" t="n"/>
      <c r="C57" s="16" t="n"/>
      <c r="D57" s="44" t="n"/>
      <c r="E57" s="16" t="n"/>
      <c r="F57" s="14" t="n"/>
      <c r="G57" s="14" t="n"/>
      <c r="H57" s="14" t="n"/>
      <c r="I57" s="14" t="n"/>
      <c r="J57" s="17" t="n"/>
      <c r="K57" s="18" t="n"/>
      <c r="L57" s="45" t="n"/>
      <c r="M57" s="20" t="n"/>
      <c r="N57" s="21">
        <f>IF(OR(B57="",C57="",D57="",E57=""),"",IFERROR(ROUND((D57+E57-B57-C57)*24,2),""))</f>
        <v/>
      </c>
      <c r="O57" s="21">
        <f>IF(A57="","",IFERROR(MAX(K57,J57*'Settings'!$B$5),0))</f>
        <v/>
      </c>
      <c r="P57" s="46">
        <f>IF(A57="","",IF(I57="Canceled",0,IFERROR('Settings'!$B$3+O57*'Settings'!$B$4+L57*'Settings'!$B$6,0)))</f>
        <v/>
      </c>
      <c r="Q57" s="23">
        <f>IF(A57="","",IFERROR(IF(COUNTIF($A$5:$A$204,A57)&gt;1,"Duplicate Shift ID",IF(OR(B57="",C57="",D57="",E57=""),"Missing date/time",IF(D57+E57&lt;=B57+C57,"End must be after start",IF(I57="","Status required",IF(AND(I57&lt;&gt;"Canceled",F57=""),"Primary driver required",IF(AND(G57&lt;&gt;"",G57=F57),"Primary and backup match",IF(AND(F57&lt;&gt;"",COUNTIFS('Drivers'!$B$5:$B$104,F57,'Drivers'!$E$5:$E$104,"Yes",'Drivers'!$F$5:$F$104,"Yes")=0),"Primary not active/eligible",IF(AND(G57&lt;&gt;"",COUNTIFS('Drivers'!$B$5:$B$104,G57,'Drivers'!$E$5:$E$104,"Yes",'Drivers'!$F$5:$F$104,"Yes")=0),"Backup not active/eligible","OK")))))))),"Check inputs"))</f>
        <v/>
      </c>
      <c r="R57" s="23">
        <f>IF(OR(A57="",F57="",I57="Canceled",B57="",D57=""),"",IFERROR(IF(SUMPRODUCT(($F$5:$F$204=F57)*($I$5:$I$204&lt;&gt;"Canceled")*(($B$5:$B$204+$C$5:$C$204)&lt;(D57+E57))*(($D$5:$D$204+$E$5:$E$204)&gt;(B57+C57)))&gt;1,"Overlap","OK"),"Check inputs"))</f>
        <v/>
      </c>
    </row>
    <row r="58">
      <c r="A58" s="14" t="n"/>
      <c r="B58" s="44" t="n"/>
      <c r="C58" s="16" t="n"/>
      <c r="D58" s="44" t="n"/>
      <c r="E58" s="16" t="n"/>
      <c r="F58" s="14" t="n"/>
      <c r="G58" s="14" t="n"/>
      <c r="H58" s="14" t="n"/>
      <c r="I58" s="14" t="n"/>
      <c r="J58" s="17" t="n"/>
      <c r="K58" s="18" t="n"/>
      <c r="L58" s="45" t="n"/>
      <c r="M58" s="20" t="n"/>
      <c r="N58" s="21">
        <f>IF(OR(B58="",C58="",D58="",E58=""),"",IFERROR(ROUND((D58+E58-B58-C58)*24,2),""))</f>
        <v/>
      </c>
      <c r="O58" s="21">
        <f>IF(A58="","",IFERROR(MAX(K58,J58*'Settings'!$B$5),0))</f>
        <v/>
      </c>
      <c r="P58" s="46">
        <f>IF(A58="","",IF(I58="Canceled",0,IFERROR('Settings'!$B$3+O58*'Settings'!$B$4+L58*'Settings'!$B$6,0)))</f>
        <v/>
      </c>
      <c r="Q58" s="23">
        <f>IF(A58="","",IFERROR(IF(COUNTIF($A$5:$A$204,A58)&gt;1,"Duplicate Shift ID",IF(OR(B58="",C58="",D58="",E58=""),"Missing date/time",IF(D58+E58&lt;=B58+C58,"End must be after start",IF(I58="","Status required",IF(AND(I58&lt;&gt;"Canceled",F58=""),"Primary driver required",IF(AND(G58&lt;&gt;"",G58=F58),"Primary and backup match",IF(AND(F58&lt;&gt;"",COUNTIFS('Drivers'!$B$5:$B$104,F58,'Drivers'!$E$5:$E$104,"Yes",'Drivers'!$F$5:$F$104,"Yes")=0),"Primary not active/eligible",IF(AND(G58&lt;&gt;"",COUNTIFS('Drivers'!$B$5:$B$104,G58,'Drivers'!$E$5:$E$104,"Yes",'Drivers'!$F$5:$F$104,"Yes")=0),"Backup not active/eligible","OK")))))))),"Check inputs"))</f>
        <v/>
      </c>
      <c r="R58" s="23">
        <f>IF(OR(A58="",F58="",I58="Canceled",B58="",D58=""),"",IFERROR(IF(SUMPRODUCT(($F$5:$F$204=F58)*($I$5:$I$204&lt;&gt;"Canceled")*(($B$5:$B$204+$C$5:$C$204)&lt;(D58+E58))*(($D$5:$D$204+$E$5:$E$204)&gt;(B58+C58)))&gt;1,"Overlap","OK"),"Check inputs"))</f>
        <v/>
      </c>
    </row>
    <row r="59">
      <c r="A59" s="14" t="n"/>
      <c r="B59" s="44" t="n"/>
      <c r="C59" s="16" t="n"/>
      <c r="D59" s="44" t="n"/>
      <c r="E59" s="16" t="n"/>
      <c r="F59" s="14" t="n"/>
      <c r="G59" s="14" t="n"/>
      <c r="H59" s="14" t="n"/>
      <c r="I59" s="14" t="n"/>
      <c r="J59" s="17" t="n"/>
      <c r="K59" s="18" t="n"/>
      <c r="L59" s="45" t="n"/>
      <c r="M59" s="20" t="n"/>
      <c r="N59" s="21">
        <f>IF(OR(B59="",C59="",D59="",E59=""),"",IFERROR(ROUND((D59+E59-B59-C59)*24,2),""))</f>
        <v/>
      </c>
      <c r="O59" s="21">
        <f>IF(A59="","",IFERROR(MAX(K59,J59*'Settings'!$B$5),0))</f>
        <v/>
      </c>
      <c r="P59" s="46">
        <f>IF(A59="","",IF(I59="Canceled",0,IFERROR('Settings'!$B$3+O59*'Settings'!$B$4+L59*'Settings'!$B$6,0)))</f>
        <v/>
      </c>
      <c r="Q59" s="23">
        <f>IF(A59="","",IFERROR(IF(COUNTIF($A$5:$A$204,A59)&gt;1,"Duplicate Shift ID",IF(OR(B59="",C59="",D59="",E59=""),"Missing date/time",IF(D59+E59&lt;=B59+C59,"End must be after start",IF(I59="","Status required",IF(AND(I59&lt;&gt;"Canceled",F59=""),"Primary driver required",IF(AND(G59&lt;&gt;"",G59=F59),"Primary and backup match",IF(AND(F59&lt;&gt;"",COUNTIFS('Drivers'!$B$5:$B$104,F59,'Drivers'!$E$5:$E$104,"Yes",'Drivers'!$F$5:$F$104,"Yes")=0),"Primary not active/eligible",IF(AND(G59&lt;&gt;"",COUNTIFS('Drivers'!$B$5:$B$104,G59,'Drivers'!$E$5:$E$104,"Yes",'Drivers'!$F$5:$F$104,"Yes")=0),"Backup not active/eligible","OK")))))))),"Check inputs"))</f>
        <v/>
      </c>
      <c r="R59" s="23">
        <f>IF(OR(A59="",F59="",I59="Canceled",B59="",D59=""),"",IFERROR(IF(SUMPRODUCT(($F$5:$F$204=F59)*($I$5:$I$204&lt;&gt;"Canceled")*(($B$5:$B$204+$C$5:$C$204)&lt;(D59+E59))*(($D$5:$D$204+$E$5:$E$204)&gt;(B59+C59)))&gt;1,"Overlap","OK"),"Check inputs"))</f>
        <v/>
      </c>
    </row>
    <row r="60">
      <c r="A60" s="14" t="n"/>
      <c r="B60" s="44" t="n"/>
      <c r="C60" s="16" t="n"/>
      <c r="D60" s="44" t="n"/>
      <c r="E60" s="16" t="n"/>
      <c r="F60" s="14" t="n"/>
      <c r="G60" s="14" t="n"/>
      <c r="H60" s="14" t="n"/>
      <c r="I60" s="14" t="n"/>
      <c r="J60" s="17" t="n"/>
      <c r="K60" s="18" t="n"/>
      <c r="L60" s="45" t="n"/>
      <c r="M60" s="20" t="n"/>
      <c r="N60" s="21">
        <f>IF(OR(B60="",C60="",D60="",E60=""),"",IFERROR(ROUND((D60+E60-B60-C60)*24,2),""))</f>
        <v/>
      </c>
      <c r="O60" s="21">
        <f>IF(A60="","",IFERROR(MAX(K60,J60*'Settings'!$B$5),0))</f>
        <v/>
      </c>
      <c r="P60" s="46">
        <f>IF(A60="","",IF(I60="Canceled",0,IFERROR('Settings'!$B$3+O60*'Settings'!$B$4+L60*'Settings'!$B$6,0)))</f>
        <v/>
      </c>
      <c r="Q60" s="23">
        <f>IF(A60="","",IFERROR(IF(COUNTIF($A$5:$A$204,A60)&gt;1,"Duplicate Shift ID",IF(OR(B60="",C60="",D60="",E60=""),"Missing date/time",IF(D60+E60&lt;=B60+C60,"End must be after start",IF(I60="","Status required",IF(AND(I60&lt;&gt;"Canceled",F60=""),"Primary driver required",IF(AND(G60&lt;&gt;"",G60=F60),"Primary and backup match",IF(AND(F60&lt;&gt;"",COUNTIFS('Drivers'!$B$5:$B$104,F60,'Drivers'!$E$5:$E$104,"Yes",'Drivers'!$F$5:$F$104,"Yes")=0),"Primary not active/eligible",IF(AND(G60&lt;&gt;"",COUNTIFS('Drivers'!$B$5:$B$104,G60,'Drivers'!$E$5:$E$104,"Yes",'Drivers'!$F$5:$F$104,"Yes")=0),"Backup not active/eligible","OK")))))))),"Check inputs"))</f>
        <v/>
      </c>
      <c r="R60" s="23">
        <f>IF(OR(A60="",F60="",I60="Canceled",B60="",D60=""),"",IFERROR(IF(SUMPRODUCT(($F$5:$F$204=F60)*($I$5:$I$204&lt;&gt;"Canceled")*(($B$5:$B$204+$C$5:$C$204)&lt;(D60+E60))*(($D$5:$D$204+$E$5:$E$204)&gt;(B60+C60)))&gt;1,"Overlap","OK"),"Check inputs"))</f>
        <v/>
      </c>
    </row>
    <row r="61">
      <c r="A61" s="14" t="n"/>
      <c r="B61" s="44" t="n"/>
      <c r="C61" s="16" t="n"/>
      <c r="D61" s="44" t="n"/>
      <c r="E61" s="16" t="n"/>
      <c r="F61" s="14" t="n"/>
      <c r="G61" s="14" t="n"/>
      <c r="H61" s="14" t="n"/>
      <c r="I61" s="14" t="n"/>
      <c r="J61" s="17" t="n"/>
      <c r="K61" s="18" t="n"/>
      <c r="L61" s="45" t="n"/>
      <c r="M61" s="20" t="n"/>
      <c r="N61" s="21">
        <f>IF(OR(B61="",C61="",D61="",E61=""),"",IFERROR(ROUND((D61+E61-B61-C61)*24,2),""))</f>
        <v/>
      </c>
      <c r="O61" s="21">
        <f>IF(A61="","",IFERROR(MAX(K61,J61*'Settings'!$B$5),0))</f>
        <v/>
      </c>
      <c r="P61" s="46">
        <f>IF(A61="","",IF(I61="Canceled",0,IFERROR('Settings'!$B$3+O61*'Settings'!$B$4+L61*'Settings'!$B$6,0)))</f>
        <v/>
      </c>
      <c r="Q61" s="23">
        <f>IF(A61="","",IFERROR(IF(COUNTIF($A$5:$A$204,A61)&gt;1,"Duplicate Shift ID",IF(OR(B61="",C61="",D61="",E61=""),"Missing date/time",IF(D61+E61&lt;=B61+C61,"End must be after start",IF(I61="","Status required",IF(AND(I61&lt;&gt;"Canceled",F61=""),"Primary driver required",IF(AND(G61&lt;&gt;"",G61=F61),"Primary and backup match",IF(AND(F61&lt;&gt;"",COUNTIFS('Drivers'!$B$5:$B$104,F61,'Drivers'!$E$5:$E$104,"Yes",'Drivers'!$F$5:$F$104,"Yes")=0),"Primary not active/eligible",IF(AND(G61&lt;&gt;"",COUNTIFS('Drivers'!$B$5:$B$104,G61,'Drivers'!$E$5:$E$104,"Yes",'Drivers'!$F$5:$F$104,"Yes")=0),"Backup not active/eligible","OK")))))))),"Check inputs"))</f>
        <v/>
      </c>
      <c r="R61" s="23">
        <f>IF(OR(A61="",F61="",I61="Canceled",B61="",D61=""),"",IFERROR(IF(SUMPRODUCT(($F$5:$F$204=F61)*($I$5:$I$204&lt;&gt;"Canceled")*(($B$5:$B$204+$C$5:$C$204)&lt;(D61+E61))*(($D$5:$D$204+$E$5:$E$204)&gt;(B61+C61)))&gt;1,"Overlap","OK"),"Check inputs"))</f>
        <v/>
      </c>
    </row>
    <row r="62">
      <c r="A62" s="14" t="n"/>
      <c r="B62" s="44" t="n"/>
      <c r="C62" s="16" t="n"/>
      <c r="D62" s="44" t="n"/>
      <c r="E62" s="16" t="n"/>
      <c r="F62" s="14" t="n"/>
      <c r="G62" s="14" t="n"/>
      <c r="H62" s="14" t="n"/>
      <c r="I62" s="14" t="n"/>
      <c r="J62" s="17" t="n"/>
      <c r="K62" s="18" t="n"/>
      <c r="L62" s="45" t="n"/>
      <c r="M62" s="20" t="n"/>
      <c r="N62" s="21">
        <f>IF(OR(B62="",C62="",D62="",E62=""),"",IFERROR(ROUND((D62+E62-B62-C62)*24,2),""))</f>
        <v/>
      </c>
      <c r="O62" s="21">
        <f>IF(A62="","",IFERROR(MAX(K62,J62*'Settings'!$B$5),0))</f>
        <v/>
      </c>
      <c r="P62" s="46">
        <f>IF(A62="","",IF(I62="Canceled",0,IFERROR('Settings'!$B$3+O62*'Settings'!$B$4+L62*'Settings'!$B$6,0)))</f>
        <v/>
      </c>
      <c r="Q62" s="23">
        <f>IF(A62="","",IFERROR(IF(COUNTIF($A$5:$A$204,A62)&gt;1,"Duplicate Shift ID",IF(OR(B62="",C62="",D62="",E62=""),"Missing date/time",IF(D62+E62&lt;=B62+C62,"End must be after start",IF(I62="","Status required",IF(AND(I62&lt;&gt;"Canceled",F62=""),"Primary driver required",IF(AND(G62&lt;&gt;"",G62=F62),"Primary and backup match",IF(AND(F62&lt;&gt;"",COUNTIFS('Drivers'!$B$5:$B$104,F62,'Drivers'!$E$5:$E$104,"Yes",'Drivers'!$F$5:$F$104,"Yes")=0),"Primary not active/eligible",IF(AND(G62&lt;&gt;"",COUNTIFS('Drivers'!$B$5:$B$104,G62,'Drivers'!$E$5:$E$104,"Yes",'Drivers'!$F$5:$F$104,"Yes")=0),"Backup not active/eligible","OK")))))))),"Check inputs"))</f>
        <v/>
      </c>
      <c r="R62" s="23">
        <f>IF(OR(A62="",F62="",I62="Canceled",B62="",D62=""),"",IFERROR(IF(SUMPRODUCT(($F$5:$F$204=F62)*($I$5:$I$204&lt;&gt;"Canceled")*(($B$5:$B$204+$C$5:$C$204)&lt;(D62+E62))*(($D$5:$D$204+$E$5:$E$204)&gt;(B62+C62)))&gt;1,"Overlap","OK"),"Check inputs"))</f>
        <v/>
      </c>
    </row>
    <row r="63">
      <c r="A63" s="14" t="n"/>
      <c r="B63" s="44" t="n"/>
      <c r="C63" s="16" t="n"/>
      <c r="D63" s="44" t="n"/>
      <c r="E63" s="16" t="n"/>
      <c r="F63" s="14" t="n"/>
      <c r="G63" s="14" t="n"/>
      <c r="H63" s="14" t="n"/>
      <c r="I63" s="14" t="n"/>
      <c r="J63" s="17" t="n"/>
      <c r="K63" s="18" t="n"/>
      <c r="L63" s="45" t="n"/>
      <c r="M63" s="20" t="n"/>
      <c r="N63" s="21">
        <f>IF(OR(B63="",C63="",D63="",E63=""),"",IFERROR(ROUND((D63+E63-B63-C63)*24,2),""))</f>
        <v/>
      </c>
      <c r="O63" s="21">
        <f>IF(A63="","",IFERROR(MAX(K63,J63*'Settings'!$B$5),0))</f>
        <v/>
      </c>
      <c r="P63" s="46">
        <f>IF(A63="","",IF(I63="Canceled",0,IFERROR('Settings'!$B$3+O63*'Settings'!$B$4+L63*'Settings'!$B$6,0)))</f>
        <v/>
      </c>
      <c r="Q63" s="23">
        <f>IF(A63="","",IFERROR(IF(COUNTIF($A$5:$A$204,A63)&gt;1,"Duplicate Shift ID",IF(OR(B63="",C63="",D63="",E63=""),"Missing date/time",IF(D63+E63&lt;=B63+C63,"End must be after start",IF(I63="","Status required",IF(AND(I63&lt;&gt;"Canceled",F63=""),"Primary driver required",IF(AND(G63&lt;&gt;"",G63=F63),"Primary and backup match",IF(AND(F63&lt;&gt;"",COUNTIFS('Drivers'!$B$5:$B$104,F63,'Drivers'!$E$5:$E$104,"Yes",'Drivers'!$F$5:$F$104,"Yes")=0),"Primary not active/eligible",IF(AND(G63&lt;&gt;"",COUNTIFS('Drivers'!$B$5:$B$104,G63,'Drivers'!$E$5:$E$104,"Yes",'Drivers'!$F$5:$F$104,"Yes")=0),"Backup not active/eligible","OK")))))))),"Check inputs"))</f>
        <v/>
      </c>
      <c r="R63" s="23">
        <f>IF(OR(A63="",F63="",I63="Canceled",B63="",D63=""),"",IFERROR(IF(SUMPRODUCT(($F$5:$F$204=F63)*($I$5:$I$204&lt;&gt;"Canceled")*(($B$5:$B$204+$C$5:$C$204)&lt;(D63+E63))*(($D$5:$D$204+$E$5:$E$204)&gt;(B63+C63)))&gt;1,"Overlap","OK"),"Check inputs"))</f>
        <v/>
      </c>
    </row>
    <row r="64">
      <c r="A64" s="14" t="n"/>
      <c r="B64" s="44" t="n"/>
      <c r="C64" s="16" t="n"/>
      <c r="D64" s="44" t="n"/>
      <c r="E64" s="16" t="n"/>
      <c r="F64" s="14" t="n"/>
      <c r="G64" s="14" t="n"/>
      <c r="H64" s="14" t="n"/>
      <c r="I64" s="14" t="n"/>
      <c r="J64" s="17" t="n"/>
      <c r="K64" s="18" t="n"/>
      <c r="L64" s="45" t="n"/>
      <c r="M64" s="20" t="n"/>
      <c r="N64" s="21">
        <f>IF(OR(B64="",C64="",D64="",E64=""),"",IFERROR(ROUND((D64+E64-B64-C64)*24,2),""))</f>
        <v/>
      </c>
      <c r="O64" s="21">
        <f>IF(A64="","",IFERROR(MAX(K64,J64*'Settings'!$B$5),0))</f>
        <v/>
      </c>
      <c r="P64" s="46">
        <f>IF(A64="","",IF(I64="Canceled",0,IFERROR('Settings'!$B$3+O64*'Settings'!$B$4+L64*'Settings'!$B$6,0)))</f>
        <v/>
      </c>
      <c r="Q64" s="23">
        <f>IF(A64="","",IFERROR(IF(COUNTIF($A$5:$A$204,A64)&gt;1,"Duplicate Shift ID",IF(OR(B64="",C64="",D64="",E64=""),"Missing date/time",IF(D64+E64&lt;=B64+C64,"End must be after start",IF(I64="","Status required",IF(AND(I64&lt;&gt;"Canceled",F64=""),"Primary driver required",IF(AND(G64&lt;&gt;"",G64=F64),"Primary and backup match",IF(AND(F64&lt;&gt;"",COUNTIFS('Drivers'!$B$5:$B$104,F64,'Drivers'!$E$5:$E$104,"Yes",'Drivers'!$F$5:$F$104,"Yes")=0),"Primary not active/eligible",IF(AND(G64&lt;&gt;"",COUNTIFS('Drivers'!$B$5:$B$104,G64,'Drivers'!$E$5:$E$104,"Yes",'Drivers'!$F$5:$F$104,"Yes")=0),"Backup not active/eligible","OK")))))))),"Check inputs"))</f>
        <v/>
      </c>
      <c r="R64" s="23">
        <f>IF(OR(A64="",F64="",I64="Canceled",B64="",D64=""),"",IFERROR(IF(SUMPRODUCT(($F$5:$F$204=F64)*($I$5:$I$204&lt;&gt;"Canceled")*(($B$5:$B$204+$C$5:$C$204)&lt;(D64+E64))*(($D$5:$D$204+$E$5:$E$204)&gt;(B64+C64)))&gt;1,"Overlap","OK"),"Check inputs"))</f>
        <v/>
      </c>
    </row>
    <row r="65">
      <c r="A65" s="14" t="n"/>
      <c r="B65" s="44" t="n"/>
      <c r="C65" s="16" t="n"/>
      <c r="D65" s="44" t="n"/>
      <c r="E65" s="16" t="n"/>
      <c r="F65" s="14" t="n"/>
      <c r="G65" s="14" t="n"/>
      <c r="H65" s="14" t="n"/>
      <c r="I65" s="14" t="n"/>
      <c r="J65" s="17" t="n"/>
      <c r="K65" s="18" t="n"/>
      <c r="L65" s="45" t="n"/>
      <c r="M65" s="20" t="n"/>
      <c r="N65" s="21">
        <f>IF(OR(B65="",C65="",D65="",E65=""),"",IFERROR(ROUND((D65+E65-B65-C65)*24,2),""))</f>
        <v/>
      </c>
      <c r="O65" s="21">
        <f>IF(A65="","",IFERROR(MAX(K65,J65*'Settings'!$B$5),0))</f>
        <v/>
      </c>
      <c r="P65" s="46">
        <f>IF(A65="","",IF(I65="Canceled",0,IFERROR('Settings'!$B$3+O65*'Settings'!$B$4+L65*'Settings'!$B$6,0)))</f>
        <v/>
      </c>
      <c r="Q65" s="23">
        <f>IF(A65="","",IFERROR(IF(COUNTIF($A$5:$A$204,A65)&gt;1,"Duplicate Shift ID",IF(OR(B65="",C65="",D65="",E65=""),"Missing date/time",IF(D65+E65&lt;=B65+C65,"End must be after start",IF(I65="","Status required",IF(AND(I65&lt;&gt;"Canceled",F65=""),"Primary driver required",IF(AND(G65&lt;&gt;"",G65=F65),"Primary and backup match",IF(AND(F65&lt;&gt;"",COUNTIFS('Drivers'!$B$5:$B$104,F65,'Drivers'!$E$5:$E$104,"Yes",'Drivers'!$F$5:$F$104,"Yes")=0),"Primary not active/eligible",IF(AND(G65&lt;&gt;"",COUNTIFS('Drivers'!$B$5:$B$104,G65,'Drivers'!$E$5:$E$104,"Yes",'Drivers'!$F$5:$F$104,"Yes")=0),"Backup not active/eligible","OK")))))))),"Check inputs"))</f>
        <v/>
      </c>
      <c r="R65" s="23">
        <f>IF(OR(A65="",F65="",I65="Canceled",B65="",D65=""),"",IFERROR(IF(SUMPRODUCT(($F$5:$F$204=F65)*($I$5:$I$204&lt;&gt;"Canceled")*(($B$5:$B$204+$C$5:$C$204)&lt;(D65+E65))*(($D$5:$D$204+$E$5:$E$204)&gt;(B65+C65)))&gt;1,"Overlap","OK"),"Check inputs"))</f>
        <v/>
      </c>
    </row>
    <row r="66">
      <c r="A66" s="14" t="n"/>
      <c r="B66" s="44" t="n"/>
      <c r="C66" s="16" t="n"/>
      <c r="D66" s="44" t="n"/>
      <c r="E66" s="16" t="n"/>
      <c r="F66" s="14" t="n"/>
      <c r="G66" s="14" t="n"/>
      <c r="H66" s="14" t="n"/>
      <c r="I66" s="14" t="n"/>
      <c r="J66" s="17" t="n"/>
      <c r="K66" s="18" t="n"/>
      <c r="L66" s="45" t="n"/>
      <c r="M66" s="20" t="n"/>
      <c r="N66" s="21">
        <f>IF(OR(B66="",C66="",D66="",E66=""),"",IFERROR(ROUND((D66+E66-B66-C66)*24,2),""))</f>
        <v/>
      </c>
      <c r="O66" s="21">
        <f>IF(A66="","",IFERROR(MAX(K66,J66*'Settings'!$B$5),0))</f>
        <v/>
      </c>
      <c r="P66" s="46">
        <f>IF(A66="","",IF(I66="Canceled",0,IFERROR('Settings'!$B$3+O66*'Settings'!$B$4+L66*'Settings'!$B$6,0)))</f>
        <v/>
      </c>
      <c r="Q66" s="23">
        <f>IF(A66="","",IFERROR(IF(COUNTIF($A$5:$A$204,A66)&gt;1,"Duplicate Shift ID",IF(OR(B66="",C66="",D66="",E66=""),"Missing date/time",IF(D66+E66&lt;=B66+C66,"End must be after start",IF(I66="","Status required",IF(AND(I66&lt;&gt;"Canceled",F66=""),"Primary driver required",IF(AND(G66&lt;&gt;"",G66=F66),"Primary and backup match",IF(AND(F66&lt;&gt;"",COUNTIFS('Drivers'!$B$5:$B$104,F66,'Drivers'!$E$5:$E$104,"Yes",'Drivers'!$F$5:$F$104,"Yes")=0),"Primary not active/eligible",IF(AND(G66&lt;&gt;"",COUNTIFS('Drivers'!$B$5:$B$104,G66,'Drivers'!$E$5:$E$104,"Yes",'Drivers'!$F$5:$F$104,"Yes")=0),"Backup not active/eligible","OK")))))))),"Check inputs"))</f>
        <v/>
      </c>
      <c r="R66" s="23">
        <f>IF(OR(A66="",F66="",I66="Canceled",B66="",D66=""),"",IFERROR(IF(SUMPRODUCT(($F$5:$F$204=F66)*($I$5:$I$204&lt;&gt;"Canceled")*(($B$5:$B$204+$C$5:$C$204)&lt;(D66+E66))*(($D$5:$D$204+$E$5:$E$204)&gt;(B66+C66)))&gt;1,"Overlap","OK"),"Check inputs"))</f>
        <v/>
      </c>
    </row>
    <row r="67">
      <c r="A67" s="14" t="n"/>
      <c r="B67" s="44" t="n"/>
      <c r="C67" s="16" t="n"/>
      <c r="D67" s="44" t="n"/>
      <c r="E67" s="16" t="n"/>
      <c r="F67" s="14" t="n"/>
      <c r="G67" s="14" t="n"/>
      <c r="H67" s="14" t="n"/>
      <c r="I67" s="14" t="n"/>
      <c r="J67" s="17" t="n"/>
      <c r="K67" s="18" t="n"/>
      <c r="L67" s="45" t="n"/>
      <c r="M67" s="20" t="n"/>
      <c r="N67" s="21">
        <f>IF(OR(B67="",C67="",D67="",E67=""),"",IFERROR(ROUND((D67+E67-B67-C67)*24,2),""))</f>
        <v/>
      </c>
      <c r="O67" s="21">
        <f>IF(A67="","",IFERROR(MAX(K67,J67*'Settings'!$B$5),0))</f>
        <v/>
      </c>
      <c r="P67" s="46">
        <f>IF(A67="","",IF(I67="Canceled",0,IFERROR('Settings'!$B$3+O67*'Settings'!$B$4+L67*'Settings'!$B$6,0)))</f>
        <v/>
      </c>
      <c r="Q67" s="23">
        <f>IF(A67="","",IFERROR(IF(COUNTIF($A$5:$A$204,A67)&gt;1,"Duplicate Shift ID",IF(OR(B67="",C67="",D67="",E67=""),"Missing date/time",IF(D67+E67&lt;=B67+C67,"End must be after start",IF(I67="","Status required",IF(AND(I67&lt;&gt;"Canceled",F67=""),"Primary driver required",IF(AND(G67&lt;&gt;"",G67=F67),"Primary and backup match",IF(AND(F67&lt;&gt;"",COUNTIFS('Drivers'!$B$5:$B$104,F67,'Drivers'!$E$5:$E$104,"Yes",'Drivers'!$F$5:$F$104,"Yes")=0),"Primary not active/eligible",IF(AND(G67&lt;&gt;"",COUNTIFS('Drivers'!$B$5:$B$104,G67,'Drivers'!$E$5:$E$104,"Yes",'Drivers'!$F$5:$F$104,"Yes")=0),"Backup not active/eligible","OK")))))))),"Check inputs"))</f>
        <v/>
      </c>
      <c r="R67" s="23">
        <f>IF(OR(A67="",F67="",I67="Canceled",B67="",D67=""),"",IFERROR(IF(SUMPRODUCT(($F$5:$F$204=F67)*($I$5:$I$204&lt;&gt;"Canceled")*(($B$5:$B$204+$C$5:$C$204)&lt;(D67+E67))*(($D$5:$D$204+$E$5:$E$204)&gt;(B67+C67)))&gt;1,"Overlap","OK"),"Check inputs"))</f>
        <v/>
      </c>
    </row>
    <row r="68">
      <c r="A68" s="14" t="n"/>
      <c r="B68" s="44" t="n"/>
      <c r="C68" s="16" t="n"/>
      <c r="D68" s="44" t="n"/>
      <c r="E68" s="16" t="n"/>
      <c r="F68" s="14" t="n"/>
      <c r="G68" s="14" t="n"/>
      <c r="H68" s="14" t="n"/>
      <c r="I68" s="14" t="n"/>
      <c r="J68" s="17" t="n"/>
      <c r="K68" s="18" t="n"/>
      <c r="L68" s="45" t="n"/>
      <c r="M68" s="20" t="n"/>
      <c r="N68" s="21">
        <f>IF(OR(B68="",C68="",D68="",E68=""),"",IFERROR(ROUND((D68+E68-B68-C68)*24,2),""))</f>
        <v/>
      </c>
      <c r="O68" s="21">
        <f>IF(A68="","",IFERROR(MAX(K68,J68*'Settings'!$B$5),0))</f>
        <v/>
      </c>
      <c r="P68" s="46">
        <f>IF(A68="","",IF(I68="Canceled",0,IFERROR('Settings'!$B$3+O68*'Settings'!$B$4+L68*'Settings'!$B$6,0)))</f>
        <v/>
      </c>
      <c r="Q68" s="23">
        <f>IF(A68="","",IFERROR(IF(COUNTIF($A$5:$A$204,A68)&gt;1,"Duplicate Shift ID",IF(OR(B68="",C68="",D68="",E68=""),"Missing date/time",IF(D68+E68&lt;=B68+C68,"End must be after start",IF(I68="","Status required",IF(AND(I68&lt;&gt;"Canceled",F68=""),"Primary driver required",IF(AND(G68&lt;&gt;"",G68=F68),"Primary and backup match",IF(AND(F68&lt;&gt;"",COUNTIFS('Drivers'!$B$5:$B$104,F68,'Drivers'!$E$5:$E$104,"Yes",'Drivers'!$F$5:$F$104,"Yes")=0),"Primary not active/eligible",IF(AND(G68&lt;&gt;"",COUNTIFS('Drivers'!$B$5:$B$104,G68,'Drivers'!$E$5:$E$104,"Yes",'Drivers'!$F$5:$F$104,"Yes")=0),"Backup not active/eligible","OK")))))))),"Check inputs"))</f>
        <v/>
      </c>
      <c r="R68" s="23">
        <f>IF(OR(A68="",F68="",I68="Canceled",B68="",D68=""),"",IFERROR(IF(SUMPRODUCT(($F$5:$F$204=F68)*($I$5:$I$204&lt;&gt;"Canceled")*(($B$5:$B$204+$C$5:$C$204)&lt;(D68+E68))*(($D$5:$D$204+$E$5:$E$204)&gt;(B68+C68)))&gt;1,"Overlap","OK"),"Check inputs"))</f>
        <v/>
      </c>
    </row>
    <row r="69">
      <c r="A69" s="14" t="n"/>
      <c r="B69" s="44" t="n"/>
      <c r="C69" s="16" t="n"/>
      <c r="D69" s="44" t="n"/>
      <c r="E69" s="16" t="n"/>
      <c r="F69" s="14" t="n"/>
      <c r="G69" s="14" t="n"/>
      <c r="H69" s="14" t="n"/>
      <c r="I69" s="14" t="n"/>
      <c r="J69" s="17" t="n"/>
      <c r="K69" s="18" t="n"/>
      <c r="L69" s="45" t="n"/>
      <c r="M69" s="20" t="n"/>
      <c r="N69" s="21">
        <f>IF(OR(B69="",C69="",D69="",E69=""),"",IFERROR(ROUND((D69+E69-B69-C69)*24,2),""))</f>
        <v/>
      </c>
      <c r="O69" s="21">
        <f>IF(A69="","",IFERROR(MAX(K69,J69*'Settings'!$B$5),0))</f>
        <v/>
      </c>
      <c r="P69" s="46">
        <f>IF(A69="","",IF(I69="Canceled",0,IFERROR('Settings'!$B$3+O69*'Settings'!$B$4+L69*'Settings'!$B$6,0)))</f>
        <v/>
      </c>
      <c r="Q69" s="23">
        <f>IF(A69="","",IFERROR(IF(COUNTIF($A$5:$A$204,A69)&gt;1,"Duplicate Shift ID",IF(OR(B69="",C69="",D69="",E69=""),"Missing date/time",IF(D69+E69&lt;=B69+C69,"End must be after start",IF(I69="","Status required",IF(AND(I69&lt;&gt;"Canceled",F69=""),"Primary driver required",IF(AND(G69&lt;&gt;"",G69=F69),"Primary and backup match",IF(AND(F69&lt;&gt;"",COUNTIFS('Drivers'!$B$5:$B$104,F69,'Drivers'!$E$5:$E$104,"Yes",'Drivers'!$F$5:$F$104,"Yes")=0),"Primary not active/eligible",IF(AND(G69&lt;&gt;"",COUNTIFS('Drivers'!$B$5:$B$104,G69,'Drivers'!$E$5:$E$104,"Yes",'Drivers'!$F$5:$F$104,"Yes")=0),"Backup not active/eligible","OK")))))))),"Check inputs"))</f>
        <v/>
      </c>
      <c r="R69" s="23">
        <f>IF(OR(A69="",F69="",I69="Canceled",B69="",D69=""),"",IFERROR(IF(SUMPRODUCT(($F$5:$F$204=F69)*($I$5:$I$204&lt;&gt;"Canceled")*(($B$5:$B$204+$C$5:$C$204)&lt;(D69+E69))*(($D$5:$D$204+$E$5:$E$204)&gt;(B69+C69)))&gt;1,"Overlap","OK"),"Check inputs"))</f>
        <v/>
      </c>
    </row>
    <row r="70">
      <c r="A70" s="14" t="n"/>
      <c r="B70" s="44" t="n"/>
      <c r="C70" s="16" t="n"/>
      <c r="D70" s="44" t="n"/>
      <c r="E70" s="16" t="n"/>
      <c r="F70" s="14" t="n"/>
      <c r="G70" s="14" t="n"/>
      <c r="H70" s="14" t="n"/>
      <c r="I70" s="14" t="n"/>
      <c r="J70" s="17" t="n"/>
      <c r="K70" s="18" t="n"/>
      <c r="L70" s="45" t="n"/>
      <c r="M70" s="20" t="n"/>
      <c r="N70" s="21">
        <f>IF(OR(B70="",C70="",D70="",E70=""),"",IFERROR(ROUND((D70+E70-B70-C70)*24,2),""))</f>
        <v/>
      </c>
      <c r="O70" s="21">
        <f>IF(A70="","",IFERROR(MAX(K70,J70*'Settings'!$B$5),0))</f>
        <v/>
      </c>
      <c r="P70" s="46">
        <f>IF(A70="","",IF(I70="Canceled",0,IFERROR('Settings'!$B$3+O70*'Settings'!$B$4+L70*'Settings'!$B$6,0)))</f>
        <v/>
      </c>
      <c r="Q70" s="23">
        <f>IF(A70="","",IFERROR(IF(COUNTIF($A$5:$A$204,A70)&gt;1,"Duplicate Shift ID",IF(OR(B70="",C70="",D70="",E70=""),"Missing date/time",IF(D70+E70&lt;=B70+C70,"End must be after start",IF(I70="","Status required",IF(AND(I70&lt;&gt;"Canceled",F70=""),"Primary driver required",IF(AND(G70&lt;&gt;"",G70=F70),"Primary and backup match",IF(AND(F70&lt;&gt;"",COUNTIFS('Drivers'!$B$5:$B$104,F70,'Drivers'!$E$5:$E$104,"Yes",'Drivers'!$F$5:$F$104,"Yes")=0),"Primary not active/eligible",IF(AND(G70&lt;&gt;"",COUNTIFS('Drivers'!$B$5:$B$104,G70,'Drivers'!$E$5:$E$104,"Yes",'Drivers'!$F$5:$F$104,"Yes")=0),"Backup not active/eligible","OK")))))))),"Check inputs"))</f>
        <v/>
      </c>
      <c r="R70" s="23">
        <f>IF(OR(A70="",F70="",I70="Canceled",B70="",D70=""),"",IFERROR(IF(SUMPRODUCT(($F$5:$F$204=F70)*($I$5:$I$204&lt;&gt;"Canceled")*(($B$5:$B$204+$C$5:$C$204)&lt;(D70+E70))*(($D$5:$D$204+$E$5:$E$204)&gt;(B70+C70)))&gt;1,"Overlap","OK"),"Check inputs"))</f>
        <v/>
      </c>
    </row>
    <row r="71">
      <c r="A71" s="14" t="n"/>
      <c r="B71" s="44" t="n"/>
      <c r="C71" s="16" t="n"/>
      <c r="D71" s="44" t="n"/>
      <c r="E71" s="16" t="n"/>
      <c r="F71" s="14" t="n"/>
      <c r="G71" s="14" t="n"/>
      <c r="H71" s="14" t="n"/>
      <c r="I71" s="14" t="n"/>
      <c r="J71" s="17" t="n"/>
      <c r="K71" s="18" t="n"/>
      <c r="L71" s="45" t="n"/>
      <c r="M71" s="20" t="n"/>
      <c r="N71" s="21">
        <f>IF(OR(B71="",C71="",D71="",E71=""),"",IFERROR(ROUND((D71+E71-B71-C71)*24,2),""))</f>
        <v/>
      </c>
      <c r="O71" s="21">
        <f>IF(A71="","",IFERROR(MAX(K71,J71*'Settings'!$B$5),0))</f>
        <v/>
      </c>
      <c r="P71" s="46">
        <f>IF(A71="","",IF(I71="Canceled",0,IFERROR('Settings'!$B$3+O71*'Settings'!$B$4+L71*'Settings'!$B$6,0)))</f>
        <v/>
      </c>
      <c r="Q71" s="23">
        <f>IF(A71="","",IFERROR(IF(COUNTIF($A$5:$A$204,A71)&gt;1,"Duplicate Shift ID",IF(OR(B71="",C71="",D71="",E71=""),"Missing date/time",IF(D71+E71&lt;=B71+C71,"End must be after start",IF(I71="","Status required",IF(AND(I71&lt;&gt;"Canceled",F71=""),"Primary driver required",IF(AND(G71&lt;&gt;"",G71=F71),"Primary and backup match",IF(AND(F71&lt;&gt;"",COUNTIFS('Drivers'!$B$5:$B$104,F71,'Drivers'!$E$5:$E$104,"Yes",'Drivers'!$F$5:$F$104,"Yes")=0),"Primary not active/eligible",IF(AND(G71&lt;&gt;"",COUNTIFS('Drivers'!$B$5:$B$104,G71,'Drivers'!$E$5:$E$104,"Yes",'Drivers'!$F$5:$F$104,"Yes")=0),"Backup not active/eligible","OK")))))))),"Check inputs"))</f>
        <v/>
      </c>
      <c r="R71" s="23">
        <f>IF(OR(A71="",F71="",I71="Canceled",B71="",D71=""),"",IFERROR(IF(SUMPRODUCT(($F$5:$F$204=F71)*($I$5:$I$204&lt;&gt;"Canceled")*(($B$5:$B$204+$C$5:$C$204)&lt;(D71+E71))*(($D$5:$D$204+$E$5:$E$204)&gt;(B71+C71)))&gt;1,"Overlap","OK"),"Check inputs"))</f>
        <v/>
      </c>
    </row>
    <row r="72">
      <c r="A72" s="14" t="n"/>
      <c r="B72" s="44" t="n"/>
      <c r="C72" s="16" t="n"/>
      <c r="D72" s="44" t="n"/>
      <c r="E72" s="16" t="n"/>
      <c r="F72" s="14" t="n"/>
      <c r="G72" s="14" t="n"/>
      <c r="H72" s="14" t="n"/>
      <c r="I72" s="14" t="n"/>
      <c r="J72" s="17" t="n"/>
      <c r="K72" s="18" t="n"/>
      <c r="L72" s="45" t="n"/>
      <c r="M72" s="20" t="n"/>
      <c r="N72" s="21">
        <f>IF(OR(B72="",C72="",D72="",E72=""),"",IFERROR(ROUND((D72+E72-B72-C72)*24,2),""))</f>
        <v/>
      </c>
      <c r="O72" s="21">
        <f>IF(A72="","",IFERROR(MAX(K72,J72*'Settings'!$B$5),0))</f>
        <v/>
      </c>
      <c r="P72" s="46">
        <f>IF(A72="","",IF(I72="Canceled",0,IFERROR('Settings'!$B$3+O72*'Settings'!$B$4+L72*'Settings'!$B$6,0)))</f>
        <v/>
      </c>
      <c r="Q72" s="23">
        <f>IF(A72="","",IFERROR(IF(COUNTIF($A$5:$A$204,A72)&gt;1,"Duplicate Shift ID",IF(OR(B72="",C72="",D72="",E72=""),"Missing date/time",IF(D72+E72&lt;=B72+C72,"End must be after start",IF(I72="","Status required",IF(AND(I72&lt;&gt;"Canceled",F72=""),"Primary driver required",IF(AND(G72&lt;&gt;"",G72=F72),"Primary and backup match",IF(AND(F72&lt;&gt;"",COUNTIFS('Drivers'!$B$5:$B$104,F72,'Drivers'!$E$5:$E$104,"Yes",'Drivers'!$F$5:$F$104,"Yes")=0),"Primary not active/eligible",IF(AND(G72&lt;&gt;"",COUNTIFS('Drivers'!$B$5:$B$104,G72,'Drivers'!$E$5:$E$104,"Yes",'Drivers'!$F$5:$F$104,"Yes")=0),"Backup not active/eligible","OK")))))))),"Check inputs"))</f>
        <v/>
      </c>
      <c r="R72" s="23">
        <f>IF(OR(A72="",F72="",I72="Canceled",B72="",D72=""),"",IFERROR(IF(SUMPRODUCT(($F$5:$F$204=F72)*($I$5:$I$204&lt;&gt;"Canceled")*(($B$5:$B$204+$C$5:$C$204)&lt;(D72+E72))*(($D$5:$D$204+$E$5:$E$204)&gt;(B72+C72)))&gt;1,"Overlap","OK"),"Check inputs"))</f>
        <v/>
      </c>
    </row>
    <row r="73">
      <c r="A73" s="14" t="n"/>
      <c r="B73" s="44" t="n"/>
      <c r="C73" s="16" t="n"/>
      <c r="D73" s="44" t="n"/>
      <c r="E73" s="16" t="n"/>
      <c r="F73" s="14" t="n"/>
      <c r="G73" s="14" t="n"/>
      <c r="H73" s="14" t="n"/>
      <c r="I73" s="14" t="n"/>
      <c r="J73" s="17" t="n"/>
      <c r="K73" s="18" t="n"/>
      <c r="L73" s="45" t="n"/>
      <c r="M73" s="20" t="n"/>
      <c r="N73" s="21">
        <f>IF(OR(B73="",C73="",D73="",E73=""),"",IFERROR(ROUND((D73+E73-B73-C73)*24,2),""))</f>
        <v/>
      </c>
      <c r="O73" s="21">
        <f>IF(A73="","",IFERROR(MAX(K73,J73*'Settings'!$B$5),0))</f>
        <v/>
      </c>
      <c r="P73" s="46">
        <f>IF(A73="","",IF(I73="Canceled",0,IFERROR('Settings'!$B$3+O73*'Settings'!$B$4+L73*'Settings'!$B$6,0)))</f>
        <v/>
      </c>
      <c r="Q73" s="23">
        <f>IF(A73="","",IFERROR(IF(COUNTIF($A$5:$A$204,A73)&gt;1,"Duplicate Shift ID",IF(OR(B73="",C73="",D73="",E73=""),"Missing date/time",IF(D73+E73&lt;=B73+C73,"End must be after start",IF(I73="","Status required",IF(AND(I73&lt;&gt;"Canceled",F73=""),"Primary driver required",IF(AND(G73&lt;&gt;"",G73=F73),"Primary and backup match",IF(AND(F73&lt;&gt;"",COUNTIFS('Drivers'!$B$5:$B$104,F73,'Drivers'!$E$5:$E$104,"Yes",'Drivers'!$F$5:$F$104,"Yes")=0),"Primary not active/eligible",IF(AND(G73&lt;&gt;"",COUNTIFS('Drivers'!$B$5:$B$104,G73,'Drivers'!$E$5:$E$104,"Yes",'Drivers'!$F$5:$F$104,"Yes")=0),"Backup not active/eligible","OK")))))))),"Check inputs"))</f>
        <v/>
      </c>
      <c r="R73" s="23">
        <f>IF(OR(A73="",F73="",I73="Canceled",B73="",D73=""),"",IFERROR(IF(SUMPRODUCT(($F$5:$F$204=F73)*($I$5:$I$204&lt;&gt;"Canceled")*(($B$5:$B$204+$C$5:$C$204)&lt;(D73+E73))*(($D$5:$D$204+$E$5:$E$204)&gt;(B73+C73)))&gt;1,"Overlap","OK"),"Check inputs"))</f>
        <v/>
      </c>
    </row>
    <row r="74">
      <c r="A74" s="14" t="n"/>
      <c r="B74" s="44" t="n"/>
      <c r="C74" s="16" t="n"/>
      <c r="D74" s="44" t="n"/>
      <c r="E74" s="16" t="n"/>
      <c r="F74" s="14" t="n"/>
      <c r="G74" s="14" t="n"/>
      <c r="H74" s="14" t="n"/>
      <c r="I74" s="14" t="n"/>
      <c r="J74" s="17" t="n"/>
      <c r="K74" s="18" t="n"/>
      <c r="L74" s="45" t="n"/>
      <c r="M74" s="20" t="n"/>
      <c r="N74" s="21">
        <f>IF(OR(B74="",C74="",D74="",E74=""),"",IFERROR(ROUND((D74+E74-B74-C74)*24,2),""))</f>
        <v/>
      </c>
      <c r="O74" s="21">
        <f>IF(A74="","",IFERROR(MAX(K74,J74*'Settings'!$B$5),0))</f>
        <v/>
      </c>
      <c r="P74" s="46">
        <f>IF(A74="","",IF(I74="Canceled",0,IFERROR('Settings'!$B$3+O74*'Settings'!$B$4+L74*'Settings'!$B$6,0)))</f>
        <v/>
      </c>
      <c r="Q74" s="23">
        <f>IF(A74="","",IFERROR(IF(COUNTIF($A$5:$A$204,A74)&gt;1,"Duplicate Shift ID",IF(OR(B74="",C74="",D74="",E74=""),"Missing date/time",IF(D74+E74&lt;=B74+C74,"End must be after start",IF(I74="","Status required",IF(AND(I74&lt;&gt;"Canceled",F74=""),"Primary driver required",IF(AND(G74&lt;&gt;"",G74=F74),"Primary and backup match",IF(AND(F74&lt;&gt;"",COUNTIFS('Drivers'!$B$5:$B$104,F74,'Drivers'!$E$5:$E$104,"Yes",'Drivers'!$F$5:$F$104,"Yes")=0),"Primary not active/eligible",IF(AND(G74&lt;&gt;"",COUNTIFS('Drivers'!$B$5:$B$104,G74,'Drivers'!$E$5:$E$104,"Yes",'Drivers'!$F$5:$F$104,"Yes")=0),"Backup not active/eligible","OK")))))))),"Check inputs"))</f>
        <v/>
      </c>
      <c r="R74" s="23">
        <f>IF(OR(A74="",F74="",I74="Canceled",B74="",D74=""),"",IFERROR(IF(SUMPRODUCT(($F$5:$F$204=F74)*($I$5:$I$204&lt;&gt;"Canceled")*(($B$5:$B$204+$C$5:$C$204)&lt;(D74+E74))*(($D$5:$D$204+$E$5:$E$204)&gt;(B74+C74)))&gt;1,"Overlap","OK"),"Check inputs"))</f>
        <v/>
      </c>
    </row>
    <row r="75">
      <c r="A75" s="14" t="n"/>
      <c r="B75" s="44" t="n"/>
      <c r="C75" s="16" t="n"/>
      <c r="D75" s="44" t="n"/>
      <c r="E75" s="16" t="n"/>
      <c r="F75" s="14" t="n"/>
      <c r="G75" s="14" t="n"/>
      <c r="H75" s="14" t="n"/>
      <c r="I75" s="14" t="n"/>
      <c r="J75" s="17" t="n"/>
      <c r="K75" s="18" t="n"/>
      <c r="L75" s="45" t="n"/>
      <c r="M75" s="20" t="n"/>
      <c r="N75" s="21">
        <f>IF(OR(B75="",C75="",D75="",E75=""),"",IFERROR(ROUND((D75+E75-B75-C75)*24,2),""))</f>
        <v/>
      </c>
      <c r="O75" s="21">
        <f>IF(A75="","",IFERROR(MAX(K75,J75*'Settings'!$B$5),0))</f>
        <v/>
      </c>
      <c r="P75" s="46">
        <f>IF(A75="","",IF(I75="Canceled",0,IFERROR('Settings'!$B$3+O75*'Settings'!$B$4+L75*'Settings'!$B$6,0)))</f>
        <v/>
      </c>
      <c r="Q75" s="23">
        <f>IF(A75="","",IFERROR(IF(COUNTIF($A$5:$A$204,A75)&gt;1,"Duplicate Shift ID",IF(OR(B75="",C75="",D75="",E75=""),"Missing date/time",IF(D75+E75&lt;=B75+C75,"End must be after start",IF(I75="","Status required",IF(AND(I75&lt;&gt;"Canceled",F75=""),"Primary driver required",IF(AND(G75&lt;&gt;"",G75=F75),"Primary and backup match",IF(AND(F75&lt;&gt;"",COUNTIFS('Drivers'!$B$5:$B$104,F75,'Drivers'!$E$5:$E$104,"Yes",'Drivers'!$F$5:$F$104,"Yes")=0),"Primary not active/eligible",IF(AND(G75&lt;&gt;"",COUNTIFS('Drivers'!$B$5:$B$104,G75,'Drivers'!$E$5:$E$104,"Yes",'Drivers'!$F$5:$F$104,"Yes")=0),"Backup not active/eligible","OK")))))))),"Check inputs"))</f>
        <v/>
      </c>
      <c r="R75" s="23">
        <f>IF(OR(A75="",F75="",I75="Canceled",B75="",D75=""),"",IFERROR(IF(SUMPRODUCT(($F$5:$F$204=F75)*($I$5:$I$204&lt;&gt;"Canceled")*(($B$5:$B$204+$C$5:$C$204)&lt;(D75+E75))*(($D$5:$D$204+$E$5:$E$204)&gt;(B75+C75)))&gt;1,"Overlap","OK"),"Check inputs"))</f>
        <v/>
      </c>
    </row>
    <row r="76">
      <c r="A76" s="14" t="n"/>
      <c r="B76" s="44" t="n"/>
      <c r="C76" s="16" t="n"/>
      <c r="D76" s="44" t="n"/>
      <c r="E76" s="16" t="n"/>
      <c r="F76" s="14" t="n"/>
      <c r="G76" s="14" t="n"/>
      <c r="H76" s="14" t="n"/>
      <c r="I76" s="14" t="n"/>
      <c r="J76" s="17" t="n"/>
      <c r="K76" s="18" t="n"/>
      <c r="L76" s="45" t="n"/>
      <c r="M76" s="20" t="n"/>
      <c r="N76" s="21">
        <f>IF(OR(B76="",C76="",D76="",E76=""),"",IFERROR(ROUND((D76+E76-B76-C76)*24,2),""))</f>
        <v/>
      </c>
      <c r="O76" s="21">
        <f>IF(A76="","",IFERROR(MAX(K76,J76*'Settings'!$B$5),0))</f>
        <v/>
      </c>
      <c r="P76" s="46">
        <f>IF(A76="","",IF(I76="Canceled",0,IFERROR('Settings'!$B$3+O76*'Settings'!$B$4+L76*'Settings'!$B$6,0)))</f>
        <v/>
      </c>
      <c r="Q76" s="23">
        <f>IF(A76="","",IFERROR(IF(COUNTIF($A$5:$A$204,A76)&gt;1,"Duplicate Shift ID",IF(OR(B76="",C76="",D76="",E76=""),"Missing date/time",IF(D76+E76&lt;=B76+C76,"End must be after start",IF(I76="","Status required",IF(AND(I76&lt;&gt;"Canceled",F76=""),"Primary driver required",IF(AND(G76&lt;&gt;"",G76=F76),"Primary and backup match",IF(AND(F76&lt;&gt;"",COUNTIFS('Drivers'!$B$5:$B$104,F76,'Drivers'!$E$5:$E$104,"Yes",'Drivers'!$F$5:$F$104,"Yes")=0),"Primary not active/eligible",IF(AND(G76&lt;&gt;"",COUNTIFS('Drivers'!$B$5:$B$104,G76,'Drivers'!$E$5:$E$104,"Yes",'Drivers'!$F$5:$F$104,"Yes")=0),"Backup not active/eligible","OK")))))))),"Check inputs"))</f>
        <v/>
      </c>
      <c r="R76" s="23">
        <f>IF(OR(A76="",F76="",I76="Canceled",B76="",D76=""),"",IFERROR(IF(SUMPRODUCT(($F$5:$F$204=F76)*($I$5:$I$204&lt;&gt;"Canceled")*(($B$5:$B$204+$C$5:$C$204)&lt;(D76+E76))*(($D$5:$D$204+$E$5:$E$204)&gt;(B76+C76)))&gt;1,"Overlap","OK"),"Check inputs"))</f>
        <v/>
      </c>
    </row>
    <row r="77">
      <c r="A77" s="14" t="n"/>
      <c r="B77" s="44" t="n"/>
      <c r="C77" s="16" t="n"/>
      <c r="D77" s="44" t="n"/>
      <c r="E77" s="16" t="n"/>
      <c r="F77" s="14" t="n"/>
      <c r="G77" s="14" t="n"/>
      <c r="H77" s="14" t="n"/>
      <c r="I77" s="14" t="n"/>
      <c r="J77" s="17" t="n"/>
      <c r="K77" s="18" t="n"/>
      <c r="L77" s="45" t="n"/>
      <c r="M77" s="20" t="n"/>
      <c r="N77" s="21">
        <f>IF(OR(B77="",C77="",D77="",E77=""),"",IFERROR(ROUND((D77+E77-B77-C77)*24,2),""))</f>
        <v/>
      </c>
      <c r="O77" s="21">
        <f>IF(A77="","",IFERROR(MAX(K77,J77*'Settings'!$B$5),0))</f>
        <v/>
      </c>
      <c r="P77" s="46">
        <f>IF(A77="","",IF(I77="Canceled",0,IFERROR('Settings'!$B$3+O77*'Settings'!$B$4+L77*'Settings'!$B$6,0)))</f>
        <v/>
      </c>
      <c r="Q77" s="23">
        <f>IF(A77="","",IFERROR(IF(COUNTIF($A$5:$A$204,A77)&gt;1,"Duplicate Shift ID",IF(OR(B77="",C77="",D77="",E77=""),"Missing date/time",IF(D77+E77&lt;=B77+C77,"End must be after start",IF(I77="","Status required",IF(AND(I77&lt;&gt;"Canceled",F77=""),"Primary driver required",IF(AND(G77&lt;&gt;"",G77=F77),"Primary and backup match",IF(AND(F77&lt;&gt;"",COUNTIFS('Drivers'!$B$5:$B$104,F77,'Drivers'!$E$5:$E$104,"Yes",'Drivers'!$F$5:$F$104,"Yes")=0),"Primary not active/eligible",IF(AND(G77&lt;&gt;"",COUNTIFS('Drivers'!$B$5:$B$104,G77,'Drivers'!$E$5:$E$104,"Yes",'Drivers'!$F$5:$F$104,"Yes")=0),"Backup not active/eligible","OK")))))))),"Check inputs"))</f>
        <v/>
      </c>
      <c r="R77" s="23">
        <f>IF(OR(A77="",F77="",I77="Canceled",B77="",D77=""),"",IFERROR(IF(SUMPRODUCT(($F$5:$F$204=F77)*($I$5:$I$204&lt;&gt;"Canceled")*(($B$5:$B$204+$C$5:$C$204)&lt;(D77+E77))*(($D$5:$D$204+$E$5:$E$204)&gt;(B77+C77)))&gt;1,"Overlap","OK"),"Check inputs"))</f>
        <v/>
      </c>
    </row>
    <row r="78">
      <c r="A78" s="14" t="n"/>
      <c r="B78" s="44" t="n"/>
      <c r="C78" s="16" t="n"/>
      <c r="D78" s="44" t="n"/>
      <c r="E78" s="16" t="n"/>
      <c r="F78" s="14" t="n"/>
      <c r="G78" s="14" t="n"/>
      <c r="H78" s="14" t="n"/>
      <c r="I78" s="14" t="n"/>
      <c r="J78" s="17" t="n"/>
      <c r="K78" s="18" t="n"/>
      <c r="L78" s="45" t="n"/>
      <c r="M78" s="20" t="n"/>
      <c r="N78" s="21">
        <f>IF(OR(B78="",C78="",D78="",E78=""),"",IFERROR(ROUND((D78+E78-B78-C78)*24,2),""))</f>
        <v/>
      </c>
      <c r="O78" s="21">
        <f>IF(A78="","",IFERROR(MAX(K78,J78*'Settings'!$B$5),0))</f>
        <v/>
      </c>
      <c r="P78" s="46">
        <f>IF(A78="","",IF(I78="Canceled",0,IFERROR('Settings'!$B$3+O78*'Settings'!$B$4+L78*'Settings'!$B$6,0)))</f>
        <v/>
      </c>
      <c r="Q78" s="23">
        <f>IF(A78="","",IFERROR(IF(COUNTIF($A$5:$A$204,A78)&gt;1,"Duplicate Shift ID",IF(OR(B78="",C78="",D78="",E78=""),"Missing date/time",IF(D78+E78&lt;=B78+C78,"End must be after start",IF(I78="","Status required",IF(AND(I78&lt;&gt;"Canceled",F78=""),"Primary driver required",IF(AND(G78&lt;&gt;"",G78=F78),"Primary and backup match",IF(AND(F78&lt;&gt;"",COUNTIFS('Drivers'!$B$5:$B$104,F78,'Drivers'!$E$5:$E$104,"Yes",'Drivers'!$F$5:$F$104,"Yes")=0),"Primary not active/eligible",IF(AND(G78&lt;&gt;"",COUNTIFS('Drivers'!$B$5:$B$104,G78,'Drivers'!$E$5:$E$104,"Yes",'Drivers'!$F$5:$F$104,"Yes")=0),"Backup not active/eligible","OK")))))))),"Check inputs"))</f>
        <v/>
      </c>
      <c r="R78" s="23">
        <f>IF(OR(A78="",F78="",I78="Canceled",B78="",D78=""),"",IFERROR(IF(SUMPRODUCT(($F$5:$F$204=F78)*($I$5:$I$204&lt;&gt;"Canceled")*(($B$5:$B$204+$C$5:$C$204)&lt;(D78+E78))*(($D$5:$D$204+$E$5:$E$204)&gt;(B78+C78)))&gt;1,"Overlap","OK"),"Check inputs"))</f>
        <v/>
      </c>
    </row>
    <row r="79">
      <c r="A79" s="14" t="n"/>
      <c r="B79" s="44" t="n"/>
      <c r="C79" s="16" t="n"/>
      <c r="D79" s="44" t="n"/>
      <c r="E79" s="16" t="n"/>
      <c r="F79" s="14" t="n"/>
      <c r="G79" s="14" t="n"/>
      <c r="H79" s="14" t="n"/>
      <c r="I79" s="14" t="n"/>
      <c r="J79" s="17" t="n"/>
      <c r="K79" s="18" t="n"/>
      <c r="L79" s="45" t="n"/>
      <c r="M79" s="20" t="n"/>
      <c r="N79" s="21">
        <f>IF(OR(B79="",C79="",D79="",E79=""),"",IFERROR(ROUND((D79+E79-B79-C79)*24,2),""))</f>
        <v/>
      </c>
      <c r="O79" s="21">
        <f>IF(A79="","",IFERROR(MAX(K79,J79*'Settings'!$B$5),0))</f>
        <v/>
      </c>
      <c r="P79" s="46">
        <f>IF(A79="","",IF(I79="Canceled",0,IFERROR('Settings'!$B$3+O79*'Settings'!$B$4+L79*'Settings'!$B$6,0)))</f>
        <v/>
      </c>
      <c r="Q79" s="23">
        <f>IF(A79="","",IFERROR(IF(COUNTIF($A$5:$A$204,A79)&gt;1,"Duplicate Shift ID",IF(OR(B79="",C79="",D79="",E79=""),"Missing date/time",IF(D79+E79&lt;=B79+C79,"End must be after start",IF(I79="","Status required",IF(AND(I79&lt;&gt;"Canceled",F79=""),"Primary driver required",IF(AND(G79&lt;&gt;"",G79=F79),"Primary and backup match",IF(AND(F79&lt;&gt;"",COUNTIFS('Drivers'!$B$5:$B$104,F79,'Drivers'!$E$5:$E$104,"Yes",'Drivers'!$F$5:$F$104,"Yes")=0),"Primary not active/eligible",IF(AND(G79&lt;&gt;"",COUNTIFS('Drivers'!$B$5:$B$104,G79,'Drivers'!$E$5:$E$104,"Yes",'Drivers'!$F$5:$F$104,"Yes")=0),"Backup not active/eligible","OK")))))))),"Check inputs"))</f>
        <v/>
      </c>
      <c r="R79" s="23">
        <f>IF(OR(A79="",F79="",I79="Canceled",B79="",D79=""),"",IFERROR(IF(SUMPRODUCT(($F$5:$F$204=F79)*($I$5:$I$204&lt;&gt;"Canceled")*(($B$5:$B$204+$C$5:$C$204)&lt;(D79+E79))*(($D$5:$D$204+$E$5:$E$204)&gt;(B79+C79)))&gt;1,"Overlap","OK"),"Check inputs"))</f>
        <v/>
      </c>
    </row>
    <row r="80">
      <c r="A80" s="14" t="n"/>
      <c r="B80" s="44" t="n"/>
      <c r="C80" s="16" t="n"/>
      <c r="D80" s="44" t="n"/>
      <c r="E80" s="16" t="n"/>
      <c r="F80" s="14" t="n"/>
      <c r="G80" s="14" t="n"/>
      <c r="H80" s="14" t="n"/>
      <c r="I80" s="14" t="n"/>
      <c r="J80" s="17" t="n"/>
      <c r="K80" s="18" t="n"/>
      <c r="L80" s="45" t="n"/>
      <c r="M80" s="20" t="n"/>
      <c r="N80" s="21">
        <f>IF(OR(B80="",C80="",D80="",E80=""),"",IFERROR(ROUND((D80+E80-B80-C80)*24,2),""))</f>
        <v/>
      </c>
      <c r="O80" s="21">
        <f>IF(A80="","",IFERROR(MAX(K80,J80*'Settings'!$B$5),0))</f>
        <v/>
      </c>
      <c r="P80" s="46">
        <f>IF(A80="","",IF(I80="Canceled",0,IFERROR('Settings'!$B$3+O80*'Settings'!$B$4+L80*'Settings'!$B$6,0)))</f>
        <v/>
      </c>
      <c r="Q80" s="23">
        <f>IF(A80="","",IFERROR(IF(COUNTIF($A$5:$A$204,A80)&gt;1,"Duplicate Shift ID",IF(OR(B80="",C80="",D80="",E80=""),"Missing date/time",IF(D80+E80&lt;=B80+C80,"End must be after start",IF(I80="","Status required",IF(AND(I80&lt;&gt;"Canceled",F80=""),"Primary driver required",IF(AND(G80&lt;&gt;"",G80=F80),"Primary and backup match",IF(AND(F80&lt;&gt;"",COUNTIFS('Drivers'!$B$5:$B$104,F80,'Drivers'!$E$5:$E$104,"Yes",'Drivers'!$F$5:$F$104,"Yes")=0),"Primary not active/eligible",IF(AND(G80&lt;&gt;"",COUNTIFS('Drivers'!$B$5:$B$104,G80,'Drivers'!$E$5:$E$104,"Yes",'Drivers'!$F$5:$F$104,"Yes")=0),"Backup not active/eligible","OK")))))))),"Check inputs"))</f>
        <v/>
      </c>
      <c r="R80" s="23">
        <f>IF(OR(A80="",F80="",I80="Canceled",B80="",D80=""),"",IFERROR(IF(SUMPRODUCT(($F$5:$F$204=F80)*($I$5:$I$204&lt;&gt;"Canceled")*(($B$5:$B$204+$C$5:$C$204)&lt;(D80+E80))*(($D$5:$D$204+$E$5:$E$204)&gt;(B80+C80)))&gt;1,"Overlap","OK"),"Check inputs"))</f>
        <v/>
      </c>
    </row>
    <row r="81">
      <c r="A81" s="14" t="n"/>
      <c r="B81" s="44" t="n"/>
      <c r="C81" s="16" t="n"/>
      <c r="D81" s="44" t="n"/>
      <c r="E81" s="16" t="n"/>
      <c r="F81" s="14" t="n"/>
      <c r="G81" s="14" t="n"/>
      <c r="H81" s="14" t="n"/>
      <c r="I81" s="14" t="n"/>
      <c r="J81" s="17" t="n"/>
      <c r="K81" s="18" t="n"/>
      <c r="L81" s="45" t="n"/>
      <c r="M81" s="20" t="n"/>
      <c r="N81" s="21">
        <f>IF(OR(B81="",C81="",D81="",E81=""),"",IFERROR(ROUND((D81+E81-B81-C81)*24,2),""))</f>
        <v/>
      </c>
      <c r="O81" s="21">
        <f>IF(A81="","",IFERROR(MAX(K81,J81*'Settings'!$B$5),0))</f>
        <v/>
      </c>
      <c r="P81" s="46">
        <f>IF(A81="","",IF(I81="Canceled",0,IFERROR('Settings'!$B$3+O81*'Settings'!$B$4+L81*'Settings'!$B$6,0)))</f>
        <v/>
      </c>
      <c r="Q81" s="23">
        <f>IF(A81="","",IFERROR(IF(COUNTIF($A$5:$A$204,A81)&gt;1,"Duplicate Shift ID",IF(OR(B81="",C81="",D81="",E81=""),"Missing date/time",IF(D81+E81&lt;=B81+C81,"End must be after start",IF(I81="","Status required",IF(AND(I81&lt;&gt;"Canceled",F81=""),"Primary driver required",IF(AND(G81&lt;&gt;"",G81=F81),"Primary and backup match",IF(AND(F81&lt;&gt;"",COUNTIFS('Drivers'!$B$5:$B$104,F81,'Drivers'!$E$5:$E$104,"Yes",'Drivers'!$F$5:$F$104,"Yes")=0),"Primary not active/eligible",IF(AND(G81&lt;&gt;"",COUNTIFS('Drivers'!$B$5:$B$104,G81,'Drivers'!$E$5:$E$104,"Yes",'Drivers'!$F$5:$F$104,"Yes")=0),"Backup not active/eligible","OK")))))))),"Check inputs"))</f>
        <v/>
      </c>
      <c r="R81" s="23">
        <f>IF(OR(A81="",F81="",I81="Canceled",B81="",D81=""),"",IFERROR(IF(SUMPRODUCT(($F$5:$F$204=F81)*($I$5:$I$204&lt;&gt;"Canceled")*(($B$5:$B$204+$C$5:$C$204)&lt;(D81+E81))*(($D$5:$D$204+$E$5:$E$204)&gt;(B81+C81)))&gt;1,"Overlap","OK"),"Check inputs"))</f>
        <v/>
      </c>
    </row>
    <row r="82">
      <c r="A82" s="14" t="n"/>
      <c r="B82" s="44" t="n"/>
      <c r="C82" s="16" t="n"/>
      <c r="D82" s="44" t="n"/>
      <c r="E82" s="16" t="n"/>
      <c r="F82" s="14" t="n"/>
      <c r="G82" s="14" t="n"/>
      <c r="H82" s="14" t="n"/>
      <c r="I82" s="14" t="n"/>
      <c r="J82" s="17" t="n"/>
      <c r="K82" s="18" t="n"/>
      <c r="L82" s="45" t="n"/>
      <c r="M82" s="20" t="n"/>
      <c r="N82" s="21">
        <f>IF(OR(B82="",C82="",D82="",E82=""),"",IFERROR(ROUND((D82+E82-B82-C82)*24,2),""))</f>
        <v/>
      </c>
      <c r="O82" s="21">
        <f>IF(A82="","",IFERROR(MAX(K82,J82*'Settings'!$B$5),0))</f>
        <v/>
      </c>
      <c r="P82" s="46">
        <f>IF(A82="","",IF(I82="Canceled",0,IFERROR('Settings'!$B$3+O82*'Settings'!$B$4+L82*'Settings'!$B$6,0)))</f>
        <v/>
      </c>
      <c r="Q82" s="23">
        <f>IF(A82="","",IFERROR(IF(COUNTIF($A$5:$A$204,A82)&gt;1,"Duplicate Shift ID",IF(OR(B82="",C82="",D82="",E82=""),"Missing date/time",IF(D82+E82&lt;=B82+C82,"End must be after start",IF(I82="","Status required",IF(AND(I82&lt;&gt;"Canceled",F82=""),"Primary driver required",IF(AND(G82&lt;&gt;"",G82=F82),"Primary and backup match",IF(AND(F82&lt;&gt;"",COUNTIFS('Drivers'!$B$5:$B$104,F82,'Drivers'!$E$5:$E$104,"Yes",'Drivers'!$F$5:$F$104,"Yes")=0),"Primary not active/eligible",IF(AND(G82&lt;&gt;"",COUNTIFS('Drivers'!$B$5:$B$104,G82,'Drivers'!$E$5:$E$104,"Yes",'Drivers'!$F$5:$F$104,"Yes")=0),"Backup not active/eligible","OK")))))))),"Check inputs"))</f>
        <v/>
      </c>
      <c r="R82" s="23">
        <f>IF(OR(A82="",F82="",I82="Canceled",B82="",D82=""),"",IFERROR(IF(SUMPRODUCT(($F$5:$F$204=F82)*($I$5:$I$204&lt;&gt;"Canceled")*(($B$5:$B$204+$C$5:$C$204)&lt;(D82+E82))*(($D$5:$D$204+$E$5:$E$204)&gt;(B82+C82)))&gt;1,"Overlap","OK"),"Check inputs"))</f>
        <v/>
      </c>
    </row>
    <row r="83">
      <c r="A83" s="14" t="n"/>
      <c r="B83" s="44" t="n"/>
      <c r="C83" s="16" t="n"/>
      <c r="D83" s="44" t="n"/>
      <c r="E83" s="16" t="n"/>
      <c r="F83" s="14" t="n"/>
      <c r="G83" s="14" t="n"/>
      <c r="H83" s="14" t="n"/>
      <c r="I83" s="14" t="n"/>
      <c r="J83" s="17" t="n"/>
      <c r="K83" s="18" t="n"/>
      <c r="L83" s="45" t="n"/>
      <c r="M83" s="20" t="n"/>
      <c r="N83" s="21">
        <f>IF(OR(B83="",C83="",D83="",E83=""),"",IFERROR(ROUND((D83+E83-B83-C83)*24,2),""))</f>
        <v/>
      </c>
      <c r="O83" s="21">
        <f>IF(A83="","",IFERROR(MAX(K83,J83*'Settings'!$B$5),0))</f>
        <v/>
      </c>
      <c r="P83" s="46">
        <f>IF(A83="","",IF(I83="Canceled",0,IFERROR('Settings'!$B$3+O83*'Settings'!$B$4+L83*'Settings'!$B$6,0)))</f>
        <v/>
      </c>
      <c r="Q83" s="23">
        <f>IF(A83="","",IFERROR(IF(COUNTIF($A$5:$A$204,A83)&gt;1,"Duplicate Shift ID",IF(OR(B83="",C83="",D83="",E83=""),"Missing date/time",IF(D83+E83&lt;=B83+C83,"End must be after start",IF(I83="","Status required",IF(AND(I83&lt;&gt;"Canceled",F83=""),"Primary driver required",IF(AND(G83&lt;&gt;"",G83=F83),"Primary and backup match",IF(AND(F83&lt;&gt;"",COUNTIFS('Drivers'!$B$5:$B$104,F83,'Drivers'!$E$5:$E$104,"Yes",'Drivers'!$F$5:$F$104,"Yes")=0),"Primary not active/eligible",IF(AND(G83&lt;&gt;"",COUNTIFS('Drivers'!$B$5:$B$104,G83,'Drivers'!$E$5:$E$104,"Yes",'Drivers'!$F$5:$F$104,"Yes")=0),"Backup not active/eligible","OK")))))))),"Check inputs"))</f>
        <v/>
      </c>
      <c r="R83" s="23">
        <f>IF(OR(A83="",F83="",I83="Canceled",B83="",D83=""),"",IFERROR(IF(SUMPRODUCT(($F$5:$F$204=F83)*($I$5:$I$204&lt;&gt;"Canceled")*(($B$5:$B$204+$C$5:$C$204)&lt;(D83+E83))*(($D$5:$D$204+$E$5:$E$204)&gt;(B83+C83)))&gt;1,"Overlap","OK"),"Check inputs"))</f>
        <v/>
      </c>
    </row>
    <row r="84">
      <c r="A84" s="14" t="n"/>
      <c r="B84" s="44" t="n"/>
      <c r="C84" s="16" t="n"/>
      <c r="D84" s="44" t="n"/>
      <c r="E84" s="16" t="n"/>
      <c r="F84" s="14" t="n"/>
      <c r="G84" s="14" t="n"/>
      <c r="H84" s="14" t="n"/>
      <c r="I84" s="14" t="n"/>
      <c r="J84" s="17" t="n"/>
      <c r="K84" s="18" t="n"/>
      <c r="L84" s="45" t="n"/>
      <c r="M84" s="20" t="n"/>
      <c r="N84" s="21">
        <f>IF(OR(B84="",C84="",D84="",E84=""),"",IFERROR(ROUND((D84+E84-B84-C84)*24,2),""))</f>
        <v/>
      </c>
      <c r="O84" s="21">
        <f>IF(A84="","",IFERROR(MAX(K84,J84*'Settings'!$B$5),0))</f>
        <v/>
      </c>
      <c r="P84" s="46">
        <f>IF(A84="","",IF(I84="Canceled",0,IFERROR('Settings'!$B$3+O84*'Settings'!$B$4+L84*'Settings'!$B$6,0)))</f>
        <v/>
      </c>
      <c r="Q84" s="23">
        <f>IF(A84="","",IFERROR(IF(COUNTIF($A$5:$A$204,A84)&gt;1,"Duplicate Shift ID",IF(OR(B84="",C84="",D84="",E84=""),"Missing date/time",IF(D84+E84&lt;=B84+C84,"End must be after start",IF(I84="","Status required",IF(AND(I84&lt;&gt;"Canceled",F84=""),"Primary driver required",IF(AND(G84&lt;&gt;"",G84=F84),"Primary and backup match",IF(AND(F84&lt;&gt;"",COUNTIFS('Drivers'!$B$5:$B$104,F84,'Drivers'!$E$5:$E$104,"Yes",'Drivers'!$F$5:$F$104,"Yes")=0),"Primary not active/eligible",IF(AND(G84&lt;&gt;"",COUNTIFS('Drivers'!$B$5:$B$104,G84,'Drivers'!$E$5:$E$104,"Yes",'Drivers'!$F$5:$F$104,"Yes")=0),"Backup not active/eligible","OK")))))))),"Check inputs"))</f>
        <v/>
      </c>
      <c r="R84" s="23">
        <f>IF(OR(A84="",F84="",I84="Canceled",B84="",D84=""),"",IFERROR(IF(SUMPRODUCT(($F$5:$F$204=F84)*($I$5:$I$204&lt;&gt;"Canceled")*(($B$5:$B$204+$C$5:$C$204)&lt;(D84+E84))*(($D$5:$D$204+$E$5:$E$204)&gt;(B84+C84)))&gt;1,"Overlap","OK"),"Check inputs"))</f>
        <v/>
      </c>
    </row>
    <row r="85">
      <c r="A85" s="14" t="n"/>
      <c r="B85" s="44" t="n"/>
      <c r="C85" s="16" t="n"/>
      <c r="D85" s="44" t="n"/>
      <c r="E85" s="16" t="n"/>
      <c r="F85" s="14" t="n"/>
      <c r="G85" s="14" t="n"/>
      <c r="H85" s="14" t="n"/>
      <c r="I85" s="14" t="n"/>
      <c r="J85" s="17" t="n"/>
      <c r="K85" s="18" t="n"/>
      <c r="L85" s="45" t="n"/>
      <c r="M85" s="20" t="n"/>
      <c r="N85" s="21">
        <f>IF(OR(B85="",C85="",D85="",E85=""),"",IFERROR(ROUND((D85+E85-B85-C85)*24,2),""))</f>
        <v/>
      </c>
      <c r="O85" s="21">
        <f>IF(A85="","",IFERROR(MAX(K85,J85*'Settings'!$B$5),0))</f>
        <v/>
      </c>
      <c r="P85" s="46">
        <f>IF(A85="","",IF(I85="Canceled",0,IFERROR('Settings'!$B$3+O85*'Settings'!$B$4+L85*'Settings'!$B$6,0)))</f>
        <v/>
      </c>
      <c r="Q85" s="23">
        <f>IF(A85="","",IFERROR(IF(COUNTIF($A$5:$A$204,A85)&gt;1,"Duplicate Shift ID",IF(OR(B85="",C85="",D85="",E85=""),"Missing date/time",IF(D85+E85&lt;=B85+C85,"End must be after start",IF(I85="","Status required",IF(AND(I85&lt;&gt;"Canceled",F85=""),"Primary driver required",IF(AND(G85&lt;&gt;"",G85=F85),"Primary and backup match",IF(AND(F85&lt;&gt;"",COUNTIFS('Drivers'!$B$5:$B$104,F85,'Drivers'!$E$5:$E$104,"Yes",'Drivers'!$F$5:$F$104,"Yes")=0),"Primary not active/eligible",IF(AND(G85&lt;&gt;"",COUNTIFS('Drivers'!$B$5:$B$104,G85,'Drivers'!$E$5:$E$104,"Yes",'Drivers'!$F$5:$F$104,"Yes")=0),"Backup not active/eligible","OK")))))))),"Check inputs"))</f>
        <v/>
      </c>
      <c r="R85" s="23">
        <f>IF(OR(A85="",F85="",I85="Canceled",B85="",D85=""),"",IFERROR(IF(SUMPRODUCT(($F$5:$F$204=F85)*($I$5:$I$204&lt;&gt;"Canceled")*(($B$5:$B$204+$C$5:$C$204)&lt;(D85+E85))*(($D$5:$D$204+$E$5:$E$204)&gt;(B85+C85)))&gt;1,"Overlap","OK"),"Check inputs"))</f>
        <v/>
      </c>
    </row>
    <row r="86">
      <c r="A86" s="14" t="n"/>
      <c r="B86" s="44" t="n"/>
      <c r="C86" s="16" t="n"/>
      <c r="D86" s="44" t="n"/>
      <c r="E86" s="16" t="n"/>
      <c r="F86" s="14" t="n"/>
      <c r="G86" s="14" t="n"/>
      <c r="H86" s="14" t="n"/>
      <c r="I86" s="14" t="n"/>
      <c r="J86" s="17" t="n"/>
      <c r="K86" s="18" t="n"/>
      <c r="L86" s="45" t="n"/>
      <c r="M86" s="20" t="n"/>
      <c r="N86" s="21">
        <f>IF(OR(B86="",C86="",D86="",E86=""),"",IFERROR(ROUND((D86+E86-B86-C86)*24,2),""))</f>
        <v/>
      </c>
      <c r="O86" s="21">
        <f>IF(A86="","",IFERROR(MAX(K86,J86*'Settings'!$B$5),0))</f>
        <v/>
      </c>
      <c r="P86" s="46">
        <f>IF(A86="","",IF(I86="Canceled",0,IFERROR('Settings'!$B$3+O86*'Settings'!$B$4+L86*'Settings'!$B$6,0)))</f>
        <v/>
      </c>
      <c r="Q86" s="23">
        <f>IF(A86="","",IFERROR(IF(COUNTIF($A$5:$A$204,A86)&gt;1,"Duplicate Shift ID",IF(OR(B86="",C86="",D86="",E86=""),"Missing date/time",IF(D86+E86&lt;=B86+C86,"End must be after start",IF(I86="","Status required",IF(AND(I86&lt;&gt;"Canceled",F86=""),"Primary driver required",IF(AND(G86&lt;&gt;"",G86=F86),"Primary and backup match",IF(AND(F86&lt;&gt;"",COUNTIFS('Drivers'!$B$5:$B$104,F86,'Drivers'!$E$5:$E$104,"Yes",'Drivers'!$F$5:$F$104,"Yes")=0),"Primary not active/eligible",IF(AND(G86&lt;&gt;"",COUNTIFS('Drivers'!$B$5:$B$104,G86,'Drivers'!$E$5:$E$104,"Yes",'Drivers'!$F$5:$F$104,"Yes")=0),"Backup not active/eligible","OK")))))))),"Check inputs"))</f>
        <v/>
      </c>
      <c r="R86" s="23">
        <f>IF(OR(A86="",F86="",I86="Canceled",B86="",D86=""),"",IFERROR(IF(SUMPRODUCT(($F$5:$F$204=F86)*($I$5:$I$204&lt;&gt;"Canceled")*(($B$5:$B$204+$C$5:$C$204)&lt;(D86+E86))*(($D$5:$D$204+$E$5:$E$204)&gt;(B86+C86)))&gt;1,"Overlap","OK"),"Check inputs"))</f>
        <v/>
      </c>
    </row>
    <row r="87">
      <c r="A87" s="14" t="n"/>
      <c r="B87" s="44" t="n"/>
      <c r="C87" s="16" t="n"/>
      <c r="D87" s="44" t="n"/>
      <c r="E87" s="16" t="n"/>
      <c r="F87" s="14" t="n"/>
      <c r="G87" s="14" t="n"/>
      <c r="H87" s="14" t="n"/>
      <c r="I87" s="14" t="n"/>
      <c r="J87" s="17" t="n"/>
      <c r="K87" s="18" t="n"/>
      <c r="L87" s="45" t="n"/>
      <c r="M87" s="20" t="n"/>
      <c r="N87" s="21">
        <f>IF(OR(B87="",C87="",D87="",E87=""),"",IFERROR(ROUND((D87+E87-B87-C87)*24,2),""))</f>
        <v/>
      </c>
      <c r="O87" s="21">
        <f>IF(A87="","",IFERROR(MAX(K87,J87*'Settings'!$B$5),0))</f>
        <v/>
      </c>
      <c r="P87" s="46">
        <f>IF(A87="","",IF(I87="Canceled",0,IFERROR('Settings'!$B$3+O87*'Settings'!$B$4+L87*'Settings'!$B$6,0)))</f>
        <v/>
      </c>
      <c r="Q87" s="23">
        <f>IF(A87="","",IFERROR(IF(COUNTIF($A$5:$A$204,A87)&gt;1,"Duplicate Shift ID",IF(OR(B87="",C87="",D87="",E87=""),"Missing date/time",IF(D87+E87&lt;=B87+C87,"End must be after start",IF(I87="","Status required",IF(AND(I87&lt;&gt;"Canceled",F87=""),"Primary driver required",IF(AND(G87&lt;&gt;"",G87=F87),"Primary and backup match",IF(AND(F87&lt;&gt;"",COUNTIFS('Drivers'!$B$5:$B$104,F87,'Drivers'!$E$5:$E$104,"Yes",'Drivers'!$F$5:$F$104,"Yes")=0),"Primary not active/eligible",IF(AND(G87&lt;&gt;"",COUNTIFS('Drivers'!$B$5:$B$104,G87,'Drivers'!$E$5:$E$104,"Yes",'Drivers'!$F$5:$F$104,"Yes")=0),"Backup not active/eligible","OK")))))))),"Check inputs"))</f>
        <v/>
      </c>
      <c r="R87" s="23">
        <f>IF(OR(A87="",F87="",I87="Canceled",B87="",D87=""),"",IFERROR(IF(SUMPRODUCT(($F$5:$F$204=F87)*($I$5:$I$204&lt;&gt;"Canceled")*(($B$5:$B$204+$C$5:$C$204)&lt;(D87+E87))*(($D$5:$D$204+$E$5:$E$204)&gt;(B87+C87)))&gt;1,"Overlap","OK"),"Check inputs"))</f>
        <v/>
      </c>
    </row>
    <row r="88">
      <c r="A88" s="14" t="n"/>
      <c r="B88" s="44" t="n"/>
      <c r="C88" s="16" t="n"/>
      <c r="D88" s="44" t="n"/>
      <c r="E88" s="16" t="n"/>
      <c r="F88" s="14" t="n"/>
      <c r="G88" s="14" t="n"/>
      <c r="H88" s="14" t="n"/>
      <c r="I88" s="14" t="n"/>
      <c r="J88" s="17" t="n"/>
      <c r="K88" s="18" t="n"/>
      <c r="L88" s="45" t="n"/>
      <c r="M88" s="20" t="n"/>
      <c r="N88" s="21">
        <f>IF(OR(B88="",C88="",D88="",E88=""),"",IFERROR(ROUND((D88+E88-B88-C88)*24,2),""))</f>
        <v/>
      </c>
      <c r="O88" s="21">
        <f>IF(A88="","",IFERROR(MAX(K88,J88*'Settings'!$B$5),0))</f>
        <v/>
      </c>
      <c r="P88" s="46">
        <f>IF(A88="","",IF(I88="Canceled",0,IFERROR('Settings'!$B$3+O88*'Settings'!$B$4+L88*'Settings'!$B$6,0)))</f>
        <v/>
      </c>
      <c r="Q88" s="23">
        <f>IF(A88="","",IFERROR(IF(COUNTIF($A$5:$A$204,A88)&gt;1,"Duplicate Shift ID",IF(OR(B88="",C88="",D88="",E88=""),"Missing date/time",IF(D88+E88&lt;=B88+C88,"End must be after start",IF(I88="","Status required",IF(AND(I88&lt;&gt;"Canceled",F88=""),"Primary driver required",IF(AND(G88&lt;&gt;"",G88=F88),"Primary and backup match",IF(AND(F88&lt;&gt;"",COUNTIFS('Drivers'!$B$5:$B$104,F88,'Drivers'!$E$5:$E$104,"Yes",'Drivers'!$F$5:$F$104,"Yes")=0),"Primary not active/eligible",IF(AND(G88&lt;&gt;"",COUNTIFS('Drivers'!$B$5:$B$104,G88,'Drivers'!$E$5:$E$104,"Yes",'Drivers'!$F$5:$F$104,"Yes")=0),"Backup not active/eligible","OK")))))))),"Check inputs"))</f>
        <v/>
      </c>
      <c r="R88" s="23">
        <f>IF(OR(A88="",F88="",I88="Canceled",B88="",D88=""),"",IFERROR(IF(SUMPRODUCT(($F$5:$F$204=F88)*($I$5:$I$204&lt;&gt;"Canceled")*(($B$5:$B$204+$C$5:$C$204)&lt;(D88+E88))*(($D$5:$D$204+$E$5:$E$204)&gt;(B88+C88)))&gt;1,"Overlap","OK"),"Check inputs"))</f>
        <v/>
      </c>
    </row>
    <row r="89">
      <c r="A89" s="14" t="n"/>
      <c r="B89" s="44" t="n"/>
      <c r="C89" s="16" t="n"/>
      <c r="D89" s="44" t="n"/>
      <c r="E89" s="16" t="n"/>
      <c r="F89" s="14" t="n"/>
      <c r="G89" s="14" t="n"/>
      <c r="H89" s="14" t="n"/>
      <c r="I89" s="14" t="n"/>
      <c r="J89" s="17" t="n"/>
      <c r="K89" s="18" t="n"/>
      <c r="L89" s="45" t="n"/>
      <c r="M89" s="20" t="n"/>
      <c r="N89" s="21">
        <f>IF(OR(B89="",C89="",D89="",E89=""),"",IFERROR(ROUND((D89+E89-B89-C89)*24,2),""))</f>
        <v/>
      </c>
      <c r="O89" s="21">
        <f>IF(A89="","",IFERROR(MAX(K89,J89*'Settings'!$B$5),0))</f>
        <v/>
      </c>
      <c r="P89" s="46">
        <f>IF(A89="","",IF(I89="Canceled",0,IFERROR('Settings'!$B$3+O89*'Settings'!$B$4+L89*'Settings'!$B$6,0)))</f>
        <v/>
      </c>
      <c r="Q89" s="23">
        <f>IF(A89="","",IFERROR(IF(COUNTIF($A$5:$A$204,A89)&gt;1,"Duplicate Shift ID",IF(OR(B89="",C89="",D89="",E89=""),"Missing date/time",IF(D89+E89&lt;=B89+C89,"End must be after start",IF(I89="","Status required",IF(AND(I89&lt;&gt;"Canceled",F89=""),"Primary driver required",IF(AND(G89&lt;&gt;"",G89=F89),"Primary and backup match",IF(AND(F89&lt;&gt;"",COUNTIFS('Drivers'!$B$5:$B$104,F89,'Drivers'!$E$5:$E$104,"Yes",'Drivers'!$F$5:$F$104,"Yes")=0),"Primary not active/eligible",IF(AND(G89&lt;&gt;"",COUNTIFS('Drivers'!$B$5:$B$104,G89,'Drivers'!$E$5:$E$104,"Yes",'Drivers'!$F$5:$F$104,"Yes")=0),"Backup not active/eligible","OK")))))))),"Check inputs"))</f>
        <v/>
      </c>
      <c r="R89" s="23">
        <f>IF(OR(A89="",F89="",I89="Canceled",B89="",D89=""),"",IFERROR(IF(SUMPRODUCT(($F$5:$F$204=F89)*($I$5:$I$204&lt;&gt;"Canceled")*(($B$5:$B$204+$C$5:$C$204)&lt;(D89+E89))*(($D$5:$D$204+$E$5:$E$204)&gt;(B89+C89)))&gt;1,"Overlap","OK"),"Check inputs"))</f>
        <v/>
      </c>
    </row>
    <row r="90">
      <c r="A90" s="14" t="n"/>
      <c r="B90" s="44" t="n"/>
      <c r="C90" s="16" t="n"/>
      <c r="D90" s="44" t="n"/>
      <c r="E90" s="16" t="n"/>
      <c r="F90" s="14" t="n"/>
      <c r="G90" s="14" t="n"/>
      <c r="H90" s="14" t="n"/>
      <c r="I90" s="14" t="n"/>
      <c r="J90" s="17" t="n"/>
      <c r="K90" s="18" t="n"/>
      <c r="L90" s="45" t="n"/>
      <c r="M90" s="20" t="n"/>
      <c r="N90" s="21">
        <f>IF(OR(B90="",C90="",D90="",E90=""),"",IFERROR(ROUND((D90+E90-B90-C90)*24,2),""))</f>
        <v/>
      </c>
      <c r="O90" s="21">
        <f>IF(A90="","",IFERROR(MAX(K90,J90*'Settings'!$B$5),0))</f>
        <v/>
      </c>
      <c r="P90" s="46">
        <f>IF(A90="","",IF(I90="Canceled",0,IFERROR('Settings'!$B$3+O90*'Settings'!$B$4+L90*'Settings'!$B$6,0)))</f>
        <v/>
      </c>
      <c r="Q90" s="23">
        <f>IF(A90="","",IFERROR(IF(COUNTIF($A$5:$A$204,A90)&gt;1,"Duplicate Shift ID",IF(OR(B90="",C90="",D90="",E90=""),"Missing date/time",IF(D90+E90&lt;=B90+C90,"End must be after start",IF(I90="","Status required",IF(AND(I90&lt;&gt;"Canceled",F90=""),"Primary driver required",IF(AND(G90&lt;&gt;"",G90=F90),"Primary and backup match",IF(AND(F90&lt;&gt;"",COUNTIFS('Drivers'!$B$5:$B$104,F90,'Drivers'!$E$5:$E$104,"Yes",'Drivers'!$F$5:$F$104,"Yes")=0),"Primary not active/eligible",IF(AND(G90&lt;&gt;"",COUNTIFS('Drivers'!$B$5:$B$104,G90,'Drivers'!$E$5:$E$104,"Yes",'Drivers'!$F$5:$F$104,"Yes")=0),"Backup not active/eligible","OK")))))))),"Check inputs"))</f>
        <v/>
      </c>
      <c r="R90" s="23">
        <f>IF(OR(A90="",F90="",I90="Canceled",B90="",D90=""),"",IFERROR(IF(SUMPRODUCT(($F$5:$F$204=F90)*($I$5:$I$204&lt;&gt;"Canceled")*(($B$5:$B$204+$C$5:$C$204)&lt;(D90+E90))*(($D$5:$D$204+$E$5:$E$204)&gt;(B90+C90)))&gt;1,"Overlap","OK"),"Check inputs"))</f>
        <v/>
      </c>
    </row>
    <row r="91">
      <c r="A91" s="14" t="n"/>
      <c r="B91" s="44" t="n"/>
      <c r="C91" s="16" t="n"/>
      <c r="D91" s="44" t="n"/>
      <c r="E91" s="16" t="n"/>
      <c r="F91" s="14" t="n"/>
      <c r="G91" s="14" t="n"/>
      <c r="H91" s="14" t="n"/>
      <c r="I91" s="14" t="n"/>
      <c r="J91" s="17" t="n"/>
      <c r="K91" s="18" t="n"/>
      <c r="L91" s="45" t="n"/>
      <c r="M91" s="20" t="n"/>
      <c r="N91" s="21">
        <f>IF(OR(B91="",C91="",D91="",E91=""),"",IFERROR(ROUND((D91+E91-B91-C91)*24,2),""))</f>
        <v/>
      </c>
      <c r="O91" s="21">
        <f>IF(A91="","",IFERROR(MAX(K91,J91*'Settings'!$B$5),0))</f>
        <v/>
      </c>
      <c r="P91" s="46">
        <f>IF(A91="","",IF(I91="Canceled",0,IFERROR('Settings'!$B$3+O91*'Settings'!$B$4+L91*'Settings'!$B$6,0)))</f>
        <v/>
      </c>
      <c r="Q91" s="23">
        <f>IF(A91="","",IFERROR(IF(COUNTIF($A$5:$A$204,A91)&gt;1,"Duplicate Shift ID",IF(OR(B91="",C91="",D91="",E91=""),"Missing date/time",IF(D91+E91&lt;=B91+C91,"End must be after start",IF(I91="","Status required",IF(AND(I91&lt;&gt;"Canceled",F91=""),"Primary driver required",IF(AND(G91&lt;&gt;"",G91=F91),"Primary and backup match",IF(AND(F91&lt;&gt;"",COUNTIFS('Drivers'!$B$5:$B$104,F91,'Drivers'!$E$5:$E$104,"Yes",'Drivers'!$F$5:$F$104,"Yes")=0),"Primary not active/eligible",IF(AND(G91&lt;&gt;"",COUNTIFS('Drivers'!$B$5:$B$104,G91,'Drivers'!$E$5:$E$104,"Yes",'Drivers'!$F$5:$F$104,"Yes")=0),"Backup not active/eligible","OK")))))))),"Check inputs"))</f>
        <v/>
      </c>
      <c r="R91" s="23">
        <f>IF(OR(A91="",F91="",I91="Canceled",B91="",D91=""),"",IFERROR(IF(SUMPRODUCT(($F$5:$F$204=F91)*($I$5:$I$204&lt;&gt;"Canceled")*(($B$5:$B$204+$C$5:$C$204)&lt;(D91+E91))*(($D$5:$D$204+$E$5:$E$204)&gt;(B91+C91)))&gt;1,"Overlap","OK"),"Check inputs"))</f>
        <v/>
      </c>
    </row>
    <row r="92">
      <c r="A92" s="14" t="n"/>
      <c r="B92" s="44" t="n"/>
      <c r="C92" s="16" t="n"/>
      <c r="D92" s="44" t="n"/>
      <c r="E92" s="16" t="n"/>
      <c r="F92" s="14" t="n"/>
      <c r="G92" s="14" t="n"/>
      <c r="H92" s="14" t="n"/>
      <c r="I92" s="14" t="n"/>
      <c r="J92" s="17" t="n"/>
      <c r="K92" s="18" t="n"/>
      <c r="L92" s="45" t="n"/>
      <c r="M92" s="20" t="n"/>
      <c r="N92" s="21">
        <f>IF(OR(B92="",C92="",D92="",E92=""),"",IFERROR(ROUND((D92+E92-B92-C92)*24,2),""))</f>
        <v/>
      </c>
      <c r="O92" s="21">
        <f>IF(A92="","",IFERROR(MAX(K92,J92*'Settings'!$B$5),0))</f>
        <v/>
      </c>
      <c r="P92" s="46">
        <f>IF(A92="","",IF(I92="Canceled",0,IFERROR('Settings'!$B$3+O92*'Settings'!$B$4+L92*'Settings'!$B$6,0)))</f>
        <v/>
      </c>
      <c r="Q92" s="23">
        <f>IF(A92="","",IFERROR(IF(COUNTIF($A$5:$A$204,A92)&gt;1,"Duplicate Shift ID",IF(OR(B92="",C92="",D92="",E92=""),"Missing date/time",IF(D92+E92&lt;=B92+C92,"End must be after start",IF(I92="","Status required",IF(AND(I92&lt;&gt;"Canceled",F92=""),"Primary driver required",IF(AND(G92&lt;&gt;"",G92=F92),"Primary and backup match",IF(AND(F92&lt;&gt;"",COUNTIFS('Drivers'!$B$5:$B$104,F92,'Drivers'!$E$5:$E$104,"Yes",'Drivers'!$F$5:$F$104,"Yes")=0),"Primary not active/eligible",IF(AND(G92&lt;&gt;"",COUNTIFS('Drivers'!$B$5:$B$104,G92,'Drivers'!$E$5:$E$104,"Yes",'Drivers'!$F$5:$F$104,"Yes")=0),"Backup not active/eligible","OK")))))))),"Check inputs"))</f>
        <v/>
      </c>
      <c r="R92" s="23">
        <f>IF(OR(A92="",F92="",I92="Canceled",B92="",D92=""),"",IFERROR(IF(SUMPRODUCT(($F$5:$F$204=F92)*($I$5:$I$204&lt;&gt;"Canceled")*(($B$5:$B$204+$C$5:$C$204)&lt;(D92+E92))*(($D$5:$D$204+$E$5:$E$204)&gt;(B92+C92)))&gt;1,"Overlap","OK"),"Check inputs"))</f>
        <v/>
      </c>
    </row>
    <row r="93">
      <c r="A93" s="14" t="n"/>
      <c r="B93" s="44" t="n"/>
      <c r="C93" s="16" t="n"/>
      <c r="D93" s="44" t="n"/>
      <c r="E93" s="16" t="n"/>
      <c r="F93" s="14" t="n"/>
      <c r="G93" s="14" t="n"/>
      <c r="H93" s="14" t="n"/>
      <c r="I93" s="14" t="n"/>
      <c r="J93" s="17" t="n"/>
      <c r="K93" s="18" t="n"/>
      <c r="L93" s="45" t="n"/>
      <c r="M93" s="20" t="n"/>
      <c r="N93" s="21">
        <f>IF(OR(B93="",C93="",D93="",E93=""),"",IFERROR(ROUND((D93+E93-B93-C93)*24,2),""))</f>
        <v/>
      </c>
      <c r="O93" s="21">
        <f>IF(A93="","",IFERROR(MAX(K93,J93*'Settings'!$B$5),0))</f>
        <v/>
      </c>
      <c r="P93" s="46">
        <f>IF(A93="","",IF(I93="Canceled",0,IFERROR('Settings'!$B$3+O93*'Settings'!$B$4+L93*'Settings'!$B$6,0)))</f>
        <v/>
      </c>
      <c r="Q93" s="23">
        <f>IF(A93="","",IFERROR(IF(COUNTIF($A$5:$A$204,A93)&gt;1,"Duplicate Shift ID",IF(OR(B93="",C93="",D93="",E93=""),"Missing date/time",IF(D93+E93&lt;=B93+C93,"End must be after start",IF(I93="","Status required",IF(AND(I93&lt;&gt;"Canceled",F93=""),"Primary driver required",IF(AND(G93&lt;&gt;"",G93=F93),"Primary and backup match",IF(AND(F93&lt;&gt;"",COUNTIFS('Drivers'!$B$5:$B$104,F93,'Drivers'!$E$5:$E$104,"Yes",'Drivers'!$F$5:$F$104,"Yes")=0),"Primary not active/eligible",IF(AND(G93&lt;&gt;"",COUNTIFS('Drivers'!$B$5:$B$104,G93,'Drivers'!$E$5:$E$104,"Yes",'Drivers'!$F$5:$F$104,"Yes")=0),"Backup not active/eligible","OK")))))))),"Check inputs"))</f>
        <v/>
      </c>
      <c r="R93" s="23">
        <f>IF(OR(A93="",F93="",I93="Canceled",B93="",D93=""),"",IFERROR(IF(SUMPRODUCT(($F$5:$F$204=F93)*($I$5:$I$204&lt;&gt;"Canceled")*(($B$5:$B$204+$C$5:$C$204)&lt;(D93+E93))*(($D$5:$D$204+$E$5:$E$204)&gt;(B93+C93)))&gt;1,"Overlap","OK"),"Check inputs"))</f>
        <v/>
      </c>
    </row>
    <row r="94">
      <c r="A94" s="14" t="n"/>
      <c r="B94" s="44" t="n"/>
      <c r="C94" s="16" t="n"/>
      <c r="D94" s="44" t="n"/>
      <c r="E94" s="16" t="n"/>
      <c r="F94" s="14" t="n"/>
      <c r="G94" s="14" t="n"/>
      <c r="H94" s="14" t="n"/>
      <c r="I94" s="14" t="n"/>
      <c r="J94" s="17" t="n"/>
      <c r="K94" s="18" t="n"/>
      <c r="L94" s="45" t="n"/>
      <c r="M94" s="20" t="n"/>
      <c r="N94" s="21">
        <f>IF(OR(B94="",C94="",D94="",E94=""),"",IFERROR(ROUND((D94+E94-B94-C94)*24,2),""))</f>
        <v/>
      </c>
      <c r="O94" s="21">
        <f>IF(A94="","",IFERROR(MAX(K94,J94*'Settings'!$B$5),0))</f>
        <v/>
      </c>
      <c r="P94" s="46">
        <f>IF(A94="","",IF(I94="Canceled",0,IFERROR('Settings'!$B$3+O94*'Settings'!$B$4+L94*'Settings'!$B$6,0)))</f>
        <v/>
      </c>
      <c r="Q94" s="23">
        <f>IF(A94="","",IFERROR(IF(COUNTIF($A$5:$A$204,A94)&gt;1,"Duplicate Shift ID",IF(OR(B94="",C94="",D94="",E94=""),"Missing date/time",IF(D94+E94&lt;=B94+C94,"End must be after start",IF(I94="","Status required",IF(AND(I94&lt;&gt;"Canceled",F94=""),"Primary driver required",IF(AND(G94&lt;&gt;"",G94=F94),"Primary and backup match",IF(AND(F94&lt;&gt;"",COUNTIFS('Drivers'!$B$5:$B$104,F94,'Drivers'!$E$5:$E$104,"Yes",'Drivers'!$F$5:$F$104,"Yes")=0),"Primary not active/eligible",IF(AND(G94&lt;&gt;"",COUNTIFS('Drivers'!$B$5:$B$104,G94,'Drivers'!$E$5:$E$104,"Yes",'Drivers'!$F$5:$F$104,"Yes")=0),"Backup not active/eligible","OK")))))))),"Check inputs"))</f>
        <v/>
      </c>
      <c r="R94" s="23">
        <f>IF(OR(A94="",F94="",I94="Canceled",B94="",D94=""),"",IFERROR(IF(SUMPRODUCT(($F$5:$F$204=F94)*($I$5:$I$204&lt;&gt;"Canceled")*(($B$5:$B$204+$C$5:$C$204)&lt;(D94+E94))*(($D$5:$D$204+$E$5:$E$204)&gt;(B94+C94)))&gt;1,"Overlap","OK"),"Check inputs"))</f>
        <v/>
      </c>
    </row>
    <row r="95">
      <c r="A95" s="14" t="n"/>
      <c r="B95" s="44" t="n"/>
      <c r="C95" s="16" t="n"/>
      <c r="D95" s="44" t="n"/>
      <c r="E95" s="16" t="n"/>
      <c r="F95" s="14" t="n"/>
      <c r="G95" s="14" t="n"/>
      <c r="H95" s="14" t="n"/>
      <c r="I95" s="14" t="n"/>
      <c r="J95" s="17" t="n"/>
      <c r="K95" s="18" t="n"/>
      <c r="L95" s="45" t="n"/>
      <c r="M95" s="20" t="n"/>
      <c r="N95" s="21">
        <f>IF(OR(B95="",C95="",D95="",E95=""),"",IFERROR(ROUND((D95+E95-B95-C95)*24,2),""))</f>
        <v/>
      </c>
      <c r="O95" s="21">
        <f>IF(A95="","",IFERROR(MAX(K95,J95*'Settings'!$B$5),0))</f>
        <v/>
      </c>
      <c r="P95" s="46">
        <f>IF(A95="","",IF(I95="Canceled",0,IFERROR('Settings'!$B$3+O95*'Settings'!$B$4+L95*'Settings'!$B$6,0)))</f>
        <v/>
      </c>
      <c r="Q95" s="23">
        <f>IF(A95="","",IFERROR(IF(COUNTIF($A$5:$A$204,A95)&gt;1,"Duplicate Shift ID",IF(OR(B95="",C95="",D95="",E95=""),"Missing date/time",IF(D95+E95&lt;=B95+C95,"End must be after start",IF(I95="","Status required",IF(AND(I95&lt;&gt;"Canceled",F95=""),"Primary driver required",IF(AND(G95&lt;&gt;"",G95=F95),"Primary and backup match",IF(AND(F95&lt;&gt;"",COUNTIFS('Drivers'!$B$5:$B$104,F95,'Drivers'!$E$5:$E$104,"Yes",'Drivers'!$F$5:$F$104,"Yes")=0),"Primary not active/eligible",IF(AND(G95&lt;&gt;"",COUNTIFS('Drivers'!$B$5:$B$104,G95,'Drivers'!$E$5:$E$104,"Yes",'Drivers'!$F$5:$F$104,"Yes")=0),"Backup not active/eligible","OK")))))))),"Check inputs"))</f>
        <v/>
      </c>
      <c r="R95" s="23">
        <f>IF(OR(A95="",F95="",I95="Canceled",B95="",D95=""),"",IFERROR(IF(SUMPRODUCT(($F$5:$F$204=F95)*($I$5:$I$204&lt;&gt;"Canceled")*(($B$5:$B$204+$C$5:$C$204)&lt;(D95+E95))*(($D$5:$D$204+$E$5:$E$204)&gt;(B95+C95)))&gt;1,"Overlap","OK"),"Check inputs"))</f>
        <v/>
      </c>
    </row>
    <row r="96">
      <c r="A96" s="14" t="n"/>
      <c r="B96" s="44" t="n"/>
      <c r="C96" s="16" t="n"/>
      <c r="D96" s="44" t="n"/>
      <c r="E96" s="16" t="n"/>
      <c r="F96" s="14" t="n"/>
      <c r="G96" s="14" t="n"/>
      <c r="H96" s="14" t="n"/>
      <c r="I96" s="14" t="n"/>
      <c r="J96" s="17" t="n"/>
      <c r="K96" s="18" t="n"/>
      <c r="L96" s="45" t="n"/>
      <c r="M96" s="20" t="n"/>
      <c r="N96" s="21">
        <f>IF(OR(B96="",C96="",D96="",E96=""),"",IFERROR(ROUND((D96+E96-B96-C96)*24,2),""))</f>
        <v/>
      </c>
      <c r="O96" s="21">
        <f>IF(A96="","",IFERROR(MAX(K96,J96*'Settings'!$B$5),0))</f>
        <v/>
      </c>
      <c r="P96" s="46">
        <f>IF(A96="","",IF(I96="Canceled",0,IFERROR('Settings'!$B$3+O96*'Settings'!$B$4+L96*'Settings'!$B$6,0)))</f>
        <v/>
      </c>
      <c r="Q96" s="23">
        <f>IF(A96="","",IFERROR(IF(COUNTIF($A$5:$A$204,A96)&gt;1,"Duplicate Shift ID",IF(OR(B96="",C96="",D96="",E96=""),"Missing date/time",IF(D96+E96&lt;=B96+C96,"End must be after start",IF(I96="","Status required",IF(AND(I96&lt;&gt;"Canceled",F96=""),"Primary driver required",IF(AND(G96&lt;&gt;"",G96=F96),"Primary and backup match",IF(AND(F96&lt;&gt;"",COUNTIFS('Drivers'!$B$5:$B$104,F96,'Drivers'!$E$5:$E$104,"Yes",'Drivers'!$F$5:$F$104,"Yes")=0),"Primary not active/eligible",IF(AND(G96&lt;&gt;"",COUNTIFS('Drivers'!$B$5:$B$104,G96,'Drivers'!$E$5:$E$104,"Yes",'Drivers'!$F$5:$F$104,"Yes")=0),"Backup not active/eligible","OK")))))))),"Check inputs"))</f>
        <v/>
      </c>
      <c r="R96" s="23">
        <f>IF(OR(A96="",F96="",I96="Canceled",B96="",D96=""),"",IFERROR(IF(SUMPRODUCT(($F$5:$F$204=F96)*($I$5:$I$204&lt;&gt;"Canceled")*(($B$5:$B$204+$C$5:$C$204)&lt;(D96+E96))*(($D$5:$D$204+$E$5:$E$204)&gt;(B96+C96)))&gt;1,"Overlap","OK"),"Check inputs"))</f>
        <v/>
      </c>
    </row>
    <row r="97">
      <c r="A97" s="14" t="n"/>
      <c r="B97" s="44" t="n"/>
      <c r="C97" s="16" t="n"/>
      <c r="D97" s="44" t="n"/>
      <c r="E97" s="16" t="n"/>
      <c r="F97" s="14" t="n"/>
      <c r="G97" s="14" t="n"/>
      <c r="H97" s="14" t="n"/>
      <c r="I97" s="14" t="n"/>
      <c r="J97" s="17" t="n"/>
      <c r="K97" s="18" t="n"/>
      <c r="L97" s="45" t="n"/>
      <c r="M97" s="20" t="n"/>
      <c r="N97" s="21">
        <f>IF(OR(B97="",C97="",D97="",E97=""),"",IFERROR(ROUND((D97+E97-B97-C97)*24,2),""))</f>
        <v/>
      </c>
      <c r="O97" s="21">
        <f>IF(A97="","",IFERROR(MAX(K97,J97*'Settings'!$B$5),0))</f>
        <v/>
      </c>
      <c r="P97" s="46">
        <f>IF(A97="","",IF(I97="Canceled",0,IFERROR('Settings'!$B$3+O97*'Settings'!$B$4+L97*'Settings'!$B$6,0)))</f>
        <v/>
      </c>
      <c r="Q97" s="23">
        <f>IF(A97="","",IFERROR(IF(COUNTIF($A$5:$A$204,A97)&gt;1,"Duplicate Shift ID",IF(OR(B97="",C97="",D97="",E97=""),"Missing date/time",IF(D97+E97&lt;=B97+C97,"End must be after start",IF(I97="","Status required",IF(AND(I97&lt;&gt;"Canceled",F97=""),"Primary driver required",IF(AND(G97&lt;&gt;"",G97=F97),"Primary and backup match",IF(AND(F97&lt;&gt;"",COUNTIFS('Drivers'!$B$5:$B$104,F97,'Drivers'!$E$5:$E$104,"Yes",'Drivers'!$F$5:$F$104,"Yes")=0),"Primary not active/eligible",IF(AND(G97&lt;&gt;"",COUNTIFS('Drivers'!$B$5:$B$104,G97,'Drivers'!$E$5:$E$104,"Yes",'Drivers'!$F$5:$F$104,"Yes")=0),"Backup not active/eligible","OK")))))))),"Check inputs"))</f>
        <v/>
      </c>
      <c r="R97" s="23">
        <f>IF(OR(A97="",F97="",I97="Canceled",B97="",D97=""),"",IFERROR(IF(SUMPRODUCT(($F$5:$F$204=F97)*($I$5:$I$204&lt;&gt;"Canceled")*(($B$5:$B$204+$C$5:$C$204)&lt;(D97+E97))*(($D$5:$D$204+$E$5:$E$204)&gt;(B97+C97)))&gt;1,"Overlap","OK"),"Check inputs"))</f>
        <v/>
      </c>
    </row>
    <row r="98">
      <c r="A98" s="14" t="n"/>
      <c r="B98" s="44" t="n"/>
      <c r="C98" s="16" t="n"/>
      <c r="D98" s="44" t="n"/>
      <c r="E98" s="16" t="n"/>
      <c r="F98" s="14" t="n"/>
      <c r="G98" s="14" t="n"/>
      <c r="H98" s="14" t="n"/>
      <c r="I98" s="14" t="n"/>
      <c r="J98" s="17" t="n"/>
      <c r="K98" s="18" t="n"/>
      <c r="L98" s="45" t="n"/>
      <c r="M98" s="20" t="n"/>
      <c r="N98" s="21">
        <f>IF(OR(B98="",C98="",D98="",E98=""),"",IFERROR(ROUND((D98+E98-B98-C98)*24,2),""))</f>
        <v/>
      </c>
      <c r="O98" s="21">
        <f>IF(A98="","",IFERROR(MAX(K98,J98*'Settings'!$B$5),0))</f>
        <v/>
      </c>
      <c r="P98" s="46">
        <f>IF(A98="","",IF(I98="Canceled",0,IFERROR('Settings'!$B$3+O98*'Settings'!$B$4+L98*'Settings'!$B$6,0)))</f>
        <v/>
      </c>
      <c r="Q98" s="23">
        <f>IF(A98="","",IFERROR(IF(COUNTIF($A$5:$A$204,A98)&gt;1,"Duplicate Shift ID",IF(OR(B98="",C98="",D98="",E98=""),"Missing date/time",IF(D98+E98&lt;=B98+C98,"End must be after start",IF(I98="","Status required",IF(AND(I98&lt;&gt;"Canceled",F98=""),"Primary driver required",IF(AND(G98&lt;&gt;"",G98=F98),"Primary and backup match",IF(AND(F98&lt;&gt;"",COUNTIFS('Drivers'!$B$5:$B$104,F98,'Drivers'!$E$5:$E$104,"Yes",'Drivers'!$F$5:$F$104,"Yes")=0),"Primary not active/eligible",IF(AND(G98&lt;&gt;"",COUNTIFS('Drivers'!$B$5:$B$104,G98,'Drivers'!$E$5:$E$104,"Yes",'Drivers'!$F$5:$F$104,"Yes")=0),"Backup not active/eligible","OK")))))))),"Check inputs"))</f>
        <v/>
      </c>
      <c r="R98" s="23">
        <f>IF(OR(A98="",F98="",I98="Canceled",B98="",D98=""),"",IFERROR(IF(SUMPRODUCT(($F$5:$F$204=F98)*($I$5:$I$204&lt;&gt;"Canceled")*(($B$5:$B$204+$C$5:$C$204)&lt;(D98+E98))*(($D$5:$D$204+$E$5:$E$204)&gt;(B98+C98)))&gt;1,"Overlap","OK"),"Check inputs"))</f>
        <v/>
      </c>
    </row>
    <row r="99">
      <c r="A99" s="14" t="n"/>
      <c r="B99" s="44" t="n"/>
      <c r="C99" s="16" t="n"/>
      <c r="D99" s="44" t="n"/>
      <c r="E99" s="16" t="n"/>
      <c r="F99" s="14" t="n"/>
      <c r="G99" s="14" t="n"/>
      <c r="H99" s="14" t="n"/>
      <c r="I99" s="14" t="n"/>
      <c r="J99" s="17" t="n"/>
      <c r="K99" s="18" t="n"/>
      <c r="L99" s="45" t="n"/>
      <c r="M99" s="20" t="n"/>
      <c r="N99" s="21">
        <f>IF(OR(B99="",C99="",D99="",E99=""),"",IFERROR(ROUND((D99+E99-B99-C99)*24,2),""))</f>
        <v/>
      </c>
      <c r="O99" s="21">
        <f>IF(A99="","",IFERROR(MAX(K99,J99*'Settings'!$B$5),0))</f>
        <v/>
      </c>
      <c r="P99" s="46">
        <f>IF(A99="","",IF(I99="Canceled",0,IFERROR('Settings'!$B$3+O99*'Settings'!$B$4+L99*'Settings'!$B$6,0)))</f>
        <v/>
      </c>
      <c r="Q99" s="23">
        <f>IF(A99="","",IFERROR(IF(COUNTIF($A$5:$A$204,A99)&gt;1,"Duplicate Shift ID",IF(OR(B99="",C99="",D99="",E99=""),"Missing date/time",IF(D99+E99&lt;=B99+C99,"End must be after start",IF(I99="","Status required",IF(AND(I99&lt;&gt;"Canceled",F99=""),"Primary driver required",IF(AND(G99&lt;&gt;"",G99=F99),"Primary and backup match",IF(AND(F99&lt;&gt;"",COUNTIFS('Drivers'!$B$5:$B$104,F99,'Drivers'!$E$5:$E$104,"Yes",'Drivers'!$F$5:$F$104,"Yes")=0),"Primary not active/eligible",IF(AND(G99&lt;&gt;"",COUNTIFS('Drivers'!$B$5:$B$104,G99,'Drivers'!$E$5:$E$104,"Yes",'Drivers'!$F$5:$F$104,"Yes")=0),"Backup not active/eligible","OK")))))))),"Check inputs"))</f>
        <v/>
      </c>
      <c r="R99" s="23">
        <f>IF(OR(A99="",F99="",I99="Canceled",B99="",D99=""),"",IFERROR(IF(SUMPRODUCT(($F$5:$F$204=F99)*($I$5:$I$204&lt;&gt;"Canceled")*(($B$5:$B$204+$C$5:$C$204)&lt;(D99+E99))*(($D$5:$D$204+$E$5:$E$204)&gt;(B99+C99)))&gt;1,"Overlap","OK"),"Check inputs"))</f>
        <v/>
      </c>
    </row>
    <row r="100">
      <c r="A100" s="14" t="n"/>
      <c r="B100" s="44" t="n"/>
      <c r="C100" s="16" t="n"/>
      <c r="D100" s="44" t="n"/>
      <c r="E100" s="16" t="n"/>
      <c r="F100" s="14" t="n"/>
      <c r="G100" s="14" t="n"/>
      <c r="H100" s="14" t="n"/>
      <c r="I100" s="14" t="n"/>
      <c r="J100" s="17" t="n"/>
      <c r="K100" s="18" t="n"/>
      <c r="L100" s="45" t="n"/>
      <c r="M100" s="20" t="n"/>
      <c r="N100" s="21">
        <f>IF(OR(B100="",C100="",D100="",E100=""),"",IFERROR(ROUND((D100+E100-B100-C100)*24,2),""))</f>
        <v/>
      </c>
      <c r="O100" s="21">
        <f>IF(A100="","",IFERROR(MAX(K100,J100*'Settings'!$B$5),0))</f>
        <v/>
      </c>
      <c r="P100" s="46">
        <f>IF(A100="","",IF(I100="Canceled",0,IFERROR('Settings'!$B$3+O100*'Settings'!$B$4+L100*'Settings'!$B$6,0)))</f>
        <v/>
      </c>
      <c r="Q100" s="23">
        <f>IF(A100="","",IFERROR(IF(COUNTIF($A$5:$A$204,A100)&gt;1,"Duplicate Shift ID",IF(OR(B100="",C100="",D100="",E100=""),"Missing date/time",IF(D100+E100&lt;=B100+C100,"End must be after start",IF(I100="","Status required",IF(AND(I100&lt;&gt;"Canceled",F100=""),"Primary driver required",IF(AND(G100&lt;&gt;"",G100=F100),"Primary and backup match",IF(AND(F100&lt;&gt;"",COUNTIFS('Drivers'!$B$5:$B$104,F100,'Drivers'!$E$5:$E$104,"Yes",'Drivers'!$F$5:$F$104,"Yes")=0),"Primary not active/eligible",IF(AND(G100&lt;&gt;"",COUNTIFS('Drivers'!$B$5:$B$104,G100,'Drivers'!$E$5:$E$104,"Yes",'Drivers'!$F$5:$F$104,"Yes")=0),"Backup not active/eligible","OK")))))))),"Check inputs"))</f>
        <v/>
      </c>
      <c r="R100" s="23">
        <f>IF(OR(A100="",F100="",I100="Canceled",B100="",D100=""),"",IFERROR(IF(SUMPRODUCT(($F$5:$F$204=F100)*($I$5:$I$204&lt;&gt;"Canceled")*(($B$5:$B$204+$C$5:$C$204)&lt;(D100+E100))*(($D$5:$D$204+$E$5:$E$204)&gt;(B100+C100)))&gt;1,"Overlap","OK"),"Check inputs"))</f>
        <v/>
      </c>
    </row>
    <row r="101">
      <c r="A101" s="14" t="n"/>
      <c r="B101" s="44" t="n"/>
      <c r="C101" s="16" t="n"/>
      <c r="D101" s="44" t="n"/>
      <c r="E101" s="16" t="n"/>
      <c r="F101" s="14" t="n"/>
      <c r="G101" s="14" t="n"/>
      <c r="H101" s="14" t="n"/>
      <c r="I101" s="14" t="n"/>
      <c r="J101" s="17" t="n"/>
      <c r="K101" s="18" t="n"/>
      <c r="L101" s="45" t="n"/>
      <c r="M101" s="20" t="n"/>
      <c r="N101" s="21">
        <f>IF(OR(B101="",C101="",D101="",E101=""),"",IFERROR(ROUND((D101+E101-B101-C101)*24,2),""))</f>
        <v/>
      </c>
      <c r="O101" s="21">
        <f>IF(A101="","",IFERROR(MAX(K101,J101*'Settings'!$B$5),0))</f>
        <v/>
      </c>
      <c r="P101" s="46">
        <f>IF(A101="","",IF(I101="Canceled",0,IFERROR('Settings'!$B$3+O101*'Settings'!$B$4+L101*'Settings'!$B$6,0)))</f>
        <v/>
      </c>
      <c r="Q101" s="23">
        <f>IF(A101="","",IFERROR(IF(COUNTIF($A$5:$A$204,A101)&gt;1,"Duplicate Shift ID",IF(OR(B101="",C101="",D101="",E101=""),"Missing date/time",IF(D101+E101&lt;=B101+C101,"End must be after start",IF(I101="","Status required",IF(AND(I101&lt;&gt;"Canceled",F101=""),"Primary driver required",IF(AND(G101&lt;&gt;"",G101=F101),"Primary and backup match",IF(AND(F101&lt;&gt;"",COUNTIFS('Drivers'!$B$5:$B$104,F101,'Drivers'!$E$5:$E$104,"Yes",'Drivers'!$F$5:$F$104,"Yes")=0),"Primary not active/eligible",IF(AND(G101&lt;&gt;"",COUNTIFS('Drivers'!$B$5:$B$104,G101,'Drivers'!$E$5:$E$104,"Yes",'Drivers'!$F$5:$F$104,"Yes")=0),"Backup not active/eligible","OK")))))))),"Check inputs"))</f>
        <v/>
      </c>
      <c r="R101" s="23">
        <f>IF(OR(A101="",F101="",I101="Canceled",B101="",D101=""),"",IFERROR(IF(SUMPRODUCT(($F$5:$F$204=F101)*($I$5:$I$204&lt;&gt;"Canceled")*(($B$5:$B$204+$C$5:$C$204)&lt;(D101+E101))*(($D$5:$D$204+$E$5:$E$204)&gt;(B101+C101)))&gt;1,"Overlap","OK"),"Check inputs"))</f>
        <v/>
      </c>
    </row>
    <row r="102">
      <c r="A102" s="14" t="n"/>
      <c r="B102" s="44" t="n"/>
      <c r="C102" s="16" t="n"/>
      <c r="D102" s="44" t="n"/>
      <c r="E102" s="16" t="n"/>
      <c r="F102" s="14" t="n"/>
      <c r="G102" s="14" t="n"/>
      <c r="H102" s="14" t="n"/>
      <c r="I102" s="14" t="n"/>
      <c r="J102" s="17" t="n"/>
      <c r="K102" s="18" t="n"/>
      <c r="L102" s="45" t="n"/>
      <c r="M102" s="20" t="n"/>
      <c r="N102" s="21">
        <f>IF(OR(B102="",C102="",D102="",E102=""),"",IFERROR(ROUND((D102+E102-B102-C102)*24,2),""))</f>
        <v/>
      </c>
      <c r="O102" s="21">
        <f>IF(A102="","",IFERROR(MAX(K102,J102*'Settings'!$B$5),0))</f>
        <v/>
      </c>
      <c r="P102" s="46">
        <f>IF(A102="","",IF(I102="Canceled",0,IFERROR('Settings'!$B$3+O102*'Settings'!$B$4+L102*'Settings'!$B$6,0)))</f>
        <v/>
      </c>
      <c r="Q102" s="23">
        <f>IF(A102="","",IFERROR(IF(COUNTIF($A$5:$A$204,A102)&gt;1,"Duplicate Shift ID",IF(OR(B102="",C102="",D102="",E102=""),"Missing date/time",IF(D102+E102&lt;=B102+C102,"End must be after start",IF(I102="","Status required",IF(AND(I102&lt;&gt;"Canceled",F102=""),"Primary driver required",IF(AND(G102&lt;&gt;"",G102=F102),"Primary and backup match",IF(AND(F102&lt;&gt;"",COUNTIFS('Drivers'!$B$5:$B$104,F102,'Drivers'!$E$5:$E$104,"Yes",'Drivers'!$F$5:$F$104,"Yes")=0),"Primary not active/eligible",IF(AND(G102&lt;&gt;"",COUNTIFS('Drivers'!$B$5:$B$104,G102,'Drivers'!$E$5:$E$104,"Yes",'Drivers'!$F$5:$F$104,"Yes")=0),"Backup not active/eligible","OK")))))))),"Check inputs"))</f>
        <v/>
      </c>
      <c r="R102" s="23">
        <f>IF(OR(A102="",F102="",I102="Canceled",B102="",D102=""),"",IFERROR(IF(SUMPRODUCT(($F$5:$F$204=F102)*($I$5:$I$204&lt;&gt;"Canceled")*(($B$5:$B$204+$C$5:$C$204)&lt;(D102+E102))*(($D$5:$D$204+$E$5:$E$204)&gt;(B102+C102)))&gt;1,"Overlap","OK"),"Check inputs"))</f>
        <v/>
      </c>
    </row>
    <row r="103">
      <c r="A103" s="14" t="n"/>
      <c r="B103" s="44" t="n"/>
      <c r="C103" s="16" t="n"/>
      <c r="D103" s="44" t="n"/>
      <c r="E103" s="16" t="n"/>
      <c r="F103" s="14" t="n"/>
      <c r="G103" s="14" t="n"/>
      <c r="H103" s="14" t="n"/>
      <c r="I103" s="14" t="n"/>
      <c r="J103" s="17" t="n"/>
      <c r="K103" s="18" t="n"/>
      <c r="L103" s="45" t="n"/>
      <c r="M103" s="20" t="n"/>
      <c r="N103" s="21">
        <f>IF(OR(B103="",C103="",D103="",E103=""),"",IFERROR(ROUND((D103+E103-B103-C103)*24,2),""))</f>
        <v/>
      </c>
      <c r="O103" s="21">
        <f>IF(A103="","",IFERROR(MAX(K103,J103*'Settings'!$B$5),0))</f>
        <v/>
      </c>
      <c r="P103" s="46">
        <f>IF(A103="","",IF(I103="Canceled",0,IFERROR('Settings'!$B$3+O103*'Settings'!$B$4+L103*'Settings'!$B$6,0)))</f>
        <v/>
      </c>
      <c r="Q103" s="23">
        <f>IF(A103="","",IFERROR(IF(COUNTIF($A$5:$A$204,A103)&gt;1,"Duplicate Shift ID",IF(OR(B103="",C103="",D103="",E103=""),"Missing date/time",IF(D103+E103&lt;=B103+C103,"End must be after start",IF(I103="","Status required",IF(AND(I103&lt;&gt;"Canceled",F103=""),"Primary driver required",IF(AND(G103&lt;&gt;"",G103=F103),"Primary and backup match",IF(AND(F103&lt;&gt;"",COUNTIFS('Drivers'!$B$5:$B$104,F103,'Drivers'!$E$5:$E$104,"Yes",'Drivers'!$F$5:$F$104,"Yes")=0),"Primary not active/eligible",IF(AND(G103&lt;&gt;"",COUNTIFS('Drivers'!$B$5:$B$104,G103,'Drivers'!$E$5:$E$104,"Yes",'Drivers'!$F$5:$F$104,"Yes")=0),"Backup not active/eligible","OK")))))))),"Check inputs"))</f>
        <v/>
      </c>
      <c r="R103" s="23">
        <f>IF(OR(A103="",F103="",I103="Canceled",B103="",D103=""),"",IFERROR(IF(SUMPRODUCT(($F$5:$F$204=F103)*($I$5:$I$204&lt;&gt;"Canceled")*(($B$5:$B$204+$C$5:$C$204)&lt;(D103+E103))*(($D$5:$D$204+$E$5:$E$204)&gt;(B103+C103)))&gt;1,"Overlap","OK"),"Check inputs"))</f>
        <v/>
      </c>
    </row>
    <row r="104">
      <c r="A104" s="14" t="n"/>
      <c r="B104" s="44" t="n"/>
      <c r="C104" s="16" t="n"/>
      <c r="D104" s="44" t="n"/>
      <c r="E104" s="16" t="n"/>
      <c r="F104" s="14" t="n"/>
      <c r="G104" s="14" t="n"/>
      <c r="H104" s="14" t="n"/>
      <c r="I104" s="14" t="n"/>
      <c r="J104" s="17" t="n"/>
      <c r="K104" s="18" t="n"/>
      <c r="L104" s="45" t="n"/>
      <c r="M104" s="20" t="n"/>
      <c r="N104" s="21">
        <f>IF(OR(B104="",C104="",D104="",E104=""),"",IFERROR(ROUND((D104+E104-B104-C104)*24,2),""))</f>
        <v/>
      </c>
      <c r="O104" s="21">
        <f>IF(A104="","",IFERROR(MAX(K104,J104*'Settings'!$B$5),0))</f>
        <v/>
      </c>
      <c r="P104" s="46">
        <f>IF(A104="","",IF(I104="Canceled",0,IFERROR('Settings'!$B$3+O104*'Settings'!$B$4+L104*'Settings'!$B$6,0)))</f>
        <v/>
      </c>
      <c r="Q104" s="23">
        <f>IF(A104="","",IFERROR(IF(COUNTIF($A$5:$A$204,A104)&gt;1,"Duplicate Shift ID",IF(OR(B104="",C104="",D104="",E104=""),"Missing date/time",IF(D104+E104&lt;=B104+C104,"End must be after start",IF(I104="","Status required",IF(AND(I104&lt;&gt;"Canceled",F104=""),"Primary driver required",IF(AND(G104&lt;&gt;"",G104=F104),"Primary and backup match",IF(AND(F104&lt;&gt;"",COUNTIFS('Drivers'!$B$5:$B$104,F104,'Drivers'!$E$5:$E$104,"Yes",'Drivers'!$F$5:$F$104,"Yes")=0),"Primary not active/eligible",IF(AND(G104&lt;&gt;"",COUNTIFS('Drivers'!$B$5:$B$104,G104,'Drivers'!$E$5:$E$104,"Yes",'Drivers'!$F$5:$F$104,"Yes")=0),"Backup not active/eligible","OK")))))))),"Check inputs"))</f>
        <v/>
      </c>
      <c r="R104" s="23">
        <f>IF(OR(A104="",F104="",I104="Canceled",B104="",D104=""),"",IFERROR(IF(SUMPRODUCT(($F$5:$F$204=F104)*($I$5:$I$204&lt;&gt;"Canceled")*(($B$5:$B$204+$C$5:$C$204)&lt;(D104+E104))*(($D$5:$D$204+$E$5:$E$204)&gt;(B104+C104)))&gt;1,"Overlap","OK"),"Check inputs"))</f>
        <v/>
      </c>
    </row>
    <row r="105">
      <c r="A105" s="14" t="n"/>
      <c r="B105" s="44" t="n"/>
      <c r="C105" s="16" t="n"/>
      <c r="D105" s="44" t="n"/>
      <c r="E105" s="16" t="n"/>
      <c r="F105" s="14" t="n"/>
      <c r="G105" s="14" t="n"/>
      <c r="H105" s="14" t="n"/>
      <c r="I105" s="14" t="n"/>
      <c r="J105" s="17" t="n"/>
      <c r="K105" s="18" t="n"/>
      <c r="L105" s="45" t="n"/>
      <c r="M105" s="20" t="n"/>
      <c r="N105" s="21">
        <f>IF(OR(B105="",C105="",D105="",E105=""),"",IFERROR(ROUND((D105+E105-B105-C105)*24,2),""))</f>
        <v/>
      </c>
      <c r="O105" s="21">
        <f>IF(A105="","",IFERROR(MAX(K105,J105*'Settings'!$B$5),0))</f>
        <v/>
      </c>
      <c r="P105" s="46">
        <f>IF(A105="","",IF(I105="Canceled",0,IFERROR('Settings'!$B$3+O105*'Settings'!$B$4+L105*'Settings'!$B$6,0)))</f>
        <v/>
      </c>
      <c r="Q105" s="23">
        <f>IF(A105="","",IFERROR(IF(COUNTIF($A$5:$A$204,A105)&gt;1,"Duplicate Shift ID",IF(OR(B105="",C105="",D105="",E105=""),"Missing date/time",IF(D105+E105&lt;=B105+C105,"End must be after start",IF(I105="","Status required",IF(AND(I105&lt;&gt;"Canceled",F105=""),"Primary driver required",IF(AND(G105&lt;&gt;"",G105=F105),"Primary and backup match",IF(AND(F105&lt;&gt;"",COUNTIFS('Drivers'!$B$5:$B$104,F105,'Drivers'!$E$5:$E$104,"Yes",'Drivers'!$F$5:$F$104,"Yes")=0),"Primary not active/eligible",IF(AND(G105&lt;&gt;"",COUNTIFS('Drivers'!$B$5:$B$104,G105,'Drivers'!$E$5:$E$104,"Yes",'Drivers'!$F$5:$F$104,"Yes")=0),"Backup not active/eligible","OK")))))))),"Check inputs"))</f>
        <v/>
      </c>
      <c r="R105" s="23">
        <f>IF(OR(A105="",F105="",I105="Canceled",B105="",D105=""),"",IFERROR(IF(SUMPRODUCT(($F$5:$F$204=F105)*($I$5:$I$204&lt;&gt;"Canceled")*(($B$5:$B$204+$C$5:$C$204)&lt;(D105+E105))*(($D$5:$D$204+$E$5:$E$204)&gt;(B105+C105)))&gt;1,"Overlap","OK"),"Check inputs"))</f>
        <v/>
      </c>
    </row>
    <row r="106">
      <c r="A106" s="14" t="n"/>
      <c r="B106" s="44" t="n"/>
      <c r="C106" s="16" t="n"/>
      <c r="D106" s="44" t="n"/>
      <c r="E106" s="16" t="n"/>
      <c r="F106" s="14" t="n"/>
      <c r="G106" s="14" t="n"/>
      <c r="H106" s="14" t="n"/>
      <c r="I106" s="14" t="n"/>
      <c r="J106" s="17" t="n"/>
      <c r="K106" s="18" t="n"/>
      <c r="L106" s="45" t="n"/>
      <c r="M106" s="20" t="n"/>
      <c r="N106" s="21">
        <f>IF(OR(B106="",C106="",D106="",E106=""),"",IFERROR(ROUND((D106+E106-B106-C106)*24,2),""))</f>
        <v/>
      </c>
      <c r="O106" s="21">
        <f>IF(A106="","",IFERROR(MAX(K106,J106*'Settings'!$B$5),0))</f>
        <v/>
      </c>
      <c r="P106" s="46">
        <f>IF(A106="","",IF(I106="Canceled",0,IFERROR('Settings'!$B$3+O106*'Settings'!$B$4+L106*'Settings'!$B$6,0)))</f>
        <v/>
      </c>
      <c r="Q106" s="23">
        <f>IF(A106="","",IFERROR(IF(COUNTIF($A$5:$A$204,A106)&gt;1,"Duplicate Shift ID",IF(OR(B106="",C106="",D106="",E106=""),"Missing date/time",IF(D106+E106&lt;=B106+C106,"End must be after start",IF(I106="","Status required",IF(AND(I106&lt;&gt;"Canceled",F106=""),"Primary driver required",IF(AND(G106&lt;&gt;"",G106=F106),"Primary and backup match",IF(AND(F106&lt;&gt;"",COUNTIFS('Drivers'!$B$5:$B$104,F106,'Drivers'!$E$5:$E$104,"Yes",'Drivers'!$F$5:$F$104,"Yes")=0),"Primary not active/eligible",IF(AND(G106&lt;&gt;"",COUNTIFS('Drivers'!$B$5:$B$104,G106,'Drivers'!$E$5:$E$104,"Yes",'Drivers'!$F$5:$F$104,"Yes")=0),"Backup not active/eligible","OK")))))))),"Check inputs"))</f>
        <v/>
      </c>
      <c r="R106" s="23">
        <f>IF(OR(A106="",F106="",I106="Canceled",B106="",D106=""),"",IFERROR(IF(SUMPRODUCT(($F$5:$F$204=F106)*($I$5:$I$204&lt;&gt;"Canceled")*(($B$5:$B$204+$C$5:$C$204)&lt;(D106+E106))*(($D$5:$D$204+$E$5:$E$204)&gt;(B106+C106)))&gt;1,"Overlap","OK"),"Check inputs"))</f>
        <v/>
      </c>
    </row>
    <row r="107">
      <c r="A107" s="14" t="n"/>
      <c r="B107" s="44" t="n"/>
      <c r="C107" s="16" t="n"/>
      <c r="D107" s="44" t="n"/>
      <c r="E107" s="16" t="n"/>
      <c r="F107" s="14" t="n"/>
      <c r="G107" s="14" t="n"/>
      <c r="H107" s="14" t="n"/>
      <c r="I107" s="14" t="n"/>
      <c r="J107" s="17" t="n"/>
      <c r="K107" s="18" t="n"/>
      <c r="L107" s="45" t="n"/>
      <c r="M107" s="20" t="n"/>
      <c r="N107" s="21">
        <f>IF(OR(B107="",C107="",D107="",E107=""),"",IFERROR(ROUND((D107+E107-B107-C107)*24,2),""))</f>
        <v/>
      </c>
      <c r="O107" s="21">
        <f>IF(A107="","",IFERROR(MAX(K107,J107*'Settings'!$B$5),0))</f>
        <v/>
      </c>
      <c r="P107" s="46">
        <f>IF(A107="","",IF(I107="Canceled",0,IFERROR('Settings'!$B$3+O107*'Settings'!$B$4+L107*'Settings'!$B$6,0)))</f>
        <v/>
      </c>
      <c r="Q107" s="23">
        <f>IF(A107="","",IFERROR(IF(COUNTIF($A$5:$A$204,A107)&gt;1,"Duplicate Shift ID",IF(OR(B107="",C107="",D107="",E107=""),"Missing date/time",IF(D107+E107&lt;=B107+C107,"End must be after start",IF(I107="","Status required",IF(AND(I107&lt;&gt;"Canceled",F107=""),"Primary driver required",IF(AND(G107&lt;&gt;"",G107=F107),"Primary and backup match",IF(AND(F107&lt;&gt;"",COUNTIFS('Drivers'!$B$5:$B$104,F107,'Drivers'!$E$5:$E$104,"Yes",'Drivers'!$F$5:$F$104,"Yes")=0),"Primary not active/eligible",IF(AND(G107&lt;&gt;"",COUNTIFS('Drivers'!$B$5:$B$104,G107,'Drivers'!$E$5:$E$104,"Yes",'Drivers'!$F$5:$F$104,"Yes")=0),"Backup not active/eligible","OK")))))))),"Check inputs"))</f>
        <v/>
      </c>
      <c r="R107" s="23">
        <f>IF(OR(A107="",F107="",I107="Canceled",B107="",D107=""),"",IFERROR(IF(SUMPRODUCT(($F$5:$F$204=F107)*($I$5:$I$204&lt;&gt;"Canceled")*(($B$5:$B$204+$C$5:$C$204)&lt;(D107+E107))*(($D$5:$D$204+$E$5:$E$204)&gt;(B107+C107)))&gt;1,"Overlap","OK"),"Check inputs"))</f>
        <v/>
      </c>
    </row>
    <row r="108">
      <c r="A108" s="14" t="n"/>
      <c r="B108" s="44" t="n"/>
      <c r="C108" s="16" t="n"/>
      <c r="D108" s="44" t="n"/>
      <c r="E108" s="16" t="n"/>
      <c r="F108" s="14" t="n"/>
      <c r="G108" s="14" t="n"/>
      <c r="H108" s="14" t="n"/>
      <c r="I108" s="14" t="n"/>
      <c r="J108" s="17" t="n"/>
      <c r="K108" s="18" t="n"/>
      <c r="L108" s="45" t="n"/>
      <c r="M108" s="20" t="n"/>
      <c r="N108" s="21">
        <f>IF(OR(B108="",C108="",D108="",E108=""),"",IFERROR(ROUND((D108+E108-B108-C108)*24,2),""))</f>
        <v/>
      </c>
      <c r="O108" s="21">
        <f>IF(A108="","",IFERROR(MAX(K108,J108*'Settings'!$B$5),0))</f>
        <v/>
      </c>
      <c r="P108" s="46">
        <f>IF(A108="","",IF(I108="Canceled",0,IFERROR('Settings'!$B$3+O108*'Settings'!$B$4+L108*'Settings'!$B$6,0)))</f>
        <v/>
      </c>
      <c r="Q108" s="23">
        <f>IF(A108="","",IFERROR(IF(COUNTIF($A$5:$A$204,A108)&gt;1,"Duplicate Shift ID",IF(OR(B108="",C108="",D108="",E108=""),"Missing date/time",IF(D108+E108&lt;=B108+C108,"End must be after start",IF(I108="","Status required",IF(AND(I108&lt;&gt;"Canceled",F108=""),"Primary driver required",IF(AND(G108&lt;&gt;"",G108=F108),"Primary and backup match",IF(AND(F108&lt;&gt;"",COUNTIFS('Drivers'!$B$5:$B$104,F108,'Drivers'!$E$5:$E$104,"Yes",'Drivers'!$F$5:$F$104,"Yes")=0),"Primary not active/eligible",IF(AND(G108&lt;&gt;"",COUNTIFS('Drivers'!$B$5:$B$104,G108,'Drivers'!$E$5:$E$104,"Yes",'Drivers'!$F$5:$F$104,"Yes")=0),"Backup not active/eligible","OK")))))))),"Check inputs"))</f>
        <v/>
      </c>
      <c r="R108" s="23">
        <f>IF(OR(A108="",F108="",I108="Canceled",B108="",D108=""),"",IFERROR(IF(SUMPRODUCT(($F$5:$F$204=F108)*($I$5:$I$204&lt;&gt;"Canceled")*(($B$5:$B$204+$C$5:$C$204)&lt;(D108+E108))*(($D$5:$D$204+$E$5:$E$204)&gt;(B108+C108)))&gt;1,"Overlap","OK"),"Check inputs"))</f>
        <v/>
      </c>
    </row>
    <row r="109">
      <c r="A109" s="14" t="n"/>
      <c r="B109" s="44" t="n"/>
      <c r="C109" s="16" t="n"/>
      <c r="D109" s="44" t="n"/>
      <c r="E109" s="16" t="n"/>
      <c r="F109" s="14" t="n"/>
      <c r="G109" s="14" t="n"/>
      <c r="H109" s="14" t="n"/>
      <c r="I109" s="14" t="n"/>
      <c r="J109" s="17" t="n"/>
      <c r="K109" s="18" t="n"/>
      <c r="L109" s="45" t="n"/>
      <c r="M109" s="20" t="n"/>
      <c r="N109" s="21">
        <f>IF(OR(B109="",C109="",D109="",E109=""),"",IFERROR(ROUND((D109+E109-B109-C109)*24,2),""))</f>
        <v/>
      </c>
      <c r="O109" s="21">
        <f>IF(A109="","",IFERROR(MAX(K109,J109*'Settings'!$B$5),0))</f>
        <v/>
      </c>
      <c r="P109" s="46">
        <f>IF(A109="","",IF(I109="Canceled",0,IFERROR('Settings'!$B$3+O109*'Settings'!$B$4+L109*'Settings'!$B$6,0)))</f>
        <v/>
      </c>
      <c r="Q109" s="23">
        <f>IF(A109="","",IFERROR(IF(COUNTIF($A$5:$A$204,A109)&gt;1,"Duplicate Shift ID",IF(OR(B109="",C109="",D109="",E109=""),"Missing date/time",IF(D109+E109&lt;=B109+C109,"End must be after start",IF(I109="","Status required",IF(AND(I109&lt;&gt;"Canceled",F109=""),"Primary driver required",IF(AND(G109&lt;&gt;"",G109=F109),"Primary and backup match",IF(AND(F109&lt;&gt;"",COUNTIFS('Drivers'!$B$5:$B$104,F109,'Drivers'!$E$5:$E$104,"Yes",'Drivers'!$F$5:$F$104,"Yes")=0),"Primary not active/eligible",IF(AND(G109&lt;&gt;"",COUNTIFS('Drivers'!$B$5:$B$104,G109,'Drivers'!$E$5:$E$104,"Yes",'Drivers'!$F$5:$F$104,"Yes")=0),"Backup not active/eligible","OK")))))))),"Check inputs"))</f>
        <v/>
      </c>
      <c r="R109" s="23">
        <f>IF(OR(A109="",F109="",I109="Canceled",B109="",D109=""),"",IFERROR(IF(SUMPRODUCT(($F$5:$F$204=F109)*($I$5:$I$204&lt;&gt;"Canceled")*(($B$5:$B$204+$C$5:$C$204)&lt;(D109+E109))*(($D$5:$D$204+$E$5:$E$204)&gt;(B109+C109)))&gt;1,"Overlap","OK"),"Check inputs"))</f>
        <v/>
      </c>
    </row>
    <row r="110">
      <c r="A110" s="14" t="n"/>
      <c r="B110" s="44" t="n"/>
      <c r="C110" s="16" t="n"/>
      <c r="D110" s="44" t="n"/>
      <c r="E110" s="16" t="n"/>
      <c r="F110" s="14" t="n"/>
      <c r="G110" s="14" t="n"/>
      <c r="H110" s="14" t="n"/>
      <c r="I110" s="14" t="n"/>
      <c r="J110" s="17" t="n"/>
      <c r="K110" s="18" t="n"/>
      <c r="L110" s="45" t="n"/>
      <c r="M110" s="20" t="n"/>
      <c r="N110" s="21">
        <f>IF(OR(B110="",C110="",D110="",E110=""),"",IFERROR(ROUND((D110+E110-B110-C110)*24,2),""))</f>
        <v/>
      </c>
      <c r="O110" s="21">
        <f>IF(A110="","",IFERROR(MAX(K110,J110*'Settings'!$B$5),0))</f>
        <v/>
      </c>
      <c r="P110" s="46">
        <f>IF(A110="","",IF(I110="Canceled",0,IFERROR('Settings'!$B$3+O110*'Settings'!$B$4+L110*'Settings'!$B$6,0)))</f>
        <v/>
      </c>
      <c r="Q110" s="23">
        <f>IF(A110="","",IFERROR(IF(COUNTIF($A$5:$A$204,A110)&gt;1,"Duplicate Shift ID",IF(OR(B110="",C110="",D110="",E110=""),"Missing date/time",IF(D110+E110&lt;=B110+C110,"End must be after start",IF(I110="","Status required",IF(AND(I110&lt;&gt;"Canceled",F110=""),"Primary driver required",IF(AND(G110&lt;&gt;"",G110=F110),"Primary and backup match",IF(AND(F110&lt;&gt;"",COUNTIFS('Drivers'!$B$5:$B$104,F110,'Drivers'!$E$5:$E$104,"Yes",'Drivers'!$F$5:$F$104,"Yes")=0),"Primary not active/eligible",IF(AND(G110&lt;&gt;"",COUNTIFS('Drivers'!$B$5:$B$104,G110,'Drivers'!$E$5:$E$104,"Yes",'Drivers'!$F$5:$F$104,"Yes")=0),"Backup not active/eligible","OK")))))))),"Check inputs"))</f>
        <v/>
      </c>
      <c r="R110" s="23">
        <f>IF(OR(A110="",F110="",I110="Canceled",B110="",D110=""),"",IFERROR(IF(SUMPRODUCT(($F$5:$F$204=F110)*($I$5:$I$204&lt;&gt;"Canceled")*(($B$5:$B$204+$C$5:$C$204)&lt;(D110+E110))*(($D$5:$D$204+$E$5:$E$204)&gt;(B110+C110)))&gt;1,"Overlap","OK"),"Check inputs"))</f>
        <v/>
      </c>
    </row>
    <row r="111">
      <c r="A111" s="14" t="n"/>
      <c r="B111" s="44" t="n"/>
      <c r="C111" s="16" t="n"/>
      <c r="D111" s="44" t="n"/>
      <c r="E111" s="16" t="n"/>
      <c r="F111" s="14" t="n"/>
      <c r="G111" s="14" t="n"/>
      <c r="H111" s="14" t="n"/>
      <c r="I111" s="14" t="n"/>
      <c r="J111" s="17" t="n"/>
      <c r="K111" s="18" t="n"/>
      <c r="L111" s="45" t="n"/>
      <c r="M111" s="20" t="n"/>
      <c r="N111" s="21">
        <f>IF(OR(B111="",C111="",D111="",E111=""),"",IFERROR(ROUND((D111+E111-B111-C111)*24,2),""))</f>
        <v/>
      </c>
      <c r="O111" s="21">
        <f>IF(A111="","",IFERROR(MAX(K111,J111*'Settings'!$B$5),0))</f>
        <v/>
      </c>
      <c r="P111" s="46">
        <f>IF(A111="","",IF(I111="Canceled",0,IFERROR('Settings'!$B$3+O111*'Settings'!$B$4+L111*'Settings'!$B$6,0)))</f>
        <v/>
      </c>
      <c r="Q111" s="23">
        <f>IF(A111="","",IFERROR(IF(COUNTIF($A$5:$A$204,A111)&gt;1,"Duplicate Shift ID",IF(OR(B111="",C111="",D111="",E111=""),"Missing date/time",IF(D111+E111&lt;=B111+C111,"End must be after start",IF(I111="","Status required",IF(AND(I111&lt;&gt;"Canceled",F111=""),"Primary driver required",IF(AND(G111&lt;&gt;"",G111=F111),"Primary and backup match",IF(AND(F111&lt;&gt;"",COUNTIFS('Drivers'!$B$5:$B$104,F111,'Drivers'!$E$5:$E$104,"Yes",'Drivers'!$F$5:$F$104,"Yes")=0),"Primary not active/eligible",IF(AND(G111&lt;&gt;"",COUNTIFS('Drivers'!$B$5:$B$104,G111,'Drivers'!$E$5:$E$104,"Yes",'Drivers'!$F$5:$F$104,"Yes")=0),"Backup not active/eligible","OK")))))))),"Check inputs"))</f>
        <v/>
      </c>
      <c r="R111" s="23">
        <f>IF(OR(A111="",F111="",I111="Canceled",B111="",D111=""),"",IFERROR(IF(SUMPRODUCT(($F$5:$F$204=F111)*($I$5:$I$204&lt;&gt;"Canceled")*(($B$5:$B$204+$C$5:$C$204)&lt;(D111+E111))*(($D$5:$D$204+$E$5:$E$204)&gt;(B111+C111)))&gt;1,"Overlap","OK"),"Check inputs"))</f>
        <v/>
      </c>
    </row>
    <row r="112">
      <c r="A112" s="14" t="n"/>
      <c r="B112" s="44" t="n"/>
      <c r="C112" s="16" t="n"/>
      <c r="D112" s="44" t="n"/>
      <c r="E112" s="16" t="n"/>
      <c r="F112" s="14" t="n"/>
      <c r="G112" s="14" t="n"/>
      <c r="H112" s="14" t="n"/>
      <c r="I112" s="14" t="n"/>
      <c r="J112" s="17" t="n"/>
      <c r="K112" s="18" t="n"/>
      <c r="L112" s="45" t="n"/>
      <c r="M112" s="20" t="n"/>
      <c r="N112" s="21">
        <f>IF(OR(B112="",C112="",D112="",E112=""),"",IFERROR(ROUND((D112+E112-B112-C112)*24,2),""))</f>
        <v/>
      </c>
      <c r="O112" s="21">
        <f>IF(A112="","",IFERROR(MAX(K112,J112*'Settings'!$B$5),0))</f>
        <v/>
      </c>
      <c r="P112" s="46">
        <f>IF(A112="","",IF(I112="Canceled",0,IFERROR('Settings'!$B$3+O112*'Settings'!$B$4+L112*'Settings'!$B$6,0)))</f>
        <v/>
      </c>
      <c r="Q112" s="23">
        <f>IF(A112="","",IFERROR(IF(COUNTIF($A$5:$A$204,A112)&gt;1,"Duplicate Shift ID",IF(OR(B112="",C112="",D112="",E112=""),"Missing date/time",IF(D112+E112&lt;=B112+C112,"End must be after start",IF(I112="","Status required",IF(AND(I112&lt;&gt;"Canceled",F112=""),"Primary driver required",IF(AND(G112&lt;&gt;"",G112=F112),"Primary and backup match",IF(AND(F112&lt;&gt;"",COUNTIFS('Drivers'!$B$5:$B$104,F112,'Drivers'!$E$5:$E$104,"Yes",'Drivers'!$F$5:$F$104,"Yes")=0),"Primary not active/eligible",IF(AND(G112&lt;&gt;"",COUNTIFS('Drivers'!$B$5:$B$104,G112,'Drivers'!$E$5:$E$104,"Yes",'Drivers'!$F$5:$F$104,"Yes")=0),"Backup not active/eligible","OK")))))))),"Check inputs"))</f>
        <v/>
      </c>
      <c r="R112" s="23">
        <f>IF(OR(A112="",F112="",I112="Canceled",B112="",D112=""),"",IFERROR(IF(SUMPRODUCT(($F$5:$F$204=F112)*($I$5:$I$204&lt;&gt;"Canceled")*(($B$5:$B$204+$C$5:$C$204)&lt;(D112+E112))*(($D$5:$D$204+$E$5:$E$204)&gt;(B112+C112)))&gt;1,"Overlap","OK"),"Check inputs"))</f>
        <v/>
      </c>
    </row>
    <row r="113">
      <c r="A113" s="14" t="n"/>
      <c r="B113" s="44" t="n"/>
      <c r="C113" s="16" t="n"/>
      <c r="D113" s="44" t="n"/>
      <c r="E113" s="16" t="n"/>
      <c r="F113" s="14" t="n"/>
      <c r="G113" s="14" t="n"/>
      <c r="H113" s="14" t="n"/>
      <c r="I113" s="14" t="n"/>
      <c r="J113" s="17" t="n"/>
      <c r="K113" s="18" t="n"/>
      <c r="L113" s="45" t="n"/>
      <c r="M113" s="20" t="n"/>
      <c r="N113" s="21">
        <f>IF(OR(B113="",C113="",D113="",E113=""),"",IFERROR(ROUND((D113+E113-B113-C113)*24,2),""))</f>
        <v/>
      </c>
      <c r="O113" s="21">
        <f>IF(A113="","",IFERROR(MAX(K113,J113*'Settings'!$B$5),0))</f>
        <v/>
      </c>
      <c r="P113" s="46">
        <f>IF(A113="","",IF(I113="Canceled",0,IFERROR('Settings'!$B$3+O113*'Settings'!$B$4+L113*'Settings'!$B$6,0)))</f>
        <v/>
      </c>
      <c r="Q113" s="23">
        <f>IF(A113="","",IFERROR(IF(COUNTIF($A$5:$A$204,A113)&gt;1,"Duplicate Shift ID",IF(OR(B113="",C113="",D113="",E113=""),"Missing date/time",IF(D113+E113&lt;=B113+C113,"End must be after start",IF(I113="","Status required",IF(AND(I113&lt;&gt;"Canceled",F113=""),"Primary driver required",IF(AND(G113&lt;&gt;"",G113=F113),"Primary and backup match",IF(AND(F113&lt;&gt;"",COUNTIFS('Drivers'!$B$5:$B$104,F113,'Drivers'!$E$5:$E$104,"Yes",'Drivers'!$F$5:$F$104,"Yes")=0),"Primary not active/eligible",IF(AND(G113&lt;&gt;"",COUNTIFS('Drivers'!$B$5:$B$104,G113,'Drivers'!$E$5:$E$104,"Yes",'Drivers'!$F$5:$F$104,"Yes")=0),"Backup not active/eligible","OK")))))))),"Check inputs"))</f>
        <v/>
      </c>
      <c r="R113" s="23">
        <f>IF(OR(A113="",F113="",I113="Canceled",B113="",D113=""),"",IFERROR(IF(SUMPRODUCT(($F$5:$F$204=F113)*($I$5:$I$204&lt;&gt;"Canceled")*(($B$5:$B$204+$C$5:$C$204)&lt;(D113+E113))*(($D$5:$D$204+$E$5:$E$204)&gt;(B113+C113)))&gt;1,"Overlap","OK"),"Check inputs"))</f>
        <v/>
      </c>
    </row>
    <row r="114">
      <c r="A114" s="14" t="n"/>
      <c r="B114" s="44" t="n"/>
      <c r="C114" s="16" t="n"/>
      <c r="D114" s="44" t="n"/>
      <c r="E114" s="16" t="n"/>
      <c r="F114" s="14" t="n"/>
      <c r="G114" s="14" t="n"/>
      <c r="H114" s="14" t="n"/>
      <c r="I114" s="14" t="n"/>
      <c r="J114" s="17" t="n"/>
      <c r="K114" s="18" t="n"/>
      <c r="L114" s="45" t="n"/>
      <c r="M114" s="20" t="n"/>
      <c r="N114" s="21">
        <f>IF(OR(B114="",C114="",D114="",E114=""),"",IFERROR(ROUND((D114+E114-B114-C114)*24,2),""))</f>
        <v/>
      </c>
      <c r="O114" s="21">
        <f>IF(A114="","",IFERROR(MAX(K114,J114*'Settings'!$B$5),0))</f>
        <v/>
      </c>
      <c r="P114" s="46">
        <f>IF(A114="","",IF(I114="Canceled",0,IFERROR('Settings'!$B$3+O114*'Settings'!$B$4+L114*'Settings'!$B$6,0)))</f>
        <v/>
      </c>
      <c r="Q114" s="23">
        <f>IF(A114="","",IFERROR(IF(COUNTIF($A$5:$A$204,A114)&gt;1,"Duplicate Shift ID",IF(OR(B114="",C114="",D114="",E114=""),"Missing date/time",IF(D114+E114&lt;=B114+C114,"End must be after start",IF(I114="","Status required",IF(AND(I114&lt;&gt;"Canceled",F114=""),"Primary driver required",IF(AND(G114&lt;&gt;"",G114=F114),"Primary and backup match",IF(AND(F114&lt;&gt;"",COUNTIFS('Drivers'!$B$5:$B$104,F114,'Drivers'!$E$5:$E$104,"Yes",'Drivers'!$F$5:$F$104,"Yes")=0),"Primary not active/eligible",IF(AND(G114&lt;&gt;"",COUNTIFS('Drivers'!$B$5:$B$104,G114,'Drivers'!$E$5:$E$104,"Yes",'Drivers'!$F$5:$F$104,"Yes")=0),"Backup not active/eligible","OK")))))))),"Check inputs"))</f>
        <v/>
      </c>
      <c r="R114" s="23">
        <f>IF(OR(A114="",F114="",I114="Canceled",B114="",D114=""),"",IFERROR(IF(SUMPRODUCT(($F$5:$F$204=F114)*($I$5:$I$204&lt;&gt;"Canceled")*(($B$5:$B$204+$C$5:$C$204)&lt;(D114+E114))*(($D$5:$D$204+$E$5:$E$204)&gt;(B114+C114)))&gt;1,"Overlap","OK"),"Check inputs"))</f>
        <v/>
      </c>
    </row>
    <row r="115">
      <c r="A115" s="14" t="n"/>
      <c r="B115" s="44" t="n"/>
      <c r="C115" s="16" t="n"/>
      <c r="D115" s="44" t="n"/>
      <c r="E115" s="16" t="n"/>
      <c r="F115" s="14" t="n"/>
      <c r="G115" s="14" t="n"/>
      <c r="H115" s="14" t="n"/>
      <c r="I115" s="14" t="n"/>
      <c r="J115" s="17" t="n"/>
      <c r="K115" s="18" t="n"/>
      <c r="L115" s="45" t="n"/>
      <c r="M115" s="20" t="n"/>
      <c r="N115" s="21">
        <f>IF(OR(B115="",C115="",D115="",E115=""),"",IFERROR(ROUND((D115+E115-B115-C115)*24,2),""))</f>
        <v/>
      </c>
      <c r="O115" s="21">
        <f>IF(A115="","",IFERROR(MAX(K115,J115*'Settings'!$B$5),0))</f>
        <v/>
      </c>
      <c r="P115" s="46">
        <f>IF(A115="","",IF(I115="Canceled",0,IFERROR('Settings'!$B$3+O115*'Settings'!$B$4+L115*'Settings'!$B$6,0)))</f>
        <v/>
      </c>
      <c r="Q115" s="23">
        <f>IF(A115="","",IFERROR(IF(COUNTIF($A$5:$A$204,A115)&gt;1,"Duplicate Shift ID",IF(OR(B115="",C115="",D115="",E115=""),"Missing date/time",IF(D115+E115&lt;=B115+C115,"End must be after start",IF(I115="","Status required",IF(AND(I115&lt;&gt;"Canceled",F115=""),"Primary driver required",IF(AND(G115&lt;&gt;"",G115=F115),"Primary and backup match",IF(AND(F115&lt;&gt;"",COUNTIFS('Drivers'!$B$5:$B$104,F115,'Drivers'!$E$5:$E$104,"Yes",'Drivers'!$F$5:$F$104,"Yes")=0),"Primary not active/eligible",IF(AND(G115&lt;&gt;"",COUNTIFS('Drivers'!$B$5:$B$104,G115,'Drivers'!$E$5:$E$104,"Yes",'Drivers'!$F$5:$F$104,"Yes")=0),"Backup not active/eligible","OK")))))))),"Check inputs"))</f>
        <v/>
      </c>
      <c r="R115" s="23">
        <f>IF(OR(A115="",F115="",I115="Canceled",B115="",D115=""),"",IFERROR(IF(SUMPRODUCT(($F$5:$F$204=F115)*($I$5:$I$204&lt;&gt;"Canceled")*(($B$5:$B$204+$C$5:$C$204)&lt;(D115+E115))*(($D$5:$D$204+$E$5:$E$204)&gt;(B115+C115)))&gt;1,"Overlap","OK"),"Check inputs"))</f>
        <v/>
      </c>
    </row>
    <row r="116">
      <c r="A116" s="14" t="n"/>
      <c r="B116" s="44" t="n"/>
      <c r="C116" s="16" t="n"/>
      <c r="D116" s="44" t="n"/>
      <c r="E116" s="16" t="n"/>
      <c r="F116" s="14" t="n"/>
      <c r="G116" s="14" t="n"/>
      <c r="H116" s="14" t="n"/>
      <c r="I116" s="14" t="n"/>
      <c r="J116" s="17" t="n"/>
      <c r="K116" s="18" t="n"/>
      <c r="L116" s="45" t="n"/>
      <c r="M116" s="20" t="n"/>
      <c r="N116" s="21">
        <f>IF(OR(B116="",C116="",D116="",E116=""),"",IFERROR(ROUND((D116+E116-B116-C116)*24,2),""))</f>
        <v/>
      </c>
      <c r="O116" s="21">
        <f>IF(A116="","",IFERROR(MAX(K116,J116*'Settings'!$B$5),0))</f>
        <v/>
      </c>
      <c r="P116" s="46">
        <f>IF(A116="","",IF(I116="Canceled",0,IFERROR('Settings'!$B$3+O116*'Settings'!$B$4+L116*'Settings'!$B$6,0)))</f>
        <v/>
      </c>
      <c r="Q116" s="23">
        <f>IF(A116="","",IFERROR(IF(COUNTIF($A$5:$A$204,A116)&gt;1,"Duplicate Shift ID",IF(OR(B116="",C116="",D116="",E116=""),"Missing date/time",IF(D116+E116&lt;=B116+C116,"End must be after start",IF(I116="","Status required",IF(AND(I116&lt;&gt;"Canceled",F116=""),"Primary driver required",IF(AND(G116&lt;&gt;"",G116=F116),"Primary and backup match",IF(AND(F116&lt;&gt;"",COUNTIFS('Drivers'!$B$5:$B$104,F116,'Drivers'!$E$5:$E$104,"Yes",'Drivers'!$F$5:$F$104,"Yes")=0),"Primary not active/eligible",IF(AND(G116&lt;&gt;"",COUNTIFS('Drivers'!$B$5:$B$104,G116,'Drivers'!$E$5:$E$104,"Yes",'Drivers'!$F$5:$F$104,"Yes")=0),"Backup not active/eligible","OK")))))))),"Check inputs"))</f>
        <v/>
      </c>
      <c r="R116" s="23">
        <f>IF(OR(A116="",F116="",I116="Canceled",B116="",D116=""),"",IFERROR(IF(SUMPRODUCT(($F$5:$F$204=F116)*($I$5:$I$204&lt;&gt;"Canceled")*(($B$5:$B$204+$C$5:$C$204)&lt;(D116+E116))*(($D$5:$D$204+$E$5:$E$204)&gt;(B116+C116)))&gt;1,"Overlap","OK"),"Check inputs"))</f>
        <v/>
      </c>
    </row>
    <row r="117">
      <c r="A117" s="14" t="n"/>
      <c r="B117" s="44" t="n"/>
      <c r="C117" s="16" t="n"/>
      <c r="D117" s="44" t="n"/>
      <c r="E117" s="16" t="n"/>
      <c r="F117" s="14" t="n"/>
      <c r="G117" s="14" t="n"/>
      <c r="H117" s="14" t="n"/>
      <c r="I117" s="14" t="n"/>
      <c r="J117" s="17" t="n"/>
      <c r="K117" s="18" t="n"/>
      <c r="L117" s="45" t="n"/>
      <c r="M117" s="20" t="n"/>
      <c r="N117" s="21">
        <f>IF(OR(B117="",C117="",D117="",E117=""),"",IFERROR(ROUND((D117+E117-B117-C117)*24,2),""))</f>
        <v/>
      </c>
      <c r="O117" s="21">
        <f>IF(A117="","",IFERROR(MAX(K117,J117*'Settings'!$B$5),0))</f>
        <v/>
      </c>
      <c r="P117" s="46">
        <f>IF(A117="","",IF(I117="Canceled",0,IFERROR('Settings'!$B$3+O117*'Settings'!$B$4+L117*'Settings'!$B$6,0)))</f>
        <v/>
      </c>
      <c r="Q117" s="23">
        <f>IF(A117="","",IFERROR(IF(COUNTIF($A$5:$A$204,A117)&gt;1,"Duplicate Shift ID",IF(OR(B117="",C117="",D117="",E117=""),"Missing date/time",IF(D117+E117&lt;=B117+C117,"End must be after start",IF(I117="","Status required",IF(AND(I117&lt;&gt;"Canceled",F117=""),"Primary driver required",IF(AND(G117&lt;&gt;"",G117=F117),"Primary and backup match",IF(AND(F117&lt;&gt;"",COUNTIFS('Drivers'!$B$5:$B$104,F117,'Drivers'!$E$5:$E$104,"Yes",'Drivers'!$F$5:$F$104,"Yes")=0),"Primary not active/eligible",IF(AND(G117&lt;&gt;"",COUNTIFS('Drivers'!$B$5:$B$104,G117,'Drivers'!$E$5:$E$104,"Yes",'Drivers'!$F$5:$F$104,"Yes")=0),"Backup not active/eligible","OK")))))))),"Check inputs"))</f>
        <v/>
      </c>
      <c r="R117" s="23">
        <f>IF(OR(A117="",F117="",I117="Canceled",B117="",D117=""),"",IFERROR(IF(SUMPRODUCT(($F$5:$F$204=F117)*($I$5:$I$204&lt;&gt;"Canceled")*(($B$5:$B$204+$C$5:$C$204)&lt;(D117+E117))*(($D$5:$D$204+$E$5:$E$204)&gt;(B117+C117)))&gt;1,"Overlap","OK"),"Check inputs"))</f>
        <v/>
      </c>
    </row>
    <row r="118">
      <c r="A118" s="14" t="n"/>
      <c r="B118" s="44" t="n"/>
      <c r="C118" s="16" t="n"/>
      <c r="D118" s="44" t="n"/>
      <c r="E118" s="16" t="n"/>
      <c r="F118" s="14" t="n"/>
      <c r="G118" s="14" t="n"/>
      <c r="H118" s="14" t="n"/>
      <c r="I118" s="14" t="n"/>
      <c r="J118" s="17" t="n"/>
      <c r="K118" s="18" t="n"/>
      <c r="L118" s="45" t="n"/>
      <c r="M118" s="20" t="n"/>
      <c r="N118" s="21">
        <f>IF(OR(B118="",C118="",D118="",E118=""),"",IFERROR(ROUND((D118+E118-B118-C118)*24,2),""))</f>
        <v/>
      </c>
      <c r="O118" s="21">
        <f>IF(A118="","",IFERROR(MAX(K118,J118*'Settings'!$B$5),0))</f>
        <v/>
      </c>
      <c r="P118" s="46">
        <f>IF(A118="","",IF(I118="Canceled",0,IFERROR('Settings'!$B$3+O118*'Settings'!$B$4+L118*'Settings'!$B$6,0)))</f>
        <v/>
      </c>
      <c r="Q118" s="23">
        <f>IF(A118="","",IFERROR(IF(COUNTIF($A$5:$A$204,A118)&gt;1,"Duplicate Shift ID",IF(OR(B118="",C118="",D118="",E118=""),"Missing date/time",IF(D118+E118&lt;=B118+C118,"End must be after start",IF(I118="","Status required",IF(AND(I118&lt;&gt;"Canceled",F118=""),"Primary driver required",IF(AND(G118&lt;&gt;"",G118=F118),"Primary and backup match",IF(AND(F118&lt;&gt;"",COUNTIFS('Drivers'!$B$5:$B$104,F118,'Drivers'!$E$5:$E$104,"Yes",'Drivers'!$F$5:$F$104,"Yes")=0),"Primary not active/eligible",IF(AND(G118&lt;&gt;"",COUNTIFS('Drivers'!$B$5:$B$104,G118,'Drivers'!$E$5:$E$104,"Yes",'Drivers'!$F$5:$F$104,"Yes")=0),"Backup not active/eligible","OK")))))))),"Check inputs"))</f>
        <v/>
      </c>
      <c r="R118" s="23">
        <f>IF(OR(A118="",F118="",I118="Canceled",B118="",D118=""),"",IFERROR(IF(SUMPRODUCT(($F$5:$F$204=F118)*($I$5:$I$204&lt;&gt;"Canceled")*(($B$5:$B$204+$C$5:$C$204)&lt;(D118+E118))*(($D$5:$D$204+$E$5:$E$204)&gt;(B118+C118)))&gt;1,"Overlap","OK"),"Check inputs"))</f>
        <v/>
      </c>
    </row>
    <row r="119">
      <c r="A119" s="14" t="n"/>
      <c r="B119" s="44" t="n"/>
      <c r="C119" s="16" t="n"/>
      <c r="D119" s="44" t="n"/>
      <c r="E119" s="16" t="n"/>
      <c r="F119" s="14" t="n"/>
      <c r="G119" s="14" t="n"/>
      <c r="H119" s="14" t="n"/>
      <c r="I119" s="14" t="n"/>
      <c r="J119" s="17" t="n"/>
      <c r="K119" s="18" t="n"/>
      <c r="L119" s="45" t="n"/>
      <c r="M119" s="20" t="n"/>
      <c r="N119" s="21">
        <f>IF(OR(B119="",C119="",D119="",E119=""),"",IFERROR(ROUND((D119+E119-B119-C119)*24,2),""))</f>
        <v/>
      </c>
      <c r="O119" s="21">
        <f>IF(A119="","",IFERROR(MAX(K119,J119*'Settings'!$B$5),0))</f>
        <v/>
      </c>
      <c r="P119" s="46">
        <f>IF(A119="","",IF(I119="Canceled",0,IFERROR('Settings'!$B$3+O119*'Settings'!$B$4+L119*'Settings'!$B$6,0)))</f>
        <v/>
      </c>
      <c r="Q119" s="23">
        <f>IF(A119="","",IFERROR(IF(COUNTIF($A$5:$A$204,A119)&gt;1,"Duplicate Shift ID",IF(OR(B119="",C119="",D119="",E119=""),"Missing date/time",IF(D119+E119&lt;=B119+C119,"End must be after start",IF(I119="","Status required",IF(AND(I119&lt;&gt;"Canceled",F119=""),"Primary driver required",IF(AND(G119&lt;&gt;"",G119=F119),"Primary and backup match",IF(AND(F119&lt;&gt;"",COUNTIFS('Drivers'!$B$5:$B$104,F119,'Drivers'!$E$5:$E$104,"Yes",'Drivers'!$F$5:$F$104,"Yes")=0),"Primary not active/eligible",IF(AND(G119&lt;&gt;"",COUNTIFS('Drivers'!$B$5:$B$104,G119,'Drivers'!$E$5:$E$104,"Yes",'Drivers'!$F$5:$F$104,"Yes")=0),"Backup not active/eligible","OK")))))))),"Check inputs"))</f>
        <v/>
      </c>
      <c r="R119" s="23">
        <f>IF(OR(A119="",F119="",I119="Canceled",B119="",D119=""),"",IFERROR(IF(SUMPRODUCT(($F$5:$F$204=F119)*($I$5:$I$204&lt;&gt;"Canceled")*(($B$5:$B$204+$C$5:$C$204)&lt;(D119+E119))*(($D$5:$D$204+$E$5:$E$204)&gt;(B119+C119)))&gt;1,"Overlap","OK"),"Check inputs"))</f>
        <v/>
      </c>
    </row>
    <row r="120">
      <c r="A120" s="14" t="n"/>
      <c r="B120" s="44" t="n"/>
      <c r="C120" s="16" t="n"/>
      <c r="D120" s="44" t="n"/>
      <c r="E120" s="16" t="n"/>
      <c r="F120" s="14" t="n"/>
      <c r="G120" s="14" t="n"/>
      <c r="H120" s="14" t="n"/>
      <c r="I120" s="14" t="n"/>
      <c r="J120" s="17" t="n"/>
      <c r="K120" s="18" t="n"/>
      <c r="L120" s="45" t="n"/>
      <c r="M120" s="20" t="n"/>
      <c r="N120" s="21">
        <f>IF(OR(B120="",C120="",D120="",E120=""),"",IFERROR(ROUND((D120+E120-B120-C120)*24,2),""))</f>
        <v/>
      </c>
      <c r="O120" s="21">
        <f>IF(A120="","",IFERROR(MAX(K120,J120*'Settings'!$B$5),0))</f>
        <v/>
      </c>
      <c r="P120" s="46">
        <f>IF(A120="","",IF(I120="Canceled",0,IFERROR('Settings'!$B$3+O120*'Settings'!$B$4+L120*'Settings'!$B$6,0)))</f>
        <v/>
      </c>
      <c r="Q120" s="23">
        <f>IF(A120="","",IFERROR(IF(COUNTIF($A$5:$A$204,A120)&gt;1,"Duplicate Shift ID",IF(OR(B120="",C120="",D120="",E120=""),"Missing date/time",IF(D120+E120&lt;=B120+C120,"End must be after start",IF(I120="","Status required",IF(AND(I120&lt;&gt;"Canceled",F120=""),"Primary driver required",IF(AND(G120&lt;&gt;"",G120=F120),"Primary and backup match",IF(AND(F120&lt;&gt;"",COUNTIFS('Drivers'!$B$5:$B$104,F120,'Drivers'!$E$5:$E$104,"Yes",'Drivers'!$F$5:$F$104,"Yes")=0),"Primary not active/eligible",IF(AND(G120&lt;&gt;"",COUNTIFS('Drivers'!$B$5:$B$104,G120,'Drivers'!$E$5:$E$104,"Yes",'Drivers'!$F$5:$F$104,"Yes")=0),"Backup not active/eligible","OK")))))))),"Check inputs"))</f>
        <v/>
      </c>
      <c r="R120" s="23">
        <f>IF(OR(A120="",F120="",I120="Canceled",B120="",D120=""),"",IFERROR(IF(SUMPRODUCT(($F$5:$F$204=F120)*($I$5:$I$204&lt;&gt;"Canceled")*(($B$5:$B$204+$C$5:$C$204)&lt;(D120+E120))*(($D$5:$D$204+$E$5:$E$204)&gt;(B120+C120)))&gt;1,"Overlap","OK"),"Check inputs"))</f>
        <v/>
      </c>
    </row>
    <row r="121">
      <c r="A121" s="14" t="n"/>
      <c r="B121" s="44" t="n"/>
      <c r="C121" s="16" t="n"/>
      <c r="D121" s="44" t="n"/>
      <c r="E121" s="16" t="n"/>
      <c r="F121" s="14" t="n"/>
      <c r="G121" s="14" t="n"/>
      <c r="H121" s="14" t="n"/>
      <c r="I121" s="14" t="n"/>
      <c r="J121" s="17" t="n"/>
      <c r="K121" s="18" t="n"/>
      <c r="L121" s="45" t="n"/>
      <c r="M121" s="20" t="n"/>
      <c r="N121" s="21">
        <f>IF(OR(B121="",C121="",D121="",E121=""),"",IFERROR(ROUND((D121+E121-B121-C121)*24,2),""))</f>
        <v/>
      </c>
      <c r="O121" s="21">
        <f>IF(A121="","",IFERROR(MAX(K121,J121*'Settings'!$B$5),0))</f>
        <v/>
      </c>
      <c r="P121" s="46">
        <f>IF(A121="","",IF(I121="Canceled",0,IFERROR('Settings'!$B$3+O121*'Settings'!$B$4+L121*'Settings'!$B$6,0)))</f>
        <v/>
      </c>
      <c r="Q121" s="23">
        <f>IF(A121="","",IFERROR(IF(COUNTIF($A$5:$A$204,A121)&gt;1,"Duplicate Shift ID",IF(OR(B121="",C121="",D121="",E121=""),"Missing date/time",IF(D121+E121&lt;=B121+C121,"End must be after start",IF(I121="","Status required",IF(AND(I121&lt;&gt;"Canceled",F121=""),"Primary driver required",IF(AND(G121&lt;&gt;"",G121=F121),"Primary and backup match",IF(AND(F121&lt;&gt;"",COUNTIFS('Drivers'!$B$5:$B$104,F121,'Drivers'!$E$5:$E$104,"Yes",'Drivers'!$F$5:$F$104,"Yes")=0),"Primary not active/eligible",IF(AND(G121&lt;&gt;"",COUNTIFS('Drivers'!$B$5:$B$104,G121,'Drivers'!$E$5:$E$104,"Yes",'Drivers'!$F$5:$F$104,"Yes")=0),"Backup not active/eligible","OK")))))))),"Check inputs"))</f>
        <v/>
      </c>
      <c r="R121" s="23">
        <f>IF(OR(A121="",F121="",I121="Canceled",B121="",D121=""),"",IFERROR(IF(SUMPRODUCT(($F$5:$F$204=F121)*($I$5:$I$204&lt;&gt;"Canceled")*(($B$5:$B$204+$C$5:$C$204)&lt;(D121+E121))*(($D$5:$D$204+$E$5:$E$204)&gt;(B121+C121)))&gt;1,"Overlap","OK"),"Check inputs"))</f>
        <v/>
      </c>
    </row>
    <row r="122">
      <c r="A122" s="14" t="n"/>
      <c r="B122" s="44" t="n"/>
      <c r="C122" s="16" t="n"/>
      <c r="D122" s="44" t="n"/>
      <c r="E122" s="16" t="n"/>
      <c r="F122" s="14" t="n"/>
      <c r="G122" s="14" t="n"/>
      <c r="H122" s="14" t="n"/>
      <c r="I122" s="14" t="n"/>
      <c r="J122" s="17" t="n"/>
      <c r="K122" s="18" t="n"/>
      <c r="L122" s="45" t="n"/>
      <c r="M122" s="20" t="n"/>
      <c r="N122" s="21">
        <f>IF(OR(B122="",C122="",D122="",E122=""),"",IFERROR(ROUND((D122+E122-B122-C122)*24,2),""))</f>
        <v/>
      </c>
      <c r="O122" s="21">
        <f>IF(A122="","",IFERROR(MAX(K122,J122*'Settings'!$B$5),0))</f>
        <v/>
      </c>
      <c r="P122" s="46">
        <f>IF(A122="","",IF(I122="Canceled",0,IFERROR('Settings'!$B$3+O122*'Settings'!$B$4+L122*'Settings'!$B$6,0)))</f>
        <v/>
      </c>
      <c r="Q122" s="23">
        <f>IF(A122="","",IFERROR(IF(COUNTIF($A$5:$A$204,A122)&gt;1,"Duplicate Shift ID",IF(OR(B122="",C122="",D122="",E122=""),"Missing date/time",IF(D122+E122&lt;=B122+C122,"End must be after start",IF(I122="","Status required",IF(AND(I122&lt;&gt;"Canceled",F122=""),"Primary driver required",IF(AND(G122&lt;&gt;"",G122=F122),"Primary and backup match",IF(AND(F122&lt;&gt;"",COUNTIFS('Drivers'!$B$5:$B$104,F122,'Drivers'!$E$5:$E$104,"Yes",'Drivers'!$F$5:$F$104,"Yes")=0),"Primary not active/eligible",IF(AND(G122&lt;&gt;"",COUNTIFS('Drivers'!$B$5:$B$104,G122,'Drivers'!$E$5:$E$104,"Yes",'Drivers'!$F$5:$F$104,"Yes")=0),"Backup not active/eligible","OK")))))))),"Check inputs"))</f>
        <v/>
      </c>
      <c r="R122" s="23">
        <f>IF(OR(A122="",F122="",I122="Canceled",B122="",D122=""),"",IFERROR(IF(SUMPRODUCT(($F$5:$F$204=F122)*($I$5:$I$204&lt;&gt;"Canceled")*(($B$5:$B$204+$C$5:$C$204)&lt;(D122+E122))*(($D$5:$D$204+$E$5:$E$204)&gt;(B122+C122)))&gt;1,"Overlap","OK"),"Check inputs"))</f>
        <v/>
      </c>
    </row>
    <row r="123">
      <c r="A123" s="14" t="n"/>
      <c r="B123" s="44" t="n"/>
      <c r="C123" s="16" t="n"/>
      <c r="D123" s="44" t="n"/>
      <c r="E123" s="16" t="n"/>
      <c r="F123" s="14" t="n"/>
      <c r="G123" s="14" t="n"/>
      <c r="H123" s="14" t="n"/>
      <c r="I123" s="14" t="n"/>
      <c r="J123" s="17" t="n"/>
      <c r="K123" s="18" t="n"/>
      <c r="L123" s="45" t="n"/>
      <c r="M123" s="20" t="n"/>
      <c r="N123" s="21">
        <f>IF(OR(B123="",C123="",D123="",E123=""),"",IFERROR(ROUND((D123+E123-B123-C123)*24,2),""))</f>
        <v/>
      </c>
      <c r="O123" s="21">
        <f>IF(A123="","",IFERROR(MAX(K123,J123*'Settings'!$B$5),0))</f>
        <v/>
      </c>
      <c r="P123" s="46">
        <f>IF(A123="","",IF(I123="Canceled",0,IFERROR('Settings'!$B$3+O123*'Settings'!$B$4+L123*'Settings'!$B$6,0)))</f>
        <v/>
      </c>
      <c r="Q123" s="23">
        <f>IF(A123="","",IFERROR(IF(COUNTIF($A$5:$A$204,A123)&gt;1,"Duplicate Shift ID",IF(OR(B123="",C123="",D123="",E123=""),"Missing date/time",IF(D123+E123&lt;=B123+C123,"End must be after start",IF(I123="","Status required",IF(AND(I123&lt;&gt;"Canceled",F123=""),"Primary driver required",IF(AND(G123&lt;&gt;"",G123=F123),"Primary and backup match",IF(AND(F123&lt;&gt;"",COUNTIFS('Drivers'!$B$5:$B$104,F123,'Drivers'!$E$5:$E$104,"Yes",'Drivers'!$F$5:$F$104,"Yes")=0),"Primary not active/eligible",IF(AND(G123&lt;&gt;"",COUNTIFS('Drivers'!$B$5:$B$104,G123,'Drivers'!$E$5:$E$104,"Yes",'Drivers'!$F$5:$F$104,"Yes")=0),"Backup not active/eligible","OK")))))))),"Check inputs"))</f>
        <v/>
      </c>
      <c r="R123" s="23">
        <f>IF(OR(A123="",F123="",I123="Canceled",B123="",D123=""),"",IFERROR(IF(SUMPRODUCT(($F$5:$F$204=F123)*($I$5:$I$204&lt;&gt;"Canceled")*(($B$5:$B$204+$C$5:$C$204)&lt;(D123+E123))*(($D$5:$D$204+$E$5:$E$204)&gt;(B123+C123)))&gt;1,"Overlap","OK"),"Check inputs"))</f>
        <v/>
      </c>
    </row>
    <row r="124">
      <c r="A124" s="14" t="n"/>
      <c r="B124" s="44" t="n"/>
      <c r="C124" s="16" t="n"/>
      <c r="D124" s="44" t="n"/>
      <c r="E124" s="16" t="n"/>
      <c r="F124" s="14" t="n"/>
      <c r="G124" s="14" t="n"/>
      <c r="H124" s="14" t="n"/>
      <c r="I124" s="14" t="n"/>
      <c r="J124" s="17" t="n"/>
      <c r="K124" s="18" t="n"/>
      <c r="L124" s="45" t="n"/>
      <c r="M124" s="20" t="n"/>
      <c r="N124" s="21">
        <f>IF(OR(B124="",C124="",D124="",E124=""),"",IFERROR(ROUND((D124+E124-B124-C124)*24,2),""))</f>
        <v/>
      </c>
      <c r="O124" s="21">
        <f>IF(A124="","",IFERROR(MAX(K124,J124*'Settings'!$B$5),0))</f>
        <v/>
      </c>
      <c r="P124" s="46">
        <f>IF(A124="","",IF(I124="Canceled",0,IFERROR('Settings'!$B$3+O124*'Settings'!$B$4+L124*'Settings'!$B$6,0)))</f>
        <v/>
      </c>
      <c r="Q124" s="23">
        <f>IF(A124="","",IFERROR(IF(COUNTIF($A$5:$A$204,A124)&gt;1,"Duplicate Shift ID",IF(OR(B124="",C124="",D124="",E124=""),"Missing date/time",IF(D124+E124&lt;=B124+C124,"End must be after start",IF(I124="","Status required",IF(AND(I124&lt;&gt;"Canceled",F124=""),"Primary driver required",IF(AND(G124&lt;&gt;"",G124=F124),"Primary and backup match",IF(AND(F124&lt;&gt;"",COUNTIFS('Drivers'!$B$5:$B$104,F124,'Drivers'!$E$5:$E$104,"Yes",'Drivers'!$F$5:$F$104,"Yes")=0),"Primary not active/eligible",IF(AND(G124&lt;&gt;"",COUNTIFS('Drivers'!$B$5:$B$104,G124,'Drivers'!$E$5:$E$104,"Yes",'Drivers'!$F$5:$F$104,"Yes")=0),"Backup not active/eligible","OK")))))))),"Check inputs"))</f>
        <v/>
      </c>
      <c r="R124" s="23">
        <f>IF(OR(A124="",F124="",I124="Canceled",B124="",D124=""),"",IFERROR(IF(SUMPRODUCT(($F$5:$F$204=F124)*($I$5:$I$204&lt;&gt;"Canceled")*(($B$5:$B$204+$C$5:$C$204)&lt;(D124+E124))*(($D$5:$D$204+$E$5:$E$204)&gt;(B124+C124)))&gt;1,"Overlap","OK"),"Check inputs"))</f>
        <v/>
      </c>
    </row>
    <row r="125">
      <c r="A125" s="14" t="n"/>
      <c r="B125" s="44" t="n"/>
      <c r="C125" s="16" t="n"/>
      <c r="D125" s="44" t="n"/>
      <c r="E125" s="16" t="n"/>
      <c r="F125" s="14" t="n"/>
      <c r="G125" s="14" t="n"/>
      <c r="H125" s="14" t="n"/>
      <c r="I125" s="14" t="n"/>
      <c r="J125" s="17" t="n"/>
      <c r="K125" s="18" t="n"/>
      <c r="L125" s="45" t="n"/>
      <c r="M125" s="20" t="n"/>
      <c r="N125" s="21">
        <f>IF(OR(B125="",C125="",D125="",E125=""),"",IFERROR(ROUND((D125+E125-B125-C125)*24,2),""))</f>
        <v/>
      </c>
      <c r="O125" s="21">
        <f>IF(A125="","",IFERROR(MAX(K125,J125*'Settings'!$B$5),0))</f>
        <v/>
      </c>
      <c r="P125" s="46">
        <f>IF(A125="","",IF(I125="Canceled",0,IFERROR('Settings'!$B$3+O125*'Settings'!$B$4+L125*'Settings'!$B$6,0)))</f>
        <v/>
      </c>
      <c r="Q125" s="23">
        <f>IF(A125="","",IFERROR(IF(COUNTIF($A$5:$A$204,A125)&gt;1,"Duplicate Shift ID",IF(OR(B125="",C125="",D125="",E125=""),"Missing date/time",IF(D125+E125&lt;=B125+C125,"End must be after start",IF(I125="","Status required",IF(AND(I125&lt;&gt;"Canceled",F125=""),"Primary driver required",IF(AND(G125&lt;&gt;"",G125=F125),"Primary and backup match",IF(AND(F125&lt;&gt;"",COUNTIFS('Drivers'!$B$5:$B$104,F125,'Drivers'!$E$5:$E$104,"Yes",'Drivers'!$F$5:$F$104,"Yes")=0),"Primary not active/eligible",IF(AND(G125&lt;&gt;"",COUNTIFS('Drivers'!$B$5:$B$104,G125,'Drivers'!$E$5:$E$104,"Yes",'Drivers'!$F$5:$F$104,"Yes")=0),"Backup not active/eligible","OK")))))))),"Check inputs"))</f>
        <v/>
      </c>
      <c r="R125" s="23">
        <f>IF(OR(A125="",F125="",I125="Canceled",B125="",D125=""),"",IFERROR(IF(SUMPRODUCT(($F$5:$F$204=F125)*($I$5:$I$204&lt;&gt;"Canceled")*(($B$5:$B$204+$C$5:$C$204)&lt;(D125+E125))*(($D$5:$D$204+$E$5:$E$204)&gt;(B125+C125)))&gt;1,"Overlap","OK"),"Check inputs"))</f>
        <v/>
      </c>
    </row>
    <row r="126">
      <c r="A126" s="14" t="n"/>
      <c r="B126" s="44" t="n"/>
      <c r="C126" s="16" t="n"/>
      <c r="D126" s="44" t="n"/>
      <c r="E126" s="16" t="n"/>
      <c r="F126" s="14" t="n"/>
      <c r="G126" s="14" t="n"/>
      <c r="H126" s="14" t="n"/>
      <c r="I126" s="14" t="n"/>
      <c r="J126" s="17" t="n"/>
      <c r="K126" s="18" t="n"/>
      <c r="L126" s="45" t="n"/>
      <c r="M126" s="20" t="n"/>
      <c r="N126" s="21">
        <f>IF(OR(B126="",C126="",D126="",E126=""),"",IFERROR(ROUND((D126+E126-B126-C126)*24,2),""))</f>
        <v/>
      </c>
      <c r="O126" s="21">
        <f>IF(A126="","",IFERROR(MAX(K126,J126*'Settings'!$B$5),0))</f>
        <v/>
      </c>
      <c r="P126" s="46">
        <f>IF(A126="","",IF(I126="Canceled",0,IFERROR('Settings'!$B$3+O126*'Settings'!$B$4+L126*'Settings'!$B$6,0)))</f>
        <v/>
      </c>
      <c r="Q126" s="23">
        <f>IF(A126="","",IFERROR(IF(COUNTIF($A$5:$A$204,A126)&gt;1,"Duplicate Shift ID",IF(OR(B126="",C126="",D126="",E126=""),"Missing date/time",IF(D126+E126&lt;=B126+C126,"End must be after start",IF(I126="","Status required",IF(AND(I126&lt;&gt;"Canceled",F126=""),"Primary driver required",IF(AND(G126&lt;&gt;"",G126=F126),"Primary and backup match",IF(AND(F126&lt;&gt;"",COUNTIFS('Drivers'!$B$5:$B$104,F126,'Drivers'!$E$5:$E$104,"Yes",'Drivers'!$F$5:$F$104,"Yes")=0),"Primary not active/eligible",IF(AND(G126&lt;&gt;"",COUNTIFS('Drivers'!$B$5:$B$104,G126,'Drivers'!$E$5:$E$104,"Yes",'Drivers'!$F$5:$F$104,"Yes")=0),"Backup not active/eligible","OK")))))))),"Check inputs"))</f>
        <v/>
      </c>
      <c r="R126" s="23">
        <f>IF(OR(A126="",F126="",I126="Canceled",B126="",D126=""),"",IFERROR(IF(SUMPRODUCT(($F$5:$F$204=F126)*($I$5:$I$204&lt;&gt;"Canceled")*(($B$5:$B$204+$C$5:$C$204)&lt;(D126+E126))*(($D$5:$D$204+$E$5:$E$204)&gt;(B126+C126)))&gt;1,"Overlap","OK"),"Check inputs"))</f>
        <v/>
      </c>
    </row>
    <row r="127">
      <c r="A127" s="14" t="n"/>
      <c r="B127" s="44" t="n"/>
      <c r="C127" s="16" t="n"/>
      <c r="D127" s="44" t="n"/>
      <c r="E127" s="16" t="n"/>
      <c r="F127" s="14" t="n"/>
      <c r="G127" s="14" t="n"/>
      <c r="H127" s="14" t="n"/>
      <c r="I127" s="14" t="n"/>
      <c r="J127" s="17" t="n"/>
      <c r="K127" s="18" t="n"/>
      <c r="L127" s="45" t="n"/>
      <c r="M127" s="20" t="n"/>
      <c r="N127" s="21">
        <f>IF(OR(B127="",C127="",D127="",E127=""),"",IFERROR(ROUND((D127+E127-B127-C127)*24,2),""))</f>
        <v/>
      </c>
      <c r="O127" s="21">
        <f>IF(A127="","",IFERROR(MAX(K127,J127*'Settings'!$B$5),0))</f>
        <v/>
      </c>
      <c r="P127" s="46">
        <f>IF(A127="","",IF(I127="Canceled",0,IFERROR('Settings'!$B$3+O127*'Settings'!$B$4+L127*'Settings'!$B$6,0)))</f>
        <v/>
      </c>
      <c r="Q127" s="23">
        <f>IF(A127="","",IFERROR(IF(COUNTIF($A$5:$A$204,A127)&gt;1,"Duplicate Shift ID",IF(OR(B127="",C127="",D127="",E127=""),"Missing date/time",IF(D127+E127&lt;=B127+C127,"End must be after start",IF(I127="","Status required",IF(AND(I127&lt;&gt;"Canceled",F127=""),"Primary driver required",IF(AND(G127&lt;&gt;"",G127=F127),"Primary and backup match",IF(AND(F127&lt;&gt;"",COUNTIFS('Drivers'!$B$5:$B$104,F127,'Drivers'!$E$5:$E$104,"Yes",'Drivers'!$F$5:$F$104,"Yes")=0),"Primary not active/eligible",IF(AND(G127&lt;&gt;"",COUNTIFS('Drivers'!$B$5:$B$104,G127,'Drivers'!$E$5:$E$104,"Yes",'Drivers'!$F$5:$F$104,"Yes")=0),"Backup not active/eligible","OK")))))))),"Check inputs"))</f>
        <v/>
      </c>
      <c r="R127" s="23">
        <f>IF(OR(A127="",F127="",I127="Canceled",B127="",D127=""),"",IFERROR(IF(SUMPRODUCT(($F$5:$F$204=F127)*($I$5:$I$204&lt;&gt;"Canceled")*(($B$5:$B$204+$C$5:$C$204)&lt;(D127+E127))*(($D$5:$D$204+$E$5:$E$204)&gt;(B127+C127)))&gt;1,"Overlap","OK"),"Check inputs"))</f>
        <v/>
      </c>
    </row>
    <row r="128">
      <c r="A128" s="14" t="n"/>
      <c r="B128" s="44" t="n"/>
      <c r="C128" s="16" t="n"/>
      <c r="D128" s="44" t="n"/>
      <c r="E128" s="16" t="n"/>
      <c r="F128" s="14" t="n"/>
      <c r="G128" s="14" t="n"/>
      <c r="H128" s="14" t="n"/>
      <c r="I128" s="14" t="n"/>
      <c r="J128" s="17" t="n"/>
      <c r="K128" s="18" t="n"/>
      <c r="L128" s="45" t="n"/>
      <c r="M128" s="20" t="n"/>
      <c r="N128" s="21">
        <f>IF(OR(B128="",C128="",D128="",E128=""),"",IFERROR(ROUND((D128+E128-B128-C128)*24,2),""))</f>
        <v/>
      </c>
      <c r="O128" s="21">
        <f>IF(A128="","",IFERROR(MAX(K128,J128*'Settings'!$B$5),0))</f>
        <v/>
      </c>
      <c r="P128" s="46">
        <f>IF(A128="","",IF(I128="Canceled",0,IFERROR('Settings'!$B$3+O128*'Settings'!$B$4+L128*'Settings'!$B$6,0)))</f>
        <v/>
      </c>
      <c r="Q128" s="23">
        <f>IF(A128="","",IFERROR(IF(COUNTIF($A$5:$A$204,A128)&gt;1,"Duplicate Shift ID",IF(OR(B128="",C128="",D128="",E128=""),"Missing date/time",IF(D128+E128&lt;=B128+C128,"End must be after start",IF(I128="","Status required",IF(AND(I128&lt;&gt;"Canceled",F128=""),"Primary driver required",IF(AND(G128&lt;&gt;"",G128=F128),"Primary and backup match",IF(AND(F128&lt;&gt;"",COUNTIFS('Drivers'!$B$5:$B$104,F128,'Drivers'!$E$5:$E$104,"Yes",'Drivers'!$F$5:$F$104,"Yes")=0),"Primary not active/eligible",IF(AND(G128&lt;&gt;"",COUNTIFS('Drivers'!$B$5:$B$104,G128,'Drivers'!$E$5:$E$104,"Yes",'Drivers'!$F$5:$F$104,"Yes")=0),"Backup not active/eligible","OK")))))))),"Check inputs"))</f>
        <v/>
      </c>
      <c r="R128" s="23">
        <f>IF(OR(A128="",F128="",I128="Canceled",B128="",D128=""),"",IFERROR(IF(SUMPRODUCT(($F$5:$F$204=F128)*($I$5:$I$204&lt;&gt;"Canceled")*(($B$5:$B$204+$C$5:$C$204)&lt;(D128+E128))*(($D$5:$D$204+$E$5:$E$204)&gt;(B128+C128)))&gt;1,"Overlap","OK"),"Check inputs"))</f>
        <v/>
      </c>
    </row>
    <row r="129">
      <c r="A129" s="14" t="n"/>
      <c r="B129" s="44" t="n"/>
      <c r="C129" s="16" t="n"/>
      <c r="D129" s="44" t="n"/>
      <c r="E129" s="16" t="n"/>
      <c r="F129" s="14" t="n"/>
      <c r="G129" s="14" t="n"/>
      <c r="H129" s="14" t="n"/>
      <c r="I129" s="14" t="n"/>
      <c r="J129" s="17" t="n"/>
      <c r="K129" s="18" t="n"/>
      <c r="L129" s="45" t="n"/>
      <c r="M129" s="20" t="n"/>
      <c r="N129" s="21">
        <f>IF(OR(B129="",C129="",D129="",E129=""),"",IFERROR(ROUND((D129+E129-B129-C129)*24,2),""))</f>
        <v/>
      </c>
      <c r="O129" s="21">
        <f>IF(A129="","",IFERROR(MAX(K129,J129*'Settings'!$B$5),0))</f>
        <v/>
      </c>
      <c r="P129" s="46">
        <f>IF(A129="","",IF(I129="Canceled",0,IFERROR('Settings'!$B$3+O129*'Settings'!$B$4+L129*'Settings'!$B$6,0)))</f>
        <v/>
      </c>
      <c r="Q129" s="23">
        <f>IF(A129="","",IFERROR(IF(COUNTIF($A$5:$A$204,A129)&gt;1,"Duplicate Shift ID",IF(OR(B129="",C129="",D129="",E129=""),"Missing date/time",IF(D129+E129&lt;=B129+C129,"End must be after start",IF(I129="","Status required",IF(AND(I129&lt;&gt;"Canceled",F129=""),"Primary driver required",IF(AND(G129&lt;&gt;"",G129=F129),"Primary and backup match",IF(AND(F129&lt;&gt;"",COUNTIFS('Drivers'!$B$5:$B$104,F129,'Drivers'!$E$5:$E$104,"Yes",'Drivers'!$F$5:$F$104,"Yes")=0),"Primary not active/eligible",IF(AND(G129&lt;&gt;"",COUNTIFS('Drivers'!$B$5:$B$104,G129,'Drivers'!$E$5:$E$104,"Yes",'Drivers'!$F$5:$F$104,"Yes")=0),"Backup not active/eligible","OK")))))))),"Check inputs"))</f>
        <v/>
      </c>
      <c r="R129" s="23">
        <f>IF(OR(A129="",F129="",I129="Canceled",B129="",D129=""),"",IFERROR(IF(SUMPRODUCT(($F$5:$F$204=F129)*($I$5:$I$204&lt;&gt;"Canceled")*(($B$5:$B$204+$C$5:$C$204)&lt;(D129+E129))*(($D$5:$D$204+$E$5:$E$204)&gt;(B129+C129)))&gt;1,"Overlap","OK"),"Check inputs"))</f>
        <v/>
      </c>
    </row>
    <row r="130">
      <c r="A130" s="14" t="n"/>
      <c r="B130" s="44" t="n"/>
      <c r="C130" s="16" t="n"/>
      <c r="D130" s="44" t="n"/>
      <c r="E130" s="16" t="n"/>
      <c r="F130" s="14" t="n"/>
      <c r="G130" s="14" t="n"/>
      <c r="H130" s="14" t="n"/>
      <c r="I130" s="14" t="n"/>
      <c r="J130" s="17" t="n"/>
      <c r="K130" s="18" t="n"/>
      <c r="L130" s="45" t="n"/>
      <c r="M130" s="20" t="n"/>
      <c r="N130" s="21">
        <f>IF(OR(B130="",C130="",D130="",E130=""),"",IFERROR(ROUND((D130+E130-B130-C130)*24,2),""))</f>
        <v/>
      </c>
      <c r="O130" s="21">
        <f>IF(A130="","",IFERROR(MAX(K130,J130*'Settings'!$B$5),0))</f>
        <v/>
      </c>
      <c r="P130" s="46">
        <f>IF(A130="","",IF(I130="Canceled",0,IFERROR('Settings'!$B$3+O130*'Settings'!$B$4+L130*'Settings'!$B$6,0)))</f>
        <v/>
      </c>
      <c r="Q130" s="23">
        <f>IF(A130="","",IFERROR(IF(COUNTIF($A$5:$A$204,A130)&gt;1,"Duplicate Shift ID",IF(OR(B130="",C130="",D130="",E130=""),"Missing date/time",IF(D130+E130&lt;=B130+C130,"End must be after start",IF(I130="","Status required",IF(AND(I130&lt;&gt;"Canceled",F130=""),"Primary driver required",IF(AND(G130&lt;&gt;"",G130=F130),"Primary and backup match",IF(AND(F130&lt;&gt;"",COUNTIFS('Drivers'!$B$5:$B$104,F130,'Drivers'!$E$5:$E$104,"Yes",'Drivers'!$F$5:$F$104,"Yes")=0),"Primary not active/eligible",IF(AND(G130&lt;&gt;"",COUNTIFS('Drivers'!$B$5:$B$104,G130,'Drivers'!$E$5:$E$104,"Yes",'Drivers'!$F$5:$F$104,"Yes")=0),"Backup not active/eligible","OK")))))))),"Check inputs"))</f>
        <v/>
      </c>
      <c r="R130" s="23">
        <f>IF(OR(A130="",F130="",I130="Canceled",B130="",D130=""),"",IFERROR(IF(SUMPRODUCT(($F$5:$F$204=F130)*($I$5:$I$204&lt;&gt;"Canceled")*(($B$5:$B$204+$C$5:$C$204)&lt;(D130+E130))*(($D$5:$D$204+$E$5:$E$204)&gt;(B130+C130)))&gt;1,"Overlap","OK"),"Check inputs"))</f>
        <v/>
      </c>
    </row>
    <row r="131">
      <c r="A131" s="14" t="n"/>
      <c r="B131" s="44" t="n"/>
      <c r="C131" s="16" t="n"/>
      <c r="D131" s="44" t="n"/>
      <c r="E131" s="16" t="n"/>
      <c r="F131" s="14" t="n"/>
      <c r="G131" s="14" t="n"/>
      <c r="H131" s="14" t="n"/>
      <c r="I131" s="14" t="n"/>
      <c r="J131" s="17" t="n"/>
      <c r="K131" s="18" t="n"/>
      <c r="L131" s="45" t="n"/>
      <c r="M131" s="20" t="n"/>
      <c r="N131" s="21">
        <f>IF(OR(B131="",C131="",D131="",E131=""),"",IFERROR(ROUND((D131+E131-B131-C131)*24,2),""))</f>
        <v/>
      </c>
      <c r="O131" s="21">
        <f>IF(A131="","",IFERROR(MAX(K131,J131*'Settings'!$B$5),0))</f>
        <v/>
      </c>
      <c r="P131" s="46">
        <f>IF(A131="","",IF(I131="Canceled",0,IFERROR('Settings'!$B$3+O131*'Settings'!$B$4+L131*'Settings'!$B$6,0)))</f>
        <v/>
      </c>
      <c r="Q131" s="23">
        <f>IF(A131="","",IFERROR(IF(COUNTIF($A$5:$A$204,A131)&gt;1,"Duplicate Shift ID",IF(OR(B131="",C131="",D131="",E131=""),"Missing date/time",IF(D131+E131&lt;=B131+C131,"End must be after start",IF(I131="","Status required",IF(AND(I131&lt;&gt;"Canceled",F131=""),"Primary driver required",IF(AND(G131&lt;&gt;"",G131=F131),"Primary and backup match",IF(AND(F131&lt;&gt;"",COUNTIFS('Drivers'!$B$5:$B$104,F131,'Drivers'!$E$5:$E$104,"Yes",'Drivers'!$F$5:$F$104,"Yes")=0),"Primary not active/eligible",IF(AND(G131&lt;&gt;"",COUNTIFS('Drivers'!$B$5:$B$104,G131,'Drivers'!$E$5:$E$104,"Yes",'Drivers'!$F$5:$F$104,"Yes")=0),"Backup not active/eligible","OK")))))))),"Check inputs"))</f>
        <v/>
      </c>
      <c r="R131" s="23">
        <f>IF(OR(A131="",F131="",I131="Canceled",B131="",D131=""),"",IFERROR(IF(SUMPRODUCT(($F$5:$F$204=F131)*($I$5:$I$204&lt;&gt;"Canceled")*(($B$5:$B$204+$C$5:$C$204)&lt;(D131+E131))*(($D$5:$D$204+$E$5:$E$204)&gt;(B131+C131)))&gt;1,"Overlap","OK"),"Check inputs"))</f>
        <v/>
      </c>
    </row>
    <row r="132">
      <c r="A132" s="14" t="n"/>
      <c r="B132" s="44" t="n"/>
      <c r="C132" s="16" t="n"/>
      <c r="D132" s="44" t="n"/>
      <c r="E132" s="16" t="n"/>
      <c r="F132" s="14" t="n"/>
      <c r="G132" s="14" t="n"/>
      <c r="H132" s="14" t="n"/>
      <c r="I132" s="14" t="n"/>
      <c r="J132" s="17" t="n"/>
      <c r="K132" s="18" t="n"/>
      <c r="L132" s="45" t="n"/>
      <c r="M132" s="20" t="n"/>
      <c r="N132" s="21">
        <f>IF(OR(B132="",C132="",D132="",E132=""),"",IFERROR(ROUND((D132+E132-B132-C132)*24,2),""))</f>
        <v/>
      </c>
      <c r="O132" s="21">
        <f>IF(A132="","",IFERROR(MAX(K132,J132*'Settings'!$B$5),0))</f>
        <v/>
      </c>
      <c r="P132" s="46">
        <f>IF(A132="","",IF(I132="Canceled",0,IFERROR('Settings'!$B$3+O132*'Settings'!$B$4+L132*'Settings'!$B$6,0)))</f>
        <v/>
      </c>
      <c r="Q132" s="23">
        <f>IF(A132="","",IFERROR(IF(COUNTIF($A$5:$A$204,A132)&gt;1,"Duplicate Shift ID",IF(OR(B132="",C132="",D132="",E132=""),"Missing date/time",IF(D132+E132&lt;=B132+C132,"End must be after start",IF(I132="","Status required",IF(AND(I132&lt;&gt;"Canceled",F132=""),"Primary driver required",IF(AND(G132&lt;&gt;"",G132=F132),"Primary and backup match",IF(AND(F132&lt;&gt;"",COUNTIFS('Drivers'!$B$5:$B$104,F132,'Drivers'!$E$5:$E$104,"Yes",'Drivers'!$F$5:$F$104,"Yes")=0),"Primary not active/eligible",IF(AND(G132&lt;&gt;"",COUNTIFS('Drivers'!$B$5:$B$104,G132,'Drivers'!$E$5:$E$104,"Yes",'Drivers'!$F$5:$F$104,"Yes")=0),"Backup not active/eligible","OK")))))))),"Check inputs"))</f>
        <v/>
      </c>
      <c r="R132" s="23">
        <f>IF(OR(A132="",F132="",I132="Canceled",B132="",D132=""),"",IFERROR(IF(SUMPRODUCT(($F$5:$F$204=F132)*($I$5:$I$204&lt;&gt;"Canceled")*(($B$5:$B$204+$C$5:$C$204)&lt;(D132+E132))*(($D$5:$D$204+$E$5:$E$204)&gt;(B132+C132)))&gt;1,"Overlap","OK"),"Check inputs"))</f>
        <v/>
      </c>
    </row>
    <row r="133">
      <c r="A133" s="14" t="n"/>
      <c r="B133" s="44" t="n"/>
      <c r="C133" s="16" t="n"/>
      <c r="D133" s="44" t="n"/>
      <c r="E133" s="16" t="n"/>
      <c r="F133" s="14" t="n"/>
      <c r="G133" s="14" t="n"/>
      <c r="H133" s="14" t="n"/>
      <c r="I133" s="14" t="n"/>
      <c r="J133" s="17" t="n"/>
      <c r="K133" s="18" t="n"/>
      <c r="L133" s="45" t="n"/>
      <c r="M133" s="20" t="n"/>
      <c r="N133" s="21">
        <f>IF(OR(B133="",C133="",D133="",E133=""),"",IFERROR(ROUND((D133+E133-B133-C133)*24,2),""))</f>
        <v/>
      </c>
      <c r="O133" s="21">
        <f>IF(A133="","",IFERROR(MAX(K133,J133*'Settings'!$B$5),0))</f>
        <v/>
      </c>
      <c r="P133" s="46">
        <f>IF(A133="","",IF(I133="Canceled",0,IFERROR('Settings'!$B$3+O133*'Settings'!$B$4+L133*'Settings'!$B$6,0)))</f>
        <v/>
      </c>
      <c r="Q133" s="23">
        <f>IF(A133="","",IFERROR(IF(COUNTIF($A$5:$A$204,A133)&gt;1,"Duplicate Shift ID",IF(OR(B133="",C133="",D133="",E133=""),"Missing date/time",IF(D133+E133&lt;=B133+C133,"End must be after start",IF(I133="","Status required",IF(AND(I133&lt;&gt;"Canceled",F133=""),"Primary driver required",IF(AND(G133&lt;&gt;"",G133=F133),"Primary and backup match",IF(AND(F133&lt;&gt;"",COUNTIFS('Drivers'!$B$5:$B$104,F133,'Drivers'!$E$5:$E$104,"Yes",'Drivers'!$F$5:$F$104,"Yes")=0),"Primary not active/eligible",IF(AND(G133&lt;&gt;"",COUNTIFS('Drivers'!$B$5:$B$104,G133,'Drivers'!$E$5:$E$104,"Yes",'Drivers'!$F$5:$F$104,"Yes")=0),"Backup not active/eligible","OK")))))))),"Check inputs"))</f>
        <v/>
      </c>
      <c r="R133" s="23">
        <f>IF(OR(A133="",F133="",I133="Canceled",B133="",D133=""),"",IFERROR(IF(SUMPRODUCT(($F$5:$F$204=F133)*($I$5:$I$204&lt;&gt;"Canceled")*(($B$5:$B$204+$C$5:$C$204)&lt;(D133+E133))*(($D$5:$D$204+$E$5:$E$204)&gt;(B133+C133)))&gt;1,"Overlap","OK"),"Check inputs"))</f>
        <v/>
      </c>
    </row>
    <row r="134">
      <c r="A134" s="14" t="n"/>
      <c r="B134" s="44" t="n"/>
      <c r="C134" s="16" t="n"/>
      <c r="D134" s="44" t="n"/>
      <c r="E134" s="16" t="n"/>
      <c r="F134" s="14" t="n"/>
      <c r="G134" s="14" t="n"/>
      <c r="H134" s="14" t="n"/>
      <c r="I134" s="14" t="n"/>
      <c r="J134" s="17" t="n"/>
      <c r="K134" s="18" t="n"/>
      <c r="L134" s="45" t="n"/>
      <c r="M134" s="20" t="n"/>
      <c r="N134" s="21">
        <f>IF(OR(B134="",C134="",D134="",E134=""),"",IFERROR(ROUND((D134+E134-B134-C134)*24,2),""))</f>
        <v/>
      </c>
      <c r="O134" s="21">
        <f>IF(A134="","",IFERROR(MAX(K134,J134*'Settings'!$B$5),0))</f>
        <v/>
      </c>
      <c r="P134" s="46">
        <f>IF(A134="","",IF(I134="Canceled",0,IFERROR('Settings'!$B$3+O134*'Settings'!$B$4+L134*'Settings'!$B$6,0)))</f>
        <v/>
      </c>
      <c r="Q134" s="23">
        <f>IF(A134="","",IFERROR(IF(COUNTIF($A$5:$A$204,A134)&gt;1,"Duplicate Shift ID",IF(OR(B134="",C134="",D134="",E134=""),"Missing date/time",IF(D134+E134&lt;=B134+C134,"End must be after start",IF(I134="","Status required",IF(AND(I134&lt;&gt;"Canceled",F134=""),"Primary driver required",IF(AND(G134&lt;&gt;"",G134=F134),"Primary and backup match",IF(AND(F134&lt;&gt;"",COUNTIFS('Drivers'!$B$5:$B$104,F134,'Drivers'!$E$5:$E$104,"Yes",'Drivers'!$F$5:$F$104,"Yes")=0),"Primary not active/eligible",IF(AND(G134&lt;&gt;"",COUNTIFS('Drivers'!$B$5:$B$104,G134,'Drivers'!$E$5:$E$104,"Yes",'Drivers'!$F$5:$F$104,"Yes")=0),"Backup not active/eligible","OK")))))))),"Check inputs"))</f>
        <v/>
      </c>
      <c r="R134" s="23">
        <f>IF(OR(A134="",F134="",I134="Canceled",B134="",D134=""),"",IFERROR(IF(SUMPRODUCT(($F$5:$F$204=F134)*($I$5:$I$204&lt;&gt;"Canceled")*(($B$5:$B$204+$C$5:$C$204)&lt;(D134+E134))*(($D$5:$D$204+$E$5:$E$204)&gt;(B134+C134)))&gt;1,"Overlap","OK"),"Check inputs"))</f>
        <v/>
      </c>
    </row>
    <row r="135">
      <c r="A135" s="14" t="n"/>
      <c r="B135" s="44" t="n"/>
      <c r="C135" s="16" t="n"/>
      <c r="D135" s="44" t="n"/>
      <c r="E135" s="16" t="n"/>
      <c r="F135" s="14" t="n"/>
      <c r="G135" s="14" t="n"/>
      <c r="H135" s="14" t="n"/>
      <c r="I135" s="14" t="n"/>
      <c r="J135" s="17" t="n"/>
      <c r="K135" s="18" t="n"/>
      <c r="L135" s="45" t="n"/>
      <c r="M135" s="20" t="n"/>
      <c r="N135" s="21">
        <f>IF(OR(B135="",C135="",D135="",E135=""),"",IFERROR(ROUND((D135+E135-B135-C135)*24,2),""))</f>
        <v/>
      </c>
      <c r="O135" s="21">
        <f>IF(A135="","",IFERROR(MAX(K135,J135*'Settings'!$B$5),0))</f>
        <v/>
      </c>
      <c r="P135" s="46">
        <f>IF(A135="","",IF(I135="Canceled",0,IFERROR('Settings'!$B$3+O135*'Settings'!$B$4+L135*'Settings'!$B$6,0)))</f>
        <v/>
      </c>
      <c r="Q135" s="23">
        <f>IF(A135="","",IFERROR(IF(COUNTIF($A$5:$A$204,A135)&gt;1,"Duplicate Shift ID",IF(OR(B135="",C135="",D135="",E135=""),"Missing date/time",IF(D135+E135&lt;=B135+C135,"End must be after start",IF(I135="","Status required",IF(AND(I135&lt;&gt;"Canceled",F135=""),"Primary driver required",IF(AND(G135&lt;&gt;"",G135=F135),"Primary and backup match",IF(AND(F135&lt;&gt;"",COUNTIFS('Drivers'!$B$5:$B$104,F135,'Drivers'!$E$5:$E$104,"Yes",'Drivers'!$F$5:$F$104,"Yes")=0),"Primary not active/eligible",IF(AND(G135&lt;&gt;"",COUNTIFS('Drivers'!$B$5:$B$104,G135,'Drivers'!$E$5:$E$104,"Yes",'Drivers'!$F$5:$F$104,"Yes")=0),"Backup not active/eligible","OK")))))))),"Check inputs"))</f>
        <v/>
      </c>
      <c r="R135" s="23">
        <f>IF(OR(A135="",F135="",I135="Canceled",B135="",D135=""),"",IFERROR(IF(SUMPRODUCT(($F$5:$F$204=F135)*($I$5:$I$204&lt;&gt;"Canceled")*(($B$5:$B$204+$C$5:$C$204)&lt;(D135+E135))*(($D$5:$D$204+$E$5:$E$204)&gt;(B135+C135)))&gt;1,"Overlap","OK"),"Check inputs"))</f>
        <v/>
      </c>
    </row>
    <row r="136">
      <c r="A136" s="14" t="n"/>
      <c r="B136" s="44" t="n"/>
      <c r="C136" s="16" t="n"/>
      <c r="D136" s="44" t="n"/>
      <c r="E136" s="16" t="n"/>
      <c r="F136" s="14" t="n"/>
      <c r="G136" s="14" t="n"/>
      <c r="H136" s="14" t="n"/>
      <c r="I136" s="14" t="n"/>
      <c r="J136" s="17" t="n"/>
      <c r="K136" s="18" t="n"/>
      <c r="L136" s="45" t="n"/>
      <c r="M136" s="20" t="n"/>
      <c r="N136" s="21">
        <f>IF(OR(B136="",C136="",D136="",E136=""),"",IFERROR(ROUND((D136+E136-B136-C136)*24,2),""))</f>
        <v/>
      </c>
      <c r="O136" s="21">
        <f>IF(A136="","",IFERROR(MAX(K136,J136*'Settings'!$B$5),0))</f>
        <v/>
      </c>
      <c r="P136" s="46">
        <f>IF(A136="","",IF(I136="Canceled",0,IFERROR('Settings'!$B$3+O136*'Settings'!$B$4+L136*'Settings'!$B$6,0)))</f>
        <v/>
      </c>
      <c r="Q136" s="23">
        <f>IF(A136="","",IFERROR(IF(COUNTIF($A$5:$A$204,A136)&gt;1,"Duplicate Shift ID",IF(OR(B136="",C136="",D136="",E136=""),"Missing date/time",IF(D136+E136&lt;=B136+C136,"End must be after start",IF(I136="","Status required",IF(AND(I136&lt;&gt;"Canceled",F136=""),"Primary driver required",IF(AND(G136&lt;&gt;"",G136=F136),"Primary and backup match",IF(AND(F136&lt;&gt;"",COUNTIFS('Drivers'!$B$5:$B$104,F136,'Drivers'!$E$5:$E$104,"Yes",'Drivers'!$F$5:$F$104,"Yes")=0),"Primary not active/eligible",IF(AND(G136&lt;&gt;"",COUNTIFS('Drivers'!$B$5:$B$104,G136,'Drivers'!$E$5:$E$104,"Yes",'Drivers'!$F$5:$F$104,"Yes")=0),"Backup not active/eligible","OK")))))))),"Check inputs"))</f>
        <v/>
      </c>
      <c r="R136" s="23">
        <f>IF(OR(A136="",F136="",I136="Canceled",B136="",D136=""),"",IFERROR(IF(SUMPRODUCT(($F$5:$F$204=F136)*($I$5:$I$204&lt;&gt;"Canceled")*(($B$5:$B$204+$C$5:$C$204)&lt;(D136+E136))*(($D$5:$D$204+$E$5:$E$204)&gt;(B136+C136)))&gt;1,"Overlap","OK"),"Check inputs"))</f>
        <v/>
      </c>
    </row>
    <row r="137">
      <c r="A137" s="14" t="n"/>
      <c r="B137" s="44" t="n"/>
      <c r="C137" s="16" t="n"/>
      <c r="D137" s="44" t="n"/>
      <c r="E137" s="16" t="n"/>
      <c r="F137" s="14" t="n"/>
      <c r="G137" s="14" t="n"/>
      <c r="H137" s="14" t="n"/>
      <c r="I137" s="14" t="n"/>
      <c r="J137" s="17" t="n"/>
      <c r="K137" s="18" t="n"/>
      <c r="L137" s="45" t="n"/>
      <c r="M137" s="20" t="n"/>
      <c r="N137" s="21">
        <f>IF(OR(B137="",C137="",D137="",E137=""),"",IFERROR(ROUND((D137+E137-B137-C137)*24,2),""))</f>
        <v/>
      </c>
      <c r="O137" s="21">
        <f>IF(A137="","",IFERROR(MAX(K137,J137*'Settings'!$B$5),0))</f>
        <v/>
      </c>
      <c r="P137" s="46">
        <f>IF(A137="","",IF(I137="Canceled",0,IFERROR('Settings'!$B$3+O137*'Settings'!$B$4+L137*'Settings'!$B$6,0)))</f>
        <v/>
      </c>
      <c r="Q137" s="23">
        <f>IF(A137="","",IFERROR(IF(COUNTIF($A$5:$A$204,A137)&gt;1,"Duplicate Shift ID",IF(OR(B137="",C137="",D137="",E137=""),"Missing date/time",IF(D137+E137&lt;=B137+C137,"End must be after start",IF(I137="","Status required",IF(AND(I137&lt;&gt;"Canceled",F137=""),"Primary driver required",IF(AND(G137&lt;&gt;"",G137=F137),"Primary and backup match",IF(AND(F137&lt;&gt;"",COUNTIFS('Drivers'!$B$5:$B$104,F137,'Drivers'!$E$5:$E$104,"Yes",'Drivers'!$F$5:$F$104,"Yes")=0),"Primary not active/eligible",IF(AND(G137&lt;&gt;"",COUNTIFS('Drivers'!$B$5:$B$104,G137,'Drivers'!$E$5:$E$104,"Yes",'Drivers'!$F$5:$F$104,"Yes")=0),"Backup not active/eligible","OK")))))))),"Check inputs"))</f>
        <v/>
      </c>
      <c r="R137" s="23">
        <f>IF(OR(A137="",F137="",I137="Canceled",B137="",D137=""),"",IFERROR(IF(SUMPRODUCT(($F$5:$F$204=F137)*($I$5:$I$204&lt;&gt;"Canceled")*(($B$5:$B$204+$C$5:$C$204)&lt;(D137+E137))*(($D$5:$D$204+$E$5:$E$204)&gt;(B137+C137)))&gt;1,"Overlap","OK"),"Check inputs"))</f>
        <v/>
      </c>
    </row>
    <row r="138">
      <c r="A138" s="14" t="n"/>
      <c r="B138" s="44" t="n"/>
      <c r="C138" s="16" t="n"/>
      <c r="D138" s="44" t="n"/>
      <c r="E138" s="16" t="n"/>
      <c r="F138" s="14" t="n"/>
      <c r="G138" s="14" t="n"/>
      <c r="H138" s="14" t="n"/>
      <c r="I138" s="14" t="n"/>
      <c r="J138" s="17" t="n"/>
      <c r="K138" s="18" t="n"/>
      <c r="L138" s="45" t="n"/>
      <c r="M138" s="20" t="n"/>
      <c r="N138" s="21">
        <f>IF(OR(B138="",C138="",D138="",E138=""),"",IFERROR(ROUND((D138+E138-B138-C138)*24,2),""))</f>
        <v/>
      </c>
      <c r="O138" s="21">
        <f>IF(A138="","",IFERROR(MAX(K138,J138*'Settings'!$B$5),0))</f>
        <v/>
      </c>
      <c r="P138" s="46">
        <f>IF(A138="","",IF(I138="Canceled",0,IFERROR('Settings'!$B$3+O138*'Settings'!$B$4+L138*'Settings'!$B$6,0)))</f>
        <v/>
      </c>
      <c r="Q138" s="23">
        <f>IF(A138="","",IFERROR(IF(COUNTIF($A$5:$A$204,A138)&gt;1,"Duplicate Shift ID",IF(OR(B138="",C138="",D138="",E138=""),"Missing date/time",IF(D138+E138&lt;=B138+C138,"End must be after start",IF(I138="","Status required",IF(AND(I138&lt;&gt;"Canceled",F138=""),"Primary driver required",IF(AND(G138&lt;&gt;"",G138=F138),"Primary and backup match",IF(AND(F138&lt;&gt;"",COUNTIFS('Drivers'!$B$5:$B$104,F138,'Drivers'!$E$5:$E$104,"Yes",'Drivers'!$F$5:$F$104,"Yes")=0),"Primary not active/eligible",IF(AND(G138&lt;&gt;"",COUNTIFS('Drivers'!$B$5:$B$104,G138,'Drivers'!$E$5:$E$104,"Yes",'Drivers'!$F$5:$F$104,"Yes")=0),"Backup not active/eligible","OK")))))))),"Check inputs"))</f>
        <v/>
      </c>
      <c r="R138" s="23">
        <f>IF(OR(A138="",F138="",I138="Canceled",B138="",D138=""),"",IFERROR(IF(SUMPRODUCT(($F$5:$F$204=F138)*($I$5:$I$204&lt;&gt;"Canceled")*(($B$5:$B$204+$C$5:$C$204)&lt;(D138+E138))*(($D$5:$D$204+$E$5:$E$204)&gt;(B138+C138)))&gt;1,"Overlap","OK"),"Check inputs"))</f>
        <v/>
      </c>
    </row>
    <row r="139">
      <c r="A139" s="14" t="n"/>
      <c r="B139" s="44" t="n"/>
      <c r="C139" s="16" t="n"/>
      <c r="D139" s="44" t="n"/>
      <c r="E139" s="16" t="n"/>
      <c r="F139" s="14" t="n"/>
      <c r="G139" s="14" t="n"/>
      <c r="H139" s="14" t="n"/>
      <c r="I139" s="14" t="n"/>
      <c r="J139" s="17" t="n"/>
      <c r="K139" s="18" t="n"/>
      <c r="L139" s="45" t="n"/>
      <c r="M139" s="20" t="n"/>
      <c r="N139" s="21">
        <f>IF(OR(B139="",C139="",D139="",E139=""),"",IFERROR(ROUND((D139+E139-B139-C139)*24,2),""))</f>
        <v/>
      </c>
      <c r="O139" s="21">
        <f>IF(A139="","",IFERROR(MAX(K139,J139*'Settings'!$B$5),0))</f>
        <v/>
      </c>
      <c r="P139" s="46">
        <f>IF(A139="","",IF(I139="Canceled",0,IFERROR('Settings'!$B$3+O139*'Settings'!$B$4+L139*'Settings'!$B$6,0)))</f>
        <v/>
      </c>
      <c r="Q139" s="23">
        <f>IF(A139="","",IFERROR(IF(COUNTIF($A$5:$A$204,A139)&gt;1,"Duplicate Shift ID",IF(OR(B139="",C139="",D139="",E139=""),"Missing date/time",IF(D139+E139&lt;=B139+C139,"End must be after start",IF(I139="","Status required",IF(AND(I139&lt;&gt;"Canceled",F139=""),"Primary driver required",IF(AND(G139&lt;&gt;"",G139=F139),"Primary and backup match",IF(AND(F139&lt;&gt;"",COUNTIFS('Drivers'!$B$5:$B$104,F139,'Drivers'!$E$5:$E$104,"Yes",'Drivers'!$F$5:$F$104,"Yes")=0),"Primary not active/eligible",IF(AND(G139&lt;&gt;"",COUNTIFS('Drivers'!$B$5:$B$104,G139,'Drivers'!$E$5:$E$104,"Yes",'Drivers'!$F$5:$F$104,"Yes")=0),"Backup not active/eligible","OK")))))))),"Check inputs"))</f>
        <v/>
      </c>
      <c r="R139" s="23">
        <f>IF(OR(A139="",F139="",I139="Canceled",B139="",D139=""),"",IFERROR(IF(SUMPRODUCT(($F$5:$F$204=F139)*($I$5:$I$204&lt;&gt;"Canceled")*(($B$5:$B$204+$C$5:$C$204)&lt;(D139+E139))*(($D$5:$D$204+$E$5:$E$204)&gt;(B139+C139)))&gt;1,"Overlap","OK"),"Check inputs"))</f>
        <v/>
      </c>
    </row>
    <row r="140">
      <c r="A140" s="14" t="n"/>
      <c r="B140" s="44" t="n"/>
      <c r="C140" s="16" t="n"/>
      <c r="D140" s="44" t="n"/>
      <c r="E140" s="16" t="n"/>
      <c r="F140" s="14" t="n"/>
      <c r="G140" s="14" t="n"/>
      <c r="H140" s="14" t="n"/>
      <c r="I140" s="14" t="n"/>
      <c r="J140" s="17" t="n"/>
      <c r="K140" s="18" t="n"/>
      <c r="L140" s="45" t="n"/>
      <c r="M140" s="20" t="n"/>
      <c r="N140" s="21">
        <f>IF(OR(B140="",C140="",D140="",E140=""),"",IFERROR(ROUND((D140+E140-B140-C140)*24,2),""))</f>
        <v/>
      </c>
      <c r="O140" s="21">
        <f>IF(A140="","",IFERROR(MAX(K140,J140*'Settings'!$B$5),0))</f>
        <v/>
      </c>
      <c r="P140" s="46">
        <f>IF(A140="","",IF(I140="Canceled",0,IFERROR('Settings'!$B$3+O140*'Settings'!$B$4+L140*'Settings'!$B$6,0)))</f>
        <v/>
      </c>
      <c r="Q140" s="23">
        <f>IF(A140="","",IFERROR(IF(COUNTIF($A$5:$A$204,A140)&gt;1,"Duplicate Shift ID",IF(OR(B140="",C140="",D140="",E140=""),"Missing date/time",IF(D140+E140&lt;=B140+C140,"End must be after start",IF(I140="","Status required",IF(AND(I140&lt;&gt;"Canceled",F140=""),"Primary driver required",IF(AND(G140&lt;&gt;"",G140=F140),"Primary and backup match",IF(AND(F140&lt;&gt;"",COUNTIFS('Drivers'!$B$5:$B$104,F140,'Drivers'!$E$5:$E$104,"Yes",'Drivers'!$F$5:$F$104,"Yes")=0),"Primary not active/eligible",IF(AND(G140&lt;&gt;"",COUNTIFS('Drivers'!$B$5:$B$104,G140,'Drivers'!$E$5:$E$104,"Yes",'Drivers'!$F$5:$F$104,"Yes")=0),"Backup not active/eligible","OK")))))))),"Check inputs"))</f>
        <v/>
      </c>
      <c r="R140" s="23">
        <f>IF(OR(A140="",F140="",I140="Canceled",B140="",D140=""),"",IFERROR(IF(SUMPRODUCT(($F$5:$F$204=F140)*($I$5:$I$204&lt;&gt;"Canceled")*(($B$5:$B$204+$C$5:$C$204)&lt;(D140+E140))*(($D$5:$D$204+$E$5:$E$204)&gt;(B140+C140)))&gt;1,"Overlap","OK"),"Check inputs"))</f>
        <v/>
      </c>
    </row>
    <row r="141">
      <c r="A141" s="14" t="n"/>
      <c r="B141" s="44" t="n"/>
      <c r="C141" s="16" t="n"/>
      <c r="D141" s="44" t="n"/>
      <c r="E141" s="16" t="n"/>
      <c r="F141" s="14" t="n"/>
      <c r="G141" s="14" t="n"/>
      <c r="H141" s="14" t="n"/>
      <c r="I141" s="14" t="n"/>
      <c r="J141" s="17" t="n"/>
      <c r="K141" s="18" t="n"/>
      <c r="L141" s="45" t="n"/>
      <c r="M141" s="20" t="n"/>
      <c r="N141" s="21">
        <f>IF(OR(B141="",C141="",D141="",E141=""),"",IFERROR(ROUND((D141+E141-B141-C141)*24,2),""))</f>
        <v/>
      </c>
      <c r="O141" s="21">
        <f>IF(A141="","",IFERROR(MAX(K141,J141*'Settings'!$B$5),0))</f>
        <v/>
      </c>
      <c r="P141" s="46">
        <f>IF(A141="","",IF(I141="Canceled",0,IFERROR('Settings'!$B$3+O141*'Settings'!$B$4+L141*'Settings'!$B$6,0)))</f>
        <v/>
      </c>
      <c r="Q141" s="23">
        <f>IF(A141="","",IFERROR(IF(COUNTIF($A$5:$A$204,A141)&gt;1,"Duplicate Shift ID",IF(OR(B141="",C141="",D141="",E141=""),"Missing date/time",IF(D141+E141&lt;=B141+C141,"End must be after start",IF(I141="","Status required",IF(AND(I141&lt;&gt;"Canceled",F141=""),"Primary driver required",IF(AND(G141&lt;&gt;"",G141=F141),"Primary and backup match",IF(AND(F141&lt;&gt;"",COUNTIFS('Drivers'!$B$5:$B$104,F141,'Drivers'!$E$5:$E$104,"Yes",'Drivers'!$F$5:$F$104,"Yes")=0),"Primary not active/eligible",IF(AND(G141&lt;&gt;"",COUNTIFS('Drivers'!$B$5:$B$104,G141,'Drivers'!$E$5:$E$104,"Yes",'Drivers'!$F$5:$F$104,"Yes")=0),"Backup not active/eligible","OK")))))))),"Check inputs"))</f>
        <v/>
      </c>
      <c r="R141" s="23">
        <f>IF(OR(A141="",F141="",I141="Canceled",B141="",D141=""),"",IFERROR(IF(SUMPRODUCT(($F$5:$F$204=F141)*($I$5:$I$204&lt;&gt;"Canceled")*(($B$5:$B$204+$C$5:$C$204)&lt;(D141+E141))*(($D$5:$D$204+$E$5:$E$204)&gt;(B141+C141)))&gt;1,"Overlap","OK"),"Check inputs"))</f>
        <v/>
      </c>
    </row>
    <row r="142">
      <c r="A142" s="14" t="n"/>
      <c r="B142" s="44" t="n"/>
      <c r="C142" s="16" t="n"/>
      <c r="D142" s="44" t="n"/>
      <c r="E142" s="16" t="n"/>
      <c r="F142" s="14" t="n"/>
      <c r="G142" s="14" t="n"/>
      <c r="H142" s="14" t="n"/>
      <c r="I142" s="14" t="n"/>
      <c r="J142" s="17" t="n"/>
      <c r="K142" s="18" t="n"/>
      <c r="L142" s="45" t="n"/>
      <c r="M142" s="20" t="n"/>
      <c r="N142" s="21">
        <f>IF(OR(B142="",C142="",D142="",E142=""),"",IFERROR(ROUND((D142+E142-B142-C142)*24,2),""))</f>
        <v/>
      </c>
      <c r="O142" s="21">
        <f>IF(A142="","",IFERROR(MAX(K142,J142*'Settings'!$B$5),0))</f>
        <v/>
      </c>
      <c r="P142" s="46">
        <f>IF(A142="","",IF(I142="Canceled",0,IFERROR('Settings'!$B$3+O142*'Settings'!$B$4+L142*'Settings'!$B$6,0)))</f>
        <v/>
      </c>
      <c r="Q142" s="23">
        <f>IF(A142="","",IFERROR(IF(COUNTIF($A$5:$A$204,A142)&gt;1,"Duplicate Shift ID",IF(OR(B142="",C142="",D142="",E142=""),"Missing date/time",IF(D142+E142&lt;=B142+C142,"End must be after start",IF(I142="","Status required",IF(AND(I142&lt;&gt;"Canceled",F142=""),"Primary driver required",IF(AND(G142&lt;&gt;"",G142=F142),"Primary and backup match",IF(AND(F142&lt;&gt;"",COUNTIFS('Drivers'!$B$5:$B$104,F142,'Drivers'!$E$5:$E$104,"Yes",'Drivers'!$F$5:$F$104,"Yes")=0),"Primary not active/eligible",IF(AND(G142&lt;&gt;"",COUNTIFS('Drivers'!$B$5:$B$104,G142,'Drivers'!$E$5:$E$104,"Yes",'Drivers'!$F$5:$F$104,"Yes")=0),"Backup not active/eligible","OK")))))))),"Check inputs"))</f>
        <v/>
      </c>
      <c r="R142" s="23">
        <f>IF(OR(A142="",F142="",I142="Canceled",B142="",D142=""),"",IFERROR(IF(SUMPRODUCT(($F$5:$F$204=F142)*($I$5:$I$204&lt;&gt;"Canceled")*(($B$5:$B$204+$C$5:$C$204)&lt;(D142+E142))*(($D$5:$D$204+$E$5:$E$204)&gt;(B142+C142)))&gt;1,"Overlap","OK"),"Check inputs"))</f>
        <v/>
      </c>
    </row>
    <row r="143">
      <c r="A143" s="14" t="n"/>
      <c r="B143" s="44" t="n"/>
      <c r="C143" s="16" t="n"/>
      <c r="D143" s="44" t="n"/>
      <c r="E143" s="16" t="n"/>
      <c r="F143" s="14" t="n"/>
      <c r="G143" s="14" t="n"/>
      <c r="H143" s="14" t="n"/>
      <c r="I143" s="14" t="n"/>
      <c r="J143" s="17" t="n"/>
      <c r="K143" s="18" t="n"/>
      <c r="L143" s="45" t="n"/>
      <c r="M143" s="20" t="n"/>
      <c r="N143" s="21">
        <f>IF(OR(B143="",C143="",D143="",E143=""),"",IFERROR(ROUND((D143+E143-B143-C143)*24,2),""))</f>
        <v/>
      </c>
      <c r="O143" s="21">
        <f>IF(A143="","",IFERROR(MAX(K143,J143*'Settings'!$B$5),0))</f>
        <v/>
      </c>
      <c r="P143" s="46">
        <f>IF(A143="","",IF(I143="Canceled",0,IFERROR('Settings'!$B$3+O143*'Settings'!$B$4+L143*'Settings'!$B$6,0)))</f>
        <v/>
      </c>
      <c r="Q143" s="23">
        <f>IF(A143="","",IFERROR(IF(COUNTIF($A$5:$A$204,A143)&gt;1,"Duplicate Shift ID",IF(OR(B143="",C143="",D143="",E143=""),"Missing date/time",IF(D143+E143&lt;=B143+C143,"End must be after start",IF(I143="","Status required",IF(AND(I143&lt;&gt;"Canceled",F143=""),"Primary driver required",IF(AND(G143&lt;&gt;"",G143=F143),"Primary and backup match",IF(AND(F143&lt;&gt;"",COUNTIFS('Drivers'!$B$5:$B$104,F143,'Drivers'!$E$5:$E$104,"Yes",'Drivers'!$F$5:$F$104,"Yes")=0),"Primary not active/eligible",IF(AND(G143&lt;&gt;"",COUNTIFS('Drivers'!$B$5:$B$104,G143,'Drivers'!$E$5:$E$104,"Yes",'Drivers'!$F$5:$F$104,"Yes")=0),"Backup not active/eligible","OK")))))))),"Check inputs"))</f>
        <v/>
      </c>
      <c r="R143" s="23">
        <f>IF(OR(A143="",F143="",I143="Canceled",B143="",D143=""),"",IFERROR(IF(SUMPRODUCT(($F$5:$F$204=F143)*($I$5:$I$204&lt;&gt;"Canceled")*(($B$5:$B$204+$C$5:$C$204)&lt;(D143+E143))*(($D$5:$D$204+$E$5:$E$204)&gt;(B143+C143)))&gt;1,"Overlap","OK"),"Check inputs"))</f>
        <v/>
      </c>
    </row>
    <row r="144">
      <c r="A144" s="14" t="n"/>
      <c r="B144" s="44" t="n"/>
      <c r="C144" s="16" t="n"/>
      <c r="D144" s="44" t="n"/>
      <c r="E144" s="16" t="n"/>
      <c r="F144" s="14" t="n"/>
      <c r="G144" s="14" t="n"/>
      <c r="H144" s="14" t="n"/>
      <c r="I144" s="14" t="n"/>
      <c r="J144" s="17" t="n"/>
      <c r="K144" s="18" t="n"/>
      <c r="L144" s="45" t="n"/>
      <c r="M144" s="20" t="n"/>
      <c r="N144" s="21">
        <f>IF(OR(B144="",C144="",D144="",E144=""),"",IFERROR(ROUND((D144+E144-B144-C144)*24,2),""))</f>
        <v/>
      </c>
      <c r="O144" s="21">
        <f>IF(A144="","",IFERROR(MAX(K144,J144*'Settings'!$B$5),0))</f>
        <v/>
      </c>
      <c r="P144" s="46">
        <f>IF(A144="","",IF(I144="Canceled",0,IFERROR('Settings'!$B$3+O144*'Settings'!$B$4+L144*'Settings'!$B$6,0)))</f>
        <v/>
      </c>
      <c r="Q144" s="23">
        <f>IF(A144="","",IFERROR(IF(COUNTIF($A$5:$A$204,A144)&gt;1,"Duplicate Shift ID",IF(OR(B144="",C144="",D144="",E144=""),"Missing date/time",IF(D144+E144&lt;=B144+C144,"End must be after start",IF(I144="","Status required",IF(AND(I144&lt;&gt;"Canceled",F144=""),"Primary driver required",IF(AND(G144&lt;&gt;"",G144=F144),"Primary and backup match",IF(AND(F144&lt;&gt;"",COUNTIFS('Drivers'!$B$5:$B$104,F144,'Drivers'!$E$5:$E$104,"Yes",'Drivers'!$F$5:$F$104,"Yes")=0),"Primary not active/eligible",IF(AND(G144&lt;&gt;"",COUNTIFS('Drivers'!$B$5:$B$104,G144,'Drivers'!$E$5:$E$104,"Yes",'Drivers'!$F$5:$F$104,"Yes")=0),"Backup not active/eligible","OK")))))))),"Check inputs"))</f>
        <v/>
      </c>
      <c r="R144" s="23">
        <f>IF(OR(A144="",F144="",I144="Canceled",B144="",D144=""),"",IFERROR(IF(SUMPRODUCT(($F$5:$F$204=F144)*($I$5:$I$204&lt;&gt;"Canceled")*(($B$5:$B$204+$C$5:$C$204)&lt;(D144+E144))*(($D$5:$D$204+$E$5:$E$204)&gt;(B144+C144)))&gt;1,"Overlap","OK"),"Check inputs"))</f>
        <v/>
      </c>
    </row>
    <row r="145">
      <c r="A145" s="14" t="n"/>
      <c r="B145" s="44" t="n"/>
      <c r="C145" s="16" t="n"/>
      <c r="D145" s="44" t="n"/>
      <c r="E145" s="16" t="n"/>
      <c r="F145" s="14" t="n"/>
      <c r="G145" s="14" t="n"/>
      <c r="H145" s="14" t="n"/>
      <c r="I145" s="14" t="n"/>
      <c r="J145" s="17" t="n"/>
      <c r="K145" s="18" t="n"/>
      <c r="L145" s="45" t="n"/>
      <c r="M145" s="20" t="n"/>
      <c r="N145" s="21">
        <f>IF(OR(B145="",C145="",D145="",E145=""),"",IFERROR(ROUND((D145+E145-B145-C145)*24,2),""))</f>
        <v/>
      </c>
      <c r="O145" s="21">
        <f>IF(A145="","",IFERROR(MAX(K145,J145*'Settings'!$B$5),0))</f>
        <v/>
      </c>
      <c r="P145" s="46">
        <f>IF(A145="","",IF(I145="Canceled",0,IFERROR('Settings'!$B$3+O145*'Settings'!$B$4+L145*'Settings'!$B$6,0)))</f>
        <v/>
      </c>
      <c r="Q145" s="23">
        <f>IF(A145="","",IFERROR(IF(COUNTIF($A$5:$A$204,A145)&gt;1,"Duplicate Shift ID",IF(OR(B145="",C145="",D145="",E145=""),"Missing date/time",IF(D145+E145&lt;=B145+C145,"End must be after start",IF(I145="","Status required",IF(AND(I145&lt;&gt;"Canceled",F145=""),"Primary driver required",IF(AND(G145&lt;&gt;"",G145=F145),"Primary and backup match",IF(AND(F145&lt;&gt;"",COUNTIFS('Drivers'!$B$5:$B$104,F145,'Drivers'!$E$5:$E$104,"Yes",'Drivers'!$F$5:$F$104,"Yes")=0),"Primary not active/eligible",IF(AND(G145&lt;&gt;"",COUNTIFS('Drivers'!$B$5:$B$104,G145,'Drivers'!$E$5:$E$104,"Yes",'Drivers'!$F$5:$F$104,"Yes")=0),"Backup not active/eligible","OK")))))))),"Check inputs"))</f>
        <v/>
      </c>
      <c r="R145" s="23">
        <f>IF(OR(A145="",F145="",I145="Canceled",B145="",D145=""),"",IFERROR(IF(SUMPRODUCT(($F$5:$F$204=F145)*($I$5:$I$204&lt;&gt;"Canceled")*(($B$5:$B$204+$C$5:$C$204)&lt;(D145+E145))*(($D$5:$D$204+$E$5:$E$204)&gt;(B145+C145)))&gt;1,"Overlap","OK"),"Check inputs"))</f>
        <v/>
      </c>
    </row>
    <row r="146">
      <c r="A146" s="14" t="n"/>
      <c r="B146" s="44" t="n"/>
      <c r="C146" s="16" t="n"/>
      <c r="D146" s="44" t="n"/>
      <c r="E146" s="16" t="n"/>
      <c r="F146" s="14" t="n"/>
      <c r="G146" s="14" t="n"/>
      <c r="H146" s="14" t="n"/>
      <c r="I146" s="14" t="n"/>
      <c r="J146" s="17" t="n"/>
      <c r="K146" s="18" t="n"/>
      <c r="L146" s="45" t="n"/>
      <c r="M146" s="20" t="n"/>
      <c r="N146" s="21">
        <f>IF(OR(B146="",C146="",D146="",E146=""),"",IFERROR(ROUND((D146+E146-B146-C146)*24,2),""))</f>
        <v/>
      </c>
      <c r="O146" s="21">
        <f>IF(A146="","",IFERROR(MAX(K146,J146*'Settings'!$B$5),0))</f>
        <v/>
      </c>
      <c r="P146" s="46">
        <f>IF(A146="","",IF(I146="Canceled",0,IFERROR('Settings'!$B$3+O146*'Settings'!$B$4+L146*'Settings'!$B$6,0)))</f>
        <v/>
      </c>
      <c r="Q146" s="23">
        <f>IF(A146="","",IFERROR(IF(COUNTIF($A$5:$A$204,A146)&gt;1,"Duplicate Shift ID",IF(OR(B146="",C146="",D146="",E146=""),"Missing date/time",IF(D146+E146&lt;=B146+C146,"End must be after start",IF(I146="","Status required",IF(AND(I146&lt;&gt;"Canceled",F146=""),"Primary driver required",IF(AND(G146&lt;&gt;"",G146=F146),"Primary and backup match",IF(AND(F146&lt;&gt;"",COUNTIFS('Drivers'!$B$5:$B$104,F146,'Drivers'!$E$5:$E$104,"Yes",'Drivers'!$F$5:$F$104,"Yes")=0),"Primary not active/eligible",IF(AND(G146&lt;&gt;"",COUNTIFS('Drivers'!$B$5:$B$104,G146,'Drivers'!$E$5:$E$104,"Yes",'Drivers'!$F$5:$F$104,"Yes")=0),"Backup not active/eligible","OK")))))))),"Check inputs"))</f>
        <v/>
      </c>
      <c r="R146" s="23">
        <f>IF(OR(A146="",F146="",I146="Canceled",B146="",D146=""),"",IFERROR(IF(SUMPRODUCT(($F$5:$F$204=F146)*($I$5:$I$204&lt;&gt;"Canceled")*(($B$5:$B$204+$C$5:$C$204)&lt;(D146+E146))*(($D$5:$D$204+$E$5:$E$204)&gt;(B146+C146)))&gt;1,"Overlap","OK"),"Check inputs"))</f>
        <v/>
      </c>
    </row>
    <row r="147">
      <c r="A147" s="14" t="n"/>
      <c r="B147" s="44" t="n"/>
      <c r="C147" s="16" t="n"/>
      <c r="D147" s="44" t="n"/>
      <c r="E147" s="16" t="n"/>
      <c r="F147" s="14" t="n"/>
      <c r="G147" s="14" t="n"/>
      <c r="H147" s="14" t="n"/>
      <c r="I147" s="14" t="n"/>
      <c r="J147" s="17" t="n"/>
      <c r="K147" s="18" t="n"/>
      <c r="L147" s="45" t="n"/>
      <c r="M147" s="20" t="n"/>
      <c r="N147" s="21">
        <f>IF(OR(B147="",C147="",D147="",E147=""),"",IFERROR(ROUND((D147+E147-B147-C147)*24,2),""))</f>
        <v/>
      </c>
      <c r="O147" s="21">
        <f>IF(A147="","",IFERROR(MAX(K147,J147*'Settings'!$B$5),0))</f>
        <v/>
      </c>
      <c r="P147" s="46">
        <f>IF(A147="","",IF(I147="Canceled",0,IFERROR('Settings'!$B$3+O147*'Settings'!$B$4+L147*'Settings'!$B$6,0)))</f>
        <v/>
      </c>
      <c r="Q147" s="23">
        <f>IF(A147="","",IFERROR(IF(COUNTIF($A$5:$A$204,A147)&gt;1,"Duplicate Shift ID",IF(OR(B147="",C147="",D147="",E147=""),"Missing date/time",IF(D147+E147&lt;=B147+C147,"End must be after start",IF(I147="","Status required",IF(AND(I147&lt;&gt;"Canceled",F147=""),"Primary driver required",IF(AND(G147&lt;&gt;"",G147=F147),"Primary and backup match",IF(AND(F147&lt;&gt;"",COUNTIFS('Drivers'!$B$5:$B$104,F147,'Drivers'!$E$5:$E$104,"Yes",'Drivers'!$F$5:$F$104,"Yes")=0),"Primary not active/eligible",IF(AND(G147&lt;&gt;"",COUNTIFS('Drivers'!$B$5:$B$104,G147,'Drivers'!$E$5:$E$104,"Yes",'Drivers'!$F$5:$F$104,"Yes")=0),"Backup not active/eligible","OK")))))))),"Check inputs"))</f>
        <v/>
      </c>
      <c r="R147" s="23">
        <f>IF(OR(A147="",F147="",I147="Canceled",B147="",D147=""),"",IFERROR(IF(SUMPRODUCT(($F$5:$F$204=F147)*($I$5:$I$204&lt;&gt;"Canceled")*(($B$5:$B$204+$C$5:$C$204)&lt;(D147+E147))*(($D$5:$D$204+$E$5:$E$204)&gt;(B147+C147)))&gt;1,"Overlap","OK"),"Check inputs"))</f>
        <v/>
      </c>
    </row>
    <row r="148">
      <c r="A148" s="14" t="n"/>
      <c r="B148" s="44" t="n"/>
      <c r="C148" s="16" t="n"/>
      <c r="D148" s="44" t="n"/>
      <c r="E148" s="16" t="n"/>
      <c r="F148" s="14" t="n"/>
      <c r="G148" s="14" t="n"/>
      <c r="H148" s="14" t="n"/>
      <c r="I148" s="14" t="n"/>
      <c r="J148" s="17" t="n"/>
      <c r="K148" s="18" t="n"/>
      <c r="L148" s="45" t="n"/>
      <c r="M148" s="20" t="n"/>
      <c r="N148" s="21">
        <f>IF(OR(B148="",C148="",D148="",E148=""),"",IFERROR(ROUND((D148+E148-B148-C148)*24,2),""))</f>
        <v/>
      </c>
      <c r="O148" s="21">
        <f>IF(A148="","",IFERROR(MAX(K148,J148*'Settings'!$B$5),0))</f>
        <v/>
      </c>
      <c r="P148" s="46">
        <f>IF(A148="","",IF(I148="Canceled",0,IFERROR('Settings'!$B$3+O148*'Settings'!$B$4+L148*'Settings'!$B$6,0)))</f>
        <v/>
      </c>
      <c r="Q148" s="23">
        <f>IF(A148="","",IFERROR(IF(COUNTIF($A$5:$A$204,A148)&gt;1,"Duplicate Shift ID",IF(OR(B148="",C148="",D148="",E148=""),"Missing date/time",IF(D148+E148&lt;=B148+C148,"End must be after start",IF(I148="","Status required",IF(AND(I148&lt;&gt;"Canceled",F148=""),"Primary driver required",IF(AND(G148&lt;&gt;"",G148=F148),"Primary and backup match",IF(AND(F148&lt;&gt;"",COUNTIFS('Drivers'!$B$5:$B$104,F148,'Drivers'!$E$5:$E$104,"Yes",'Drivers'!$F$5:$F$104,"Yes")=0),"Primary not active/eligible",IF(AND(G148&lt;&gt;"",COUNTIFS('Drivers'!$B$5:$B$104,G148,'Drivers'!$E$5:$E$104,"Yes",'Drivers'!$F$5:$F$104,"Yes")=0),"Backup not active/eligible","OK")))))))),"Check inputs"))</f>
        <v/>
      </c>
      <c r="R148" s="23">
        <f>IF(OR(A148="",F148="",I148="Canceled",B148="",D148=""),"",IFERROR(IF(SUMPRODUCT(($F$5:$F$204=F148)*($I$5:$I$204&lt;&gt;"Canceled")*(($B$5:$B$204+$C$5:$C$204)&lt;(D148+E148))*(($D$5:$D$204+$E$5:$E$204)&gt;(B148+C148)))&gt;1,"Overlap","OK"),"Check inputs"))</f>
        <v/>
      </c>
    </row>
    <row r="149">
      <c r="A149" s="14" t="n"/>
      <c r="B149" s="44" t="n"/>
      <c r="C149" s="16" t="n"/>
      <c r="D149" s="44" t="n"/>
      <c r="E149" s="16" t="n"/>
      <c r="F149" s="14" t="n"/>
      <c r="G149" s="14" t="n"/>
      <c r="H149" s="14" t="n"/>
      <c r="I149" s="14" t="n"/>
      <c r="J149" s="17" t="n"/>
      <c r="K149" s="18" t="n"/>
      <c r="L149" s="45" t="n"/>
      <c r="M149" s="20" t="n"/>
      <c r="N149" s="21">
        <f>IF(OR(B149="",C149="",D149="",E149=""),"",IFERROR(ROUND((D149+E149-B149-C149)*24,2),""))</f>
        <v/>
      </c>
      <c r="O149" s="21">
        <f>IF(A149="","",IFERROR(MAX(K149,J149*'Settings'!$B$5),0))</f>
        <v/>
      </c>
      <c r="P149" s="46">
        <f>IF(A149="","",IF(I149="Canceled",0,IFERROR('Settings'!$B$3+O149*'Settings'!$B$4+L149*'Settings'!$B$6,0)))</f>
        <v/>
      </c>
      <c r="Q149" s="23">
        <f>IF(A149="","",IFERROR(IF(COUNTIF($A$5:$A$204,A149)&gt;1,"Duplicate Shift ID",IF(OR(B149="",C149="",D149="",E149=""),"Missing date/time",IF(D149+E149&lt;=B149+C149,"End must be after start",IF(I149="","Status required",IF(AND(I149&lt;&gt;"Canceled",F149=""),"Primary driver required",IF(AND(G149&lt;&gt;"",G149=F149),"Primary and backup match",IF(AND(F149&lt;&gt;"",COUNTIFS('Drivers'!$B$5:$B$104,F149,'Drivers'!$E$5:$E$104,"Yes",'Drivers'!$F$5:$F$104,"Yes")=0),"Primary not active/eligible",IF(AND(G149&lt;&gt;"",COUNTIFS('Drivers'!$B$5:$B$104,G149,'Drivers'!$E$5:$E$104,"Yes",'Drivers'!$F$5:$F$104,"Yes")=0),"Backup not active/eligible","OK")))))))),"Check inputs"))</f>
        <v/>
      </c>
      <c r="R149" s="23">
        <f>IF(OR(A149="",F149="",I149="Canceled",B149="",D149=""),"",IFERROR(IF(SUMPRODUCT(($F$5:$F$204=F149)*($I$5:$I$204&lt;&gt;"Canceled")*(($B$5:$B$204+$C$5:$C$204)&lt;(D149+E149))*(($D$5:$D$204+$E$5:$E$204)&gt;(B149+C149)))&gt;1,"Overlap","OK"),"Check inputs"))</f>
        <v/>
      </c>
    </row>
    <row r="150">
      <c r="A150" s="14" t="n"/>
      <c r="B150" s="44" t="n"/>
      <c r="C150" s="16" t="n"/>
      <c r="D150" s="44" t="n"/>
      <c r="E150" s="16" t="n"/>
      <c r="F150" s="14" t="n"/>
      <c r="G150" s="14" t="n"/>
      <c r="H150" s="14" t="n"/>
      <c r="I150" s="14" t="n"/>
      <c r="J150" s="17" t="n"/>
      <c r="K150" s="18" t="n"/>
      <c r="L150" s="45" t="n"/>
      <c r="M150" s="20" t="n"/>
      <c r="N150" s="21">
        <f>IF(OR(B150="",C150="",D150="",E150=""),"",IFERROR(ROUND((D150+E150-B150-C150)*24,2),""))</f>
        <v/>
      </c>
      <c r="O150" s="21">
        <f>IF(A150="","",IFERROR(MAX(K150,J150*'Settings'!$B$5),0))</f>
        <v/>
      </c>
      <c r="P150" s="46">
        <f>IF(A150="","",IF(I150="Canceled",0,IFERROR('Settings'!$B$3+O150*'Settings'!$B$4+L150*'Settings'!$B$6,0)))</f>
        <v/>
      </c>
      <c r="Q150" s="23">
        <f>IF(A150="","",IFERROR(IF(COUNTIF($A$5:$A$204,A150)&gt;1,"Duplicate Shift ID",IF(OR(B150="",C150="",D150="",E150=""),"Missing date/time",IF(D150+E150&lt;=B150+C150,"End must be after start",IF(I150="","Status required",IF(AND(I150&lt;&gt;"Canceled",F150=""),"Primary driver required",IF(AND(G150&lt;&gt;"",G150=F150),"Primary and backup match",IF(AND(F150&lt;&gt;"",COUNTIFS('Drivers'!$B$5:$B$104,F150,'Drivers'!$E$5:$E$104,"Yes",'Drivers'!$F$5:$F$104,"Yes")=0),"Primary not active/eligible",IF(AND(G150&lt;&gt;"",COUNTIFS('Drivers'!$B$5:$B$104,G150,'Drivers'!$E$5:$E$104,"Yes",'Drivers'!$F$5:$F$104,"Yes")=0),"Backup not active/eligible","OK")))))))),"Check inputs"))</f>
        <v/>
      </c>
      <c r="R150" s="23">
        <f>IF(OR(A150="",F150="",I150="Canceled",B150="",D150=""),"",IFERROR(IF(SUMPRODUCT(($F$5:$F$204=F150)*($I$5:$I$204&lt;&gt;"Canceled")*(($B$5:$B$204+$C$5:$C$204)&lt;(D150+E150))*(($D$5:$D$204+$E$5:$E$204)&gt;(B150+C150)))&gt;1,"Overlap","OK"),"Check inputs"))</f>
        <v/>
      </c>
    </row>
    <row r="151">
      <c r="A151" s="14" t="n"/>
      <c r="B151" s="44" t="n"/>
      <c r="C151" s="16" t="n"/>
      <c r="D151" s="44" t="n"/>
      <c r="E151" s="16" t="n"/>
      <c r="F151" s="14" t="n"/>
      <c r="G151" s="14" t="n"/>
      <c r="H151" s="14" t="n"/>
      <c r="I151" s="14" t="n"/>
      <c r="J151" s="17" t="n"/>
      <c r="K151" s="18" t="n"/>
      <c r="L151" s="45" t="n"/>
      <c r="M151" s="20" t="n"/>
      <c r="N151" s="21">
        <f>IF(OR(B151="",C151="",D151="",E151=""),"",IFERROR(ROUND((D151+E151-B151-C151)*24,2),""))</f>
        <v/>
      </c>
      <c r="O151" s="21">
        <f>IF(A151="","",IFERROR(MAX(K151,J151*'Settings'!$B$5),0))</f>
        <v/>
      </c>
      <c r="P151" s="46">
        <f>IF(A151="","",IF(I151="Canceled",0,IFERROR('Settings'!$B$3+O151*'Settings'!$B$4+L151*'Settings'!$B$6,0)))</f>
        <v/>
      </c>
      <c r="Q151" s="23">
        <f>IF(A151="","",IFERROR(IF(COUNTIF($A$5:$A$204,A151)&gt;1,"Duplicate Shift ID",IF(OR(B151="",C151="",D151="",E151=""),"Missing date/time",IF(D151+E151&lt;=B151+C151,"End must be after start",IF(I151="","Status required",IF(AND(I151&lt;&gt;"Canceled",F151=""),"Primary driver required",IF(AND(G151&lt;&gt;"",G151=F151),"Primary and backup match",IF(AND(F151&lt;&gt;"",COUNTIFS('Drivers'!$B$5:$B$104,F151,'Drivers'!$E$5:$E$104,"Yes",'Drivers'!$F$5:$F$104,"Yes")=0),"Primary not active/eligible",IF(AND(G151&lt;&gt;"",COUNTIFS('Drivers'!$B$5:$B$104,G151,'Drivers'!$E$5:$E$104,"Yes",'Drivers'!$F$5:$F$104,"Yes")=0),"Backup not active/eligible","OK")))))))),"Check inputs"))</f>
        <v/>
      </c>
      <c r="R151" s="23">
        <f>IF(OR(A151="",F151="",I151="Canceled",B151="",D151=""),"",IFERROR(IF(SUMPRODUCT(($F$5:$F$204=F151)*($I$5:$I$204&lt;&gt;"Canceled")*(($B$5:$B$204+$C$5:$C$204)&lt;(D151+E151))*(($D$5:$D$204+$E$5:$E$204)&gt;(B151+C151)))&gt;1,"Overlap","OK"),"Check inputs"))</f>
        <v/>
      </c>
    </row>
    <row r="152">
      <c r="A152" s="14" t="n"/>
      <c r="B152" s="44" t="n"/>
      <c r="C152" s="16" t="n"/>
      <c r="D152" s="44" t="n"/>
      <c r="E152" s="16" t="n"/>
      <c r="F152" s="14" t="n"/>
      <c r="G152" s="14" t="n"/>
      <c r="H152" s="14" t="n"/>
      <c r="I152" s="14" t="n"/>
      <c r="J152" s="17" t="n"/>
      <c r="K152" s="18" t="n"/>
      <c r="L152" s="45" t="n"/>
      <c r="M152" s="20" t="n"/>
      <c r="N152" s="21">
        <f>IF(OR(B152="",C152="",D152="",E152=""),"",IFERROR(ROUND((D152+E152-B152-C152)*24,2),""))</f>
        <v/>
      </c>
      <c r="O152" s="21">
        <f>IF(A152="","",IFERROR(MAX(K152,J152*'Settings'!$B$5),0))</f>
        <v/>
      </c>
      <c r="P152" s="46">
        <f>IF(A152="","",IF(I152="Canceled",0,IFERROR('Settings'!$B$3+O152*'Settings'!$B$4+L152*'Settings'!$B$6,0)))</f>
        <v/>
      </c>
      <c r="Q152" s="23">
        <f>IF(A152="","",IFERROR(IF(COUNTIF($A$5:$A$204,A152)&gt;1,"Duplicate Shift ID",IF(OR(B152="",C152="",D152="",E152=""),"Missing date/time",IF(D152+E152&lt;=B152+C152,"End must be after start",IF(I152="","Status required",IF(AND(I152&lt;&gt;"Canceled",F152=""),"Primary driver required",IF(AND(G152&lt;&gt;"",G152=F152),"Primary and backup match",IF(AND(F152&lt;&gt;"",COUNTIFS('Drivers'!$B$5:$B$104,F152,'Drivers'!$E$5:$E$104,"Yes",'Drivers'!$F$5:$F$104,"Yes")=0),"Primary not active/eligible",IF(AND(G152&lt;&gt;"",COUNTIFS('Drivers'!$B$5:$B$104,G152,'Drivers'!$E$5:$E$104,"Yes",'Drivers'!$F$5:$F$104,"Yes")=0),"Backup not active/eligible","OK")))))))),"Check inputs"))</f>
        <v/>
      </c>
      <c r="R152" s="23">
        <f>IF(OR(A152="",F152="",I152="Canceled",B152="",D152=""),"",IFERROR(IF(SUMPRODUCT(($F$5:$F$204=F152)*($I$5:$I$204&lt;&gt;"Canceled")*(($B$5:$B$204+$C$5:$C$204)&lt;(D152+E152))*(($D$5:$D$204+$E$5:$E$204)&gt;(B152+C152)))&gt;1,"Overlap","OK"),"Check inputs"))</f>
        <v/>
      </c>
    </row>
    <row r="153">
      <c r="A153" s="14" t="n"/>
      <c r="B153" s="44" t="n"/>
      <c r="C153" s="16" t="n"/>
      <c r="D153" s="44" t="n"/>
      <c r="E153" s="16" t="n"/>
      <c r="F153" s="14" t="n"/>
      <c r="G153" s="14" t="n"/>
      <c r="H153" s="14" t="n"/>
      <c r="I153" s="14" t="n"/>
      <c r="J153" s="17" t="n"/>
      <c r="K153" s="18" t="n"/>
      <c r="L153" s="45" t="n"/>
      <c r="M153" s="20" t="n"/>
      <c r="N153" s="21">
        <f>IF(OR(B153="",C153="",D153="",E153=""),"",IFERROR(ROUND((D153+E153-B153-C153)*24,2),""))</f>
        <v/>
      </c>
      <c r="O153" s="21">
        <f>IF(A153="","",IFERROR(MAX(K153,J153*'Settings'!$B$5),0))</f>
        <v/>
      </c>
      <c r="P153" s="46">
        <f>IF(A153="","",IF(I153="Canceled",0,IFERROR('Settings'!$B$3+O153*'Settings'!$B$4+L153*'Settings'!$B$6,0)))</f>
        <v/>
      </c>
      <c r="Q153" s="23">
        <f>IF(A153="","",IFERROR(IF(COUNTIF($A$5:$A$204,A153)&gt;1,"Duplicate Shift ID",IF(OR(B153="",C153="",D153="",E153=""),"Missing date/time",IF(D153+E153&lt;=B153+C153,"End must be after start",IF(I153="","Status required",IF(AND(I153&lt;&gt;"Canceled",F153=""),"Primary driver required",IF(AND(G153&lt;&gt;"",G153=F153),"Primary and backup match",IF(AND(F153&lt;&gt;"",COUNTIFS('Drivers'!$B$5:$B$104,F153,'Drivers'!$E$5:$E$104,"Yes",'Drivers'!$F$5:$F$104,"Yes")=0),"Primary not active/eligible",IF(AND(G153&lt;&gt;"",COUNTIFS('Drivers'!$B$5:$B$104,G153,'Drivers'!$E$5:$E$104,"Yes",'Drivers'!$F$5:$F$104,"Yes")=0),"Backup not active/eligible","OK")))))))),"Check inputs"))</f>
        <v/>
      </c>
      <c r="R153" s="23">
        <f>IF(OR(A153="",F153="",I153="Canceled",B153="",D153=""),"",IFERROR(IF(SUMPRODUCT(($F$5:$F$204=F153)*($I$5:$I$204&lt;&gt;"Canceled")*(($B$5:$B$204+$C$5:$C$204)&lt;(D153+E153))*(($D$5:$D$204+$E$5:$E$204)&gt;(B153+C153)))&gt;1,"Overlap","OK"),"Check inputs"))</f>
        <v/>
      </c>
    </row>
    <row r="154">
      <c r="A154" s="14" t="n"/>
      <c r="B154" s="44" t="n"/>
      <c r="C154" s="16" t="n"/>
      <c r="D154" s="44" t="n"/>
      <c r="E154" s="16" t="n"/>
      <c r="F154" s="14" t="n"/>
      <c r="G154" s="14" t="n"/>
      <c r="H154" s="14" t="n"/>
      <c r="I154" s="14" t="n"/>
      <c r="J154" s="17" t="n"/>
      <c r="K154" s="18" t="n"/>
      <c r="L154" s="45" t="n"/>
      <c r="M154" s="20" t="n"/>
      <c r="N154" s="21">
        <f>IF(OR(B154="",C154="",D154="",E154=""),"",IFERROR(ROUND((D154+E154-B154-C154)*24,2),""))</f>
        <v/>
      </c>
      <c r="O154" s="21">
        <f>IF(A154="","",IFERROR(MAX(K154,J154*'Settings'!$B$5),0))</f>
        <v/>
      </c>
      <c r="P154" s="46">
        <f>IF(A154="","",IF(I154="Canceled",0,IFERROR('Settings'!$B$3+O154*'Settings'!$B$4+L154*'Settings'!$B$6,0)))</f>
        <v/>
      </c>
      <c r="Q154" s="23">
        <f>IF(A154="","",IFERROR(IF(COUNTIF($A$5:$A$204,A154)&gt;1,"Duplicate Shift ID",IF(OR(B154="",C154="",D154="",E154=""),"Missing date/time",IF(D154+E154&lt;=B154+C154,"End must be after start",IF(I154="","Status required",IF(AND(I154&lt;&gt;"Canceled",F154=""),"Primary driver required",IF(AND(G154&lt;&gt;"",G154=F154),"Primary and backup match",IF(AND(F154&lt;&gt;"",COUNTIFS('Drivers'!$B$5:$B$104,F154,'Drivers'!$E$5:$E$104,"Yes",'Drivers'!$F$5:$F$104,"Yes")=0),"Primary not active/eligible",IF(AND(G154&lt;&gt;"",COUNTIFS('Drivers'!$B$5:$B$104,G154,'Drivers'!$E$5:$E$104,"Yes",'Drivers'!$F$5:$F$104,"Yes")=0),"Backup not active/eligible","OK")))))))),"Check inputs"))</f>
        <v/>
      </c>
      <c r="R154" s="23">
        <f>IF(OR(A154="",F154="",I154="Canceled",B154="",D154=""),"",IFERROR(IF(SUMPRODUCT(($F$5:$F$204=F154)*($I$5:$I$204&lt;&gt;"Canceled")*(($B$5:$B$204+$C$5:$C$204)&lt;(D154+E154))*(($D$5:$D$204+$E$5:$E$204)&gt;(B154+C154)))&gt;1,"Overlap","OK"),"Check inputs"))</f>
        <v/>
      </c>
    </row>
    <row r="155">
      <c r="A155" s="14" t="n"/>
      <c r="B155" s="44" t="n"/>
      <c r="C155" s="16" t="n"/>
      <c r="D155" s="44" t="n"/>
      <c r="E155" s="16" t="n"/>
      <c r="F155" s="14" t="n"/>
      <c r="G155" s="14" t="n"/>
      <c r="H155" s="14" t="n"/>
      <c r="I155" s="14" t="n"/>
      <c r="J155" s="17" t="n"/>
      <c r="K155" s="18" t="n"/>
      <c r="L155" s="45" t="n"/>
      <c r="M155" s="20" t="n"/>
      <c r="N155" s="21">
        <f>IF(OR(B155="",C155="",D155="",E155=""),"",IFERROR(ROUND((D155+E155-B155-C155)*24,2),""))</f>
        <v/>
      </c>
      <c r="O155" s="21">
        <f>IF(A155="","",IFERROR(MAX(K155,J155*'Settings'!$B$5),0))</f>
        <v/>
      </c>
      <c r="P155" s="46">
        <f>IF(A155="","",IF(I155="Canceled",0,IFERROR('Settings'!$B$3+O155*'Settings'!$B$4+L155*'Settings'!$B$6,0)))</f>
        <v/>
      </c>
      <c r="Q155" s="23">
        <f>IF(A155="","",IFERROR(IF(COUNTIF($A$5:$A$204,A155)&gt;1,"Duplicate Shift ID",IF(OR(B155="",C155="",D155="",E155=""),"Missing date/time",IF(D155+E155&lt;=B155+C155,"End must be after start",IF(I155="","Status required",IF(AND(I155&lt;&gt;"Canceled",F155=""),"Primary driver required",IF(AND(G155&lt;&gt;"",G155=F155),"Primary and backup match",IF(AND(F155&lt;&gt;"",COUNTIFS('Drivers'!$B$5:$B$104,F155,'Drivers'!$E$5:$E$104,"Yes",'Drivers'!$F$5:$F$104,"Yes")=0),"Primary not active/eligible",IF(AND(G155&lt;&gt;"",COUNTIFS('Drivers'!$B$5:$B$104,G155,'Drivers'!$E$5:$E$104,"Yes",'Drivers'!$F$5:$F$104,"Yes")=0),"Backup not active/eligible","OK")))))))),"Check inputs"))</f>
        <v/>
      </c>
      <c r="R155" s="23">
        <f>IF(OR(A155="",F155="",I155="Canceled",B155="",D155=""),"",IFERROR(IF(SUMPRODUCT(($F$5:$F$204=F155)*($I$5:$I$204&lt;&gt;"Canceled")*(($B$5:$B$204+$C$5:$C$204)&lt;(D155+E155))*(($D$5:$D$204+$E$5:$E$204)&gt;(B155+C155)))&gt;1,"Overlap","OK"),"Check inputs"))</f>
        <v/>
      </c>
    </row>
    <row r="156">
      <c r="A156" s="14" t="n"/>
      <c r="B156" s="44" t="n"/>
      <c r="C156" s="16" t="n"/>
      <c r="D156" s="44" t="n"/>
      <c r="E156" s="16" t="n"/>
      <c r="F156" s="14" t="n"/>
      <c r="G156" s="14" t="n"/>
      <c r="H156" s="14" t="n"/>
      <c r="I156" s="14" t="n"/>
      <c r="J156" s="17" t="n"/>
      <c r="K156" s="18" t="n"/>
      <c r="L156" s="45" t="n"/>
      <c r="M156" s="20" t="n"/>
      <c r="N156" s="21">
        <f>IF(OR(B156="",C156="",D156="",E156=""),"",IFERROR(ROUND((D156+E156-B156-C156)*24,2),""))</f>
        <v/>
      </c>
      <c r="O156" s="21">
        <f>IF(A156="","",IFERROR(MAX(K156,J156*'Settings'!$B$5),0))</f>
        <v/>
      </c>
      <c r="P156" s="46">
        <f>IF(A156="","",IF(I156="Canceled",0,IFERROR('Settings'!$B$3+O156*'Settings'!$B$4+L156*'Settings'!$B$6,0)))</f>
        <v/>
      </c>
      <c r="Q156" s="23">
        <f>IF(A156="","",IFERROR(IF(COUNTIF($A$5:$A$204,A156)&gt;1,"Duplicate Shift ID",IF(OR(B156="",C156="",D156="",E156=""),"Missing date/time",IF(D156+E156&lt;=B156+C156,"End must be after start",IF(I156="","Status required",IF(AND(I156&lt;&gt;"Canceled",F156=""),"Primary driver required",IF(AND(G156&lt;&gt;"",G156=F156),"Primary and backup match",IF(AND(F156&lt;&gt;"",COUNTIFS('Drivers'!$B$5:$B$104,F156,'Drivers'!$E$5:$E$104,"Yes",'Drivers'!$F$5:$F$104,"Yes")=0),"Primary not active/eligible",IF(AND(G156&lt;&gt;"",COUNTIFS('Drivers'!$B$5:$B$104,G156,'Drivers'!$E$5:$E$104,"Yes",'Drivers'!$F$5:$F$104,"Yes")=0),"Backup not active/eligible","OK")))))))),"Check inputs"))</f>
        <v/>
      </c>
      <c r="R156" s="23">
        <f>IF(OR(A156="",F156="",I156="Canceled",B156="",D156=""),"",IFERROR(IF(SUMPRODUCT(($F$5:$F$204=F156)*($I$5:$I$204&lt;&gt;"Canceled")*(($B$5:$B$204+$C$5:$C$204)&lt;(D156+E156))*(($D$5:$D$204+$E$5:$E$204)&gt;(B156+C156)))&gt;1,"Overlap","OK"),"Check inputs"))</f>
        <v/>
      </c>
    </row>
    <row r="157">
      <c r="A157" s="14" t="n"/>
      <c r="B157" s="44" t="n"/>
      <c r="C157" s="16" t="n"/>
      <c r="D157" s="44" t="n"/>
      <c r="E157" s="16" t="n"/>
      <c r="F157" s="14" t="n"/>
      <c r="G157" s="14" t="n"/>
      <c r="H157" s="14" t="n"/>
      <c r="I157" s="14" t="n"/>
      <c r="J157" s="17" t="n"/>
      <c r="K157" s="18" t="n"/>
      <c r="L157" s="45" t="n"/>
      <c r="M157" s="20" t="n"/>
      <c r="N157" s="21">
        <f>IF(OR(B157="",C157="",D157="",E157=""),"",IFERROR(ROUND((D157+E157-B157-C157)*24,2),""))</f>
        <v/>
      </c>
      <c r="O157" s="21">
        <f>IF(A157="","",IFERROR(MAX(K157,J157*'Settings'!$B$5),0))</f>
        <v/>
      </c>
      <c r="P157" s="46">
        <f>IF(A157="","",IF(I157="Canceled",0,IFERROR('Settings'!$B$3+O157*'Settings'!$B$4+L157*'Settings'!$B$6,0)))</f>
        <v/>
      </c>
      <c r="Q157" s="23">
        <f>IF(A157="","",IFERROR(IF(COUNTIF($A$5:$A$204,A157)&gt;1,"Duplicate Shift ID",IF(OR(B157="",C157="",D157="",E157=""),"Missing date/time",IF(D157+E157&lt;=B157+C157,"End must be after start",IF(I157="","Status required",IF(AND(I157&lt;&gt;"Canceled",F157=""),"Primary driver required",IF(AND(G157&lt;&gt;"",G157=F157),"Primary and backup match",IF(AND(F157&lt;&gt;"",COUNTIFS('Drivers'!$B$5:$B$104,F157,'Drivers'!$E$5:$E$104,"Yes",'Drivers'!$F$5:$F$104,"Yes")=0),"Primary not active/eligible",IF(AND(G157&lt;&gt;"",COUNTIFS('Drivers'!$B$5:$B$104,G157,'Drivers'!$E$5:$E$104,"Yes",'Drivers'!$F$5:$F$104,"Yes")=0),"Backup not active/eligible","OK")))))))),"Check inputs"))</f>
        <v/>
      </c>
      <c r="R157" s="23">
        <f>IF(OR(A157="",F157="",I157="Canceled",B157="",D157=""),"",IFERROR(IF(SUMPRODUCT(($F$5:$F$204=F157)*($I$5:$I$204&lt;&gt;"Canceled")*(($B$5:$B$204+$C$5:$C$204)&lt;(D157+E157))*(($D$5:$D$204+$E$5:$E$204)&gt;(B157+C157)))&gt;1,"Overlap","OK"),"Check inputs"))</f>
        <v/>
      </c>
    </row>
    <row r="158">
      <c r="A158" s="14" t="n"/>
      <c r="B158" s="44" t="n"/>
      <c r="C158" s="16" t="n"/>
      <c r="D158" s="44" t="n"/>
      <c r="E158" s="16" t="n"/>
      <c r="F158" s="14" t="n"/>
      <c r="G158" s="14" t="n"/>
      <c r="H158" s="14" t="n"/>
      <c r="I158" s="14" t="n"/>
      <c r="J158" s="17" t="n"/>
      <c r="K158" s="18" t="n"/>
      <c r="L158" s="45" t="n"/>
      <c r="M158" s="20" t="n"/>
      <c r="N158" s="21">
        <f>IF(OR(B158="",C158="",D158="",E158=""),"",IFERROR(ROUND((D158+E158-B158-C158)*24,2),""))</f>
        <v/>
      </c>
      <c r="O158" s="21">
        <f>IF(A158="","",IFERROR(MAX(K158,J158*'Settings'!$B$5),0))</f>
        <v/>
      </c>
      <c r="P158" s="46">
        <f>IF(A158="","",IF(I158="Canceled",0,IFERROR('Settings'!$B$3+O158*'Settings'!$B$4+L158*'Settings'!$B$6,0)))</f>
        <v/>
      </c>
      <c r="Q158" s="23">
        <f>IF(A158="","",IFERROR(IF(COUNTIF($A$5:$A$204,A158)&gt;1,"Duplicate Shift ID",IF(OR(B158="",C158="",D158="",E158=""),"Missing date/time",IF(D158+E158&lt;=B158+C158,"End must be after start",IF(I158="","Status required",IF(AND(I158&lt;&gt;"Canceled",F158=""),"Primary driver required",IF(AND(G158&lt;&gt;"",G158=F158),"Primary and backup match",IF(AND(F158&lt;&gt;"",COUNTIFS('Drivers'!$B$5:$B$104,F158,'Drivers'!$E$5:$E$104,"Yes",'Drivers'!$F$5:$F$104,"Yes")=0),"Primary not active/eligible",IF(AND(G158&lt;&gt;"",COUNTIFS('Drivers'!$B$5:$B$104,G158,'Drivers'!$E$5:$E$104,"Yes",'Drivers'!$F$5:$F$104,"Yes")=0),"Backup not active/eligible","OK")))))))),"Check inputs"))</f>
        <v/>
      </c>
      <c r="R158" s="23">
        <f>IF(OR(A158="",F158="",I158="Canceled",B158="",D158=""),"",IFERROR(IF(SUMPRODUCT(($F$5:$F$204=F158)*($I$5:$I$204&lt;&gt;"Canceled")*(($B$5:$B$204+$C$5:$C$204)&lt;(D158+E158))*(($D$5:$D$204+$E$5:$E$204)&gt;(B158+C158)))&gt;1,"Overlap","OK"),"Check inputs"))</f>
        <v/>
      </c>
    </row>
    <row r="159">
      <c r="A159" s="14" t="n"/>
      <c r="B159" s="44" t="n"/>
      <c r="C159" s="16" t="n"/>
      <c r="D159" s="44" t="n"/>
      <c r="E159" s="16" t="n"/>
      <c r="F159" s="14" t="n"/>
      <c r="G159" s="14" t="n"/>
      <c r="H159" s="14" t="n"/>
      <c r="I159" s="14" t="n"/>
      <c r="J159" s="17" t="n"/>
      <c r="K159" s="18" t="n"/>
      <c r="L159" s="45" t="n"/>
      <c r="M159" s="20" t="n"/>
      <c r="N159" s="21">
        <f>IF(OR(B159="",C159="",D159="",E159=""),"",IFERROR(ROUND((D159+E159-B159-C159)*24,2),""))</f>
        <v/>
      </c>
      <c r="O159" s="21">
        <f>IF(A159="","",IFERROR(MAX(K159,J159*'Settings'!$B$5),0))</f>
        <v/>
      </c>
      <c r="P159" s="46">
        <f>IF(A159="","",IF(I159="Canceled",0,IFERROR('Settings'!$B$3+O159*'Settings'!$B$4+L159*'Settings'!$B$6,0)))</f>
        <v/>
      </c>
      <c r="Q159" s="23">
        <f>IF(A159="","",IFERROR(IF(COUNTIF($A$5:$A$204,A159)&gt;1,"Duplicate Shift ID",IF(OR(B159="",C159="",D159="",E159=""),"Missing date/time",IF(D159+E159&lt;=B159+C159,"End must be after start",IF(I159="","Status required",IF(AND(I159&lt;&gt;"Canceled",F159=""),"Primary driver required",IF(AND(G159&lt;&gt;"",G159=F159),"Primary and backup match",IF(AND(F159&lt;&gt;"",COUNTIFS('Drivers'!$B$5:$B$104,F159,'Drivers'!$E$5:$E$104,"Yes",'Drivers'!$F$5:$F$104,"Yes")=0),"Primary not active/eligible",IF(AND(G159&lt;&gt;"",COUNTIFS('Drivers'!$B$5:$B$104,G159,'Drivers'!$E$5:$E$104,"Yes",'Drivers'!$F$5:$F$104,"Yes")=0),"Backup not active/eligible","OK")))))))),"Check inputs"))</f>
        <v/>
      </c>
      <c r="R159" s="23">
        <f>IF(OR(A159="",F159="",I159="Canceled",B159="",D159=""),"",IFERROR(IF(SUMPRODUCT(($F$5:$F$204=F159)*($I$5:$I$204&lt;&gt;"Canceled")*(($B$5:$B$204+$C$5:$C$204)&lt;(D159+E159))*(($D$5:$D$204+$E$5:$E$204)&gt;(B159+C159)))&gt;1,"Overlap","OK"),"Check inputs"))</f>
        <v/>
      </c>
    </row>
    <row r="160">
      <c r="A160" s="14" t="n"/>
      <c r="B160" s="44" t="n"/>
      <c r="C160" s="16" t="n"/>
      <c r="D160" s="44" t="n"/>
      <c r="E160" s="16" t="n"/>
      <c r="F160" s="14" t="n"/>
      <c r="G160" s="14" t="n"/>
      <c r="H160" s="14" t="n"/>
      <c r="I160" s="14" t="n"/>
      <c r="J160" s="17" t="n"/>
      <c r="K160" s="18" t="n"/>
      <c r="L160" s="45" t="n"/>
      <c r="M160" s="20" t="n"/>
      <c r="N160" s="21">
        <f>IF(OR(B160="",C160="",D160="",E160=""),"",IFERROR(ROUND((D160+E160-B160-C160)*24,2),""))</f>
        <v/>
      </c>
      <c r="O160" s="21">
        <f>IF(A160="","",IFERROR(MAX(K160,J160*'Settings'!$B$5),0))</f>
        <v/>
      </c>
      <c r="P160" s="46">
        <f>IF(A160="","",IF(I160="Canceled",0,IFERROR('Settings'!$B$3+O160*'Settings'!$B$4+L160*'Settings'!$B$6,0)))</f>
        <v/>
      </c>
      <c r="Q160" s="23">
        <f>IF(A160="","",IFERROR(IF(COUNTIF($A$5:$A$204,A160)&gt;1,"Duplicate Shift ID",IF(OR(B160="",C160="",D160="",E160=""),"Missing date/time",IF(D160+E160&lt;=B160+C160,"End must be after start",IF(I160="","Status required",IF(AND(I160&lt;&gt;"Canceled",F160=""),"Primary driver required",IF(AND(G160&lt;&gt;"",G160=F160),"Primary and backup match",IF(AND(F160&lt;&gt;"",COUNTIFS('Drivers'!$B$5:$B$104,F160,'Drivers'!$E$5:$E$104,"Yes",'Drivers'!$F$5:$F$104,"Yes")=0),"Primary not active/eligible",IF(AND(G160&lt;&gt;"",COUNTIFS('Drivers'!$B$5:$B$104,G160,'Drivers'!$E$5:$E$104,"Yes",'Drivers'!$F$5:$F$104,"Yes")=0),"Backup not active/eligible","OK")))))))),"Check inputs"))</f>
        <v/>
      </c>
      <c r="R160" s="23">
        <f>IF(OR(A160="",F160="",I160="Canceled",B160="",D160=""),"",IFERROR(IF(SUMPRODUCT(($F$5:$F$204=F160)*($I$5:$I$204&lt;&gt;"Canceled")*(($B$5:$B$204+$C$5:$C$204)&lt;(D160+E160))*(($D$5:$D$204+$E$5:$E$204)&gt;(B160+C160)))&gt;1,"Overlap","OK"),"Check inputs"))</f>
        <v/>
      </c>
    </row>
    <row r="161">
      <c r="A161" s="14" t="n"/>
      <c r="B161" s="44" t="n"/>
      <c r="C161" s="16" t="n"/>
      <c r="D161" s="44" t="n"/>
      <c r="E161" s="16" t="n"/>
      <c r="F161" s="14" t="n"/>
      <c r="G161" s="14" t="n"/>
      <c r="H161" s="14" t="n"/>
      <c r="I161" s="14" t="n"/>
      <c r="J161" s="17" t="n"/>
      <c r="K161" s="18" t="n"/>
      <c r="L161" s="45" t="n"/>
      <c r="M161" s="20" t="n"/>
      <c r="N161" s="21">
        <f>IF(OR(B161="",C161="",D161="",E161=""),"",IFERROR(ROUND((D161+E161-B161-C161)*24,2),""))</f>
        <v/>
      </c>
      <c r="O161" s="21">
        <f>IF(A161="","",IFERROR(MAX(K161,J161*'Settings'!$B$5),0))</f>
        <v/>
      </c>
      <c r="P161" s="46">
        <f>IF(A161="","",IF(I161="Canceled",0,IFERROR('Settings'!$B$3+O161*'Settings'!$B$4+L161*'Settings'!$B$6,0)))</f>
        <v/>
      </c>
      <c r="Q161" s="23">
        <f>IF(A161="","",IFERROR(IF(COUNTIF($A$5:$A$204,A161)&gt;1,"Duplicate Shift ID",IF(OR(B161="",C161="",D161="",E161=""),"Missing date/time",IF(D161+E161&lt;=B161+C161,"End must be after start",IF(I161="","Status required",IF(AND(I161&lt;&gt;"Canceled",F161=""),"Primary driver required",IF(AND(G161&lt;&gt;"",G161=F161),"Primary and backup match",IF(AND(F161&lt;&gt;"",COUNTIFS('Drivers'!$B$5:$B$104,F161,'Drivers'!$E$5:$E$104,"Yes",'Drivers'!$F$5:$F$104,"Yes")=0),"Primary not active/eligible",IF(AND(G161&lt;&gt;"",COUNTIFS('Drivers'!$B$5:$B$104,G161,'Drivers'!$E$5:$E$104,"Yes",'Drivers'!$F$5:$F$104,"Yes")=0),"Backup not active/eligible","OK")))))))),"Check inputs"))</f>
        <v/>
      </c>
      <c r="R161" s="23">
        <f>IF(OR(A161="",F161="",I161="Canceled",B161="",D161=""),"",IFERROR(IF(SUMPRODUCT(($F$5:$F$204=F161)*($I$5:$I$204&lt;&gt;"Canceled")*(($B$5:$B$204+$C$5:$C$204)&lt;(D161+E161))*(($D$5:$D$204+$E$5:$E$204)&gt;(B161+C161)))&gt;1,"Overlap","OK"),"Check inputs"))</f>
        <v/>
      </c>
    </row>
    <row r="162">
      <c r="A162" s="14" t="n"/>
      <c r="B162" s="44" t="n"/>
      <c r="C162" s="16" t="n"/>
      <c r="D162" s="44" t="n"/>
      <c r="E162" s="16" t="n"/>
      <c r="F162" s="14" t="n"/>
      <c r="G162" s="14" t="n"/>
      <c r="H162" s="14" t="n"/>
      <c r="I162" s="14" t="n"/>
      <c r="J162" s="17" t="n"/>
      <c r="K162" s="18" t="n"/>
      <c r="L162" s="45" t="n"/>
      <c r="M162" s="20" t="n"/>
      <c r="N162" s="21">
        <f>IF(OR(B162="",C162="",D162="",E162=""),"",IFERROR(ROUND((D162+E162-B162-C162)*24,2),""))</f>
        <v/>
      </c>
      <c r="O162" s="21">
        <f>IF(A162="","",IFERROR(MAX(K162,J162*'Settings'!$B$5),0))</f>
        <v/>
      </c>
      <c r="P162" s="46">
        <f>IF(A162="","",IF(I162="Canceled",0,IFERROR('Settings'!$B$3+O162*'Settings'!$B$4+L162*'Settings'!$B$6,0)))</f>
        <v/>
      </c>
      <c r="Q162" s="23">
        <f>IF(A162="","",IFERROR(IF(COUNTIF($A$5:$A$204,A162)&gt;1,"Duplicate Shift ID",IF(OR(B162="",C162="",D162="",E162=""),"Missing date/time",IF(D162+E162&lt;=B162+C162,"End must be after start",IF(I162="","Status required",IF(AND(I162&lt;&gt;"Canceled",F162=""),"Primary driver required",IF(AND(G162&lt;&gt;"",G162=F162),"Primary and backup match",IF(AND(F162&lt;&gt;"",COUNTIFS('Drivers'!$B$5:$B$104,F162,'Drivers'!$E$5:$E$104,"Yes",'Drivers'!$F$5:$F$104,"Yes")=0),"Primary not active/eligible",IF(AND(G162&lt;&gt;"",COUNTIFS('Drivers'!$B$5:$B$104,G162,'Drivers'!$E$5:$E$104,"Yes",'Drivers'!$F$5:$F$104,"Yes")=0),"Backup not active/eligible","OK")))))))),"Check inputs"))</f>
        <v/>
      </c>
      <c r="R162" s="23">
        <f>IF(OR(A162="",F162="",I162="Canceled",B162="",D162=""),"",IFERROR(IF(SUMPRODUCT(($F$5:$F$204=F162)*($I$5:$I$204&lt;&gt;"Canceled")*(($B$5:$B$204+$C$5:$C$204)&lt;(D162+E162))*(($D$5:$D$204+$E$5:$E$204)&gt;(B162+C162)))&gt;1,"Overlap","OK"),"Check inputs"))</f>
        <v/>
      </c>
    </row>
    <row r="163">
      <c r="A163" s="14" t="n"/>
      <c r="B163" s="44" t="n"/>
      <c r="C163" s="16" t="n"/>
      <c r="D163" s="44" t="n"/>
      <c r="E163" s="16" t="n"/>
      <c r="F163" s="14" t="n"/>
      <c r="G163" s="14" t="n"/>
      <c r="H163" s="14" t="n"/>
      <c r="I163" s="14" t="n"/>
      <c r="J163" s="17" t="n"/>
      <c r="K163" s="18" t="n"/>
      <c r="L163" s="45" t="n"/>
      <c r="M163" s="20" t="n"/>
      <c r="N163" s="21">
        <f>IF(OR(B163="",C163="",D163="",E163=""),"",IFERROR(ROUND((D163+E163-B163-C163)*24,2),""))</f>
        <v/>
      </c>
      <c r="O163" s="21">
        <f>IF(A163="","",IFERROR(MAX(K163,J163*'Settings'!$B$5),0))</f>
        <v/>
      </c>
      <c r="P163" s="46">
        <f>IF(A163="","",IF(I163="Canceled",0,IFERROR('Settings'!$B$3+O163*'Settings'!$B$4+L163*'Settings'!$B$6,0)))</f>
        <v/>
      </c>
      <c r="Q163" s="23">
        <f>IF(A163="","",IFERROR(IF(COUNTIF($A$5:$A$204,A163)&gt;1,"Duplicate Shift ID",IF(OR(B163="",C163="",D163="",E163=""),"Missing date/time",IF(D163+E163&lt;=B163+C163,"End must be after start",IF(I163="","Status required",IF(AND(I163&lt;&gt;"Canceled",F163=""),"Primary driver required",IF(AND(G163&lt;&gt;"",G163=F163),"Primary and backup match",IF(AND(F163&lt;&gt;"",COUNTIFS('Drivers'!$B$5:$B$104,F163,'Drivers'!$E$5:$E$104,"Yes",'Drivers'!$F$5:$F$104,"Yes")=0),"Primary not active/eligible",IF(AND(G163&lt;&gt;"",COUNTIFS('Drivers'!$B$5:$B$104,G163,'Drivers'!$E$5:$E$104,"Yes",'Drivers'!$F$5:$F$104,"Yes")=0),"Backup not active/eligible","OK")))))))),"Check inputs"))</f>
        <v/>
      </c>
      <c r="R163" s="23">
        <f>IF(OR(A163="",F163="",I163="Canceled",B163="",D163=""),"",IFERROR(IF(SUMPRODUCT(($F$5:$F$204=F163)*($I$5:$I$204&lt;&gt;"Canceled")*(($B$5:$B$204+$C$5:$C$204)&lt;(D163+E163))*(($D$5:$D$204+$E$5:$E$204)&gt;(B163+C163)))&gt;1,"Overlap","OK"),"Check inputs"))</f>
        <v/>
      </c>
    </row>
    <row r="164">
      <c r="A164" s="14" t="n"/>
      <c r="B164" s="44" t="n"/>
      <c r="C164" s="16" t="n"/>
      <c r="D164" s="44" t="n"/>
      <c r="E164" s="16" t="n"/>
      <c r="F164" s="14" t="n"/>
      <c r="G164" s="14" t="n"/>
      <c r="H164" s="14" t="n"/>
      <c r="I164" s="14" t="n"/>
      <c r="J164" s="17" t="n"/>
      <c r="K164" s="18" t="n"/>
      <c r="L164" s="45" t="n"/>
      <c r="M164" s="20" t="n"/>
      <c r="N164" s="21">
        <f>IF(OR(B164="",C164="",D164="",E164=""),"",IFERROR(ROUND((D164+E164-B164-C164)*24,2),""))</f>
        <v/>
      </c>
      <c r="O164" s="21">
        <f>IF(A164="","",IFERROR(MAX(K164,J164*'Settings'!$B$5),0))</f>
        <v/>
      </c>
      <c r="P164" s="46">
        <f>IF(A164="","",IF(I164="Canceled",0,IFERROR('Settings'!$B$3+O164*'Settings'!$B$4+L164*'Settings'!$B$6,0)))</f>
        <v/>
      </c>
      <c r="Q164" s="23">
        <f>IF(A164="","",IFERROR(IF(COUNTIF($A$5:$A$204,A164)&gt;1,"Duplicate Shift ID",IF(OR(B164="",C164="",D164="",E164=""),"Missing date/time",IF(D164+E164&lt;=B164+C164,"End must be after start",IF(I164="","Status required",IF(AND(I164&lt;&gt;"Canceled",F164=""),"Primary driver required",IF(AND(G164&lt;&gt;"",G164=F164),"Primary and backup match",IF(AND(F164&lt;&gt;"",COUNTIFS('Drivers'!$B$5:$B$104,F164,'Drivers'!$E$5:$E$104,"Yes",'Drivers'!$F$5:$F$104,"Yes")=0),"Primary not active/eligible",IF(AND(G164&lt;&gt;"",COUNTIFS('Drivers'!$B$5:$B$104,G164,'Drivers'!$E$5:$E$104,"Yes",'Drivers'!$F$5:$F$104,"Yes")=0),"Backup not active/eligible","OK")))))))),"Check inputs"))</f>
        <v/>
      </c>
      <c r="R164" s="23">
        <f>IF(OR(A164="",F164="",I164="Canceled",B164="",D164=""),"",IFERROR(IF(SUMPRODUCT(($F$5:$F$204=F164)*($I$5:$I$204&lt;&gt;"Canceled")*(($B$5:$B$204+$C$5:$C$204)&lt;(D164+E164))*(($D$5:$D$204+$E$5:$E$204)&gt;(B164+C164)))&gt;1,"Overlap","OK"),"Check inputs"))</f>
        <v/>
      </c>
    </row>
    <row r="165">
      <c r="A165" s="14" t="n"/>
      <c r="B165" s="44" t="n"/>
      <c r="C165" s="16" t="n"/>
      <c r="D165" s="44" t="n"/>
      <c r="E165" s="16" t="n"/>
      <c r="F165" s="14" t="n"/>
      <c r="G165" s="14" t="n"/>
      <c r="H165" s="14" t="n"/>
      <c r="I165" s="14" t="n"/>
      <c r="J165" s="17" t="n"/>
      <c r="K165" s="18" t="n"/>
      <c r="L165" s="45" t="n"/>
      <c r="M165" s="20" t="n"/>
      <c r="N165" s="21">
        <f>IF(OR(B165="",C165="",D165="",E165=""),"",IFERROR(ROUND((D165+E165-B165-C165)*24,2),""))</f>
        <v/>
      </c>
      <c r="O165" s="21">
        <f>IF(A165="","",IFERROR(MAX(K165,J165*'Settings'!$B$5),0))</f>
        <v/>
      </c>
      <c r="P165" s="46">
        <f>IF(A165="","",IF(I165="Canceled",0,IFERROR('Settings'!$B$3+O165*'Settings'!$B$4+L165*'Settings'!$B$6,0)))</f>
        <v/>
      </c>
      <c r="Q165" s="23">
        <f>IF(A165="","",IFERROR(IF(COUNTIF($A$5:$A$204,A165)&gt;1,"Duplicate Shift ID",IF(OR(B165="",C165="",D165="",E165=""),"Missing date/time",IF(D165+E165&lt;=B165+C165,"End must be after start",IF(I165="","Status required",IF(AND(I165&lt;&gt;"Canceled",F165=""),"Primary driver required",IF(AND(G165&lt;&gt;"",G165=F165),"Primary and backup match",IF(AND(F165&lt;&gt;"",COUNTIFS('Drivers'!$B$5:$B$104,F165,'Drivers'!$E$5:$E$104,"Yes",'Drivers'!$F$5:$F$104,"Yes")=0),"Primary not active/eligible",IF(AND(G165&lt;&gt;"",COUNTIFS('Drivers'!$B$5:$B$104,G165,'Drivers'!$E$5:$E$104,"Yes",'Drivers'!$F$5:$F$104,"Yes")=0),"Backup not active/eligible","OK")))))))),"Check inputs"))</f>
        <v/>
      </c>
      <c r="R165" s="23">
        <f>IF(OR(A165="",F165="",I165="Canceled",B165="",D165=""),"",IFERROR(IF(SUMPRODUCT(($F$5:$F$204=F165)*($I$5:$I$204&lt;&gt;"Canceled")*(($B$5:$B$204+$C$5:$C$204)&lt;(D165+E165))*(($D$5:$D$204+$E$5:$E$204)&gt;(B165+C165)))&gt;1,"Overlap","OK"),"Check inputs"))</f>
        <v/>
      </c>
    </row>
    <row r="166">
      <c r="A166" s="14" t="n"/>
      <c r="B166" s="44" t="n"/>
      <c r="C166" s="16" t="n"/>
      <c r="D166" s="44" t="n"/>
      <c r="E166" s="16" t="n"/>
      <c r="F166" s="14" t="n"/>
      <c r="G166" s="14" t="n"/>
      <c r="H166" s="14" t="n"/>
      <c r="I166" s="14" t="n"/>
      <c r="J166" s="17" t="n"/>
      <c r="K166" s="18" t="n"/>
      <c r="L166" s="45" t="n"/>
      <c r="M166" s="20" t="n"/>
      <c r="N166" s="21">
        <f>IF(OR(B166="",C166="",D166="",E166=""),"",IFERROR(ROUND((D166+E166-B166-C166)*24,2),""))</f>
        <v/>
      </c>
      <c r="O166" s="21">
        <f>IF(A166="","",IFERROR(MAX(K166,J166*'Settings'!$B$5),0))</f>
        <v/>
      </c>
      <c r="P166" s="46">
        <f>IF(A166="","",IF(I166="Canceled",0,IFERROR('Settings'!$B$3+O166*'Settings'!$B$4+L166*'Settings'!$B$6,0)))</f>
        <v/>
      </c>
      <c r="Q166" s="23">
        <f>IF(A166="","",IFERROR(IF(COUNTIF($A$5:$A$204,A166)&gt;1,"Duplicate Shift ID",IF(OR(B166="",C166="",D166="",E166=""),"Missing date/time",IF(D166+E166&lt;=B166+C166,"End must be after start",IF(I166="","Status required",IF(AND(I166&lt;&gt;"Canceled",F166=""),"Primary driver required",IF(AND(G166&lt;&gt;"",G166=F166),"Primary and backup match",IF(AND(F166&lt;&gt;"",COUNTIFS('Drivers'!$B$5:$B$104,F166,'Drivers'!$E$5:$E$104,"Yes",'Drivers'!$F$5:$F$104,"Yes")=0),"Primary not active/eligible",IF(AND(G166&lt;&gt;"",COUNTIFS('Drivers'!$B$5:$B$104,G166,'Drivers'!$E$5:$E$104,"Yes",'Drivers'!$F$5:$F$104,"Yes")=0),"Backup not active/eligible","OK")))))))),"Check inputs"))</f>
        <v/>
      </c>
      <c r="R166" s="23">
        <f>IF(OR(A166="",F166="",I166="Canceled",B166="",D166=""),"",IFERROR(IF(SUMPRODUCT(($F$5:$F$204=F166)*($I$5:$I$204&lt;&gt;"Canceled")*(($B$5:$B$204+$C$5:$C$204)&lt;(D166+E166))*(($D$5:$D$204+$E$5:$E$204)&gt;(B166+C166)))&gt;1,"Overlap","OK"),"Check inputs"))</f>
        <v/>
      </c>
    </row>
    <row r="167">
      <c r="A167" s="14" t="n"/>
      <c r="B167" s="44" t="n"/>
      <c r="C167" s="16" t="n"/>
      <c r="D167" s="44" t="n"/>
      <c r="E167" s="16" t="n"/>
      <c r="F167" s="14" t="n"/>
      <c r="G167" s="14" t="n"/>
      <c r="H167" s="14" t="n"/>
      <c r="I167" s="14" t="n"/>
      <c r="J167" s="17" t="n"/>
      <c r="K167" s="18" t="n"/>
      <c r="L167" s="45" t="n"/>
      <c r="M167" s="20" t="n"/>
      <c r="N167" s="21">
        <f>IF(OR(B167="",C167="",D167="",E167=""),"",IFERROR(ROUND((D167+E167-B167-C167)*24,2),""))</f>
        <v/>
      </c>
      <c r="O167" s="21">
        <f>IF(A167="","",IFERROR(MAX(K167,J167*'Settings'!$B$5),0))</f>
        <v/>
      </c>
      <c r="P167" s="46">
        <f>IF(A167="","",IF(I167="Canceled",0,IFERROR('Settings'!$B$3+O167*'Settings'!$B$4+L167*'Settings'!$B$6,0)))</f>
        <v/>
      </c>
      <c r="Q167" s="23">
        <f>IF(A167="","",IFERROR(IF(COUNTIF($A$5:$A$204,A167)&gt;1,"Duplicate Shift ID",IF(OR(B167="",C167="",D167="",E167=""),"Missing date/time",IF(D167+E167&lt;=B167+C167,"End must be after start",IF(I167="","Status required",IF(AND(I167&lt;&gt;"Canceled",F167=""),"Primary driver required",IF(AND(G167&lt;&gt;"",G167=F167),"Primary and backup match",IF(AND(F167&lt;&gt;"",COUNTIFS('Drivers'!$B$5:$B$104,F167,'Drivers'!$E$5:$E$104,"Yes",'Drivers'!$F$5:$F$104,"Yes")=0),"Primary not active/eligible",IF(AND(G167&lt;&gt;"",COUNTIFS('Drivers'!$B$5:$B$104,G167,'Drivers'!$E$5:$E$104,"Yes",'Drivers'!$F$5:$F$104,"Yes")=0),"Backup not active/eligible","OK")))))))),"Check inputs"))</f>
        <v/>
      </c>
      <c r="R167" s="23">
        <f>IF(OR(A167="",F167="",I167="Canceled",B167="",D167=""),"",IFERROR(IF(SUMPRODUCT(($F$5:$F$204=F167)*($I$5:$I$204&lt;&gt;"Canceled")*(($B$5:$B$204+$C$5:$C$204)&lt;(D167+E167))*(($D$5:$D$204+$E$5:$E$204)&gt;(B167+C167)))&gt;1,"Overlap","OK"),"Check inputs"))</f>
        <v/>
      </c>
    </row>
    <row r="168">
      <c r="A168" s="14" t="n"/>
      <c r="B168" s="44" t="n"/>
      <c r="C168" s="16" t="n"/>
      <c r="D168" s="44" t="n"/>
      <c r="E168" s="16" t="n"/>
      <c r="F168" s="14" t="n"/>
      <c r="G168" s="14" t="n"/>
      <c r="H168" s="14" t="n"/>
      <c r="I168" s="14" t="n"/>
      <c r="J168" s="17" t="n"/>
      <c r="K168" s="18" t="n"/>
      <c r="L168" s="45" t="n"/>
      <c r="M168" s="20" t="n"/>
      <c r="N168" s="21">
        <f>IF(OR(B168="",C168="",D168="",E168=""),"",IFERROR(ROUND((D168+E168-B168-C168)*24,2),""))</f>
        <v/>
      </c>
      <c r="O168" s="21">
        <f>IF(A168="","",IFERROR(MAX(K168,J168*'Settings'!$B$5),0))</f>
        <v/>
      </c>
      <c r="P168" s="46">
        <f>IF(A168="","",IF(I168="Canceled",0,IFERROR('Settings'!$B$3+O168*'Settings'!$B$4+L168*'Settings'!$B$6,0)))</f>
        <v/>
      </c>
      <c r="Q168" s="23">
        <f>IF(A168="","",IFERROR(IF(COUNTIF($A$5:$A$204,A168)&gt;1,"Duplicate Shift ID",IF(OR(B168="",C168="",D168="",E168=""),"Missing date/time",IF(D168+E168&lt;=B168+C168,"End must be after start",IF(I168="","Status required",IF(AND(I168&lt;&gt;"Canceled",F168=""),"Primary driver required",IF(AND(G168&lt;&gt;"",G168=F168),"Primary and backup match",IF(AND(F168&lt;&gt;"",COUNTIFS('Drivers'!$B$5:$B$104,F168,'Drivers'!$E$5:$E$104,"Yes",'Drivers'!$F$5:$F$104,"Yes")=0),"Primary not active/eligible",IF(AND(G168&lt;&gt;"",COUNTIFS('Drivers'!$B$5:$B$104,G168,'Drivers'!$E$5:$E$104,"Yes",'Drivers'!$F$5:$F$104,"Yes")=0),"Backup not active/eligible","OK")))))))),"Check inputs"))</f>
        <v/>
      </c>
      <c r="R168" s="23">
        <f>IF(OR(A168="",F168="",I168="Canceled",B168="",D168=""),"",IFERROR(IF(SUMPRODUCT(($F$5:$F$204=F168)*($I$5:$I$204&lt;&gt;"Canceled")*(($B$5:$B$204+$C$5:$C$204)&lt;(D168+E168))*(($D$5:$D$204+$E$5:$E$204)&gt;(B168+C168)))&gt;1,"Overlap","OK"),"Check inputs"))</f>
        <v/>
      </c>
    </row>
    <row r="169">
      <c r="A169" s="14" t="n"/>
      <c r="B169" s="44" t="n"/>
      <c r="C169" s="16" t="n"/>
      <c r="D169" s="44" t="n"/>
      <c r="E169" s="16" t="n"/>
      <c r="F169" s="14" t="n"/>
      <c r="G169" s="14" t="n"/>
      <c r="H169" s="14" t="n"/>
      <c r="I169" s="14" t="n"/>
      <c r="J169" s="17" t="n"/>
      <c r="K169" s="18" t="n"/>
      <c r="L169" s="45" t="n"/>
      <c r="M169" s="20" t="n"/>
      <c r="N169" s="21">
        <f>IF(OR(B169="",C169="",D169="",E169=""),"",IFERROR(ROUND((D169+E169-B169-C169)*24,2),""))</f>
        <v/>
      </c>
      <c r="O169" s="21">
        <f>IF(A169="","",IFERROR(MAX(K169,J169*'Settings'!$B$5),0))</f>
        <v/>
      </c>
      <c r="P169" s="46">
        <f>IF(A169="","",IF(I169="Canceled",0,IFERROR('Settings'!$B$3+O169*'Settings'!$B$4+L169*'Settings'!$B$6,0)))</f>
        <v/>
      </c>
      <c r="Q169" s="23">
        <f>IF(A169="","",IFERROR(IF(COUNTIF($A$5:$A$204,A169)&gt;1,"Duplicate Shift ID",IF(OR(B169="",C169="",D169="",E169=""),"Missing date/time",IF(D169+E169&lt;=B169+C169,"End must be after start",IF(I169="","Status required",IF(AND(I169&lt;&gt;"Canceled",F169=""),"Primary driver required",IF(AND(G169&lt;&gt;"",G169=F169),"Primary and backup match",IF(AND(F169&lt;&gt;"",COUNTIFS('Drivers'!$B$5:$B$104,F169,'Drivers'!$E$5:$E$104,"Yes",'Drivers'!$F$5:$F$104,"Yes")=0),"Primary not active/eligible",IF(AND(G169&lt;&gt;"",COUNTIFS('Drivers'!$B$5:$B$104,G169,'Drivers'!$E$5:$E$104,"Yes",'Drivers'!$F$5:$F$104,"Yes")=0),"Backup not active/eligible","OK")))))))),"Check inputs"))</f>
        <v/>
      </c>
      <c r="R169" s="23">
        <f>IF(OR(A169="",F169="",I169="Canceled",B169="",D169=""),"",IFERROR(IF(SUMPRODUCT(($F$5:$F$204=F169)*($I$5:$I$204&lt;&gt;"Canceled")*(($B$5:$B$204+$C$5:$C$204)&lt;(D169+E169))*(($D$5:$D$204+$E$5:$E$204)&gt;(B169+C169)))&gt;1,"Overlap","OK"),"Check inputs"))</f>
        <v/>
      </c>
    </row>
    <row r="170">
      <c r="A170" s="14" t="n"/>
      <c r="B170" s="44" t="n"/>
      <c r="C170" s="16" t="n"/>
      <c r="D170" s="44" t="n"/>
      <c r="E170" s="16" t="n"/>
      <c r="F170" s="14" t="n"/>
      <c r="G170" s="14" t="n"/>
      <c r="H170" s="14" t="n"/>
      <c r="I170" s="14" t="n"/>
      <c r="J170" s="17" t="n"/>
      <c r="K170" s="18" t="n"/>
      <c r="L170" s="45" t="n"/>
      <c r="M170" s="20" t="n"/>
      <c r="N170" s="21">
        <f>IF(OR(B170="",C170="",D170="",E170=""),"",IFERROR(ROUND((D170+E170-B170-C170)*24,2),""))</f>
        <v/>
      </c>
      <c r="O170" s="21">
        <f>IF(A170="","",IFERROR(MAX(K170,J170*'Settings'!$B$5),0))</f>
        <v/>
      </c>
      <c r="P170" s="46">
        <f>IF(A170="","",IF(I170="Canceled",0,IFERROR('Settings'!$B$3+O170*'Settings'!$B$4+L170*'Settings'!$B$6,0)))</f>
        <v/>
      </c>
      <c r="Q170" s="23">
        <f>IF(A170="","",IFERROR(IF(COUNTIF($A$5:$A$204,A170)&gt;1,"Duplicate Shift ID",IF(OR(B170="",C170="",D170="",E170=""),"Missing date/time",IF(D170+E170&lt;=B170+C170,"End must be after start",IF(I170="","Status required",IF(AND(I170&lt;&gt;"Canceled",F170=""),"Primary driver required",IF(AND(G170&lt;&gt;"",G170=F170),"Primary and backup match",IF(AND(F170&lt;&gt;"",COUNTIFS('Drivers'!$B$5:$B$104,F170,'Drivers'!$E$5:$E$104,"Yes",'Drivers'!$F$5:$F$104,"Yes")=0),"Primary not active/eligible",IF(AND(G170&lt;&gt;"",COUNTIFS('Drivers'!$B$5:$B$104,G170,'Drivers'!$E$5:$E$104,"Yes",'Drivers'!$F$5:$F$104,"Yes")=0),"Backup not active/eligible","OK")))))))),"Check inputs"))</f>
        <v/>
      </c>
      <c r="R170" s="23">
        <f>IF(OR(A170="",F170="",I170="Canceled",B170="",D170=""),"",IFERROR(IF(SUMPRODUCT(($F$5:$F$204=F170)*($I$5:$I$204&lt;&gt;"Canceled")*(($B$5:$B$204+$C$5:$C$204)&lt;(D170+E170))*(($D$5:$D$204+$E$5:$E$204)&gt;(B170+C170)))&gt;1,"Overlap","OK"),"Check inputs"))</f>
        <v/>
      </c>
    </row>
    <row r="171">
      <c r="A171" s="14" t="n"/>
      <c r="B171" s="44" t="n"/>
      <c r="C171" s="16" t="n"/>
      <c r="D171" s="44" t="n"/>
      <c r="E171" s="16" t="n"/>
      <c r="F171" s="14" t="n"/>
      <c r="G171" s="14" t="n"/>
      <c r="H171" s="14" t="n"/>
      <c r="I171" s="14" t="n"/>
      <c r="J171" s="17" t="n"/>
      <c r="K171" s="18" t="n"/>
      <c r="L171" s="45" t="n"/>
      <c r="M171" s="20" t="n"/>
      <c r="N171" s="21">
        <f>IF(OR(B171="",C171="",D171="",E171=""),"",IFERROR(ROUND((D171+E171-B171-C171)*24,2),""))</f>
        <v/>
      </c>
      <c r="O171" s="21">
        <f>IF(A171="","",IFERROR(MAX(K171,J171*'Settings'!$B$5),0))</f>
        <v/>
      </c>
      <c r="P171" s="46">
        <f>IF(A171="","",IF(I171="Canceled",0,IFERROR('Settings'!$B$3+O171*'Settings'!$B$4+L171*'Settings'!$B$6,0)))</f>
        <v/>
      </c>
      <c r="Q171" s="23">
        <f>IF(A171="","",IFERROR(IF(COUNTIF($A$5:$A$204,A171)&gt;1,"Duplicate Shift ID",IF(OR(B171="",C171="",D171="",E171=""),"Missing date/time",IF(D171+E171&lt;=B171+C171,"End must be after start",IF(I171="","Status required",IF(AND(I171&lt;&gt;"Canceled",F171=""),"Primary driver required",IF(AND(G171&lt;&gt;"",G171=F171),"Primary and backup match",IF(AND(F171&lt;&gt;"",COUNTIFS('Drivers'!$B$5:$B$104,F171,'Drivers'!$E$5:$E$104,"Yes",'Drivers'!$F$5:$F$104,"Yes")=0),"Primary not active/eligible",IF(AND(G171&lt;&gt;"",COUNTIFS('Drivers'!$B$5:$B$104,G171,'Drivers'!$E$5:$E$104,"Yes",'Drivers'!$F$5:$F$104,"Yes")=0),"Backup not active/eligible","OK")))))))),"Check inputs"))</f>
        <v/>
      </c>
      <c r="R171" s="23">
        <f>IF(OR(A171="",F171="",I171="Canceled",B171="",D171=""),"",IFERROR(IF(SUMPRODUCT(($F$5:$F$204=F171)*($I$5:$I$204&lt;&gt;"Canceled")*(($B$5:$B$204+$C$5:$C$204)&lt;(D171+E171))*(($D$5:$D$204+$E$5:$E$204)&gt;(B171+C171)))&gt;1,"Overlap","OK"),"Check inputs"))</f>
        <v/>
      </c>
    </row>
    <row r="172">
      <c r="A172" s="14" t="n"/>
      <c r="B172" s="44" t="n"/>
      <c r="C172" s="16" t="n"/>
      <c r="D172" s="44" t="n"/>
      <c r="E172" s="16" t="n"/>
      <c r="F172" s="14" t="n"/>
      <c r="G172" s="14" t="n"/>
      <c r="H172" s="14" t="n"/>
      <c r="I172" s="14" t="n"/>
      <c r="J172" s="17" t="n"/>
      <c r="K172" s="18" t="n"/>
      <c r="L172" s="45" t="n"/>
      <c r="M172" s="20" t="n"/>
      <c r="N172" s="21">
        <f>IF(OR(B172="",C172="",D172="",E172=""),"",IFERROR(ROUND((D172+E172-B172-C172)*24,2),""))</f>
        <v/>
      </c>
      <c r="O172" s="21">
        <f>IF(A172="","",IFERROR(MAX(K172,J172*'Settings'!$B$5),0))</f>
        <v/>
      </c>
      <c r="P172" s="46">
        <f>IF(A172="","",IF(I172="Canceled",0,IFERROR('Settings'!$B$3+O172*'Settings'!$B$4+L172*'Settings'!$B$6,0)))</f>
        <v/>
      </c>
      <c r="Q172" s="23">
        <f>IF(A172="","",IFERROR(IF(COUNTIF($A$5:$A$204,A172)&gt;1,"Duplicate Shift ID",IF(OR(B172="",C172="",D172="",E172=""),"Missing date/time",IF(D172+E172&lt;=B172+C172,"End must be after start",IF(I172="","Status required",IF(AND(I172&lt;&gt;"Canceled",F172=""),"Primary driver required",IF(AND(G172&lt;&gt;"",G172=F172),"Primary and backup match",IF(AND(F172&lt;&gt;"",COUNTIFS('Drivers'!$B$5:$B$104,F172,'Drivers'!$E$5:$E$104,"Yes",'Drivers'!$F$5:$F$104,"Yes")=0),"Primary not active/eligible",IF(AND(G172&lt;&gt;"",COUNTIFS('Drivers'!$B$5:$B$104,G172,'Drivers'!$E$5:$E$104,"Yes",'Drivers'!$F$5:$F$104,"Yes")=0),"Backup not active/eligible","OK")))))))),"Check inputs"))</f>
        <v/>
      </c>
      <c r="R172" s="23">
        <f>IF(OR(A172="",F172="",I172="Canceled",B172="",D172=""),"",IFERROR(IF(SUMPRODUCT(($F$5:$F$204=F172)*($I$5:$I$204&lt;&gt;"Canceled")*(($B$5:$B$204+$C$5:$C$204)&lt;(D172+E172))*(($D$5:$D$204+$E$5:$E$204)&gt;(B172+C172)))&gt;1,"Overlap","OK"),"Check inputs"))</f>
        <v/>
      </c>
    </row>
    <row r="173">
      <c r="A173" s="14" t="n"/>
      <c r="B173" s="44" t="n"/>
      <c r="C173" s="16" t="n"/>
      <c r="D173" s="44" t="n"/>
      <c r="E173" s="16" t="n"/>
      <c r="F173" s="14" t="n"/>
      <c r="G173" s="14" t="n"/>
      <c r="H173" s="14" t="n"/>
      <c r="I173" s="14" t="n"/>
      <c r="J173" s="17" t="n"/>
      <c r="K173" s="18" t="n"/>
      <c r="L173" s="45" t="n"/>
      <c r="M173" s="20" t="n"/>
      <c r="N173" s="21">
        <f>IF(OR(B173="",C173="",D173="",E173=""),"",IFERROR(ROUND((D173+E173-B173-C173)*24,2),""))</f>
        <v/>
      </c>
      <c r="O173" s="21">
        <f>IF(A173="","",IFERROR(MAX(K173,J173*'Settings'!$B$5),0))</f>
        <v/>
      </c>
      <c r="P173" s="46">
        <f>IF(A173="","",IF(I173="Canceled",0,IFERROR('Settings'!$B$3+O173*'Settings'!$B$4+L173*'Settings'!$B$6,0)))</f>
        <v/>
      </c>
      <c r="Q173" s="23">
        <f>IF(A173="","",IFERROR(IF(COUNTIF($A$5:$A$204,A173)&gt;1,"Duplicate Shift ID",IF(OR(B173="",C173="",D173="",E173=""),"Missing date/time",IF(D173+E173&lt;=B173+C173,"End must be after start",IF(I173="","Status required",IF(AND(I173&lt;&gt;"Canceled",F173=""),"Primary driver required",IF(AND(G173&lt;&gt;"",G173=F173),"Primary and backup match",IF(AND(F173&lt;&gt;"",COUNTIFS('Drivers'!$B$5:$B$104,F173,'Drivers'!$E$5:$E$104,"Yes",'Drivers'!$F$5:$F$104,"Yes")=0),"Primary not active/eligible",IF(AND(G173&lt;&gt;"",COUNTIFS('Drivers'!$B$5:$B$104,G173,'Drivers'!$E$5:$E$104,"Yes",'Drivers'!$F$5:$F$104,"Yes")=0),"Backup not active/eligible","OK")))))))),"Check inputs"))</f>
        <v/>
      </c>
      <c r="R173" s="23">
        <f>IF(OR(A173="",F173="",I173="Canceled",B173="",D173=""),"",IFERROR(IF(SUMPRODUCT(($F$5:$F$204=F173)*($I$5:$I$204&lt;&gt;"Canceled")*(($B$5:$B$204+$C$5:$C$204)&lt;(D173+E173))*(($D$5:$D$204+$E$5:$E$204)&gt;(B173+C173)))&gt;1,"Overlap","OK"),"Check inputs"))</f>
        <v/>
      </c>
    </row>
    <row r="174">
      <c r="A174" s="14" t="n"/>
      <c r="B174" s="44" t="n"/>
      <c r="C174" s="16" t="n"/>
      <c r="D174" s="44" t="n"/>
      <c r="E174" s="16" t="n"/>
      <c r="F174" s="14" t="n"/>
      <c r="G174" s="14" t="n"/>
      <c r="H174" s="14" t="n"/>
      <c r="I174" s="14" t="n"/>
      <c r="J174" s="17" t="n"/>
      <c r="K174" s="18" t="n"/>
      <c r="L174" s="45" t="n"/>
      <c r="M174" s="20" t="n"/>
      <c r="N174" s="21">
        <f>IF(OR(B174="",C174="",D174="",E174=""),"",IFERROR(ROUND((D174+E174-B174-C174)*24,2),""))</f>
        <v/>
      </c>
      <c r="O174" s="21">
        <f>IF(A174="","",IFERROR(MAX(K174,J174*'Settings'!$B$5),0))</f>
        <v/>
      </c>
      <c r="P174" s="46">
        <f>IF(A174="","",IF(I174="Canceled",0,IFERROR('Settings'!$B$3+O174*'Settings'!$B$4+L174*'Settings'!$B$6,0)))</f>
        <v/>
      </c>
      <c r="Q174" s="23">
        <f>IF(A174="","",IFERROR(IF(COUNTIF($A$5:$A$204,A174)&gt;1,"Duplicate Shift ID",IF(OR(B174="",C174="",D174="",E174=""),"Missing date/time",IF(D174+E174&lt;=B174+C174,"End must be after start",IF(I174="","Status required",IF(AND(I174&lt;&gt;"Canceled",F174=""),"Primary driver required",IF(AND(G174&lt;&gt;"",G174=F174),"Primary and backup match",IF(AND(F174&lt;&gt;"",COUNTIFS('Drivers'!$B$5:$B$104,F174,'Drivers'!$E$5:$E$104,"Yes",'Drivers'!$F$5:$F$104,"Yes")=0),"Primary not active/eligible",IF(AND(G174&lt;&gt;"",COUNTIFS('Drivers'!$B$5:$B$104,G174,'Drivers'!$E$5:$E$104,"Yes",'Drivers'!$F$5:$F$104,"Yes")=0),"Backup not active/eligible","OK")))))))),"Check inputs"))</f>
        <v/>
      </c>
      <c r="R174" s="23">
        <f>IF(OR(A174="",F174="",I174="Canceled",B174="",D174=""),"",IFERROR(IF(SUMPRODUCT(($F$5:$F$204=F174)*($I$5:$I$204&lt;&gt;"Canceled")*(($B$5:$B$204+$C$5:$C$204)&lt;(D174+E174))*(($D$5:$D$204+$E$5:$E$204)&gt;(B174+C174)))&gt;1,"Overlap","OK"),"Check inputs"))</f>
        <v/>
      </c>
    </row>
    <row r="175">
      <c r="A175" s="14" t="n"/>
      <c r="B175" s="44" t="n"/>
      <c r="C175" s="16" t="n"/>
      <c r="D175" s="44" t="n"/>
      <c r="E175" s="16" t="n"/>
      <c r="F175" s="14" t="n"/>
      <c r="G175" s="14" t="n"/>
      <c r="H175" s="14" t="n"/>
      <c r="I175" s="14" t="n"/>
      <c r="J175" s="17" t="n"/>
      <c r="K175" s="18" t="n"/>
      <c r="L175" s="45" t="n"/>
      <c r="M175" s="20" t="n"/>
      <c r="N175" s="21">
        <f>IF(OR(B175="",C175="",D175="",E175=""),"",IFERROR(ROUND((D175+E175-B175-C175)*24,2),""))</f>
        <v/>
      </c>
      <c r="O175" s="21">
        <f>IF(A175="","",IFERROR(MAX(K175,J175*'Settings'!$B$5),0))</f>
        <v/>
      </c>
      <c r="P175" s="46">
        <f>IF(A175="","",IF(I175="Canceled",0,IFERROR('Settings'!$B$3+O175*'Settings'!$B$4+L175*'Settings'!$B$6,0)))</f>
        <v/>
      </c>
      <c r="Q175" s="23">
        <f>IF(A175="","",IFERROR(IF(COUNTIF($A$5:$A$204,A175)&gt;1,"Duplicate Shift ID",IF(OR(B175="",C175="",D175="",E175=""),"Missing date/time",IF(D175+E175&lt;=B175+C175,"End must be after start",IF(I175="","Status required",IF(AND(I175&lt;&gt;"Canceled",F175=""),"Primary driver required",IF(AND(G175&lt;&gt;"",G175=F175),"Primary and backup match",IF(AND(F175&lt;&gt;"",COUNTIFS('Drivers'!$B$5:$B$104,F175,'Drivers'!$E$5:$E$104,"Yes",'Drivers'!$F$5:$F$104,"Yes")=0),"Primary not active/eligible",IF(AND(G175&lt;&gt;"",COUNTIFS('Drivers'!$B$5:$B$104,G175,'Drivers'!$E$5:$E$104,"Yes",'Drivers'!$F$5:$F$104,"Yes")=0),"Backup not active/eligible","OK")))))))),"Check inputs"))</f>
        <v/>
      </c>
      <c r="R175" s="23">
        <f>IF(OR(A175="",F175="",I175="Canceled",B175="",D175=""),"",IFERROR(IF(SUMPRODUCT(($F$5:$F$204=F175)*($I$5:$I$204&lt;&gt;"Canceled")*(($B$5:$B$204+$C$5:$C$204)&lt;(D175+E175))*(($D$5:$D$204+$E$5:$E$204)&gt;(B175+C175)))&gt;1,"Overlap","OK"),"Check inputs"))</f>
        <v/>
      </c>
    </row>
    <row r="176">
      <c r="A176" s="14" t="n"/>
      <c r="B176" s="44" t="n"/>
      <c r="C176" s="16" t="n"/>
      <c r="D176" s="44" t="n"/>
      <c r="E176" s="16" t="n"/>
      <c r="F176" s="14" t="n"/>
      <c r="G176" s="14" t="n"/>
      <c r="H176" s="14" t="n"/>
      <c r="I176" s="14" t="n"/>
      <c r="J176" s="17" t="n"/>
      <c r="K176" s="18" t="n"/>
      <c r="L176" s="45" t="n"/>
      <c r="M176" s="20" t="n"/>
      <c r="N176" s="21">
        <f>IF(OR(B176="",C176="",D176="",E176=""),"",IFERROR(ROUND((D176+E176-B176-C176)*24,2),""))</f>
        <v/>
      </c>
      <c r="O176" s="21">
        <f>IF(A176="","",IFERROR(MAX(K176,J176*'Settings'!$B$5),0))</f>
        <v/>
      </c>
      <c r="P176" s="46">
        <f>IF(A176="","",IF(I176="Canceled",0,IFERROR('Settings'!$B$3+O176*'Settings'!$B$4+L176*'Settings'!$B$6,0)))</f>
        <v/>
      </c>
      <c r="Q176" s="23">
        <f>IF(A176="","",IFERROR(IF(COUNTIF($A$5:$A$204,A176)&gt;1,"Duplicate Shift ID",IF(OR(B176="",C176="",D176="",E176=""),"Missing date/time",IF(D176+E176&lt;=B176+C176,"End must be after start",IF(I176="","Status required",IF(AND(I176&lt;&gt;"Canceled",F176=""),"Primary driver required",IF(AND(G176&lt;&gt;"",G176=F176),"Primary and backup match",IF(AND(F176&lt;&gt;"",COUNTIFS('Drivers'!$B$5:$B$104,F176,'Drivers'!$E$5:$E$104,"Yes",'Drivers'!$F$5:$F$104,"Yes")=0),"Primary not active/eligible",IF(AND(G176&lt;&gt;"",COUNTIFS('Drivers'!$B$5:$B$104,G176,'Drivers'!$E$5:$E$104,"Yes",'Drivers'!$F$5:$F$104,"Yes")=0),"Backup not active/eligible","OK")))))))),"Check inputs"))</f>
        <v/>
      </c>
      <c r="R176" s="23">
        <f>IF(OR(A176="",F176="",I176="Canceled",B176="",D176=""),"",IFERROR(IF(SUMPRODUCT(($F$5:$F$204=F176)*($I$5:$I$204&lt;&gt;"Canceled")*(($B$5:$B$204+$C$5:$C$204)&lt;(D176+E176))*(($D$5:$D$204+$E$5:$E$204)&gt;(B176+C176)))&gt;1,"Overlap","OK"),"Check inputs"))</f>
        <v/>
      </c>
    </row>
    <row r="177">
      <c r="A177" s="14" t="n"/>
      <c r="B177" s="44" t="n"/>
      <c r="C177" s="16" t="n"/>
      <c r="D177" s="44" t="n"/>
      <c r="E177" s="16" t="n"/>
      <c r="F177" s="14" t="n"/>
      <c r="G177" s="14" t="n"/>
      <c r="H177" s="14" t="n"/>
      <c r="I177" s="14" t="n"/>
      <c r="J177" s="17" t="n"/>
      <c r="K177" s="18" t="n"/>
      <c r="L177" s="45" t="n"/>
      <c r="M177" s="20" t="n"/>
      <c r="N177" s="21">
        <f>IF(OR(B177="",C177="",D177="",E177=""),"",IFERROR(ROUND((D177+E177-B177-C177)*24,2),""))</f>
        <v/>
      </c>
      <c r="O177" s="21">
        <f>IF(A177="","",IFERROR(MAX(K177,J177*'Settings'!$B$5),0))</f>
        <v/>
      </c>
      <c r="P177" s="46">
        <f>IF(A177="","",IF(I177="Canceled",0,IFERROR('Settings'!$B$3+O177*'Settings'!$B$4+L177*'Settings'!$B$6,0)))</f>
        <v/>
      </c>
      <c r="Q177" s="23">
        <f>IF(A177="","",IFERROR(IF(COUNTIF($A$5:$A$204,A177)&gt;1,"Duplicate Shift ID",IF(OR(B177="",C177="",D177="",E177=""),"Missing date/time",IF(D177+E177&lt;=B177+C177,"End must be after start",IF(I177="","Status required",IF(AND(I177&lt;&gt;"Canceled",F177=""),"Primary driver required",IF(AND(G177&lt;&gt;"",G177=F177),"Primary and backup match",IF(AND(F177&lt;&gt;"",COUNTIFS('Drivers'!$B$5:$B$104,F177,'Drivers'!$E$5:$E$104,"Yes",'Drivers'!$F$5:$F$104,"Yes")=0),"Primary not active/eligible",IF(AND(G177&lt;&gt;"",COUNTIFS('Drivers'!$B$5:$B$104,G177,'Drivers'!$E$5:$E$104,"Yes",'Drivers'!$F$5:$F$104,"Yes")=0),"Backup not active/eligible","OK")))))))),"Check inputs"))</f>
        <v/>
      </c>
      <c r="R177" s="23">
        <f>IF(OR(A177="",F177="",I177="Canceled",B177="",D177=""),"",IFERROR(IF(SUMPRODUCT(($F$5:$F$204=F177)*($I$5:$I$204&lt;&gt;"Canceled")*(($B$5:$B$204+$C$5:$C$204)&lt;(D177+E177))*(($D$5:$D$204+$E$5:$E$204)&gt;(B177+C177)))&gt;1,"Overlap","OK"),"Check inputs"))</f>
        <v/>
      </c>
    </row>
    <row r="178">
      <c r="A178" s="14" t="n"/>
      <c r="B178" s="44" t="n"/>
      <c r="C178" s="16" t="n"/>
      <c r="D178" s="44" t="n"/>
      <c r="E178" s="16" t="n"/>
      <c r="F178" s="14" t="n"/>
      <c r="G178" s="14" t="n"/>
      <c r="H178" s="14" t="n"/>
      <c r="I178" s="14" t="n"/>
      <c r="J178" s="17" t="n"/>
      <c r="K178" s="18" t="n"/>
      <c r="L178" s="45" t="n"/>
      <c r="M178" s="20" t="n"/>
      <c r="N178" s="21">
        <f>IF(OR(B178="",C178="",D178="",E178=""),"",IFERROR(ROUND((D178+E178-B178-C178)*24,2),""))</f>
        <v/>
      </c>
      <c r="O178" s="21">
        <f>IF(A178="","",IFERROR(MAX(K178,J178*'Settings'!$B$5),0))</f>
        <v/>
      </c>
      <c r="P178" s="46">
        <f>IF(A178="","",IF(I178="Canceled",0,IFERROR('Settings'!$B$3+O178*'Settings'!$B$4+L178*'Settings'!$B$6,0)))</f>
        <v/>
      </c>
      <c r="Q178" s="23">
        <f>IF(A178="","",IFERROR(IF(COUNTIF($A$5:$A$204,A178)&gt;1,"Duplicate Shift ID",IF(OR(B178="",C178="",D178="",E178=""),"Missing date/time",IF(D178+E178&lt;=B178+C178,"End must be after start",IF(I178="","Status required",IF(AND(I178&lt;&gt;"Canceled",F178=""),"Primary driver required",IF(AND(G178&lt;&gt;"",G178=F178),"Primary and backup match",IF(AND(F178&lt;&gt;"",COUNTIFS('Drivers'!$B$5:$B$104,F178,'Drivers'!$E$5:$E$104,"Yes",'Drivers'!$F$5:$F$104,"Yes")=0),"Primary not active/eligible",IF(AND(G178&lt;&gt;"",COUNTIFS('Drivers'!$B$5:$B$104,G178,'Drivers'!$E$5:$E$104,"Yes",'Drivers'!$F$5:$F$104,"Yes")=0),"Backup not active/eligible","OK")))))))),"Check inputs"))</f>
        <v/>
      </c>
      <c r="R178" s="23">
        <f>IF(OR(A178="",F178="",I178="Canceled",B178="",D178=""),"",IFERROR(IF(SUMPRODUCT(($F$5:$F$204=F178)*($I$5:$I$204&lt;&gt;"Canceled")*(($B$5:$B$204+$C$5:$C$204)&lt;(D178+E178))*(($D$5:$D$204+$E$5:$E$204)&gt;(B178+C178)))&gt;1,"Overlap","OK"),"Check inputs"))</f>
        <v/>
      </c>
    </row>
    <row r="179">
      <c r="A179" s="14" t="n"/>
      <c r="B179" s="44" t="n"/>
      <c r="C179" s="16" t="n"/>
      <c r="D179" s="44" t="n"/>
      <c r="E179" s="16" t="n"/>
      <c r="F179" s="14" t="n"/>
      <c r="G179" s="14" t="n"/>
      <c r="H179" s="14" t="n"/>
      <c r="I179" s="14" t="n"/>
      <c r="J179" s="17" t="n"/>
      <c r="K179" s="18" t="n"/>
      <c r="L179" s="45" t="n"/>
      <c r="M179" s="20" t="n"/>
      <c r="N179" s="21">
        <f>IF(OR(B179="",C179="",D179="",E179=""),"",IFERROR(ROUND((D179+E179-B179-C179)*24,2),""))</f>
        <v/>
      </c>
      <c r="O179" s="21">
        <f>IF(A179="","",IFERROR(MAX(K179,J179*'Settings'!$B$5),0))</f>
        <v/>
      </c>
      <c r="P179" s="46">
        <f>IF(A179="","",IF(I179="Canceled",0,IFERROR('Settings'!$B$3+O179*'Settings'!$B$4+L179*'Settings'!$B$6,0)))</f>
        <v/>
      </c>
      <c r="Q179" s="23">
        <f>IF(A179="","",IFERROR(IF(COUNTIF($A$5:$A$204,A179)&gt;1,"Duplicate Shift ID",IF(OR(B179="",C179="",D179="",E179=""),"Missing date/time",IF(D179+E179&lt;=B179+C179,"End must be after start",IF(I179="","Status required",IF(AND(I179&lt;&gt;"Canceled",F179=""),"Primary driver required",IF(AND(G179&lt;&gt;"",G179=F179),"Primary and backup match",IF(AND(F179&lt;&gt;"",COUNTIFS('Drivers'!$B$5:$B$104,F179,'Drivers'!$E$5:$E$104,"Yes",'Drivers'!$F$5:$F$104,"Yes")=0),"Primary not active/eligible",IF(AND(G179&lt;&gt;"",COUNTIFS('Drivers'!$B$5:$B$104,G179,'Drivers'!$E$5:$E$104,"Yes",'Drivers'!$F$5:$F$104,"Yes")=0),"Backup not active/eligible","OK")))))))),"Check inputs"))</f>
        <v/>
      </c>
      <c r="R179" s="23">
        <f>IF(OR(A179="",F179="",I179="Canceled",B179="",D179=""),"",IFERROR(IF(SUMPRODUCT(($F$5:$F$204=F179)*($I$5:$I$204&lt;&gt;"Canceled")*(($B$5:$B$204+$C$5:$C$204)&lt;(D179+E179))*(($D$5:$D$204+$E$5:$E$204)&gt;(B179+C179)))&gt;1,"Overlap","OK"),"Check inputs"))</f>
        <v/>
      </c>
    </row>
    <row r="180">
      <c r="A180" s="14" t="n"/>
      <c r="B180" s="44" t="n"/>
      <c r="C180" s="16" t="n"/>
      <c r="D180" s="44" t="n"/>
      <c r="E180" s="16" t="n"/>
      <c r="F180" s="14" t="n"/>
      <c r="G180" s="14" t="n"/>
      <c r="H180" s="14" t="n"/>
      <c r="I180" s="14" t="n"/>
      <c r="J180" s="17" t="n"/>
      <c r="K180" s="18" t="n"/>
      <c r="L180" s="45" t="n"/>
      <c r="M180" s="20" t="n"/>
      <c r="N180" s="21">
        <f>IF(OR(B180="",C180="",D180="",E180=""),"",IFERROR(ROUND((D180+E180-B180-C180)*24,2),""))</f>
        <v/>
      </c>
      <c r="O180" s="21">
        <f>IF(A180="","",IFERROR(MAX(K180,J180*'Settings'!$B$5),0))</f>
        <v/>
      </c>
      <c r="P180" s="46">
        <f>IF(A180="","",IF(I180="Canceled",0,IFERROR('Settings'!$B$3+O180*'Settings'!$B$4+L180*'Settings'!$B$6,0)))</f>
        <v/>
      </c>
      <c r="Q180" s="23">
        <f>IF(A180="","",IFERROR(IF(COUNTIF($A$5:$A$204,A180)&gt;1,"Duplicate Shift ID",IF(OR(B180="",C180="",D180="",E180=""),"Missing date/time",IF(D180+E180&lt;=B180+C180,"End must be after start",IF(I180="","Status required",IF(AND(I180&lt;&gt;"Canceled",F180=""),"Primary driver required",IF(AND(G180&lt;&gt;"",G180=F180),"Primary and backup match",IF(AND(F180&lt;&gt;"",COUNTIFS('Drivers'!$B$5:$B$104,F180,'Drivers'!$E$5:$E$104,"Yes",'Drivers'!$F$5:$F$104,"Yes")=0),"Primary not active/eligible",IF(AND(G180&lt;&gt;"",COUNTIFS('Drivers'!$B$5:$B$104,G180,'Drivers'!$E$5:$E$104,"Yes",'Drivers'!$F$5:$F$104,"Yes")=0),"Backup not active/eligible","OK")))))))),"Check inputs"))</f>
        <v/>
      </c>
      <c r="R180" s="23">
        <f>IF(OR(A180="",F180="",I180="Canceled",B180="",D180=""),"",IFERROR(IF(SUMPRODUCT(($F$5:$F$204=F180)*($I$5:$I$204&lt;&gt;"Canceled")*(($B$5:$B$204+$C$5:$C$204)&lt;(D180+E180))*(($D$5:$D$204+$E$5:$E$204)&gt;(B180+C180)))&gt;1,"Overlap","OK"),"Check inputs"))</f>
        <v/>
      </c>
    </row>
    <row r="181">
      <c r="A181" s="14" t="n"/>
      <c r="B181" s="44" t="n"/>
      <c r="C181" s="16" t="n"/>
      <c r="D181" s="44" t="n"/>
      <c r="E181" s="16" t="n"/>
      <c r="F181" s="14" t="n"/>
      <c r="G181" s="14" t="n"/>
      <c r="H181" s="14" t="n"/>
      <c r="I181" s="14" t="n"/>
      <c r="J181" s="17" t="n"/>
      <c r="K181" s="18" t="n"/>
      <c r="L181" s="45" t="n"/>
      <c r="M181" s="20" t="n"/>
      <c r="N181" s="21">
        <f>IF(OR(B181="",C181="",D181="",E181=""),"",IFERROR(ROUND((D181+E181-B181-C181)*24,2),""))</f>
        <v/>
      </c>
      <c r="O181" s="21">
        <f>IF(A181="","",IFERROR(MAX(K181,J181*'Settings'!$B$5),0))</f>
        <v/>
      </c>
      <c r="P181" s="46">
        <f>IF(A181="","",IF(I181="Canceled",0,IFERROR('Settings'!$B$3+O181*'Settings'!$B$4+L181*'Settings'!$B$6,0)))</f>
        <v/>
      </c>
      <c r="Q181" s="23">
        <f>IF(A181="","",IFERROR(IF(COUNTIF($A$5:$A$204,A181)&gt;1,"Duplicate Shift ID",IF(OR(B181="",C181="",D181="",E181=""),"Missing date/time",IF(D181+E181&lt;=B181+C181,"End must be after start",IF(I181="","Status required",IF(AND(I181&lt;&gt;"Canceled",F181=""),"Primary driver required",IF(AND(G181&lt;&gt;"",G181=F181),"Primary and backup match",IF(AND(F181&lt;&gt;"",COUNTIFS('Drivers'!$B$5:$B$104,F181,'Drivers'!$E$5:$E$104,"Yes",'Drivers'!$F$5:$F$104,"Yes")=0),"Primary not active/eligible",IF(AND(G181&lt;&gt;"",COUNTIFS('Drivers'!$B$5:$B$104,G181,'Drivers'!$E$5:$E$104,"Yes",'Drivers'!$F$5:$F$104,"Yes")=0),"Backup not active/eligible","OK")))))))),"Check inputs"))</f>
        <v/>
      </c>
      <c r="R181" s="23">
        <f>IF(OR(A181="",F181="",I181="Canceled",B181="",D181=""),"",IFERROR(IF(SUMPRODUCT(($F$5:$F$204=F181)*($I$5:$I$204&lt;&gt;"Canceled")*(($B$5:$B$204+$C$5:$C$204)&lt;(D181+E181))*(($D$5:$D$204+$E$5:$E$204)&gt;(B181+C181)))&gt;1,"Overlap","OK"),"Check inputs"))</f>
        <v/>
      </c>
    </row>
    <row r="182">
      <c r="A182" s="14" t="n"/>
      <c r="B182" s="44" t="n"/>
      <c r="C182" s="16" t="n"/>
      <c r="D182" s="44" t="n"/>
      <c r="E182" s="16" t="n"/>
      <c r="F182" s="14" t="n"/>
      <c r="G182" s="14" t="n"/>
      <c r="H182" s="14" t="n"/>
      <c r="I182" s="14" t="n"/>
      <c r="J182" s="17" t="n"/>
      <c r="K182" s="18" t="n"/>
      <c r="L182" s="45" t="n"/>
      <c r="M182" s="20" t="n"/>
      <c r="N182" s="21">
        <f>IF(OR(B182="",C182="",D182="",E182=""),"",IFERROR(ROUND((D182+E182-B182-C182)*24,2),""))</f>
        <v/>
      </c>
      <c r="O182" s="21">
        <f>IF(A182="","",IFERROR(MAX(K182,J182*'Settings'!$B$5),0))</f>
        <v/>
      </c>
      <c r="P182" s="46">
        <f>IF(A182="","",IF(I182="Canceled",0,IFERROR('Settings'!$B$3+O182*'Settings'!$B$4+L182*'Settings'!$B$6,0)))</f>
        <v/>
      </c>
      <c r="Q182" s="23">
        <f>IF(A182="","",IFERROR(IF(COUNTIF($A$5:$A$204,A182)&gt;1,"Duplicate Shift ID",IF(OR(B182="",C182="",D182="",E182=""),"Missing date/time",IF(D182+E182&lt;=B182+C182,"End must be after start",IF(I182="","Status required",IF(AND(I182&lt;&gt;"Canceled",F182=""),"Primary driver required",IF(AND(G182&lt;&gt;"",G182=F182),"Primary and backup match",IF(AND(F182&lt;&gt;"",COUNTIFS('Drivers'!$B$5:$B$104,F182,'Drivers'!$E$5:$E$104,"Yes",'Drivers'!$F$5:$F$104,"Yes")=0),"Primary not active/eligible",IF(AND(G182&lt;&gt;"",COUNTIFS('Drivers'!$B$5:$B$104,G182,'Drivers'!$E$5:$E$104,"Yes",'Drivers'!$F$5:$F$104,"Yes")=0),"Backup not active/eligible","OK")))))))),"Check inputs"))</f>
        <v/>
      </c>
      <c r="R182" s="23">
        <f>IF(OR(A182="",F182="",I182="Canceled",B182="",D182=""),"",IFERROR(IF(SUMPRODUCT(($F$5:$F$204=F182)*($I$5:$I$204&lt;&gt;"Canceled")*(($B$5:$B$204+$C$5:$C$204)&lt;(D182+E182))*(($D$5:$D$204+$E$5:$E$204)&gt;(B182+C182)))&gt;1,"Overlap","OK"),"Check inputs"))</f>
        <v/>
      </c>
    </row>
    <row r="183">
      <c r="A183" s="14" t="n"/>
      <c r="B183" s="44" t="n"/>
      <c r="C183" s="16" t="n"/>
      <c r="D183" s="44" t="n"/>
      <c r="E183" s="16" t="n"/>
      <c r="F183" s="14" t="n"/>
      <c r="G183" s="14" t="n"/>
      <c r="H183" s="14" t="n"/>
      <c r="I183" s="14" t="n"/>
      <c r="J183" s="17" t="n"/>
      <c r="K183" s="18" t="n"/>
      <c r="L183" s="45" t="n"/>
      <c r="M183" s="20" t="n"/>
      <c r="N183" s="21">
        <f>IF(OR(B183="",C183="",D183="",E183=""),"",IFERROR(ROUND((D183+E183-B183-C183)*24,2),""))</f>
        <v/>
      </c>
      <c r="O183" s="21">
        <f>IF(A183="","",IFERROR(MAX(K183,J183*'Settings'!$B$5),0))</f>
        <v/>
      </c>
      <c r="P183" s="46">
        <f>IF(A183="","",IF(I183="Canceled",0,IFERROR('Settings'!$B$3+O183*'Settings'!$B$4+L183*'Settings'!$B$6,0)))</f>
        <v/>
      </c>
      <c r="Q183" s="23">
        <f>IF(A183="","",IFERROR(IF(COUNTIF($A$5:$A$204,A183)&gt;1,"Duplicate Shift ID",IF(OR(B183="",C183="",D183="",E183=""),"Missing date/time",IF(D183+E183&lt;=B183+C183,"End must be after start",IF(I183="","Status required",IF(AND(I183&lt;&gt;"Canceled",F183=""),"Primary driver required",IF(AND(G183&lt;&gt;"",G183=F183),"Primary and backup match",IF(AND(F183&lt;&gt;"",COUNTIFS('Drivers'!$B$5:$B$104,F183,'Drivers'!$E$5:$E$104,"Yes",'Drivers'!$F$5:$F$104,"Yes")=0),"Primary not active/eligible",IF(AND(G183&lt;&gt;"",COUNTIFS('Drivers'!$B$5:$B$104,G183,'Drivers'!$E$5:$E$104,"Yes",'Drivers'!$F$5:$F$104,"Yes")=0),"Backup not active/eligible","OK")))))))),"Check inputs"))</f>
        <v/>
      </c>
      <c r="R183" s="23">
        <f>IF(OR(A183="",F183="",I183="Canceled",B183="",D183=""),"",IFERROR(IF(SUMPRODUCT(($F$5:$F$204=F183)*($I$5:$I$204&lt;&gt;"Canceled")*(($B$5:$B$204+$C$5:$C$204)&lt;(D183+E183))*(($D$5:$D$204+$E$5:$E$204)&gt;(B183+C183)))&gt;1,"Overlap","OK"),"Check inputs"))</f>
        <v/>
      </c>
    </row>
    <row r="184">
      <c r="A184" s="14" t="n"/>
      <c r="B184" s="44" t="n"/>
      <c r="C184" s="16" t="n"/>
      <c r="D184" s="44" t="n"/>
      <c r="E184" s="16" t="n"/>
      <c r="F184" s="14" t="n"/>
      <c r="G184" s="14" t="n"/>
      <c r="H184" s="14" t="n"/>
      <c r="I184" s="14" t="n"/>
      <c r="J184" s="17" t="n"/>
      <c r="K184" s="18" t="n"/>
      <c r="L184" s="45" t="n"/>
      <c r="M184" s="20" t="n"/>
      <c r="N184" s="21">
        <f>IF(OR(B184="",C184="",D184="",E184=""),"",IFERROR(ROUND((D184+E184-B184-C184)*24,2),""))</f>
        <v/>
      </c>
      <c r="O184" s="21">
        <f>IF(A184="","",IFERROR(MAX(K184,J184*'Settings'!$B$5),0))</f>
        <v/>
      </c>
      <c r="P184" s="46">
        <f>IF(A184="","",IF(I184="Canceled",0,IFERROR('Settings'!$B$3+O184*'Settings'!$B$4+L184*'Settings'!$B$6,0)))</f>
        <v/>
      </c>
      <c r="Q184" s="23">
        <f>IF(A184="","",IFERROR(IF(COUNTIF($A$5:$A$204,A184)&gt;1,"Duplicate Shift ID",IF(OR(B184="",C184="",D184="",E184=""),"Missing date/time",IF(D184+E184&lt;=B184+C184,"End must be after start",IF(I184="","Status required",IF(AND(I184&lt;&gt;"Canceled",F184=""),"Primary driver required",IF(AND(G184&lt;&gt;"",G184=F184),"Primary and backup match",IF(AND(F184&lt;&gt;"",COUNTIFS('Drivers'!$B$5:$B$104,F184,'Drivers'!$E$5:$E$104,"Yes",'Drivers'!$F$5:$F$104,"Yes")=0),"Primary not active/eligible",IF(AND(G184&lt;&gt;"",COUNTIFS('Drivers'!$B$5:$B$104,G184,'Drivers'!$E$5:$E$104,"Yes",'Drivers'!$F$5:$F$104,"Yes")=0),"Backup not active/eligible","OK")))))))),"Check inputs"))</f>
        <v/>
      </c>
      <c r="R184" s="23">
        <f>IF(OR(A184="",F184="",I184="Canceled",B184="",D184=""),"",IFERROR(IF(SUMPRODUCT(($F$5:$F$204=F184)*($I$5:$I$204&lt;&gt;"Canceled")*(($B$5:$B$204+$C$5:$C$204)&lt;(D184+E184))*(($D$5:$D$204+$E$5:$E$204)&gt;(B184+C184)))&gt;1,"Overlap","OK"),"Check inputs"))</f>
        <v/>
      </c>
    </row>
    <row r="185">
      <c r="A185" s="14" t="n"/>
      <c r="B185" s="44" t="n"/>
      <c r="C185" s="16" t="n"/>
      <c r="D185" s="44" t="n"/>
      <c r="E185" s="16" t="n"/>
      <c r="F185" s="14" t="n"/>
      <c r="G185" s="14" t="n"/>
      <c r="H185" s="14" t="n"/>
      <c r="I185" s="14" t="n"/>
      <c r="J185" s="17" t="n"/>
      <c r="K185" s="18" t="n"/>
      <c r="L185" s="45" t="n"/>
      <c r="M185" s="20" t="n"/>
      <c r="N185" s="21">
        <f>IF(OR(B185="",C185="",D185="",E185=""),"",IFERROR(ROUND((D185+E185-B185-C185)*24,2),""))</f>
        <v/>
      </c>
      <c r="O185" s="21">
        <f>IF(A185="","",IFERROR(MAX(K185,J185*'Settings'!$B$5),0))</f>
        <v/>
      </c>
      <c r="P185" s="46">
        <f>IF(A185="","",IF(I185="Canceled",0,IFERROR('Settings'!$B$3+O185*'Settings'!$B$4+L185*'Settings'!$B$6,0)))</f>
        <v/>
      </c>
      <c r="Q185" s="23">
        <f>IF(A185="","",IFERROR(IF(COUNTIF($A$5:$A$204,A185)&gt;1,"Duplicate Shift ID",IF(OR(B185="",C185="",D185="",E185=""),"Missing date/time",IF(D185+E185&lt;=B185+C185,"End must be after start",IF(I185="","Status required",IF(AND(I185&lt;&gt;"Canceled",F185=""),"Primary driver required",IF(AND(G185&lt;&gt;"",G185=F185),"Primary and backup match",IF(AND(F185&lt;&gt;"",COUNTIFS('Drivers'!$B$5:$B$104,F185,'Drivers'!$E$5:$E$104,"Yes",'Drivers'!$F$5:$F$104,"Yes")=0),"Primary not active/eligible",IF(AND(G185&lt;&gt;"",COUNTIFS('Drivers'!$B$5:$B$104,G185,'Drivers'!$E$5:$E$104,"Yes",'Drivers'!$F$5:$F$104,"Yes")=0),"Backup not active/eligible","OK")))))))),"Check inputs"))</f>
        <v/>
      </c>
      <c r="R185" s="23">
        <f>IF(OR(A185="",F185="",I185="Canceled",B185="",D185=""),"",IFERROR(IF(SUMPRODUCT(($F$5:$F$204=F185)*($I$5:$I$204&lt;&gt;"Canceled")*(($B$5:$B$204+$C$5:$C$204)&lt;(D185+E185))*(($D$5:$D$204+$E$5:$E$204)&gt;(B185+C185)))&gt;1,"Overlap","OK"),"Check inputs"))</f>
        <v/>
      </c>
    </row>
    <row r="186">
      <c r="A186" s="14" t="n"/>
      <c r="B186" s="44" t="n"/>
      <c r="C186" s="16" t="n"/>
      <c r="D186" s="44" t="n"/>
      <c r="E186" s="16" t="n"/>
      <c r="F186" s="14" t="n"/>
      <c r="G186" s="14" t="n"/>
      <c r="H186" s="14" t="n"/>
      <c r="I186" s="14" t="n"/>
      <c r="J186" s="17" t="n"/>
      <c r="K186" s="18" t="n"/>
      <c r="L186" s="45" t="n"/>
      <c r="M186" s="20" t="n"/>
      <c r="N186" s="21">
        <f>IF(OR(B186="",C186="",D186="",E186=""),"",IFERROR(ROUND((D186+E186-B186-C186)*24,2),""))</f>
        <v/>
      </c>
      <c r="O186" s="21">
        <f>IF(A186="","",IFERROR(MAX(K186,J186*'Settings'!$B$5),0))</f>
        <v/>
      </c>
      <c r="P186" s="46">
        <f>IF(A186="","",IF(I186="Canceled",0,IFERROR('Settings'!$B$3+O186*'Settings'!$B$4+L186*'Settings'!$B$6,0)))</f>
        <v/>
      </c>
      <c r="Q186" s="23">
        <f>IF(A186="","",IFERROR(IF(COUNTIF($A$5:$A$204,A186)&gt;1,"Duplicate Shift ID",IF(OR(B186="",C186="",D186="",E186=""),"Missing date/time",IF(D186+E186&lt;=B186+C186,"End must be after start",IF(I186="","Status required",IF(AND(I186&lt;&gt;"Canceled",F186=""),"Primary driver required",IF(AND(G186&lt;&gt;"",G186=F186),"Primary and backup match",IF(AND(F186&lt;&gt;"",COUNTIFS('Drivers'!$B$5:$B$104,F186,'Drivers'!$E$5:$E$104,"Yes",'Drivers'!$F$5:$F$104,"Yes")=0),"Primary not active/eligible",IF(AND(G186&lt;&gt;"",COUNTIFS('Drivers'!$B$5:$B$104,G186,'Drivers'!$E$5:$E$104,"Yes",'Drivers'!$F$5:$F$104,"Yes")=0),"Backup not active/eligible","OK")))))))),"Check inputs"))</f>
        <v/>
      </c>
      <c r="R186" s="23">
        <f>IF(OR(A186="",F186="",I186="Canceled",B186="",D186=""),"",IFERROR(IF(SUMPRODUCT(($F$5:$F$204=F186)*($I$5:$I$204&lt;&gt;"Canceled")*(($B$5:$B$204+$C$5:$C$204)&lt;(D186+E186))*(($D$5:$D$204+$E$5:$E$204)&gt;(B186+C186)))&gt;1,"Overlap","OK"),"Check inputs"))</f>
        <v/>
      </c>
    </row>
    <row r="187">
      <c r="A187" s="14" t="n"/>
      <c r="B187" s="44" t="n"/>
      <c r="C187" s="16" t="n"/>
      <c r="D187" s="44" t="n"/>
      <c r="E187" s="16" t="n"/>
      <c r="F187" s="14" t="n"/>
      <c r="G187" s="14" t="n"/>
      <c r="H187" s="14" t="n"/>
      <c r="I187" s="14" t="n"/>
      <c r="J187" s="17" t="n"/>
      <c r="K187" s="18" t="n"/>
      <c r="L187" s="45" t="n"/>
      <c r="M187" s="20" t="n"/>
      <c r="N187" s="21">
        <f>IF(OR(B187="",C187="",D187="",E187=""),"",IFERROR(ROUND((D187+E187-B187-C187)*24,2),""))</f>
        <v/>
      </c>
      <c r="O187" s="21">
        <f>IF(A187="","",IFERROR(MAX(K187,J187*'Settings'!$B$5),0))</f>
        <v/>
      </c>
      <c r="P187" s="46">
        <f>IF(A187="","",IF(I187="Canceled",0,IFERROR('Settings'!$B$3+O187*'Settings'!$B$4+L187*'Settings'!$B$6,0)))</f>
        <v/>
      </c>
      <c r="Q187" s="23">
        <f>IF(A187="","",IFERROR(IF(COUNTIF($A$5:$A$204,A187)&gt;1,"Duplicate Shift ID",IF(OR(B187="",C187="",D187="",E187=""),"Missing date/time",IF(D187+E187&lt;=B187+C187,"End must be after start",IF(I187="","Status required",IF(AND(I187&lt;&gt;"Canceled",F187=""),"Primary driver required",IF(AND(G187&lt;&gt;"",G187=F187),"Primary and backup match",IF(AND(F187&lt;&gt;"",COUNTIFS('Drivers'!$B$5:$B$104,F187,'Drivers'!$E$5:$E$104,"Yes",'Drivers'!$F$5:$F$104,"Yes")=0),"Primary not active/eligible",IF(AND(G187&lt;&gt;"",COUNTIFS('Drivers'!$B$5:$B$104,G187,'Drivers'!$E$5:$E$104,"Yes",'Drivers'!$F$5:$F$104,"Yes")=0),"Backup not active/eligible","OK")))))))),"Check inputs"))</f>
        <v/>
      </c>
      <c r="R187" s="23">
        <f>IF(OR(A187="",F187="",I187="Canceled",B187="",D187=""),"",IFERROR(IF(SUMPRODUCT(($F$5:$F$204=F187)*($I$5:$I$204&lt;&gt;"Canceled")*(($B$5:$B$204+$C$5:$C$204)&lt;(D187+E187))*(($D$5:$D$204+$E$5:$E$204)&gt;(B187+C187)))&gt;1,"Overlap","OK"),"Check inputs"))</f>
        <v/>
      </c>
    </row>
    <row r="188">
      <c r="A188" s="14" t="n"/>
      <c r="B188" s="44" t="n"/>
      <c r="C188" s="16" t="n"/>
      <c r="D188" s="44" t="n"/>
      <c r="E188" s="16" t="n"/>
      <c r="F188" s="14" t="n"/>
      <c r="G188" s="14" t="n"/>
      <c r="H188" s="14" t="n"/>
      <c r="I188" s="14" t="n"/>
      <c r="J188" s="17" t="n"/>
      <c r="K188" s="18" t="n"/>
      <c r="L188" s="45" t="n"/>
      <c r="M188" s="20" t="n"/>
      <c r="N188" s="21">
        <f>IF(OR(B188="",C188="",D188="",E188=""),"",IFERROR(ROUND((D188+E188-B188-C188)*24,2),""))</f>
        <v/>
      </c>
      <c r="O188" s="21">
        <f>IF(A188="","",IFERROR(MAX(K188,J188*'Settings'!$B$5),0))</f>
        <v/>
      </c>
      <c r="P188" s="46">
        <f>IF(A188="","",IF(I188="Canceled",0,IFERROR('Settings'!$B$3+O188*'Settings'!$B$4+L188*'Settings'!$B$6,0)))</f>
        <v/>
      </c>
      <c r="Q188" s="23">
        <f>IF(A188="","",IFERROR(IF(COUNTIF($A$5:$A$204,A188)&gt;1,"Duplicate Shift ID",IF(OR(B188="",C188="",D188="",E188=""),"Missing date/time",IF(D188+E188&lt;=B188+C188,"End must be after start",IF(I188="","Status required",IF(AND(I188&lt;&gt;"Canceled",F188=""),"Primary driver required",IF(AND(G188&lt;&gt;"",G188=F188),"Primary and backup match",IF(AND(F188&lt;&gt;"",COUNTIFS('Drivers'!$B$5:$B$104,F188,'Drivers'!$E$5:$E$104,"Yes",'Drivers'!$F$5:$F$104,"Yes")=0),"Primary not active/eligible",IF(AND(G188&lt;&gt;"",COUNTIFS('Drivers'!$B$5:$B$104,G188,'Drivers'!$E$5:$E$104,"Yes",'Drivers'!$F$5:$F$104,"Yes")=0),"Backup not active/eligible","OK")))))))),"Check inputs"))</f>
        <v/>
      </c>
      <c r="R188" s="23">
        <f>IF(OR(A188="",F188="",I188="Canceled",B188="",D188=""),"",IFERROR(IF(SUMPRODUCT(($F$5:$F$204=F188)*($I$5:$I$204&lt;&gt;"Canceled")*(($B$5:$B$204+$C$5:$C$204)&lt;(D188+E188))*(($D$5:$D$204+$E$5:$E$204)&gt;(B188+C188)))&gt;1,"Overlap","OK"),"Check inputs"))</f>
        <v/>
      </c>
    </row>
    <row r="189">
      <c r="A189" s="14" t="n"/>
      <c r="B189" s="44" t="n"/>
      <c r="C189" s="16" t="n"/>
      <c r="D189" s="44" t="n"/>
      <c r="E189" s="16" t="n"/>
      <c r="F189" s="14" t="n"/>
      <c r="G189" s="14" t="n"/>
      <c r="H189" s="14" t="n"/>
      <c r="I189" s="14" t="n"/>
      <c r="J189" s="17" t="n"/>
      <c r="K189" s="18" t="n"/>
      <c r="L189" s="45" t="n"/>
      <c r="M189" s="20" t="n"/>
      <c r="N189" s="21">
        <f>IF(OR(B189="",C189="",D189="",E189=""),"",IFERROR(ROUND((D189+E189-B189-C189)*24,2),""))</f>
        <v/>
      </c>
      <c r="O189" s="21">
        <f>IF(A189="","",IFERROR(MAX(K189,J189*'Settings'!$B$5),0))</f>
        <v/>
      </c>
      <c r="P189" s="46">
        <f>IF(A189="","",IF(I189="Canceled",0,IFERROR('Settings'!$B$3+O189*'Settings'!$B$4+L189*'Settings'!$B$6,0)))</f>
        <v/>
      </c>
      <c r="Q189" s="23">
        <f>IF(A189="","",IFERROR(IF(COUNTIF($A$5:$A$204,A189)&gt;1,"Duplicate Shift ID",IF(OR(B189="",C189="",D189="",E189=""),"Missing date/time",IF(D189+E189&lt;=B189+C189,"End must be after start",IF(I189="","Status required",IF(AND(I189&lt;&gt;"Canceled",F189=""),"Primary driver required",IF(AND(G189&lt;&gt;"",G189=F189),"Primary and backup match",IF(AND(F189&lt;&gt;"",COUNTIFS('Drivers'!$B$5:$B$104,F189,'Drivers'!$E$5:$E$104,"Yes",'Drivers'!$F$5:$F$104,"Yes")=0),"Primary not active/eligible",IF(AND(G189&lt;&gt;"",COUNTIFS('Drivers'!$B$5:$B$104,G189,'Drivers'!$E$5:$E$104,"Yes",'Drivers'!$F$5:$F$104,"Yes")=0),"Backup not active/eligible","OK")))))))),"Check inputs"))</f>
        <v/>
      </c>
      <c r="R189" s="23">
        <f>IF(OR(A189="",F189="",I189="Canceled",B189="",D189=""),"",IFERROR(IF(SUMPRODUCT(($F$5:$F$204=F189)*($I$5:$I$204&lt;&gt;"Canceled")*(($B$5:$B$204+$C$5:$C$204)&lt;(D189+E189))*(($D$5:$D$204+$E$5:$E$204)&gt;(B189+C189)))&gt;1,"Overlap","OK"),"Check inputs"))</f>
        <v/>
      </c>
    </row>
    <row r="190">
      <c r="A190" s="14" t="n"/>
      <c r="B190" s="44" t="n"/>
      <c r="C190" s="16" t="n"/>
      <c r="D190" s="44" t="n"/>
      <c r="E190" s="16" t="n"/>
      <c r="F190" s="14" t="n"/>
      <c r="G190" s="14" t="n"/>
      <c r="H190" s="14" t="n"/>
      <c r="I190" s="14" t="n"/>
      <c r="J190" s="17" t="n"/>
      <c r="K190" s="18" t="n"/>
      <c r="L190" s="45" t="n"/>
      <c r="M190" s="20" t="n"/>
      <c r="N190" s="21">
        <f>IF(OR(B190="",C190="",D190="",E190=""),"",IFERROR(ROUND((D190+E190-B190-C190)*24,2),""))</f>
        <v/>
      </c>
      <c r="O190" s="21">
        <f>IF(A190="","",IFERROR(MAX(K190,J190*'Settings'!$B$5),0))</f>
        <v/>
      </c>
      <c r="P190" s="46">
        <f>IF(A190="","",IF(I190="Canceled",0,IFERROR('Settings'!$B$3+O190*'Settings'!$B$4+L190*'Settings'!$B$6,0)))</f>
        <v/>
      </c>
      <c r="Q190" s="23">
        <f>IF(A190="","",IFERROR(IF(COUNTIF($A$5:$A$204,A190)&gt;1,"Duplicate Shift ID",IF(OR(B190="",C190="",D190="",E190=""),"Missing date/time",IF(D190+E190&lt;=B190+C190,"End must be after start",IF(I190="","Status required",IF(AND(I190&lt;&gt;"Canceled",F190=""),"Primary driver required",IF(AND(G190&lt;&gt;"",G190=F190),"Primary and backup match",IF(AND(F190&lt;&gt;"",COUNTIFS('Drivers'!$B$5:$B$104,F190,'Drivers'!$E$5:$E$104,"Yes",'Drivers'!$F$5:$F$104,"Yes")=0),"Primary not active/eligible",IF(AND(G190&lt;&gt;"",COUNTIFS('Drivers'!$B$5:$B$104,G190,'Drivers'!$E$5:$E$104,"Yes",'Drivers'!$F$5:$F$104,"Yes")=0),"Backup not active/eligible","OK")))))))),"Check inputs"))</f>
        <v/>
      </c>
      <c r="R190" s="23">
        <f>IF(OR(A190="",F190="",I190="Canceled",B190="",D190=""),"",IFERROR(IF(SUMPRODUCT(($F$5:$F$204=F190)*($I$5:$I$204&lt;&gt;"Canceled")*(($B$5:$B$204+$C$5:$C$204)&lt;(D190+E190))*(($D$5:$D$204+$E$5:$E$204)&gt;(B190+C190)))&gt;1,"Overlap","OK"),"Check inputs"))</f>
        <v/>
      </c>
    </row>
    <row r="191">
      <c r="A191" s="14" t="n"/>
      <c r="B191" s="44" t="n"/>
      <c r="C191" s="16" t="n"/>
      <c r="D191" s="44" t="n"/>
      <c r="E191" s="16" t="n"/>
      <c r="F191" s="14" t="n"/>
      <c r="G191" s="14" t="n"/>
      <c r="H191" s="14" t="n"/>
      <c r="I191" s="14" t="n"/>
      <c r="J191" s="17" t="n"/>
      <c r="K191" s="18" t="n"/>
      <c r="L191" s="45" t="n"/>
      <c r="M191" s="20" t="n"/>
      <c r="N191" s="21">
        <f>IF(OR(B191="",C191="",D191="",E191=""),"",IFERROR(ROUND((D191+E191-B191-C191)*24,2),""))</f>
        <v/>
      </c>
      <c r="O191" s="21">
        <f>IF(A191="","",IFERROR(MAX(K191,J191*'Settings'!$B$5),0))</f>
        <v/>
      </c>
      <c r="P191" s="46">
        <f>IF(A191="","",IF(I191="Canceled",0,IFERROR('Settings'!$B$3+O191*'Settings'!$B$4+L191*'Settings'!$B$6,0)))</f>
        <v/>
      </c>
      <c r="Q191" s="23">
        <f>IF(A191="","",IFERROR(IF(COUNTIF($A$5:$A$204,A191)&gt;1,"Duplicate Shift ID",IF(OR(B191="",C191="",D191="",E191=""),"Missing date/time",IF(D191+E191&lt;=B191+C191,"End must be after start",IF(I191="","Status required",IF(AND(I191&lt;&gt;"Canceled",F191=""),"Primary driver required",IF(AND(G191&lt;&gt;"",G191=F191),"Primary and backup match",IF(AND(F191&lt;&gt;"",COUNTIFS('Drivers'!$B$5:$B$104,F191,'Drivers'!$E$5:$E$104,"Yes",'Drivers'!$F$5:$F$104,"Yes")=0),"Primary not active/eligible",IF(AND(G191&lt;&gt;"",COUNTIFS('Drivers'!$B$5:$B$104,G191,'Drivers'!$E$5:$E$104,"Yes",'Drivers'!$F$5:$F$104,"Yes")=0),"Backup not active/eligible","OK")))))))),"Check inputs"))</f>
        <v/>
      </c>
      <c r="R191" s="23">
        <f>IF(OR(A191="",F191="",I191="Canceled",B191="",D191=""),"",IFERROR(IF(SUMPRODUCT(($F$5:$F$204=F191)*($I$5:$I$204&lt;&gt;"Canceled")*(($B$5:$B$204+$C$5:$C$204)&lt;(D191+E191))*(($D$5:$D$204+$E$5:$E$204)&gt;(B191+C191)))&gt;1,"Overlap","OK"),"Check inputs"))</f>
        <v/>
      </c>
    </row>
    <row r="192">
      <c r="A192" s="14" t="n"/>
      <c r="B192" s="44" t="n"/>
      <c r="C192" s="16" t="n"/>
      <c r="D192" s="44" t="n"/>
      <c r="E192" s="16" t="n"/>
      <c r="F192" s="14" t="n"/>
      <c r="G192" s="14" t="n"/>
      <c r="H192" s="14" t="n"/>
      <c r="I192" s="14" t="n"/>
      <c r="J192" s="17" t="n"/>
      <c r="K192" s="18" t="n"/>
      <c r="L192" s="45" t="n"/>
      <c r="M192" s="20" t="n"/>
      <c r="N192" s="21">
        <f>IF(OR(B192="",C192="",D192="",E192=""),"",IFERROR(ROUND((D192+E192-B192-C192)*24,2),""))</f>
        <v/>
      </c>
      <c r="O192" s="21">
        <f>IF(A192="","",IFERROR(MAX(K192,J192*'Settings'!$B$5),0))</f>
        <v/>
      </c>
      <c r="P192" s="46">
        <f>IF(A192="","",IF(I192="Canceled",0,IFERROR('Settings'!$B$3+O192*'Settings'!$B$4+L192*'Settings'!$B$6,0)))</f>
        <v/>
      </c>
      <c r="Q192" s="23">
        <f>IF(A192="","",IFERROR(IF(COUNTIF($A$5:$A$204,A192)&gt;1,"Duplicate Shift ID",IF(OR(B192="",C192="",D192="",E192=""),"Missing date/time",IF(D192+E192&lt;=B192+C192,"End must be after start",IF(I192="","Status required",IF(AND(I192&lt;&gt;"Canceled",F192=""),"Primary driver required",IF(AND(G192&lt;&gt;"",G192=F192),"Primary and backup match",IF(AND(F192&lt;&gt;"",COUNTIFS('Drivers'!$B$5:$B$104,F192,'Drivers'!$E$5:$E$104,"Yes",'Drivers'!$F$5:$F$104,"Yes")=0),"Primary not active/eligible",IF(AND(G192&lt;&gt;"",COUNTIFS('Drivers'!$B$5:$B$104,G192,'Drivers'!$E$5:$E$104,"Yes",'Drivers'!$F$5:$F$104,"Yes")=0),"Backup not active/eligible","OK")))))))),"Check inputs"))</f>
        <v/>
      </c>
      <c r="R192" s="23">
        <f>IF(OR(A192="",F192="",I192="Canceled",B192="",D192=""),"",IFERROR(IF(SUMPRODUCT(($F$5:$F$204=F192)*($I$5:$I$204&lt;&gt;"Canceled")*(($B$5:$B$204+$C$5:$C$204)&lt;(D192+E192))*(($D$5:$D$204+$E$5:$E$204)&gt;(B192+C192)))&gt;1,"Overlap","OK"),"Check inputs"))</f>
        <v/>
      </c>
    </row>
    <row r="193">
      <c r="A193" s="14" t="n"/>
      <c r="B193" s="44" t="n"/>
      <c r="C193" s="16" t="n"/>
      <c r="D193" s="44" t="n"/>
      <c r="E193" s="16" t="n"/>
      <c r="F193" s="14" t="n"/>
      <c r="G193" s="14" t="n"/>
      <c r="H193" s="14" t="n"/>
      <c r="I193" s="14" t="n"/>
      <c r="J193" s="17" t="n"/>
      <c r="K193" s="18" t="n"/>
      <c r="L193" s="45" t="n"/>
      <c r="M193" s="20" t="n"/>
      <c r="N193" s="21">
        <f>IF(OR(B193="",C193="",D193="",E193=""),"",IFERROR(ROUND((D193+E193-B193-C193)*24,2),""))</f>
        <v/>
      </c>
      <c r="O193" s="21">
        <f>IF(A193="","",IFERROR(MAX(K193,J193*'Settings'!$B$5),0))</f>
        <v/>
      </c>
      <c r="P193" s="46">
        <f>IF(A193="","",IF(I193="Canceled",0,IFERROR('Settings'!$B$3+O193*'Settings'!$B$4+L193*'Settings'!$B$6,0)))</f>
        <v/>
      </c>
      <c r="Q193" s="23">
        <f>IF(A193="","",IFERROR(IF(COUNTIF($A$5:$A$204,A193)&gt;1,"Duplicate Shift ID",IF(OR(B193="",C193="",D193="",E193=""),"Missing date/time",IF(D193+E193&lt;=B193+C193,"End must be after start",IF(I193="","Status required",IF(AND(I193&lt;&gt;"Canceled",F193=""),"Primary driver required",IF(AND(G193&lt;&gt;"",G193=F193),"Primary and backup match",IF(AND(F193&lt;&gt;"",COUNTIFS('Drivers'!$B$5:$B$104,F193,'Drivers'!$E$5:$E$104,"Yes",'Drivers'!$F$5:$F$104,"Yes")=0),"Primary not active/eligible",IF(AND(G193&lt;&gt;"",COUNTIFS('Drivers'!$B$5:$B$104,G193,'Drivers'!$E$5:$E$104,"Yes",'Drivers'!$F$5:$F$104,"Yes")=0),"Backup not active/eligible","OK")))))))),"Check inputs"))</f>
        <v/>
      </c>
      <c r="R193" s="23">
        <f>IF(OR(A193="",F193="",I193="Canceled",B193="",D193=""),"",IFERROR(IF(SUMPRODUCT(($F$5:$F$204=F193)*($I$5:$I$204&lt;&gt;"Canceled")*(($B$5:$B$204+$C$5:$C$204)&lt;(D193+E193))*(($D$5:$D$204+$E$5:$E$204)&gt;(B193+C193)))&gt;1,"Overlap","OK"),"Check inputs"))</f>
        <v/>
      </c>
    </row>
    <row r="194">
      <c r="A194" s="14" t="n"/>
      <c r="B194" s="44" t="n"/>
      <c r="C194" s="16" t="n"/>
      <c r="D194" s="44" t="n"/>
      <c r="E194" s="16" t="n"/>
      <c r="F194" s="14" t="n"/>
      <c r="G194" s="14" t="n"/>
      <c r="H194" s="14" t="n"/>
      <c r="I194" s="14" t="n"/>
      <c r="J194" s="17" t="n"/>
      <c r="K194" s="18" t="n"/>
      <c r="L194" s="45" t="n"/>
      <c r="M194" s="20" t="n"/>
      <c r="N194" s="21">
        <f>IF(OR(B194="",C194="",D194="",E194=""),"",IFERROR(ROUND((D194+E194-B194-C194)*24,2),""))</f>
        <v/>
      </c>
      <c r="O194" s="21">
        <f>IF(A194="","",IFERROR(MAX(K194,J194*'Settings'!$B$5),0))</f>
        <v/>
      </c>
      <c r="P194" s="46">
        <f>IF(A194="","",IF(I194="Canceled",0,IFERROR('Settings'!$B$3+O194*'Settings'!$B$4+L194*'Settings'!$B$6,0)))</f>
        <v/>
      </c>
      <c r="Q194" s="23">
        <f>IF(A194="","",IFERROR(IF(COUNTIF($A$5:$A$204,A194)&gt;1,"Duplicate Shift ID",IF(OR(B194="",C194="",D194="",E194=""),"Missing date/time",IF(D194+E194&lt;=B194+C194,"End must be after start",IF(I194="","Status required",IF(AND(I194&lt;&gt;"Canceled",F194=""),"Primary driver required",IF(AND(G194&lt;&gt;"",G194=F194),"Primary and backup match",IF(AND(F194&lt;&gt;"",COUNTIFS('Drivers'!$B$5:$B$104,F194,'Drivers'!$E$5:$E$104,"Yes",'Drivers'!$F$5:$F$104,"Yes")=0),"Primary not active/eligible",IF(AND(G194&lt;&gt;"",COUNTIFS('Drivers'!$B$5:$B$104,G194,'Drivers'!$E$5:$E$104,"Yes",'Drivers'!$F$5:$F$104,"Yes")=0),"Backup not active/eligible","OK")))))))),"Check inputs"))</f>
        <v/>
      </c>
      <c r="R194" s="23">
        <f>IF(OR(A194="",F194="",I194="Canceled",B194="",D194=""),"",IFERROR(IF(SUMPRODUCT(($F$5:$F$204=F194)*($I$5:$I$204&lt;&gt;"Canceled")*(($B$5:$B$204+$C$5:$C$204)&lt;(D194+E194))*(($D$5:$D$204+$E$5:$E$204)&gt;(B194+C194)))&gt;1,"Overlap","OK"),"Check inputs"))</f>
        <v/>
      </c>
    </row>
    <row r="195">
      <c r="A195" s="14" t="n"/>
      <c r="B195" s="44" t="n"/>
      <c r="C195" s="16" t="n"/>
      <c r="D195" s="44" t="n"/>
      <c r="E195" s="16" t="n"/>
      <c r="F195" s="14" t="n"/>
      <c r="G195" s="14" t="n"/>
      <c r="H195" s="14" t="n"/>
      <c r="I195" s="14" t="n"/>
      <c r="J195" s="17" t="n"/>
      <c r="K195" s="18" t="n"/>
      <c r="L195" s="45" t="n"/>
      <c r="M195" s="20" t="n"/>
      <c r="N195" s="21">
        <f>IF(OR(B195="",C195="",D195="",E195=""),"",IFERROR(ROUND((D195+E195-B195-C195)*24,2),""))</f>
        <v/>
      </c>
      <c r="O195" s="21">
        <f>IF(A195="","",IFERROR(MAX(K195,J195*'Settings'!$B$5),0))</f>
        <v/>
      </c>
      <c r="P195" s="46">
        <f>IF(A195="","",IF(I195="Canceled",0,IFERROR('Settings'!$B$3+O195*'Settings'!$B$4+L195*'Settings'!$B$6,0)))</f>
        <v/>
      </c>
      <c r="Q195" s="23">
        <f>IF(A195="","",IFERROR(IF(COUNTIF($A$5:$A$204,A195)&gt;1,"Duplicate Shift ID",IF(OR(B195="",C195="",D195="",E195=""),"Missing date/time",IF(D195+E195&lt;=B195+C195,"End must be after start",IF(I195="","Status required",IF(AND(I195&lt;&gt;"Canceled",F195=""),"Primary driver required",IF(AND(G195&lt;&gt;"",G195=F195),"Primary and backup match",IF(AND(F195&lt;&gt;"",COUNTIFS('Drivers'!$B$5:$B$104,F195,'Drivers'!$E$5:$E$104,"Yes",'Drivers'!$F$5:$F$104,"Yes")=0),"Primary not active/eligible",IF(AND(G195&lt;&gt;"",COUNTIFS('Drivers'!$B$5:$B$104,G195,'Drivers'!$E$5:$E$104,"Yes",'Drivers'!$F$5:$F$104,"Yes")=0),"Backup not active/eligible","OK")))))))),"Check inputs"))</f>
        <v/>
      </c>
      <c r="R195" s="23">
        <f>IF(OR(A195="",F195="",I195="Canceled",B195="",D195=""),"",IFERROR(IF(SUMPRODUCT(($F$5:$F$204=F195)*($I$5:$I$204&lt;&gt;"Canceled")*(($B$5:$B$204+$C$5:$C$204)&lt;(D195+E195))*(($D$5:$D$204+$E$5:$E$204)&gt;(B195+C195)))&gt;1,"Overlap","OK"),"Check inputs"))</f>
        <v/>
      </c>
    </row>
    <row r="196">
      <c r="A196" s="14" t="n"/>
      <c r="B196" s="44" t="n"/>
      <c r="C196" s="16" t="n"/>
      <c r="D196" s="44" t="n"/>
      <c r="E196" s="16" t="n"/>
      <c r="F196" s="14" t="n"/>
      <c r="G196" s="14" t="n"/>
      <c r="H196" s="14" t="n"/>
      <c r="I196" s="14" t="n"/>
      <c r="J196" s="17" t="n"/>
      <c r="K196" s="18" t="n"/>
      <c r="L196" s="45" t="n"/>
      <c r="M196" s="20" t="n"/>
      <c r="N196" s="21">
        <f>IF(OR(B196="",C196="",D196="",E196=""),"",IFERROR(ROUND((D196+E196-B196-C196)*24,2),""))</f>
        <v/>
      </c>
      <c r="O196" s="21">
        <f>IF(A196="","",IFERROR(MAX(K196,J196*'Settings'!$B$5),0))</f>
        <v/>
      </c>
      <c r="P196" s="46">
        <f>IF(A196="","",IF(I196="Canceled",0,IFERROR('Settings'!$B$3+O196*'Settings'!$B$4+L196*'Settings'!$B$6,0)))</f>
        <v/>
      </c>
      <c r="Q196" s="23">
        <f>IF(A196="","",IFERROR(IF(COUNTIF($A$5:$A$204,A196)&gt;1,"Duplicate Shift ID",IF(OR(B196="",C196="",D196="",E196=""),"Missing date/time",IF(D196+E196&lt;=B196+C196,"End must be after start",IF(I196="","Status required",IF(AND(I196&lt;&gt;"Canceled",F196=""),"Primary driver required",IF(AND(G196&lt;&gt;"",G196=F196),"Primary and backup match",IF(AND(F196&lt;&gt;"",COUNTIFS('Drivers'!$B$5:$B$104,F196,'Drivers'!$E$5:$E$104,"Yes",'Drivers'!$F$5:$F$104,"Yes")=0),"Primary not active/eligible",IF(AND(G196&lt;&gt;"",COUNTIFS('Drivers'!$B$5:$B$104,G196,'Drivers'!$E$5:$E$104,"Yes",'Drivers'!$F$5:$F$104,"Yes")=0),"Backup not active/eligible","OK")))))))),"Check inputs"))</f>
        <v/>
      </c>
      <c r="R196" s="23">
        <f>IF(OR(A196="",F196="",I196="Canceled",B196="",D196=""),"",IFERROR(IF(SUMPRODUCT(($F$5:$F$204=F196)*($I$5:$I$204&lt;&gt;"Canceled")*(($B$5:$B$204+$C$5:$C$204)&lt;(D196+E196))*(($D$5:$D$204+$E$5:$E$204)&gt;(B196+C196)))&gt;1,"Overlap","OK"),"Check inputs"))</f>
        <v/>
      </c>
    </row>
    <row r="197">
      <c r="A197" s="14" t="n"/>
      <c r="B197" s="44" t="n"/>
      <c r="C197" s="16" t="n"/>
      <c r="D197" s="44" t="n"/>
      <c r="E197" s="16" t="n"/>
      <c r="F197" s="14" t="n"/>
      <c r="G197" s="14" t="n"/>
      <c r="H197" s="14" t="n"/>
      <c r="I197" s="14" t="n"/>
      <c r="J197" s="17" t="n"/>
      <c r="K197" s="18" t="n"/>
      <c r="L197" s="45" t="n"/>
      <c r="M197" s="20" t="n"/>
      <c r="N197" s="21">
        <f>IF(OR(B197="",C197="",D197="",E197=""),"",IFERROR(ROUND((D197+E197-B197-C197)*24,2),""))</f>
        <v/>
      </c>
      <c r="O197" s="21">
        <f>IF(A197="","",IFERROR(MAX(K197,J197*'Settings'!$B$5),0))</f>
        <v/>
      </c>
      <c r="P197" s="46">
        <f>IF(A197="","",IF(I197="Canceled",0,IFERROR('Settings'!$B$3+O197*'Settings'!$B$4+L197*'Settings'!$B$6,0)))</f>
        <v/>
      </c>
      <c r="Q197" s="23">
        <f>IF(A197="","",IFERROR(IF(COUNTIF($A$5:$A$204,A197)&gt;1,"Duplicate Shift ID",IF(OR(B197="",C197="",D197="",E197=""),"Missing date/time",IF(D197+E197&lt;=B197+C197,"End must be after start",IF(I197="","Status required",IF(AND(I197&lt;&gt;"Canceled",F197=""),"Primary driver required",IF(AND(G197&lt;&gt;"",G197=F197),"Primary and backup match",IF(AND(F197&lt;&gt;"",COUNTIFS('Drivers'!$B$5:$B$104,F197,'Drivers'!$E$5:$E$104,"Yes",'Drivers'!$F$5:$F$104,"Yes")=0),"Primary not active/eligible",IF(AND(G197&lt;&gt;"",COUNTIFS('Drivers'!$B$5:$B$104,G197,'Drivers'!$E$5:$E$104,"Yes",'Drivers'!$F$5:$F$104,"Yes")=0),"Backup not active/eligible","OK")))))))),"Check inputs"))</f>
        <v/>
      </c>
      <c r="R197" s="23">
        <f>IF(OR(A197="",F197="",I197="Canceled",B197="",D197=""),"",IFERROR(IF(SUMPRODUCT(($F$5:$F$204=F197)*($I$5:$I$204&lt;&gt;"Canceled")*(($B$5:$B$204+$C$5:$C$204)&lt;(D197+E197))*(($D$5:$D$204+$E$5:$E$204)&gt;(B197+C197)))&gt;1,"Overlap","OK"),"Check inputs"))</f>
        <v/>
      </c>
    </row>
    <row r="198">
      <c r="A198" s="14" t="n"/>
      <c r="B198" s="44" t="n"/>
      <c r="C198" s="16" t="n"/>
      <c r="D198" s="44" t="n"/>
      <c r="E198" s="16" t="n"/>
      <c r="F198" s="14" t="n"/>
      <c r="G198" s="14" t="n"/>
      <c r="H198" s="14" t="n"/>
      <c r="I198" s="14" t="n"/>
      <c r="J198" s="17" t="n"/>
      <c r="K198" s="18" t="n"/>
      <c r="L198" s="45" t="n"/>
      <c r="M198" s="20" t="n"/>
      <c r="N198" s="21">
        <f>IF(OR(B198="",C198="",D198="",E198=""),"",IFERROR(ROUND((D198+E198-B198-C198)*24,2),""))</f>
        <v/>
      </c>
      <c r="O198" s="21">
        <f>IF(A198="","",IFERROR(MAX(K198,J198*'Settings'!$B$5),0))</f>
        <v/>
      </c>
      <c r="P198" s="46">
        <f>IF(A198="","",IF(I198="Canceled",0,IFERROR('Settings'!$B$3+O198*'Settings'!$B$4+L198*'Settings'!$B$6,0)))</f>
        <v/>
      </c>
      <c r="Q198" s="23">
        <f>IF(A198="","",IFERROR(IF(COUNTIF($A$5:$A$204,A198)&gt;1,"Duplicate Shift ID",IF(OR(B198="",C198="",D198="",E198=""),"Missing date/time",IF(D198+E198&lt;=B198+C198,"End must be after start",IF(I198="","Status required",IF(AND(I198&lt;&gt;"Canceled",F198=""),"Primary driver required",IF(AND(G198&lt;&gt;"",G198=F198),"Primary and backup match",IF(AND(F198&lt;&gt;"",COUNTIFS('Drivers'!$B$5:$B$104,F198,'Drivers'!$E$5:$E$104,"Yes",'Drivers'!$F$5:$F$104,"Yes")=0),"Primary not active/eligible",IF(AND(G198&lt;&gt;"",COUNTIFS('Drivers'!$B$5:$B$104,G198,'Drivers'!$E$5:$E$104,"Yes",'Drivers'!$F$5:$F$104,"Yes")=0),"Backup not active/eligible","OK")))))))),"Check inputs"))</f>
        <v/>
      </c>
      <c r="R198" s="23">
        <f>IF(OR(A198="",F198="",I198="Canceled",B198="",D198=""),"",IFERROR(IF(SUMPRODUCT(($F$5:$F$204=F198)*($I$5:$I$204&lt;&gt;"Canceled")*(($B$5:$B$204+$C$5:$C$204)&lt;(D198+E198))*(($D$5:$D$204+$E$5:$E$204)&gt;(B198+C198)))&gt;1,"Overlap","OK"),"Check inputs"))</f>
        <v/>
      </c>
    </row>
    <row r="199">
      <c r="A199" s="14" t="n"/>
      <c r="B199" s="44" t="n"/>
      <c r="C199" s="16" t="n"/>
      <c r="D199" s="44" t="n"/>
      <c r="E199" s="16" t="n"/>
      <c r="F199" s="14" t="n"/>
      <c r="G199" s="14" t="n"/>
      <c r="H199" s="14" t="n"/>
      <c r="I199" s="14" t="n"/>
      <c r="J199" s="17" t="n"/>
      <c r="K199" s="18" t="n"/>
      <c r="L199" s="45" t="n"/>
      <c r="M199" s="20" t="n"/>
      <c r="N199" s="21">
        <f>IF(OR(B199="",C199="",D199="",E199=""),"",IFERROR(ROUND((D199+E199-B199-C199)*24,2),""))</f>
        <v/>
      </c>
      <c r="O199" s="21">
        <f>IF(A199="","",IFERROR(MAX(K199,J199*'Settings'!$B$5),0))</f>
        <v/>
      </c>
      <c r="P199" s="46">
        <f>IF(A199="","",IF(I199="Canceled",0,IFERROR('Settings'!$B$3+O199*'Settings'!$B$4+L199*'Settings'!$B$6,0)))</f>
        <v/>
      </c>
      <c r="Q199" s="23">
        <f>IF(A199="","",IFERROR(IF(COUNTIF($A$5:$A$204,A199)&gt;1,"Duplicate Shift ID",IF(OR(B199="",C199="",D199="",E199=""),"Missing date/time",IF(D199+E199&lt;=B199+C199,"End must be after start",IF(I199="","Status required",IF(AND(I199&lt;&gt;"Canceled",F199=""),"Primary driver required",IF(AND(G199&lt;&gt;"",G199=F199),"Primary and backup match",IF(AND(F199&lt;&gt;"",COUNTIFS('Drivers'!$B$5:$B$104,F199,'Drivers'!$E$5:$E$104,"Yes",'Drivers'!$F$5:$F$104,"Yes")=0),"Primary not active/eligible",IF(AND(G199&lt;&gt;"",COUNTIFS('Drivers'!$B$5:$B$104,G199,'Drivers'!$E$5:$E$104,"Yes",'Drivers'!$F$5:$F$104,"Yes")=0),"Backup not active/eligible","OK")))))))),"Check inputs"))</f>
        <v/>
      </c>
      <c r="R199" s="23">
        <f>IF(OR(A199="",F199="",I199="Canceled",B199="",D199=""),"",IFERROR(IF(SUMPRODUCT(($F$5:$F$204=F199)*($I$5:$I$204&lt;&gt;"Canceled")*(($B$5:$B$204+$C$5:$C$204)&lt;(D199+E199))*(($D$5:$D$204+$E$5:$E$204)&gt;(B199+C199)))&gt;1,"Overlap","OK"),"Check inputs"))</f>
        <v/>
      </c>
    </row>
    <row r="200">
      <c r="A200" s="14" t="n"/>
      <c r="B200" s="44" t="n"/>
      <c r="C200" s="16" t="n"/>
      <c r="D200" s="44" t="n"/>
      <c r="E200" s="16" t="n"/>
      <c r="F200" s="14" t="n"/>
      <c r="G200" s="14" t="n"/>
      <c r="H200" s="14" t="n"/>
      <c r="I200" s="14" t="n"/>
      <c r="J200" s="17" t="n"/>
      <c r="K200" s="18" t="n"/>
      <c r="L200" s="45" t="n"/>
      <c r="M200" s="20" t="n"/>
      <c r="N200" s="21">
        <f>IF(OR(B200="",C200="",D200="",E200=""),"",IFERROR(ROUND((D200+E200-B200-C200)*24,2),""))</f>
        <v/>
      </c>
      <c r="O200" s="21">
        <f>IF(A200="","",IFERROR(MAX(K200,J200*'Settings'!$B$5),0))</f>
        <v/>
      </c>
      <c r="P200" s="46">
        <f>IF(A200="","",IF(I200="Canceled",0,IFERROR('Settings'!$B$3+O200*'Settings'!$B$4+L200*'Settings'!$B$6,0)))</f>
        <v/>
      </c>
      <c r="Q200" s="23">
        <f>IF(A200="","",IFERROR(IF(COUNTIF($A$5:$A$204,A200)&gt;1,"Duplicate Shift ID",IF(OR(B200="",C200="",D200="",E200=""),"Missing date/time",IF(D200+E200&lt;=B200+C200,"End must be after start",IF(I200="","Status required",IF(AND(I200&lt;&gt;"Canceled",F200=""),"Primary driver required",IF(AND(G200&lt;&gt;"",G200=F200),"Primary and backup match",IF(AND(F200&lt;&gt;"",COUNTIFS('Drivers'!$B$5:$B$104,F200,'Drivers'!$E$5:$E$104,"Yes",'Drivers'!$F$5:$F$104,"Yes")=0),"Primary not active/eligible",IF(AND(G200&lt;&gt;"",COUNTIFS('Drivers'!$B$5:$B$104,G200,'Drivers'!$E$5:$E$104,"Yes",'Drivers'!$F$5:$F$104,"Yes")=0),"Backup not active/eligible","OK")))))))),"Check inputs"))</f>
        <v/>
      </c>
      <c r="R200" s="23">
        <f>IF(OR(A200="",F200="",I200="Canceled",B200="",D200=""),"",IFERROR(IF(SUMPRODUCT(($F$5:$F$204=F200)*($I$5:$I$204&lt;&gt;"Canceled")*(($B$5:$B$204+$C$5:$C$204)&lt;(D200+E200))*(($D$5:$D$204+$E$5:$E$204)&gt;(B200+C200)))&gt;1,"Overlap","OK"),"Check inputs"))</f>
        <v/>
      </c>
    </row>
    <row r="201">
      <c r="A201" s="14" t="n"/>
      <c r="B201" s="44" t="n"/>
      <c r="C201" s="16" t="n"/>
      <c r="D201" s="44" t="n"/>
      <c r="E201" s="16" t="n"/>
      <c r="F201" s="14" t="n"/>
      <c r="G201" s="14" t="n"/>
      <c r="H201" s="14" t="n"/>
      <c r="I201" s="14" t="n"/>
      <c r="J201" s="17" t="n"/>
      <c r="K201" s="18" t="n"/>
      <c r="L201" s="45" t="n"/>
      <c r="M201" s="20" t="n"/>
      <c r="N201" s="21">
        <f>IF(OR(B201="",C201="",D201="",E201=""),"",IFERROR(ROUND((D201+E201-B201-C201)*24,2),""))</f>
        <v/>
      </c>
      <c r="O201" s="21">
        <f>IF(A201="","",IFERROR(MAX(K201,J201*'Settings'!$B$5),0))</f>
        <v/>
      </c>
      <c r="P201" s="46">
        <f>IF(A201="","",IF(I201="Canceled",0,IFERROR('Settings'!$B$3+O201*'Settings'!$B$4+L201*'Settings'!$B$6,0)))</f>
        <v/>
      </c>
      <c r="Q201" s="23">
        <f>IF(A201="","",IFERROR(IF(COUNTIF($A$5:$A$204,A201)&gt;1,"Duplicate Shift ID",IF(OR(B201="",C201="",D201="",E201=""),"Missing date/time",IF(D201+E201&lt;=B201+C201,"End must be after start",IF(I201="","Status required",IF(AND(I201&lt;&gt;"Canceled",F201=""),"Primary driver required",IF(AND(G201&lt;&gt;"",G201=F201),"Primary and backup match",IF(AND(F201&lt;&gt;"",COUNTIFS('Drivers'!$B$5:$B$104,F201,'Drivers'!$E$5:$E$104,"Yes",'Drivers'!$F$5:$F$104,"Yes")=0),"Primary not active/eligible",IF(AND(G201&lt;&gt;"",COUNTIFS('Drivers'!$B$5:$B$104,G201,'Drivers'!$E$5:$E$104,"Yes",'Drivers'!$F$5:$F$104,"Yes")=0),"Backup not active/eligible","OK")))))))),"Check inputs"))</f>
        <v/>
      </c>
      <c r="R201" s="23">
        <f>IF(OR(A201="",F201="",I201="Canceled",B201="",D201=""),"",IFERROR(IF(SUMPRODUCT(($F$5:$F$204=F201)*($I$5:$I$204&lt;&gt;"Canceled")*(($B$5:$B$204+$C$5:$C$204)&lt;(D201+E201))*(($D$5:$D$204+$E$5:$E$204)&gt;(B201+C201)))&gt;1,"Overlap","OK"),"Check inputs"))</f>
        <v/>
      </c>
    </row>
    <row r="202">
      <c r="A202" s="14" t="n"/>
      <c r="B202" s="44" t="n"/>
      <c r="C202" s="16" t="n"/>
      <c r="D202" s="44" t="n"/>
      <c r="E202" s="16" t="n"/>
      <c r="F202" s="14" t="n"/>
      <c r="G202" s="14" t="n"/>
      <c r="H202" s="14" t="n"/>
      <c r="I202" s="14" t="n"/>
      <c r="J202" s="17" t="n"/>
      <c r="K202" s="18" t="n"/>
      <c r="L202" s="45" t="n"/>
      <c r="M202" s="20" t="n"/>
      <c r="N202" s="21">
        <f>IF(OR(B202="",C202="",D202="",E202=""),"",IFERROR(ROUND((D202+E202-B202-C202)*24,2),""))</f>
        <v/>
      </c>
      <c r="O202" s="21">
        <f>IF(A202="","",IFERROR(MAX(K202,J202*'Settings'!$B$5),0))</f>
        <v/>
      </c>
      <c r="P202" s="46">
        <f>IF(A202="","",IF(I202="Canceled",0,IFERROR('Settings'!$B$3+O202*'Settings'!$B$4+L202*'Settings'!$B$6,0)))</f>
        <v/>
      </c>
      <c r="Q202" s="23">
        <f>IF(A202="","",IFERROR(IF(COUNTIF($A$5:$A$204,A202)&gt;1,"Duplicate Shift ID",IF(OR(B202="",C202="",D202="",E202=""),"Missing date/time",IF(D202+E202&lt;=B202+C202,"End must be after start",IF(I202="","Status required",IF(AND(I202&lt;&gt;"Canceled",F202=""),"Primary driver required",IF(AND(G202&lt;&gt;"",G202=F202),"Primary and backup match",IF(AND(F202&lt;&gt;"",COUNTIFS('Drivers'!$B$5:$B$104,F202,'Drivers'!$E$5:$E$104,"Yes",'Drivers'!$F$5:$F$104,"Yes")=0),"Primary not active/eligible",IF(AND(G202&lt;&gt;"",COUNTIFS('Drivers'!$B$5:$B$104,G202,'Drivers'!$E$5:$E$104,"Yes",'Drivers'!$F$5:$F$104,"Yes")=0),"Backup not active/eligible","OK")))))))),"Check inputs"))</f>
        <v/>
      </c>
      <c r="R202" s="23">
        <f>IF(OR(A202="",F202="",I202="Canceled",B202="",D202=""),"",IFERROR(IF(SUMPRODUCT(($F$5:$F$204=F202)*($I$5:$I$204&lt;&gt;"Canceled")*(($B$5:$B$204+$C$5:$C$204)&lt;(D202+E202))*(($D$5:$D$204+$E$5:$E$204)&gt;(B202+C202)))&gt;1,"Overlap","OK"),"Check inputs"))</f>
        <v/>
      </c>
    </row>
    <row r="203">
      <c r="A203" s="14" t="n"/>
      <c r="B203" s="44" t="n"/>
      <c r="C203" s="16" t="n"/>
      <c r="D203" s="44" t="n"/>
      <c r="E203" s="16" t="n"/>
      <c r="F203" s="14" t="n"/>
      <c r="G203" s="14" t="n"/>
      <c r="H203" s="14" t="n"/>
      <c r="I203" s="14" t="n"/>
      <c r="J203" s="17" t="n"/>
      <c r="K203" s="18" t="n"/>
      <c r="L203" s="45" t="n"/>
      <c r="M203" s="20" t="n"/>
      <c r="N203" s="21">
        <f>IF(OR(B203="",C203="",D203="",E203=""),"",IFERROR(ROUND((D203+E203-B203-C203)*24,2),""))</f>
        <v/>
      </c>
      <c r="O203" s="21">
        <f>IF(A203="","",IFERROR(MAX(K203,J203*'Settings'!$B$5),0))</f>
        <v/>
      </c>
      <c r="P203" s="46">
        <f>IF(A203="","",IF(I203="Canceled",0,IFERROR('Settings'!$B$3+O203*'Settings'!$B$4+L203*'Settings'!$B$6,0)))</f>
        <v/>
      </c>
      <c r="Q203" s="23">
        <f>IF(A203="","",IFERROR(IF(COUNTIF($A$5:$A$204,A203)&gt;1,"Duplicate Shift ID",IF(OR(B203="",C203="",D203="",E203=""),"Missing date/time",IF(D203+E203&lt;=B203+C203,"End must be after start",IF(I203="","Status required",IF(AND(I203&lt;&gt;"Canceled",F203=""),"Primary driver required",IF(AND(G203&lt;&gt;"",G203=F203),"Primary and backup match",IF(AND(F203&lt;&gt;"",COUNTIFS('Drivers'!$B$5:$B$104,F203,'Drivers'!$E$5:$E$104,"Yes",'Drivers'!$F$5:$F$104,"Yes")=0),"Primary not active/eligible",IF(AND(G203&lt;&gt;"",COUNTIFS('Drivers'!$B$5:$B$104,G203,'Drivers'!$E$5:$E$104,"Yes",'Drivers'!$F$5:$F$104,"Yes")=0),"Backup not active/eligible","OK")))))))),"Check inputs"))</f>
        <v/>
      </c>
      <c r="R203" s="23">
        <f>IF(OR(A203="",F203="",I203="Canceled",B203="",D203=""),"",IFERROR(IF(SUMPRODUCT(($F$5:$F$204=F203)*($I$5:$I$204&lt;&gt;"Canceled")*(($B$5:$B$204+$C$5:$C$204)&lt;(D203+E203))*(($D$5:$D$204+$E$5:$E$204)&gt;(B203+C203)))&gt;1,"Overlap","OK"),"Check inputs"))</f>
        <v/>
      </c>
    </row>
    <row r="204">
      <c r="A204" s="14" t="n"/>
      <c r="B204" s="44" t="n"/>
      <c r="C204" s="16" t="n"/>
      <c r="D204" s="44" t="n"/>
      <c r="E204" s="16" t="n"/>
      <c r="F204" s="14" t="n"/>
      <c r="G204" s="14" t="n"/>
      <c r="H204" s="14" t="n"/>
      <c r="I204" s="14" t="n"/>
      <c r="J204" s="17" t="n"/>
      <c r="K204" s="18" t="n"/>
      <c r="L204" s="45" t="n"/>
      <c r="M204" s="20" t="n"/>
      <c r="N204" s="21">
        <f>IF(OR(B204="",C204="",D204="",E204=""),"",IFERROR(ROUND((D204+E204-B204-C204)*24,2),""))</f>
        <v/>
      </c>
      <c r="O204" s="21">
        <f>IF(A204="","",IFERROR(MAX(K204,J204*'Settings'!$B$5),0))</f>
        <v/>
      </c>
      <c r="P204" s="46">
        <f>IF(A204="","",IF(I204="Canceled",0,IFERROR('Settings'!$B$3+O204*'Settings'!$B$4+L204*'Settings'!$B$6,0)))</f>
        <v/>
      </c>
      <c r="Q204" s="23">
        <f>IF(A204="","",IFERROR(IF(COUNTIF($A$5:$A$204,A204)&gt;1,"Duplicate Shift ID",IF(OR(B204="",C204="",D204="",E204=""),"Missing date/time",IF(D204+E204&lt;=B204+C204,"End must be after start",IF(I204="","Status required",IF(AND(I204&lt;&gt;"Canceled",F204=""),"Primary driver required",IF(AND(G204&lt;&gt;"",G204=F204),"Primary and backup match",IF(AND(F204&lt;&gt;"",COUNTIFS('Drivers'!$B$5:$B$104,F204,'Drivers'!$E$5:$E$104,"Yes",'Drivers'!$F$5:$F$104,"Yes")=0),"Primary not active/eligible",IF(AND(G204&lt;&gt;"",COUNTIFS('Drivers'!$B$5:$B$104,G204,'Drivers'!$E$5:$E$104,"Yes",'Drivers'!$F$5:$F$104,"Yes")=0),"Backup not active/eligible","OK")))))))),"Check inputs"))</f>
        <v/>
      </c>
      <c r="R204" s="23">
        <f>IF(OR(A204="",F204="",I204="Canceled",B204="",D204=""),"",IFERROR(IF(SUMPRODUCT(($F$5:$F$204=F204)*($I$5:$I$204&lt;&gt;"Canceled")*(($B$5:$B$204+$C$5:$C$204)&lt;(D204+E204))*(($D$5:$D$204+$E$5:$E$204)&gt;(B204+C204)))&gt;1,"Overlap","OK"),"Check inputs"))</f>
        <v/>
      </c>
    </row>
  </sheetData>
  <mergeCells count="1">
    <mergeCell ref="A1:R1"/>
  </mergeCells>
  <conditionalFormatting sqref="I5:I204">
    <cfRule type="expression" priority="1" dxfId="1">
      <formula>$I5="Completed"</formula>
    </cfRule>
    <cfRule type="expression" priority="2" dxfId="2">
      <formula>$I5="Confirmed"</formula>
    </cfRule>
    <cfRule type="expression" priority="3" dxfId="3">
      <formula>$I5="Planned"</formula>
    </cfRule>
    <cfRule type="expression" priority="4" dxfId="4">
      <formula>$I5="Canceled"</formula>
    </cfRule>
  </conditionalFormatting>
  <conditionalFormatting sqref="B5:E204">
    <cfRule type="expression" priority="5" dxfId="3">
      <formula>AND(OR($I5="Planned",$I5="Confirmed"),$B5&gt;=TODAY(),$B5&lt;=TODAY()+INDIRECT("'Settings'!$B$9"))</formula>
    </cfRule>
  </conditionalFormatting>
  <conditionalFormatting sqref="F5:F204">
    <cfRule type="expression" priority="6" dxfId="0">
      <formula>AND($A5&lt;&gt;"",$I5&lt;&gt;"Canceled",$F5="")</formula>
    </cfRule>
  </conditionalFormatting>
  <conditionalFormatting sqref="Q5:Q204">
    <cfRule type="expression" priority="7" dxfId="0">
      <formula>AND($Q5&lt;&gt;"",$Q5&lt;&gt;"OK")</formula>
    </cfRule>
  </conditionalFormatting>
  <conditionalFormatting sqref="R5:R204">
    <cfRule type="expression" priority="8" dxfId="0">
      <formula>$R5="Overlap"</formula>
    </cfRule>
  </conditionalFormatting>
  <conditionalFormatting sqref="Q5:R204">
    <cfRule type="expression" priority="9" dxfId="1">
      <formula>Q5="OK"</formula>
    </cfRule>
  </conditionalFormatting>
  <dataValidations count="9">
    <dataValidation sqref="A5:A204" showDropDown="0" showInputMessage="1" showErrorMessage="1" allowBlank="0" errorTitle="Duplicate Shift ID" error="Shift ID must be unique." promptTitle="Shift ID" prompt="Enter a unique on-call shift identifier." type="custom" errorStyle="stop">
      <formula1>OR(A5="",COUNTIF($A$5:$A$204,A5)=1)</formula1>
    </dataValidation>
    <dataValidation sqref="B5:B204 D5:D204" showDropDown="0" showInputMessage="1" showErrorMessage="1" allowBlank="0" errorTitle="Invalid date" error="Enter a date from 1/1/2020 through 12/31/2035." promptTitle="Shift date" prompt="Enter the shift date using a valid Excel date." type="date" errorStyle="stop" operator="between">
      <formula1>DATE(2020,1,1)</formula1>
      <formula2>DATE(2035,12,31)</formula2>
    </dataValidation>
    <dataValidation sqref="C5:C204 E5:E204" showDropDown="0" showInputMessage="1" showErrorMessage="1" allowBlank="0" errorTitle="Invalid time" error="Enter a time from 12:00 AM through 11:59 PM." promptTitle="Shift time" prompt="Enter a valid start or end time." type="time" errorStyle="stop" operator="between">
      <formula1>TIME(0,0,0)</formula1>
      <formula2>TIME(23,59,59)</formula2>
    </dataValidation>
    <dataValidation sqref="F5:G204" showDropDown="0" showInputMessage="1" showErrorMessage="1" allowBlank="0" errorTitle="Invalid driver" error="Select a driver from the roster list or leave the cell blank." promptTitle="Driver assignment" prompt="Select a rostered driver. Calculated checks review active eligibility." type="list" errorStyle="stop">
      <formula1>INDIRECT("'Drivers'!$B$5:$B$104")</formula1>
    </dataValidation>
    <dataValidation sqref="H5:H204" showDropDown="0" showInputMessage="1" showErrorMessage="1" allowBlank="0" errorTitle="Invalid coverage area" error="Select a coverage area from the list." promptTitle="Coverage area" prompt="Select the planned service area." type="list" errorStyle="stop">
      <formula1>INDIRECT("'Settings'!$G$4:$G$9")</formula1>
    </dataValidation>
    <dataValidation sqref="I5:I204" showDropDown="0" showInputMessage="1" showErrorMessage="1" allowBlank="0" errorTitle="Invalid status" error="Select Planned, Confirmed, Completed, or Canceled." promptTitle="Shift status" prompt="Select the current manual planning status." type="list" errorStyle="stop">
      <formula1>INDIRECT("'Settings'!$E$4:$E$7")</formula1>
    </dataValidation>
    <dataValidation sqref="J5:J204" showDropDown="0" showInputMessage="1" showErrorMessage="1" allowBlank="0" errorTitle="Invalid call-out count" error="Enter a whole number from 0 through 99." promptTitle="Call-out events" prompt="Enter the number of recorded call-out events." type="whole" errorStyle="stop" operator="between">
      <formula1>0</formula1>
      <formula2>99</formula2>
    </dataValidation>
    <dataValidation sqref="K5:K204" showDropDown="0" showInputMessage="1" showErrorMessage="1" allowBlank="0" errorTitle="Invalid call-out hours" error="Enter a number from 0 through 100 hours." promptTitle="Call-out hours" prompt="Enter manually recorded call-out activity hours." type="decimal" errorStyle="stop" operator="between">
      <formula1>0</formula1>
      <formula2>100</formula2>
    </dataValidation>
    <dataValidation sqref="L5:L204" showDropDown="0" showInputMessage="1" showErrorMessage="1" allowBlank="0" errorTitle="Invalid mileage" error="Enter a number from 0 through 5,000 miles." promptTitle="On-call miles" prompt="Enter manually recorded on-call mileage." type="decimal" errorStyle="stop" operator="between">
      <formula1>0</formula1>
      <formula2>5000</formula2>
    </dataValidation>
  </dataValidations>
  <pageMargins left="0.25" right="0.25" top="0.4" bottom="0.4" header="0.2" footer="0.2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6" customWidth="1" min="3" max="3"/>
    <col width="17" customWidth="1" min="4" max="4"/>
    <col width="11" customWidth="1" min="5" max="5"/>
    <col width="16" customWidth="1" min="6" max="6"/>
    <col width="14" customWidth="1" min="7" max="7"/>
    <col width="22" customWidth="1" min="8" max="8"/>
    <col width="20" customWidth="1" min="9" max="9"/>
    <col width="28" customWidth="1" min="10" max="10"/>
    <col width="18" customWidth="1" min="11" max="11"/>
    <col width="16" customWidth="1" min="12" max="12"/>
    <col width="19" customWidth="1" min="13" max="13"/>
    <col width="25" customWidth="1" min="14" max="14"/>
  </cols>
  <sheetData>
    <row r="1" ht="26" customHeight="1">
      <c r="A1" s="1" t="inlineStr">
        <is>
          <t>On-Call Driver Roster</t>
        </is>
      </c>
    </row>
    <row r="2" ht="30" customHeight="1">
      <c r="A2" s="2" t="inlineStr">
        <is>
          <t>Maintain driver contact and rotation information in yellow cells. Blue cells summarize assignment history and identify roster issues.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4" customHeight="1">
      <c r="A3" s="24" t="inlineStr">
        <is>
          <t>Amber workload highlighting is a review cue because the roster limit and fairness-window periods may differ.</t>
        </is>
      </c>
    </row>
    <row r="4" ht="32" customHeight="1">
      <c r="A4" s="6" t="inlineStr">
        <is>
          <t>Driver ID</t>
        </is>
      </c>
      <c r="B4" s="6" t="inlineStr">
        <is>
          <t>Driver Name</t>
        </is>
      </c>
      <c r="C4" s="6" t="inlineStr">
        <is>
          <t>Mobile Phone</t>
        </is>
      </c>
      <c r="D4" s="6" t="inlineStr">
        <is>
          <t>Home Base</t>
        </is>
      </c>
      <c r="E4" s="6" t="inlineStr">
        <is>
          <t>Active?</t>
        </is>
      </c>
      <c r="F4" s="6" t="inlineStr">
        <is>
          <t>On-Call Eligible?</t>
        </is>
      </c>
      <c r="G4" s="6" t="inlineStr">
        <is>
          <t>Rotation Order</t>
        </is>
      </c>
      <c r="H4" s="6" t="inlineStr">
        <is>
          <t>Preferred Coverage Area</t>
        </is>
      </c>
      <c r="I4" s="6" t="inlineStr">
        <is>
          <t>Max On-Call Shifts/30 Days</t>
        </is>
      </c>
      <c r="J4" s="6" t="inlineStr">
        <is>
          <t>Notes</t>
        </is>
      </c>
      <c r="K4" s="6" t="inlineStr">
        <is>
          <t>Shifts in Fairness Window</t>
        </is>
      </c>
      <c r="L4" s="6" t="inlineStr">
        <is>
          <t>Last On-Call Date</t>
        </is>
      </c>
      <c r="M4" s="6" t="inlineStr">
        <is>
          <t>Days Since Last On-Call</t>
        </is>
      </c>
      <c r="N4" s="6" t="inlineStr">
        <is>
          <t>Driver Check</t>
        </is>
      </c>
    </row>
    <row r="5">
      <c r="A5" s="14" t="inlineStr">
        <is>
          <t>D-001</t>
        </is>
      </c>
      <c r="B5" s="14" t="inlineStr">
        <is>
          <t>Alex Morgan</t>
        </is>
      </c>
      <c r="C5" s="25" t="inlineStr">
        <is>
          <t>202-555-0101</t>
        </is>
      </c>
      <c r="D5" s="14" t="inlineStr">
        <is>
          <t>North Depot</t>
        </is>
      </c>
      <c r="E5" s="14" t="inlineStr">
        <is>
          <t>Yes</t>
        </is>
      </c>
      <c r="F5" s="14" t="inlineStr">
        <is>
          <t>Yes</t>
        </is>
      </c>
      <c r="G5" s="14" t="n">
        <v>1</v>
      </c>
      <c r="H5" s="14" t="inlineStr">
        <is>
          <t>North</t>
        </is>
      </c>
      <c r="I5" s="14" t="n">
        <v>4</v>
      </c>
      <c r="J5" s="20" t="inlineStr">
        <is>
          <t>Prefers weekday evenings</t>
        </is>
      </c>
      <c r="K5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5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5" s="48">
        <f>IF([@[Last On-Call Date]]="","",IFERROR('Dashboard'!$B$3-[@[Last On-Call Date]],""))</f>
        <v/>
      </c>
      <c r="N5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6">
      <c r="A6" s="14" t="inlineStr">
        <is>
          <t>D-002</t>
        </is>
      </c>
      <c r="B6" s="14" t="inlineStr">
        <is>
          <t>Brianna Lee</t>
        </is>
      </c>
      <c r="C6" s="25" t="inlineStr">
        <is>
          <t>202-555-0102</t>
        </is>
      </c>
      <c r="D6" s="14" t="inlineStr">
        <is>
          <t>South Depot</t>
        </is>
      </c>
      <c r="E6" s="14" t="inlineStr">
        <is>
          <t>Yes</t>
        </is>
      </c>
      <c r="F6" s="14" t="inlineStr">
        <is>
          <t>Yes</t>
        </is>
      </c>
      <c r="G6" s="14" t="n">
        <v>2</v>
      </c>
      <c r="H6" s="14" t="inlineStr">
        <is>
          <t>South</t>
        </is>
      </c>
      <c r="I6" s="14" t="n">
        <v>4</v>
      </c>
      <c r="J6" s="20" t="inlineStr">
        <is>
          <t>Available most weekends</t>
        </is>
      </c>
      <c r="K6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6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6" s="48">
        <f>IF([@[Last On-Call Date]]="","",IFERROR('Dashboard'!$B$3-[@[Last On-Call Date]],""))</f>
        <v/>
      </c>
      <c r="N6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7">
      <c r="A7" s="14" t="inlineStr">
        <is>
          <t>D-003</t>
        </is>
      </c>
      <c r="B7" s="14" t="inlineStr">
        <is>
          <t>Carlos Rivera</t>
        </is>
      </c>
      <c r="C7" s="25" t="inlineStr">
        <is>
          <t>202-555-0103</t>
        </is>
      </c>
      <c r="D7" s="14" t="inlineStr">
        <is>
          <t>Central Hub</t>
        </is>
      </c>
      <c r="E7" s="14" t="inlineStr">
        <is>
          <t>Yes</t>
        </is>
      </c>
      <c r="F7" s="14" t="inlineStr">
        <is>
          <t>Yes</t>
        </is>
      </c>
      <c r="G7" s="14" t="n">
        <v>3</v>
      </c>
      <c r="H7" s="14" t="inlineStr">
        <is>
          <t>Central</t>
        </is>
      </c>
      <c r="I7" s="14" t="n">
        <v>4</v>
      </c>
      <c r="J7" s="20" t="inlineStr">
        <is>
          <t>Central-area preference</t>
        </is>
      </c>
      <c r="K7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7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7" s="48">
        <f>IF([@[Last On-Call Date]]="","",IFERROR('Dashboard'!$B$3-[@[Last On-Call Date]],""))</f>
        <v/>
      </c>
      <c r="N7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8">
      <c r="A8" s="14" t="inlineStr">
        <is>
          <t>D-004</t>
        </is>
      </c>
      <c r="B8" s="14" t="inlineStr">
        <is>
          <t>Dana Brooks</t>
        </is>
      </c>
      <c r="C8" s="25" t="inlineStr">
        <is>
          <t>202-555-0104</t>
        </is>
      </c>
      <c r="D8" s="14" t="inlineStr">
        <is>
          <t>Airport Hub</t>
        </is>
      </c>
      <c r="E8" s="14" t="inlineStr">
        <is>
          <t>Yes</t>
        </is>
      </c>
      <c r="F8" s="14" t="inlineStr">
        <is>
          <t>Yes</t>
        </is>
      </c>
      <c r="G8" s="14" t="n">
        <v>4</v>
      </c>
      <c r="H8" s="14" t="inlineStr">
        <is>
          <t>Airport</t>
        </is>
      </c>
      <c r="I8" s="14" t="n">
        <v>4</v>
      </c>
      <c r="J8" s="20" t="inlineStr">
        <is>
          <t>Airport route experience</t>
        </is>
      </c>
      <c r="K8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8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8" s="48">
        <f>IF([@[Last On-Call Date]]="","",IFERROR('Dashboard'!$B$3-[@[Last On-Call Date]],""))</f>
        <v/>
      </c>
      <c r="N8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9">
      <c r="A9" s="14" t="inlineStr">
        <is>
          <t>D-005</t>
        </is>
      </c>
      <c r="B9" s="14" t="inlineStr">
        <is>
          <t>Evan Patel</t>
        </is>
      </c>
      <c r="C9" s="25" t="inlineStr">
        <is>
          <t>202-555-0105</t>
        </is>
      </c>
      <c r="D9" s="14" t="inlineStr">
        <is>
          <t>East Depot</t>
        </is>
      </c>
      <c r="E9" s="14" t="inlineStr">
        <is>
          <t>Yes</t>
        </is>
      </c>
      <c r="F9" s="14" t="inlineStr">
        <is>
          <t>Yes</t>
        </is>
      </c>
      <c r="G9" s="14" t="n">
        <v>5</v>
      </c>
      <c r="H9" s="14" t="inlineStr">
        <is>
          <t>East</t>
        </is>
      </c>
      <c r="I9" s="14" t="n">
        <v>4</v>
      </c>
      <c r="J9" s="20" t="inlineStr">
        <is>
          <t>Evening availability</t>
        </is>
      </c>
      <c r="K9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9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9" s="48">
        <f>IF([@[Last On-Call Date]]="","",IFERROR('Dashboard'!$B$3-[@[Last On-Call Date]],""))</f>
        <v/>
      </c>
      <c r="N9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10">
      <c r="A10" s="14" t="inlineStr">
        <is>
          <t>D-006</t>
        </is>
      </c>
      <c r="B10" s="14" t="inlineStr">
        <is>
          <t>Fatima Johnson</t>
        </is>
      </c>
      <c r="C10" s="25" t="inlineStr">
        <is>
          <t>202-555-0106</t>
        </is>
      </c>
      <c r="D10" s="14" t="inlineStr">
        <is>
          <t>West Depot</t>
        </is>
      </c>
      <c r="E10" s="14" t="inlineStr">
        <is>
          <t>Yes</t>
        </is>
      </c>
      <c r="F10" s="14" t="inlineStr">
        <is>
          <t>Yes</t>
        </is>
      </c>
      <c r="G10" s="14" t="n">
        <v>6</v>
      </c>
      <c r="H10" s="14" t="inlineStr">
        <is>
          <t>West</t>
        </is>
      </c>
      <c r="I10" s="14" t="n">
        <v>4</v>
      </c>
      <c r="J10" s="20" t="inlineStr">
        <is>
          <t>Weekend availability</t>
        </is>
      </c>
      <c r="K10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10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10" s="48">
        <f>IF([@[Last On-Call Date]]="","",IFERROR('Dashboard'!$B$3-[@[Last On-Call Date]],""))</f>
        <v/>
      </c>
      <c r="N10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11">
      <c r="A11" s="14" t="inlineStr">
        <is>
          <t>D-007</t>
        </is>
      </c>
      <c r="B11" s="14" t="inlineStr">
        <is>
          <t>George Kim</t>
        </is>
      </c>
      <c r="C11" s="25" t="inlineStr">
        <is>
          <t>202-555-0107</t>
        </is>
      </c>
      <c r="D11" s="14" t="inlineStr">
        <is>
          <t>North Depot</t>
        </is>
      </c>
      <c r="E11" s="14" t="inlineStr">
        <is>
          <t>Yes</t>
        </is>
      </c>
      <c r="F11" s="14" t="inlineStr">
        <is>
          <t>Yes</t>
        </is>
      </c>
      <c r="G11" s="14" t="n">
        <v>7</v>
      </c>
      <c r="H11" s="14" t="inlineStr">
        <is>
          <t>North</t>
        </is>
      </c>
      <c r="I11" s="14" t="n">
        <v>4</v>
      </c>
      <c r="J11" s="20" t="inlineStr">
        <is>
          <t>Backup coverage available</t>
        </is>
      </c>
      <c r="K11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11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11" s="48">
        <f>IF([@[Last On-Call Date]]="","",IFERROR('Dashboard'!$B$3-[@[Last On-Call Date]],""))</f>
        <v/>
      </c>
      <c r="N11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12">
      <c r="A12" s="14" t="inlineStr">
        <is>
          <t>D-008</t>
        </is>
      </c>
      <c r="B12" s="14" t="inlineStr">
        <is>
          <t>Hannah Reed</t>
        </is>
      </c>
      <c r="C12" s="25" t="inlineStr">
        <is>
          <t>202-555-0108</t>
        </is>
      </c>
      <c r="D12" s="14" t="inlineStr">
        <is>
          <t>South Depot</t>
        </is>
      </c>
      <c r="E12" s="14" t="inlineStr">
        <is>
          <t>Yes</t>
        </is>
      </c>
      <c r="F12" s="14" t="inlineStr">
        <is>
          <t>Yes</t>
        </is>
      </c>
      <c r="G12" s="14" t="n">
        <v>8</v>
      </c>
      <c r="H12" s="14" t="inlineStr">
        <is>
          <t>South</t>
        </is>
      </c>
      <c r="I12" s="14" t="n">
        <v>4</v>
      </c>
      <c r="J12" s="20" t="inlineStr">
        <is>
          <t>Flexible area coverage</t>
        </is>
      </c>
      <c r="K12" s="26">
        <f>IF([@[Driver Name]]="","",COUNTIFS(tblRotation[Primary Driver],[@[Driver Name]],tblRotation[Start Date],"&gt;="&amp;'Dashboard'!$B$3-'Settings'!$B$8,tblRotation[Start Date],"&lt;="&amp;'Dashboard'!$B$3,tblRotation[Status],"&lt;&gt;"&amp;"Canceled"))</f>
        <v/>
      </c>
      <c r="L12" s="47">
        <f>IF([@[Driver Name]]="","",IFERROR(IF(COUNTIFS(tblRotation[Primary Driver],[@[Driver Name]],tblRotation[Start Date],"&lt;="&amp;'Dashboard'!$B$3,tblRotation[Status],"&lt;&gt;"&amp;"Canceled")=0,"",MAXIFS(tblRotation[Start Date],tblRotation[Primary Driver],[@[Driver Name]],tblRotation[Start Date],"&lt;="&amp;'Dashboard'!$B$3,tblRotation[Status],"&lt;&gt;"&amp;"Canceled")),""))</f>
        <v/>
      </c>
      <c r="M12" s="48">
        <f>IF([@[Last On-Call Date]]="","",IFERROR('Dashboard'!$B$3-[@[Last On-Call Date]],""))</f>
        <v/>
      </c>
      <c r="N12" s="10">
        <f>IF([@[Driver ID]]="","",IFERROR(IF(COUNTIF(tblDrivers[Driver ID],[@[Driver ID]])&gt;1,"Duplicate Driver ID",IF(COUNTIF(tblDrivers[Driver Name],[@[Driver Name]])&gt;1,"Duplicate Driver Name",IF(AND([@[On-Call Eligible?]]="Yes",[@[Active?]]&lt;&gt;"Yes"),"Eligible driver is inactive",IF(AND([@[Active?]]="Yes",[@[On-Call Eligible?]]="Yes",OR([@[Rotation Order]]="",COUNTIFS(tblDrivers[Rotation Order],[@[Rotation Order]],tblDrivers[Active?],"Yes",tblDrivers[On-Call Eligible?],"Yes")&gt;1)),"Check rotation order",IF([@[Mobile Phone]]="","Missing phone","OK"))))),"Check inputs"))</f>
        <v/>
      </c>
    </row>
    <row r="13">
      <c r="A13" s="14" t="n"/>
      <c r="B13" s="14" t="n"/>
      <c r="C13" s="25" t="n"/>
      <c r="D13" s="14" t="n"/>
      <c r="E13" s="14" t="n"/>
      <c r="F13" s="14" t="n"/>
      <c r="G13" s="14" t="n"/>
      <c r="H13" s="14" t="n"/>
      <c r="I13" s="14" t="n"/>
      <c r="J13" s="20" t="n"/>
      <c r="K13" s="26">
        <f>IF(B13="","",COUNTIFS('Rotation Schedule'!$F$5:$F$204,B13,'Rotation Schedule'!$B$5:$B$204,"&gt;="&amp;'Dashboard'!$B$3-'Settings'!$B$8,'Rotation Schedule'!$B$5:$B$204,"&lt;="&amp;'Dashboard'!$B$3,'Rotation Schedule'!$I$5:$I$204,"&lt;&gt;"&amp;"Canceled"))</f>
        <v/>
      </c>
      <c r="L13" s="47">
        <f>IF(B13="","",IFERROR(IF(COUNTIFS('Rotation Schedule'!$F$5:$F$204,B13,'Rotation Schedule'!$B$5:$B$204,"&lt;="&amp;'Dashboard'!$B$3,'Rotation Schedule'!$I$5:$I$204,"&lt;&gt;"&amp;"Canceled")=0,"",MAXIFS('Rotation Schedule'!$B$5:$B$204,'Rotation Schedule'!$F$5:$F$204,B13,'Rotation Schedule'!$B$5:$B$204,"&lt;="&amp;'Dashboard'!$B$3,'Rotation Schedule'!$I$5:$I$204,"&lt;&gt;"&amp;"Canceled")),""))</f>
        <v/>
      </c>
      <c r="M13" s="48">
        <f>IF(L13="","",IFERROR('Dashboard'!$B$3-L13,""))</f>
        <v/>
      </c>
      <c r="N13" s="10">
        <f>IF(A13="","",IFERROR(IF(COUNTIF($A$5:$A$104,A13)&gt;1,"Duplicate Driver ID",IF(COUNTIF($B$5:$B$104,B13)&gt;1,"Duplicate Driver Name",IF(AND(F13="Yes",E13&lt;&gt;"Yes"),"Eligible driver is inactive",IF(AND(E13="Yes",F13="Yes",OR(G13="",COUNTIFS($G$5:$G$104,G13,$E$5:$E$104,"Yes",$F$5:$F$104,"Yes")&gt;1)),"Check rotation order",IF(C13="","Missing phone","OK"))))),"Check inputs"))</f>
        <v/>
      </c>
    </row>
    <row r="14">
      <c r="A14" s="14" t="n"/>
      <c r="B14" s="14" t="n"/>
      <c r="C14" s="25" t="n"/>
      <c r="D14" s="14" t="n"/>
      <c r="E14" s="14" t="n"/>
      <c r="F14" s="14" t="n"/>
      <c r="G14" s="14" t="n"/>
      <c r="H14" s="14" t="n"/>
      <c r="I14" s="14" t="n"/>
      <c r="J14" s="20" t="n"/>
      <c r="K14" s="26">
        <f>IF(B14="","",COUNTIFS('Rotation Schedule'!$F$5:$F$204,B14,'Rotation Schedule'!$B$5:$B$204,"&gt;="&amp;'Dashboard'!$B$3-'Settings'!$B$8,'Rotation Schedule'!$B$5:$B$204,"&lt;="&amp;'Dashboard'!$B$3,'Rotation Schedule'!$I$5:$I$204,"&lt;&gt;"&amp;"Canceled"))</f>
        <v/>
      </c>
      <c r="L14" s="47">
        <f>IF(B14="","",IFERROR(IF(COUNTIFS('Rotation Schedule'!$F$5:$F$204,B14,'Rotation Schedule'!$B$5:$B$204,"&lt;="&amp;'Dashboard'!$B$3,'Rotation Schedule'!$I$5:$I$204,"&lt;&gt;"&amp;"Canceled")=0,"",MAXIFS('Rotation Schedule'!$B$5:$B$204,'Rotation Schedule'!$F$5:$F$204,B14,'Rotation Schedule'!$B$5:$B$204,"&lt;="&amp;'Dashboard'!$B$3,'Rotation Schedule'!$I$5:$I$204,"&lt;&gt;"&amp;"Canceled")),""))</f>
        <v/>
      </c>
      <c r="M14" s="48">
        <f>IF(L14="","",IFERROR('Dashboard'!$B$3-L14,""))</f>
        <v/>
      </c>
      <c r="N14" s="10">
        <f>IF(A14="","",IFERROR(IF(COUNTIF($A$5:$A$104,A14)&gt;1,"Duplicate Driver ID",IF(COUNTIF($B$5:$B$104,B14)&gt;1,"Duplicate Driver Name",IF(AND(F14="Yes",E14&lt;&gt;"Yes"),"Eligible driver is inactive",IF(AND(E14="Yes",F14="Yes",OR(G14="",COUNTIFS($G$5:$G$104,G14,$E$5:$E$104,"Yes",$F$5:$F$104,"Yes")&gt;1)),"Check rotation order",IF(C14="","Missing phone","OK"))))),"Check inputs"))</f>
        <v/>
      </c>
    </row>
    <row r="15">
      <c r="A15" s="14" t="n"/>
      <c r="B15" s="14" t="n"/>
      <c r="C15" s="25" t="n"/>
      <c r="D15" s="14" t="n"/>
      <c r="E15" s="14" t="n"/>
      <c r="F15" s="14" t="n"/>
      <c r="G15" s="14" t="n"/>
      <c r="H15" s="14" t="n"/>
      <c r="I15" s="14" t="n"/>
      <c r="J15" s="20" t="n"/>
      <c r="K15" s="26">
        <f>IF(B15="","",COUNTIFS('Rotation Schedule'!$F$5:$F$204,B15,'Rotation Schedule'!$B$5:$B$204,"&gt;="&amp;'Dashboard'!$B$3-'Settings'!$B$8,'Rotation Schedule'!$B$5:$B$204,"&lt;="&amp;'Dashboard'!$B$3,'Rotation Schedule'!$I$5:$I$204,"&lt;&gt;"&amp;"Canceled"))</f>
        <v/>
      </c>
      <c r="L15" s="47">
        <f>IF(B15="","",IFERROR(IF(COUNTIFS('Rotation Schedule'!$F$5:$F$204,B15,'Rotation Schedule'!$B$5:$B$204,"&lt;="&amp;'Dashboard'!$B$3,'Rotation Schedule'!$I$5:$I$204,"&lt;&gt;"&amp;"Canceled")=0,"",MAXIFS('Rotation Schedule'!$B$5:$B$204,'Rotation Schedule'!$F$5:$F$204,B15,'Rotation Schedule'!$B$5:$B$204,"&lt;="&amp;'Dashboard'!$B$3,'Rotation Schedule'!$I$5:$I$204,"&lt;&gt;"&amp;"Canceled")),""))</f>
        <v/>
      </c>
      <c r="M15" s="48">
        <f>IF(L15="","",IFERROR('Dashboard'!$B$3-L15,""))</f>
        <v/>
      </c>
      <c r="N15" s="10">
        <f>IF(A15="","",IFERROR(IF(COUNTIF($A$5:$A$104,A15)&gt;1,"Duplicate Driver ID",IF(COUNTIF($B$5:$B$104,B15)&gt;1,"Duplicate Driver Name",IF(AND(F15="Yes",E15&lt;&gt;"Yes"),"Eligible driver is inactive",IF(AND(E15="Yes",F15="Yes",OR(G15="",COUNTIFS($G$5:$G$104,G15,$E$5:$E$104,"Yes",$F$5:$F$104,"Yes")&gt;1)),"Check rotation order",IF(C15="","Missing phone","OK"))))),"Check inputs"))</f>
        <v/>
      </c>
    </row>
    <row r="16">
      <c r="A16" s="14" t="n"/>
      <c r="B16" s="14" t="n"/>
      <c r="C16" s="25" t="n"/>
      <c r="D16" s="14" t="n"/>
      <c r="E16" s="14" t="n"/>
      <c r="F16" s="14" t="n"/>
      <c r="G16" s="14" t="n"/>
      <c r="H16" s="14" t="n"/>
      <c r="I16" s="14" t="n"/>
      <c r="J16" s="20" t="n"/>
      <c r="K16" s="26">
        <f>IF(B16="","",COUNTIFS('Rotation Schedule'!$F$5:$F$204,B16,'Rotation Schedule'!$B$5:$B$204,"&gt;="&amp;'Dashboard'!$B$3-'Settings'!$B$8,'Rotation Schedule'!$B$5:$B$204,"&lt;="&amp;'Dashboard'!$B$3,'Rotation Schedule'!$I$5:$I$204,"&lt;&gt;"&amp;"Canceled"))</f>
        <v/>
      </c>
      <c r="L16" s="47">
        <f>IF(B16="","",IFERROR(IF(COUNTIFS('Rotation Schedule'!$F$5:$F$204,B16,'Rotation Schedule'!$B$5:$B$204,"&lt;="&amp;'Dashboard'!$B$3,'Rotation Schedule'!$I$5:$I$204,"&lt;&gt;"&amp;"Canceled")=0,"",MAXIFS('Rotation Schedule'!$B$5:$B$204,'Rotation Schedule'!$F$5:$F$204,B16,'Rotation Schedule'!$B$5:$B$204,"&lt;="&amp;'Dashboard'!$B$3,'Rotation Schedule'!$I$5:$I$204,"&lt;&gt;"&amp;"Canceled")),""))</f>
        <v/>
      </c>
      <c r="M16" s="48">
        <f>IF(L16="","",IFERROR('Dashboard'!$B$3-L16,""))</f>
        <v/>
      </c>
      <c r="N16" s="10">
        <f>IF(A16="","",IFERROR(IF(COUNTIF($A$5:$A$104,A16)&gt;1,"Duplicate Driver ID",IF(COUNTIF($B$5:$B$104,B16)&gt;1,"Duplicate Driver Name",IF(AND(F16="Yes",E16&lt;&gt;"Yes"),"Eligible driver is inactive",IF(AND(E16="Yes",F16="Yes",OR(G16="",COUNTIFS($G$5:$G$104,G16,$E$5:$E$104,"Yes",$F$5:$F$104,"Yes")&gt;1)),"Check rotation order",IF(C16="","Missing phone","OK"))))),"Check inputs"))</f>
        <v/>
      </c>
    </row>
    <row r="17">
      <c r="A17" s="14" t="n"/>
      <c r="B17" s="14" t="n"/>
      <c r="C17" s="25" t="n"/>
      <c r="D17" s="14" t="n"/>
      <c r="E17" s="14" t="n"/>
      <c r="F17" s="14" t="n"/>
      <c r="G17" s="14" t="n"/>
      <c r="H17" s="14" t="n"/>
      <c r="I17" s="14" t="n"/>
      <c r="J17" s="20" t="n"/>
      <c r="K17" s="26">
        <f>IF(B17="","",COUNTIFS('Rotation Schedule'!$F$5:$F$204,B17,'Rotation Schedule'!$B$5:$B$204,"&gt;="&amp;'Dashboard'!$B$3-'Settings'!$B$8,'Rotation Schedule'!$B$5:$B$204,"&lt;="&amp;'Dashboard'!$B$3,'Rotation Schedule'!$I$5:$I$204,"&lt;&gt;"&amp;"Canceled"))</f>
        <v/>
      </c>
      <c r="L17" s="47">
        <f>IF(B17="","",IFERROR(IF(COUNTIFS('Rotation Schedule'!$F$5:$F$204,B17,'Rotation Schedule'!$B$5:$B$204,"&lt;="&amp;'Dashboard'!$B$3,'Rotation Schedule'!$I$5:$I$204,"&lt;&gt;"&amp;"Canceled")=0,"",MAXIFS('Rotation Schedule'!$B$5:$B$204,'Rotation Schedule'!$F$5:$F$204,B17,'Rotation Schedule'!$B$5:$B$204,"&lt;="&amp;'Dashboard'!$B$3,'Rotation Schedule'!$I$5:$I$204,"&lt;&gt;"&amp;"Canceled")),""))</f>
        <v/>
      </c>
      <c r="M17" s="48">
        <f>IF(L17="","",IFERROR('Dashboard'!$B$3-L17,""))</f>
        <v/>
      </c>
      <c r="N17" s="10">
        <f>IF(A17="","",IFERROR(IF(COUNTIF($A$5:$A$104,A17)&gt;1,"Duplicate Driver ID",IF(COUNTIF($B$5:$B$104,B17)&gt;1,"Duplicate Driver Name",IF(AND(F17="Yes",E17&lt;&gt;"Yes"),"Eligible driver is inactive",IF(AND(E17="Yes",F17="Yes",OR(G17="",COUNTIFS($G$5:$G$104,G17,$E$5:$E$104,"Yes",$F$5:$F$104,"Yes")&gt;1)),"Check rotation order",IF(C17="","Missing phone","OK"))))),"Check inputs"))</f>
        <v/>
      </c>
    </row>
    <row r="18">
      <c r="A18" s="14" t="n"/>
      <c r="B18" s="14" t="n"/>
      <c r="C18" s="25" t="n"/>
      <c r="D18" s="14" t="n"/>
      <c r="E18" s="14" t="n"/>
      <c r="F18" s="14" t="n"/>
      <c r="G18" s="14" t="n"/>
      <c r="H18" s="14" t="n"/>
      <c r="I18" s="14" t="n"/>
      <c r="J18" s="20" t="n"/>
      <c r="K18" s="26">
        <f>IF(B18="","",COUNTIFS('Rotation Schedule'!$F$5:$F$204,B18,'Rotation Schedule'!$B$5:$B$204,"&gt;="&amp;'Dashboard'!$B$3-'Settings'!$B$8,'Rotation Schedule'!$B$5:$B$204,"&lt;="&amp;'Dashboard'!$B$3,'Rotation Schedule'!$I$5:$I$204,"&lt;&gt;"&amp;"Canceled"))</f>
        <v/>
      </c>
      <c r="L18" s="47">
        <f>IF(B18="","",IFERROR(IF(COUNTIFS('Rotation Schedule'!$F$5:$F$204,B18,'Rotation Schedule'!$B$5:$B$204,"&lt;="&amp;'Dashboard'!$B$3,'Rotation Schedule'!$I$5:$I$204,"&lt;&gt;"&amp;"Canceled")=0,"",MAXIFS('Rotation Schedule'!$B$5:$B$204,'Rotation Schedule'!$F$5:$F$204,B18,'Rotation Schedule'!$B$5:$B$204,"&lt;="&amp;'Dashboard'!$B$3,'Rotation Schedule'!$I$5:$I$204,"&lt;&gt;"&amp;"Canceled")),""))</f>
        <v/>
      </c>
      <c r="M18" s="48">
        <f>IF(L18="","",IFERROR('Dashboard'!$B$3-L18,""))</f>
        <v/>
      </c>
      <c r="N18" s="10">
        <f>IF(A18="","",IFERROR(IF(COUNTIF($A$5:$A$104,A18)&gt;1,"Duplicate Driver ID",IF(COUNTIF($B$5:$B$104,B18)&gt;1,"Duplicate Driver Name",IF(AND(F18="Yes",E18&lt;&gt;"Yes"),"Eligible driver is inactive",IF(AND(E18="Yes",F18="Yes",OR(G18="",COUNTIFS($G$5:$G$104,G18,$E$5:$E$104,"Yes",$F$5:$F$104,"Yes")&gt;1)),"Check rotation order",IF(C18="","Missing phone","OK"))))),"Check inputs"))</f>
        <v/>
      </c>
    </row>
    <row r="19">
      <c r="A19" s="14" t="n"/>
      <c r="B19" s="14" t="n"/>
      <c r="C19" s="25" t="n"/>
      <c r="D19" s="14" t="n"/>
      <c r="E19" s="14" t="n"/>
      <c r="F19" s="14" t="n"/>
      <c r="G19" s="14" t="n"/>
      <c r="H19" s="14" t="n"/>
      <c r="I19" s="14" t="n"/>
      <c r="J19" s="20" t="n"/>
      <c r="K19" s="26">
        <f>IF(B19="","",COUNTIFS('Rotation Schedule'!$F$5:$F$204,B19,'Rotation Schedule'!$B$5:$B$204,"&gt;="&amp;'Dashboard'!$B$3-'Settings'!$B$8,'Rotation Schedule'!$B$5:$B$204,"&lt;="&amp;'Dashboard'!$B$3,'Rotation Schedule'!$I$5:$I$204,"&lt;&gt;"&amp;"Canceled"))</f>
        <v/>
      </c>
      <c r="L19" s="47">
        <f>IF(B19="","",IFERROR(IF(COUNTIFS('Rotation Schedule'!$F$5:$F$204,B19,'Rotation Schedule'!$B$5:$B$204,"&lt;="&amp;'Dashboard'!$B$3,'Rotation Schedule'!$I$5:$I$204,"&lt;&gt;"&amp;"Canceled")=0,"",MAXIFS('Rotation Schedule'!$B$5:$B$204,'Rotation Schedule'!$F$5:$F$204,B19,'Rotation Schedule'!$B$5:$B$204,"&lt;="&amp;'Dashboard'!$B$3,'Rotation Schedule'!$I$5:$I$204,"&lt;&gt;"&amp;"Canceled")),""))</f>
        <v/>
      </c>
      <c r="M19" s="48">
        <f>IF(L19="","",IFERROR('Dashboard'!$B$3-L19,""))</f>
        <v/>
      </c>
      <c r="N19" s="10">
        <f>IF(A19="","",IFERROR(IF(COUNTIF($A$5:$A$104,A19)&gt;1,"Duplicate Driver ID",IF(COUNTIF($B$5:$B$104,B19)&gt;1,"Duplicate Driver Name",IF(AND(F19="Yes",E19&lt;&gt;"Yes"),"Eligible driver is inactive",IF(AND(E19="Yes",F19="Yes",OR(G19="",COUNTIFS($G$5:$G$104,G19,$E$5:$E$104,"Yes",$F$5:$F$104,"Yes")&gt;1)),"Check rotation order",IF(C19="","Missing phone","OK"))))),"Check inputs"))</f>
        <v/>
      </c>
    </row>
    <row r="20">
      <c r="A20" s="14" t="n"/>
      <c r="B20" s="14" t="n"/>
      <c r="C20" s="25" t="n"/>
      <c r="D20" s="14" t="n"/>
      <c r="E20" s="14" t="n"/>
      <c r="F20" s="14" t="n"/>
      <c r="G20" s="14" t="n"/>
      <c r="H20" s="14" t="n"/>
      <c r="I20" s="14" t="n"/>
      <c r="J20" s="20" t="n"/>
      <c r="K20" s="26">
        <f>IF(B20="","",COUNTIFS('Rotation Schedule'!$F$5:$F$204,B20,'Rotation Schedule'!$B$5:$B$204,"&gt;="&amp;'Dashboard'!$B$3-'Settings'!$B$8,'Rotation Schedule'!$B$5:$B$204,"&lt;="&amp;'Dashboard'!$B$3,'Rotation Schedule'!$I$5:$I$204,"&lt;&gt;"&amp;"Canceled"))</f>
        <v/>
      </c>
      <c r="L20" s="47">
        <f>IF(B20="","",IFERROR(IF(COUNTIFS('Rotation Schedule'!$F$5:$F$204,B20,'Rotation Schedule'!$B$5:$B$204,"&lt;="&amp;'Dashboard'!$B$3,'Rotation Schedule'!$I$5:$I$204,"&lt;&gt;"&amp;"Canceled")=0,"",MAXIFS('Rotation Schedule'!$B$5:$B$204,'Rotation Schedule'!$F$5:$F$204,B20,'Rotation Schedule'!$B$5:$B$204,"&lt;="&amp;'Dashboard'!$B$3,'Rotation Schedule'!$I$5:$I$204,"&lt;&gt;"&amp;"Canceled")),""))</f>
        <v/>
      </c>
      <c r="M20" s="48">
        <f>IF(L20="","",IFERROR('Dashboard'!$B$3-L20,""))</f>
        <v/>
      </c>
      <c r="N20" s="10">
        <f>IF(A20="","",IFERROR(IF(COUNTIF($A$5:$A$104,A20)&gt;1,"Duplicate Driver ID",IF(COUNTIF($B$5:$B$104,B20)&gt;1,"Duplicate Driver Name",IF(AND(F20="Yes",E20&lt;&gt;"Yes"),"Eligible driver is inactive",IF(AND(E20="Yes",F20="Yes",OR(G20="",COUNTIFS($G$5:$G$104,G20,$E$5:$E$104,"Yes",$F$5:$F$104,"Yes")&gt;1)),"Check rotation order",IF(C20="","Missing phone","OK"))))),"Check inputs"))</f>
        <v/>
      </c>
    </row>
    <row r="21">
      <c r="A21" s="14" t="n"/>
      <c r="B21" s="14" t="n"/>
      <c r="C21" s="25" t="n"/>
      <c r="D21" s="14" t="n"/>
      <c r="E21" s="14" t="n"/>
      <c r="F21" s="14" t="n"/>
      <c r="G21" s="14" t="n"/>
      <c r="H21" s="14" t="n"/>
      <c r="I21" s="14" t="n"/>
      <c r="J21" s="20" t="n"/>
      <c r="K21" s="26">
        <f>IF(B21="","",COUNTIFS('Rotation Schedule'!$F$5:$F$204,B21,'Rotation Schedule'!$B$5:$B$204,"&gt;="&amp;'Dashboard'!$B$3-'Settings'!$B$8,'Rotation Schedule'!$B$5:$B$204,"&lt;="&amp;'Dashboard'!$B$3,'Rotation Schedule'!$I$5:$I$204,"&lt;&gt;"&amp;"Canceled"))</f>
        <v/>
      </c>
      <c r="L21" s="47">
        <f>IF(B21="","",IFERROR(IF(COUNTIFS('Rotation Schedule'!$F$5:$F$204,B21,'Rotation Schedule'!$B$5:$B$204,"&lt;="&amp;'Dashboard'!$B$3,'Rotation Schedule'!$I$5:$I$204,"&lt;&gt;"&amp;"Canceled")=0,"",MAXIFS('Rotation Schedule'!$B$5:$B$204,'Rotation Schedule'!$F$5:$F$204,B21,'Rotation Schedule'!$B$5:$B$204,"&lt;="&amp;'Dashboard'!$B$3,'Rotation Schedule'!$I$5:$I$204,"&lt;&gt;"&amp;"Canceled")),""))</f>
        <v/>
      </c>
      <c r="M21" s="48">
        <f>IF(L21="","",IFERROR('Dashboard'!$B$3-L21,""))</f>
        <v/>
      </c>
      <c r="N21" s="10">
        <f>IF(A21="","",IFERROR(IF(COUNTIF($A$5:$A$104,A21)&gt;1,"Duplicate Driver ID",IF(COUNTIF($B$5:$B$104,B21)&gt;1,"Duplicate Driver Name",IF(AND(F21="Yes",E21&lt;&gt;"Yes"),"Eligible driver is inactive",IF(AND(E21="Yes",F21="Yes",OR(G21="",COUNTIFS($G$5:$G$104,G21,$E$5:$E$104,"Yes",$F$5:$F$104,"Yes")&gt;1)),"Check rotation order",IF(C21="","Missing phone","OK"))))),"Check inputs"))</f>
        <v/>
      </c>
    </row>
    <row r="22">
      <c r="A22" s="14" t="n"/>
      <c r="B22" s="14" t="n"/>
      <c r="C22" s="25" t="n"/>
      <c r="D22" s="14" t="n"/>
      <c r="E22" s="14" t="n"/>
      <c r="F22" s="14" t="n"/>
      <c r="G22" s="14" t="n"/>
      <c r="H22" s="14" t="n"/>
      <c r="I22" s="14" t="n"/>
      <c r="J22" s="20" t="n"/>
      <c r="K22" s="26">
        <f>IF(B22="","",COUNTIFS('Rotation Schedule'!$F$5:$F$204,B22,'Rotation Schedule'!$B$5:$B$204,"&gt;="&amp;'Dashboard'!$B$3-'Settings'!$B$8,'Rotation Schedule'!$B$5:$B$204,"&lt;="&amp;'Dashboard'!$B$3,'Rotation Schedule'!$I$5:$I$204,"&lt;&gt;"&amp;"Canceled"))</f>
        <v/>
      </c>
      <c r="L22" s="47">
        <f>IF(B22="","",IFERROR(IF(COUNTIFS('Rotation Schedule'!$F$5:$F$204,B22,'Rotation Schedule'!$B$5:$B$204,"&lt;="&amp;'Dashboard'!$B$3,'Rotation Schedule'!$I$5:$I$204,"&lt;&gt;"&amp;"Canceled")=0,"",MAXIFS('Rotation Schedule'!$B$5:$B$204,'Rotation Schedule'!$F$5:$F$204,B22,'Rotation Schedule'!$B$5:$B$204,"&lt;="&amp;'Dashboard'!$B$3,'Rotation Schedule'!$I$5:$I$204,"&lt;&gt;"&amp;"Canceled")),""))</f>
        <v/>
      </c>
      <c r="M22" s="48">
        <f>IF(L22="","",IFERROR('Dashboard'!$B$3-L22,""))</f>
        <v/>
      </c>
      <c r="N22" s="10">
        <f>IF(A22="","",IFERROR(IF(COUNTIF($A$5:$A$104,A22)&gt;1,"Duplicate Driver ID",IF(COUNTIF($B$5:$B$104,B22)&gt;1,"Duplicate Driver Name",IF(AND(F22="Yes",E22&lt;&gt;"Yes"),"Eligible driver is inactive",IF(AND(E22="Yes",F22="Yes",OR(G22="",COUNTIFS($G$5:$G$104,G22,$E$5:$E$104,"Yes",$F$5:$F$104,"Yes")&gt;1)),"Check rotation order",IF(C22="","Missing phone","OK"))))),"Check inputs"))</f>
        <v/>
      </c>
    </row>
    <row r="23">
      <c r="A23" s="14" t="n"/>
      <c r="B23" s="14" t="n"/>
      <c r="C23" s="25" t="n"/>
      <c r="D23" s="14" t="n"/>
      <c r="E23" s="14" t="n"/>
      <c r="F23" s="14" t="n"/>
      <c r="G23" s="14" t="n"/>
      <c r="H23" s="14" t="n"/>
      <c r="I23" s="14" t="n"/>
      <c r="J23" s="20" t="n"/>
      <c r="K23" s="26">
        <f>IF(B23="","",COUNTIFS('Rotation Schedule'!$F$5:$F$204,B23,'Rotation Schedule'!$B$5:$B$204,"&gt;="&amp;'Dashboard'!$B$3-'Settings'!$B$8,'Rotation Schedule'!$B$5:$B$204,"&lt;="&amp;'Dashboard'!$B$3,'Rotation Schedule'!$I$5:$I$204,"&lt;&gt;"&amp;"Canceled"))</f>
        <v/>
      </c>
      <c r="L23" s="47">
        <f>IF(B23="","",IFERROR(IF(COUNTIFS('Rotation Schedule'!$F$5:$F$204,B23,'Rotation Schedule'!$B$5:$B$204,"&lt;="&amp;'Dashboard'!$B$3,'Rotation Schedule'!$I$5:$I$204,"&lt;&gt;"&amp;"Canceled")=0,"",MAXIFS('Rotation Schedule'!$B$5:$B$204,'Rotation Schedule'!$F$5:$F$204,B23,'Rotation Schedule'!$B$5:$B$204,"&lt;="&amp;'Dashboard'!$B$3,'Rotation Schedule'!$I$5:$I$204,"&lt;&gt;"&amp;"Canceled")),""))</f>
        <v/>
      </c>
      <c r="M23" s="48">
        <f>IF(L23="","",IFERROR('Dashboard'!$B$3-L23,""))</f>
        <v/>
      </c>
      <c r="N23" s="10">
        <f>IF(A23="","",IFERROR(IF(COUNTIF($A$5:$A$104,A23)&gt;1,"Duplicate Driver ID",IF(COUNTIF($B$5:$B$104,B23)&gt;1,"Duplicate Driver Name",IF(AND(F23="Yes",E23&lt;&gt;"Yes"),"Eligible driver is inactive",IF(AND(E23="Yes",F23="Yes",OR(G23="",COUNTIFS($G$5:$G$104,G23,$E$5:$E$104,"Yes",$F$5:$F$104,"Yes")&gt;1)),"Check rotation order",IF(C23="","Missing phone","OK"))))),"Check inputs"))</f>
        <v/>
      </c>
    </row>
    <row r="24">
      <c r="A24" s="14" t="n"/>
      <c r="B24" s="14" t="n"/>
      <c r="C24" s="25" t="n"/>
      <c r="D24" s="14" t="n"/>
      <c r="E24" s="14" t="n"/>
      <c r="F24" s="14" t="n"/>
      <c r="G24" s="14" t="n"/>
      <c r="H24" s="14" t="n"/>
      <c r="I24" s="14" t="n"/>
      <c r="J24" s="20" t="n"/>
      <c r="K24" s="26">
        <f>IF(B24="","",COUNTIFS('Rotation Schedule'!$F$5:$F$204,B24,'Rotation Schedule'!$B$5:$B$204,"&gt;="&amp;'Dashboard'!$B$3-'Settings'!$B$8,'Rotation Schedule'!$B$5:$B$204,"&lt;="&amp;'Dashboard'!$B$3,'Rotation Schedule'!$I$5:$I$204,"&lt;&gt;"&amp;"Canceled"))</f>
        <v/>
      </c>
      <c r="L24" s="47">
        <f>IF(B24="","",IFERROR(IF(COUNTIFS('Rotation Schedule'!$F$5:$F$204,B24,'Rotation Schedule'!$B$5:$B$204,"&lt;="&amp;'Dashboard'!$B$3,'Rotation Schedule'!$I$5:$I$204,"&lt;&gt;"&amp;"Canceled")=0,"",MAXIFS('Rotation Schedule'!$B$5:$B$204,'Rotation Schedule'!$F$5:$F$204,B24,'Rotation Schedule'!$B$5:$B$204,"&lt;="&amp;'Dashboard'!$B$3,'Rotation Schedule'!$I$5:$I$204,"&lt;&gt;"&amp;"Canceled")),""))</f>
        <v/>
      </c>
      <c r="M24" s="48">
        <f>IF(L24="","",IFERROR('Dashboard'!$B$3-L24,""))</f>
        <v/>
      </c>
      <c r="N24" s="10">
        <f>IF(A24="","",IFERROR(IF(COUNTIF($A$5:$A$104,A24)&gt;1,"Duplicate Driver ID",IF(COUNTIF($B$5:$B$104,B24)&gt;1,"Duplicate Driver Name",IF(AND(F24="Yes",E24&lt;&gt;"Yes"),"Eligible driver is inactive",IF(AND(E24="Yes",F24="Yes",OR(G24="",COUNTIFS($G$5:$G$104,G24,$E$5:$E$104,"Yes",$F$5:$F$104,"Yes")&gt;1)),"Check rotation order",IF(C24="","Missing phone","OK"))))),"Check inputs"))</f>
        <v/>
      </c>
    </row>
    <row r="25">
      <c r="A25" s="14" t="n"/>
      <c r="B25" s="14" t="n"/>
      <c r="C25" s="25" t="n"/>
      <c r="D25" s="14" t="n"/>
      <c r="E25" s="14" t="n"/>
      <c r="F25" s="14" t="n"/>
      <c r="G25" s="14" t="n"/>
      <c r="H25" s="14" t="n"/>
      <c r="I25" s="14" t="n"/>
      <c r="J25" s="20" t="n"/>
      <c r="K25" s="26">
        <f>IF(B25="","",COUNTIFS('Rotation Schedule'!$F$5:$F$204,B25,'Rotation Schedule'!$B$5:$B$204,"&gt;="&amp;'Dashboard'!$B$3-'Settings'!$B$8,'Rotation Schedule'!$B$5:$B$204,"&lt;="&amp;'Dashboard'!$B$3,'Rotation Schedule'!$I$5:$I$204,"&lt;&gt;"&amp;"Canceled"))</f>
        <v/>
      </c>
      <c r="L25" s="47">
        <f>IF(B25="","",IFERROR(IF(COUNTIFS('Rotation Schedule'!$F$5:$F$204,B25,'Rotation Schedule'!$B$5:$B$204,"&lt;="&amp;'Dashboard'!$B$3,'Rotation Schedule'!$I$5:$I$204,"&lt;&gt;"&amp;"Canceled")=0,"",MAXIFS('Rotation Schedule'!$B$5:$B$204,'Rotation Schedule'!$F$5:$F$204,B25,'Rotation Schedule'!$B$5:$B$204,"&lt;="&amp;'Dashboard'!$B$3,'Rotation Schedule'!$I$5:$I$204,"&lt;&gt;"&amp;"Canceled")),""))</f>
        <v/>
      </c>
      <c r="M25" s="48">
        <f>IF(L25="","",IFERROR('Dashboard'!$B$3-L25,""))</f>
        <v/>
      </c>
      <c r="N25" s="10">
        <f>IF(A25="","",IFERROR(IF(COUNTIF($A$5:$A$104,A25)&gt;1,"Duplicate Driver ID",IF(COUNTIF($B$5:$B$104,B25)&gt;1,"Duplicate Driver Name",IF(AND(F25="Yes",E25&lt;&gt;"Yes"),"Eligible driver is inactive",IF(AND(E25="Yes",F25="Yes",OR(G25="",COUNTIFS($G$5:$G$104,G25,$E$5:$E$104,"Yes",$F$5:$F$104,"Yes")&gt;1)),"Check rotation order",IF(C25="","Missing phone","OK"))))),"Check inputs"))</f>
        <v/>
      </c>
    </row>
    <row r="26">
      <c r="A26" s="14" t="n"/>
      <c r="B26" s="14" t="n"/>
      <c r="C26" s="25" t="n"/>
      <c r="D26" s="14" t="n"/>
      <c r="E26" s="14" t="n"/>
      <c r="F26" s="14" t="n"/>
      <c r="G26" s="14" t="n"/>
      <c r="H26" s="14" t="n"/>
      <c r="I26" s="14" t="n"/>
      <c r="J26" s="20" t="n"/>
      <c r="K26" s="26">
        <f>IF(B26="","",COUNTIFS('Rotation Schedule'!$F$5:$F$204,B26,'Rotation Schedule'!$B$5:$B$204,"&gt;="&amp;'Dashboard'!$B$3-'Settings'!$B$8,'Rotation Schedule'!$B$5:$B$204,"&lt;="&amp;'Dashboard'!$B$3,'Rotation Schedule'!$I$5:$I$204,"&lt;&gt;"&amp;"Canceled"))</f>
        <v/>
      </c>
      <c r="L26" s="47">
        <f>IF(B26="","",IFERROR(IF(COUNTIFS('Rotation Schedule'!$F$5:$F$204,B26,'Rotation Schedule'!$B$5:$B$204,"&lt;="&amp;'Dashboard'!$B$3,'Rotation Schedule'!$I$5:$I$204,"&lt;&gt;"&amp;"Canceled")=0,"",MAXIFS('Rotation Schedule'!$B$5:$B$204,'Rotation Schedule'!$F$5:$F$204,B26,'Rotation Schedule'!$B$5:$B$204,"&lt;="&amp;'Dashboard'!$B$3,'Rotation Schedule'!$I$5:$I$204,"&lt;&gt;"&amp;"Canceled")),""))</f>
        <v/>
      </c>
      <c r="M26" s="48">
        <f>IF(L26="","",IFERROR('Dashboard'!$B$3-L26,""))</f>
        <v/>
      </c>
      <c r="N26" s="10">
        <f>IF(A26="","",IFERROR(IF(COUNTIF($A$5:$A$104,A26)&gt;1,"Duplicate Driver ID",IF(COUNTIF($B$5:$B$104,B26)&gt;1,"Duplicate Driver Name",IF(AND(F26="Yes",E26&lt;&gt;"Yes"),"Eligible driver is inactive",IF(AND(E26="Yes",F26="Yes",OR(G26="",COUNTIFS($G$5:$G$104,G26,$E$5:$E$104,"Yes",$F$5:$F$104,"Yes")&gt;1)),"Check rotation order",IF(C26="","Missing phone","OK"))))),"Check inputs"))</f>
        <v/>
      </c>
    </row>
    <row r="27">
      <c r="A27" s="14" t="n"/>
      <c r="B27" s="14" t="n"/>
      <c r="C27" s="25" t="n"/>
      <c r="D27" s="14" t="n"/>
      <c r="E27" s="14" t="n"/>
      <c r="F27" s="14" t="n"/>
      <c r="G27" s="14" t="n"/>
      <c r="H27" s="14" t="n"/>
      <c r="I27" s="14" t="n"/>
      <c r="J27" s="20" t="n"/>
      <c r="K27" s="26">
        <f>IF(B27="","",COUNTIFS('Rotation Schedule'!$F$5:$F$204,B27,'Rotation Schedule'!$B$5:$B$204,"&gt;="&amp;'Dashboard'!$B$3-'Settings'!$B$8,'Rotation Schedule'!$B$5:$B$204,"&lt;="&amp;'Dashboard'!$B$3,'Rotation Schedule'!$I$5:$I$204,"&lt;&gt;"&amp;"Canceled"))</f>
        <v/>
      </c>
      <c r="L27" s="47">
        <f>IF(B27="","",IFERROR(IF(COUNTIFS('Rotation Schedule'!$F$5:$F$204,B27,'Rotation Schedule'!$B$5:$B$204,"&lt;="&amp;'Dashboard'!$B$3,'Rotation Schedule'!$I$5:$I$204,"&lt;&gt;"&amp;"Canceled")=0,"",MAXIFS('Rotation Schedule'!$B$5:$B$204,'Rotation Schedule'!$F$5:$F$204,B27,'Rotation Schedule'!$B$5:$B$204,"&lt;="&amp;'Dashboard'!$B$3,'Rotation Schedule'!$I$5:$I$204,"&lt;&gt;"&amp;"Canceled")),""))</f>
        <v/>
      </c>
      <c r="M27" s="48">
        <f>IF(L27="","",IFERROR('Dashboard'!$B$3-L27,""))</f>
        <v/>
      </c>
      <c r="N27" s="10">
        <f>IF(A27="","",IFERROR(IF(COUNTIF($A$5:$A$104,A27)&gt;1,"Duplicate Driver ID",IF(COUNTIF($B$5:$B$104,B27)&gt;1,"Duplicate Driver Name",IF(AND(F27="Yes",E27&lt;&gt;"Yes"),"Eligible driver is inactive",IF(AND(E27="Yes",F27="Yes",OR(G27="",COUNTIFS($G$5:$G$104,G27,$E$5:$E$104,"Yes",$F$5:$F$104,"Yes")&gt;1)),"Check rotation order",IF(C27="","Missing phone","OK"))))),"Check inputs"))</f>
        <v/>
      </c>
    </row>
    <row r="28">
      <c r="A28" s="14" t="n"/>
      <c r="B28" s="14" t="n"/>
      <c r="C28" s="25" t="n"/>
      <c r="D28" s="14" t="n"/>
      <c r="E28" s="14" t="n"/>
      <c r="F28" s="14" t="n"/>
      <c r="G28" s="14" t="n"/>
      <c r="H28" s="14" t="n"/>
      <c r="I28" s="14" t="n"/>
      <c r="J28" s="20" t="n"/>
      <c r="K28" s="26">
        <f>IF(B28="","",COUNTIFS('Rotation Schedule'!$F$5:$F$204,B28,'Rotation Schedule'!$B$5:$B$204,"&gt;="&amp;'Dashboard'!$B$3-'Settings'!$B$8,'Rotation Schedule'!$B$5:$B$204,"&lt;="&amp;'Dashboard'!$B$3,'Rotation Schedule'!$I$5:$I$204,"&lt;&gt;"&amp;"Canceled"))</f>
        <v/>
      </c>
      <c r="L28" s="47">
        <f>IF(B28="","",IFERROR(IF(COUNTIFS('Rotation Schedule'!$F$5:$F$204,B28,'Rotation Schedule'!$B$5:$B$204,"&lt;="&amp;'Dashboard'!$B$3,'Rotation Schedule'!$I$5:$I$204,"&lt;&gt;"&amp;"Canceled")=0,"",MAXIFS('Rotation Schedule'!$B$5:$B$204,'Rotation Schedule'!$F$5:$F$204,B28,'Rotation Schedule'!$B$5:$B$204,"&lt;="&amp;'Dashboard'!$B$3,'Rotation Schedule'!$I$5:$I$204,"&lt;&gt;"&amp;"Canceled")),""))</f>
        <v/>
      </c>
      <c r="M28" s="48">
        <f>IF(L28="","",IFERROR('Dashboard'!$B$3-L28,""))</f>
        <v/>
      </c>
      <c r="N28" s="10">
        <f>IF(A28="","",IFERROR(IF(COUNTIF($A$5:$A$104,A28)&gt;1,"Duplicate Driver ID",IF(COUNTIF($B$5:$B$104,B28)&gt;1,"Duplicate Driver Name",IF(AND(F28="Yes",E28&lt;&gt;"Yes"),"Eligible driver is inactive",IF(AND(E28="Yes",F28="Yes",OR(G28="",COUNTIFS($G$5:$G$104,G28,$E$5:$E$104,"Yes",$F$5:$F$104,"Yes")&gt;1)),"Check rotation order",IF(C28="","Missing phone","OK"))))),"Check inputs"))</f>
        <v/>
      </c>
    </row>
    <row r="29">
      <c r="A29" s="14" t="n"/>
      <c r="B29" s="14" t="n"/>
      <c r="C29" s="25" t="n"/>
      <c r="D29" s="14" t="n"/>
      <c r="E29" s="14" t="n"/>
      <c r="F29" s="14" t="n"/>
      <c r="G29" s="14" t="n"/>
      <c r="H29" s="14" t="n"/>
      <c r="I29" s="14" t="n"/>
      <c r="J29" s="20" t="n"/>
      <c r="K29" s="26">
        <f>IF(B29="","",COUNTIFS('Rotation Schedule'!$F$5:$F$204,B29,'Rotation Schedule'!$B$5:$B$204,"&gt;="&amp;'Dashboard'!$B$3-'Settings'!$B$8,'Rotation Schedule'!$B$5:$B$204,"&lt;="&amp;'Dashboard'!$B$3,'Rotation Schedule'!$I$5:$I$204,"&lt;&gt;"&amp;"Canceled"))</f>
        <v/>
      </c>
      <c r="L29" s="47">
        <f>IF(B29="","",IFERROR(IF(COUNTIFS('Rotation Schedule'!$F$5:$F$204,B29,'Rotation Schedule'!$B$5:$B$204,"&lt;="&amp;'Dashboard'!$B$3,'Rotation Schedule'!$I$5:$I$204,"&lt;&gt;"&amp;"Canceled")=0,"",MAXIFS('Rotation Schedule'!$B$5:$B$204,'Rotation Schedule'!$F$5:$F$204,B29,'Rotation Schedule'!$B$5:$B$204,"&lt;="&amp;'Dashboard'!$B$3,'Rotation Schedule'!$I$5:$I$204,"&lt;&gt;"&amp;"Canceled")),""))</f>
        <v/>
      </c>
      <c r="M29" s="48">
        <f>IF(L29="","",IFERROR('Dashboard'!$B$3-L29,""))</f>
        <v/>
      </c>
      <c r="N29" s="10">
        <f>IF(A29="","",IFERROR(IF(COUNTIF($A$5:$A$104,A29)&gt;1,"Duplicate Driver ID",IF(COUNTIF($B$5:$B$104,B29)&gt;1,"Duplicate Driver Name",IF(AND(F29="Yes",E29&lt;&gt;"Yes"),"Eligible driver is inactive",IF(AND(E29="Yes",F29="Yes",OR(G29="",COUNTIFS($G$5:$G$104,G29,$E$5:$E$104,"Yes",$F$5:$F$104,"Yes")&gt;1)),"Check rotation order",IF(C29="","Missing phone","OK"))))),"Check inputs"))</f>
        <v/>
      </c>
    </row>
    <row r="30">
      <c r="A30" s="14" t="n"/>
      <c r="B30" s="14" t="n"/>
      <c r="C30" s="25" t="n"/>
      <c r="D30" s="14" t="n"/>
      <c r="E30" s="14" t="n"/>
      <c r="F30" s="14" t="n"/>
      <c r="G30" s="14" t="n"/>
      <c r="H30" s="14" t="n"/>
      <c r="I30" s="14" t="n"/>
      <c r="J30" s="20" t="n"/>
      <c r="K30" s="26">
        <f>IF(B30="","",COUNTIFS('Rotation Schedule'!$F$5:$F$204,B30,'Rotation Schedule'!$B$5:$B$204,"&gt;="&amp;'Dashboard'!$B$3-'Settings'!$B$8,'Rotation Schedule'!$B$5:$B$204,"&lt;="&amp;'Dashboard'!$B$3,'Rotation Schedule'!$I$5:$I$204,"&lt;&gt;"&amp;"Canceled"))</f>
        <v/>
      </c>
      <c r="L30" s="47">
        <f>IF(B30="","",IFERROR(IF(COUNTIFS('Rotation Schedule'!$F$5:$F$204,B30,'Rotation Schedule'!$B$5:$B$204,"&lt;="&amp;'Dashboard'!$B$3,'Rotation Schedule'!$I$5:$I$204,"&lt;&gt;"&amp;"Canceled")=0,"",MAXIFS('Rotation Schedule'!$B$5:$B$204,'Rotation Schedule'!$F$5:$F$204,B30,'Rotation Schedule'!$B$5:$B$204,"&lt;="&amp;'Dashboard'!$B$3,'Rotation Schedule'!$I$5:$I$204,"&lt;&gt;"&amp;"Canceled")),""))</f>
        <v/>
      </c>
      <c r="M30" s="48">
        <f>IF(L30="","",IFERROR('Dashboard'!$B$3-L30,""))</f>
        <v/>
      </c>
      <c r="N30" s="10">
        <f>IF(A30="","",IFERROR(IF(COUNTIF($A$5:$A$104,A30)&gt;1,"Duplicate Driver ID",IF(COUNTIF($B$5:$B$104,B30)&gt;1,"Duplicate Driver Name",IF(AND(F30="Yes",E30&lt;&gt;"Yes"),"Eligible driver is inactive",IF(AND(E30="Yes",F30="Yes",OR(G30="",COUNTIFS($G$5:$G$104,G30,$E$5:$E$104,"Yes",$F$5:$F$104,"Yes")&gt;1)),"Check rotation order",IF(C30="","Missing phone","OK"))))),"Check inputs"))</f>
        <v/>
      </c>
    </row>
    <row r="31">
      <c r="A31" s="14" t="n"/>
      <c r="B31" s="14" t="n"/>
      <c r="C31" s="25" t="n"/>
      <c r="D31" s="14" t="n"/>
      <c r="E31" s="14" t="n"/>
      <c r="F31" s="14" t="n"/>
      <c r="G31" s="14" t="n"/>
      <c r="H31" s="14" t="n"/>
      <c r="I31" s="14" t="n"/>
      <c r="J31" s="20" t="n"/>
      <c r="K31" s="26">
        <f>IF(B31="","",COUNTIFS('Rotation Schedule'!$F$5:$F$204,B31,'Rotation Schedule'!$B$5:$B$204,"&gt;="&amp;'Dashboard'!$B$3-'Settings'!$B$8,'Rotation Schedule'!$B$5:$B$204,"&lt;="&amp;'Dashboard'!$B$3,'Rotation Schedule'!$I$5:$I$204,"&lt;&gt;"&amp;"Canceled"))</f>
        <v/>
      </c>
      <c r="L31" s="47">
        <f>IF(B31="","",IFERROR(IF(COUNTIFS('Rotation Schedule'!$F$5:$F$204,B31,'Rotation Schedule'!$B$5:$B$204,"&lt;="&amp;'Dashboard'!$B$3,'Rotation Schedule'!$I$5:$I$204,"&lt;&gt;"&amp;"Canceled")=0,"",MAXIFS('Rotation Schedule'!$B$5:$B$204,'Rotation Schedule'!$F$5:$F$204,B31,'Rotation Schedule'!$B$5:$B$204,"&lt;="&amp;'Dashboard'!$B$3,'Rotation Schedule'!$I$5:$I$204,"&lt;&gt;"&amp;"Canceled")),""))</f>
        <v/>
      </c>
      <c r="M31" s="48">
        <f>IF(L31="","",IFERROR('Dashboard'!$B$3-L31,""))</f>
        <v/>
      </c>
      <c r="N31" s="10">
        <f>IF(A31="","",IFERROR(IF(COUNTIF($A$5:$A$104,A31)&gt;1,"Duplicate Driver ID",IF(COUNTIF($B$5:$B$104,B31)&gt;1,"Duplicate Driver Name",IF(AND(F31="Yes",E31&lt;&gt;"Yes"),"Eligible driver is inactive",IF(AND(E31="Yes",F31="Yes",OR(G31="",COUNTIFS($G$5:$G$104,G31,$E$5:$E$104,"Yes",$F$5:$F$104,"Yes")&gt;1)),"Check rotation order",IF(C31="","Missing phone","OK"))))),"Check inputs"))</f>
        <v/>
      </c>
    </row>
    <row r="32">
      <c r="A32" s="14" t="n"/>
      <c r="B32" s="14" t="n"/>
      <c r="C32" s="25" t="n"/>
      <c r="D32" s="14" t="n"/>
      <c r="E32" s="14" t="n"/>
      <c r="F32" s="14" t="n"/>
      <c r="G32" s="14" t="n"/>
      <c r="H32" s="14" t="n"/>
      <c r="I32" s="14" t="n"/>
      <c r="J32" s="20" t="n"/>
      <c r="K32" s="26">
        <f>IF(B32="","",COUNTIFS('Rotation Schedule'!$F$5:$F$204,B32,'Rotation Schedule'!$B$5:$B$204,"&gt;="&amp;'Dashboard'!$B$3-'Settings'!$B$8,'Rotation Schedule'!$B$5:$B$204,"&lt;="&amp;'Dashboard'!$B$3,'Rotation Schedule'!$I$5:$I$204,"&lt;&gt;"&amp;"Canceled"))</f>
        <v/>
      </c>
      <c r="L32" s="47">
        <f>IF(B32="","",IFERROR(IF(COUNTIFS('Rotation Schedule'!$F$5:$F$204,B32,'Rotation Schedule'!$B$5:$B$204,"&lt;="&amp;'Dashboard'!$B$3,'Rotation Schedule'!$I$5:$I$204,"&lt;&gt;"&amp;"Canceled")=0,"",MAXIFS('Rotation Schedule'!$B$5:$B$204,'Rotation Schedule'!$F$5:$F$204,B32,'Rotation Schedule'!$B$5:$B$204,"&lt;="&amp;'Dashboard'!$B$3,'Rotation Schedule'!$I$5:$I$204,"&lt;&gt;"&amp;"Canceled")),""))</f>
        <v/>
      </c>
      <c r="M32" s="48">
        <f>IF(L32="","",IFERROR('Dashboard'!$B$3-L32,""))</f>
        <v/>
      </c>
      <c r="N32" s="10">
        <f>IF(A32="","",IFERROR(IF(COUNTIF($A$5:$A$104,A32)&gt;1,"Duplicate Driver ID",IF(COUNTIF($B$5:$B$104,B32)&gt;1,"Duplicate Driver Name",IF(AND(F32="Yes",E32&lt;&gt;"Yes"),"Eligible driver is inactive",IF(AND(E32="Yes",F32="Yes",OR(G32="",COUNTIFS($G$5:$G$104,G32,$E$5:$E$104,"Yes",$F$5:$F$104,"Yes")&gt;1)),"Check rotation order",IF(C32="","Missing phone","OK"))))),"Check inputs"))</f>
        <v/>
      </c>
    </row>
    <row r="33">
      <c r="A33" s="14" t="n"/>
      <c r="B33" s="14" t="n"/>
      <c r="C33" s="25" t="n"/>
      <c r="D33" s="14" t="n"/>
      <c r="E33" s="14" t="n"/>
      <c r="F33" s="14" t="n"/>
      <c r="G33" s="14" t="n"/>
      <c r="H33" s="14" t="n"/>
      <c r="I33" s="14" t="n"/>
      <c r="J33" s="20" t="n"/>
      <c r="K33" s="26">
        <f>IF(B33="","",COUNTIFS('Rotation Schedule'!$F$5:$F$204,B33,'Rotation Schedule'!$B$5:$B$204,"&gt;="&amp;'Dashboard'!$B$3-'Settings'!$B$8,'Rotation Schedule'!$B$5:$B$204,"&lt;="&amp;'Dashboard'!$B$3,'Rotation Schedule'!$I$5:$I$204,"&lt;&gt;"&amp;"Canceled"))</f>
        <v/>
      </c>
      <c r="L33" s="47">
        <f>IF(B33="","",IFERROR(IF(COUNTIFS('Rotation Schedule'!$F$5:$F$204,B33,'Rotation Schedule'!$B$5:$B$204,"&lt;="&amp;'Dashboard'!$B$3,'Rotation Schedule'!$I$5:$I$204,"&lt;&gt;"&amp;"Canceled")=0,"",MAXIFS('Rotation Schedule'!$B$5:$B$204,'Rotation Schedule'!$F$5:$F$204,B33,'Rotation Schedule'!$B$5:$B$204,"&lt;="&amp;'Dashboard'!$B$3,'Rotation Schedule'!$I$5:$I$204,"&lt;&gt;"&amp;"Canceled")),""))</f>
        <v/>
      </c>
      <c r="M33" s="48">
        <f>IF(L33="","",IFERROR('Dashboard'!$B$3-L33,""))</f>
        <v/>
      </c>
      <c r="N33" s="10">
        <f>IF(A33="","",IFERROR(IF(COUNTIF($A$5:$A$104,A33)&gt;1,"Duplicate Driver ID",IF(COUNTIF($B$5:$B$104,B33)&gt;1,"Duplicate Driver Name",IF(AND(F33="Yes",E33&lt;&gt;"Yes"),"Eligible driver is inactive",IF(AND(E33="Yes",F33="Yes",OR(G33="",COUNTIFS($G$5:$G$104,G33,$E$5:$E$104,"Yes",$F$5:$F$104,"Yes")&gt;1)),"Check rotation order",IF(C33="","Missing phone","OK"))))),"Check inputs"))</f>
        <v/>
      </c>
    </row>
    <row r="34">
      <c r="A34" s="14" t="n"/>
      <c r="B34" s="14" t="n"/>
      <c r="C34" s="25" t="n"/>
      <c r="D34" s="14" t="n"/>
      <c r="E34" s="14" t="n"/>
      <c r="F34" s="14" t="n"/>
      <c r="G34" s="14" t="n"/>
      <c r="H34" s="14" t="n"/>
      <c r="I34" s="14" t="n"/>
      <c r="J34" s="20" t="n"/>
      <c r="K34" s="26">
        <f>IF(B34="","",COUNTIFS('Rotation Schedule'!$F$5:$F$204,B34,'Rotation Schedule'!$B$5:$B$204,"&gt;="&amp;'Dashboard'!$B$3-'Settings'!$B$8,'Rotation Schedule'!$B$5:$B$204,"&lt;="&amp;'Dashboard'!$B$3,'Rotation Schedule'!$I$5:$I$204,"&lt;&gt;"&amp;"Canceled"))</f>
        <v/>
      </c>
      <c r="L34" s="47">
        <f>IF(B34="","",IFERROR(IF(COUNTIFS('Rotation Schedule'!$F$5:$F$204,B34,'Rotation Schedule'!$B$5:$B$204,"&lt;="&amp;'Dashboard'!$B$3,'Rotation Schedule'!$I$5:$I$204,"&lt;&gt;"&amp;"Canceled")=0,"",MAXIFS('Rotation Schedule'!$B$5:$B$204,'Rotation Schedule'!$F$5:$F$204,B34,'Rotation Schedule'!$B$5:$B$204,"&lt;="&amp;'Dashboard'!$B$3,'Rotation Schedule'!$I$5:$I$204,"&lt;&gt;"&amp;"Canceled")),""))</f>
        <v/>
      </c>
      <c r="M34" s="48">
        <f>IF(L34="","",IFERROR('Dashboard'!$B$3-L34,""))</f>
        <v/>
      </c>
      <c r="N34" s="10">
        <f>IF(A34="","",IFERROR(IF(COUNTIF($A$5:$A$104,A34)&gt;1,"Duplicate Driver ID",IF(COUNTIF($B$5:$B$104,B34)&gt;1,"Duplicate Driver Name",IF(AND(F34="Yes",E34&lt;&gt;"Yes"),"Eligible driver is inactive",IF(AND(E34="Yes",F34="Yes",OR(G34="",COUNTIFS($G$5:$G$104,G34,$E$5:$E$104,"Yes",$F$5:$F$104,"Yes")&gt;1)),"Check rotation order",IF(C34="","Missing phone","OK"))))),"Check inputs"))</f>
        <v/>
      </c>
    </row>
    <row r="35">
      <c r="A35" s="14" t="n"/>
      <c r="B35" s="14" t="n"/>
      <c r="C35" s="25" t="n"/>
      <c r="D35" s="14" t="n"/>
      <c r="E35" s="14" t="n"/>
      <c r="F35" s="14" t="n"/>
      <c r="G35" s="14" t="n"/>
      <c r="H35" s="14" t="n"/>
      <c r="I35" s="14" t="n"/>
      <c r="J35" s="20" t="n"/>
      <c r="K35" s="26">
        <f>IF(B35="","",COUNTIFS('Rotation Schedule'!$F$5:$F$204,B35,'Rotation Schedule'!$B$5:$B$204,"&gt;="&amp;'Dashboard'!$B$3-'Settings'!$B$8,'Rotation Schedule'!$B$5:$B$204,"&lt;="&amp;'Dashboard'!$B$3,'Rotation Schedule'!$I$5:$I$204,"&lt;&gt;"&amp;"Canceled"))</f>
        <v/>
      </c>
      <c r="L35" s="47">
        <f>IF(B35="","",IFERROR(IF(COUNTIFS('Rotation Schedule'!$F$5:$F$204,B35,'Rotation Schedule'!$B$5:$B$204,"&lt;="&amp;'Dashboard'!$B$3,'Rotation Schedule'!$I$5:$I$204,"&lt;&gt;"&amp;"Canceled")=0,"",MAXIFS('Rotation Schedule'!$B$5:$B$204,'Rotation Schedule'!$F$5:$F$204,B35,'Rotation Schedule'!$B$5:$B$204,"&lt;="&amp;'Dashboard'!$B$3,'Rotation Schedule'!$I$5:$I$204,"&lt;&gt;"&amp;"Canceled")),""))</f>
        <v/>
      </c>
      <c r="M35" s="48">
        <f>IF(L35="","",IFERROR('Dashboard'!$B$3-L35,""))</f>
        <v/>
      </c>
      <c r="N35" s="10">
        <f>IF(A35="","",IFERROR(IF(COUNTIF($A$5:$A$104,A35)&gt;1,"Duplicate Driver ID",IF(COUNTIF($B$5:$B$104,B35)&gt;1,"Duplicate Driver Name",IF(AND(F35="Yes",E35&lt;&gt;"Yes"),"Eligible driver is inactive",IF(AND(E35="Yes",F35="Yes",OR(G35="",COUNTIFS($G$5:$G$104,G35,$E$5:$E$104,"Yes",$F$5:$F$104,"Yes")&gt;1)),"Check rotation order",IF(C35="","Missing phone","OK"))))),"Check inputs"))</f>
        <v/>
      </c>
    </row>
    <row r="36">
      <c r="A36" s="14" t="n"/>
      <c r="B36" s="14" t="n"/>
      <c r="C36" s="25" t="n"/>
      <c r="D36" s="14" t="n"/>
      <c r="E36" s="14" t="n"/>
      <c r="F36" s="14" t="n"/>
      <c r="G36" s="14" t="n"/>
      <c r="H36" s="14" t="n"/>
      <c r="I36" s="14" t="n"/>
      <c r="J36" s="20" t="n"/>
      <c r="K36" s="26">
        <f>IF(B36="","",COUNTIFS('Rotation Schedule'!$F$5:$F$204,B36,'Rotation Schedule'!$B$5:$B$204,"&gt;="&amp;'Dashboard'!$B$3-'Settings'!$B$8,'Rotation Schedule'!$B$5:$B$204,"&lt;="&amp;'Dashboard'!$B$3,'Rotation Schedule'!$I$5:$I$204,"&lt;&gt;"&amp;"Canceled"))</f>
        <v/>
      </c>
      <c r="L36" s="47">
        <f>IF(B36="","",IFERROR(IF(COUNTIFS('Rotation Schedule'!$F$5:$F$204,B36,'Rotation Schedule'!$B$5:$B$204,"&lt;="&amp;'Dashboard'!$B$3,'Rotation Schedule'!$I$5:$I$204,"&lt;&gt;"&amp;"Canceled")=0,"",MAXIFS('Rotation Schedule'!$B$5:$B$204,'Rotation Schedule'!$F$5:$F$204,B36,'Rotation Schedule'!$B$5:$B$204,"&lt;="&amp;'Dashboard'!$B$3,'Rotation Schedule'!$I$5:$I$204,"&lt;&gt;"&amp;"Canceled")),""))</f>
        <v/>
      </c>
      <c r="M36" s="48">
        <f>IF(L36="","",IFERROR('Dashboard'!$B$3-L36,""))</f>
        <v/>
      </c>
      <c r="N36" s="10">
        <f>IF(A36="","",IFERROR(IF(COUNTIF($A$5:$A$104,A36)&gt;1,"Duplicate Driver ID",IF(COUNTIF($B$5:$B$104,B36)&gt;1,"Duplicate Driver Name",IF(AND(F36="Yes",E36&lt;&gt;"Yes"),"Eligible driver is inactive",IF(AND(E36="Yes",F36="Yes",OR(G36="",COUNTIFS($G$5:$G$104,G36,$E$5:$E$104,"Yes",$F$5:$F$104,"Yes")&gt;1)),"Check rotation order",IF(C36="","Missing phone","OK"))))),"Check inputs"))</f>
        <v/>
      </c>
    </row>
    <row r="37">
      <c r="A37" s="14" t="n"/>
      <c r="B37" s="14" t="n"/>
      <c r="C37" s="25" t="n"/>
      <c r="D37" s="14" t="n"/>
      <c r="E37" s="14" t="n"/>
      <c r="F37" s="14" t="n"/>
      <c r="G37" s="14" t="n"/>
      <c r="H37" s="14" t="n"/>
      <c r="I37" s="14" t="n"/>
      <c r="J37" s="20" t="n"/>
      <c r="K37" s="26">
        <f>IF(B37="","",COUNTIFS('Rotation Schedule'!$F$5:$F$204,B37,'Rotation Schedule'!$B$5:$B$204,"&gt;="&amp;'Dashboard'!$B$3-'Settings'!$B$8,'Rotation Schedule'!$B$5:$B$204,"&lt;="&amp;'Dashboard'!$B$3,'Rotation Schedule'!$I$5:$I$204,"&lt;&gt;"&amp;"Canceled"))</f>
        <v/>
      </c>
      <c r="L37" s="47">
        <f>IF(B37="","",IFERROR(IF(COUNTIFS('Rotation Schedule'!$F$5:$F$204,B37,'Rotation Schedule'!$B$5:$B$204,"&lt;="&amp;'Dashboard'!$B$3,'Rotation Schedule'!$I$5:$I$204,"&lt;&gt;"&amp;"Canceled")=0,"",MAXIFS('Rotation Schedule'!$B$5:$B$204,'Rotation Schedule'!$F$5:$F$204,B37,'Rotation Schedule'!$B$5:$B$204,"&lt;="&amp;'Dashboard'!$B$3,'Rotation Schedule'!$I$5:$I$204,"&lt;&gt;"&amp;"Canceled")),""))</f>
        <v/>
      </c>
      <c r="M37" s="48">
        <f>IF(L37="","",IFERROR('Dashboard'!$B$3-L37,""))</f>
        <v/>
      </c>
      <c r="N37" s="10">
        <f>IF(A37="","",IFERROR(IF(COUNTIF($A$5:$A$104,A37)&gt;1,"Duplicate Driver ID",IF(COUNTIF($B$5:$B$104,B37)&gt;1,"Duplicate Driver Name",IF(AND(F37="Yes",E37&lt;&gt;"Yes"),"Eligible driver is inactive",IF(AND(E37="Yes",F37="Yes",OR(G37="",COUNTIFS($G$5:$G$104,G37,$E$5:$E$104,"Yes",$F$5:$F$104,"Yes")&gt;1)),"Check rotation order",IF(C37="","Missing phone","OK"))))),"Check inputs"))</f>
        <v/>
      </c>
    </row>
    <row r="38">
      <c r="A38" s="14" t="n"/>
      <c r="B38" s="14" t="n"/>
      <c r="C38" s="25" t="n"/>
      <c r="D38" s="14" t="n"/>
      <c r="E38" s="14" t="n"/>
      <c r="F38" s="14" t="n"/>
      <c r="G38" s="14" t="n"/>
      <c r="H38" s="14" t="n"/>
      <c r="I38" s="14" t="n"/>
      <c r="J38" s="20" t="n"/>
      <c r="K38" s="26">
        <f>IF(B38="","",COUNTIFS('Rotation Schedule'!$F$5:$F$204,B38,'Rotation Schedule'!$B$5:$B$204,"&gt;="&amp;'Dashboard'!$B$3-'Settings'!$B$8,'Rotation Schedule'!$B$5:$B$204,"&lt;="&amp;'Dashboard'!$B$3,'Rotation Schedule'!$I$5:$I$204,"&lt;&gt;"&amp;"Canceled"))</f>
        <v/>
      </c>
      <c r="L38" s="47">
        <f>IF(B38="","",IFERROR(IF(COUNTIFS('Rotation Schedule'!$F$5:$F$204,B38,'Rotation Schedule'!$B$5:$B$204,"&lt;="&amp;'Dashboard'!$B$3,'Rotation Schedule'!$I$5:$I$204,"&lt;&gt;"&amp;"Canceled")=0,"",MAXIFS('Rotation Schedule'!$B$5:$B$204,'Rotation Schedule'!$F$5:$F$204,B38,'Rotation Schedule'!$B$5:$B$204,"&lt;="&amp;'Dashboard'!$B$3,'Rotation Schedule'!$I$5:$I$204,"&lt;&gt;"&amp;"Canceled")),""))</f>
        <v/>
      </c>
      <c r="M38" s="48">
        <f>IF(L38="","",IFERROR('Dashboard'!$B$3-L38,""))</f>
        <v/>
      </c>
      <c r="N38" s="10">
        <f>IF(A38="","",IFERROR(IF(COUNTIF($A$5:$A$104,A38)&gt;1,"Duplicate Driver ID",IF(COUNTIF($B$5:$B$104,B38)&gt;1,"Duplicate Driver Name",IF(AND(F38="Yes",E38&lt;&gt;"Yes"),"Eligible driver is inactive",IF(AND(E38="Yes",F38="Yes",OR(G38="",COUNTIFS($G$5:$G$104,G38,$E$5:$E$104,"Yes",$F$5:$F$104,"Yes")&gt;1)),"Check rotation order",IF(C38="","Missing phone","OK"))))),"Check inputs"))</f>
        <v/>
      </c>
    </row>
    <row r="39">
      <c r="A39" s="14" t="n"/>
      <c r="B39" s="14" t="n"/>
      <c r="C39" s="25" t="n"/>
      <c r="D39" s="14" t="n"/>
      <c r="E39" s="14" t="n"/>
      <c r="F39" s="14" t="n"/>
      <c r="G39" s="14" t="n"/>
      <c r="H39" s="14" t="n"/>
      <c r="I39" s="14" t="n"/>
      <c r="J39" s="20" t="n"/>
      <c r="K39" s="26">
        <f>IF(B39="","",COUNTIFS('Rotation Schedule'!$F$5:$F$204,B39,'Rotation Schedule'!$B$5:$B$204,"&gt;="&amp;'Dashboard'!$B$3-'Settings'!$B$8,'Rotation Schedule'!$B$5:$B$204,"&lt;="&amp;'Dashboard'!$B$3,'Rotation Schedule'!$I$5:$I$204,"&lt;&gt;"&amp;"Canceled"))</f>
        <v/>
      </c>
      <c r="L39" s="47">
        <f>IF(B39="","",IFERROR(IF(COUNTIFS('Rotation Schedule'!$F$5:$F$204,B39,'Rotation Schedule'!$B$5:$B$204,"&lt;="&amp;'Dashboard'!$B$3,'Rotation Schedule'!$I$5:$I$204,"&lt;&gt;"&amp;"Canceled")=0,"",MAXIFS('Rotation Schedule'!$B$5:$B$204,'Rotation Schedule'!$F$5:$F$204,B39,'Rotation Schedule'!$B$5:$B$204,"&lt;="&amp;'Dashboard'!$B$3,'Rotation Schedule'!$I$5:$I$204,"&lt;&gt;"&amp;"Canceled")),""))</f>
        <v/>
      </c>
      <c r="M39" s="48">
        <f>IF(L39="","",IFERROR('Dashboard'!$B$3-L39,""))</f>
        <v/>
      </c>
      <c r="N39" s="10">
        <f>IF(A39="","",IFERROR(IF(COUNTIF($A$5:$A$104,A39)&gt;1,"Duplicate Driver ID",IF(COUNTIF($B$5:$B$104,B39)&gt;1,"Duplicate Driver Name",IF(AND(F39="Yes",E39&lt;&gt;"Yes"),"Eligible driver is inactive",IF(AND(E39="Yes",F39="Yes",OR(G39="",COUNTIFS($G$5:$G$104,G39,$E$5:$E$104,"Yes",$F$5:$F$104,"Yes")&gt;1)),"Check rotation order",IF(C39="","Missing phone","OK"))))),"Check inputs"))</f>
        <v/>
      </c>
    </row>
    <row r="40">
      <c r="A40" s="14" t="n"/>
      <c r="B40" s="14" t="n"/>
      <c r="C40" s="25" t="n"/>
      <c r="D40" s="14" t="n"/>
      <c r="E40" s="14" t="n"/>
      <c r="F40" s="14" t="n"/>
      <c r="G40" s="14" t="n"/>
      <c r="H40" s="14" t="n"/>
      <c r="I40" s="14" t="n"/>
      <c r="J40" s="20" t="n"/>
      <c r="K40" s="26">
        <f>IF(B40="","",COUNTIFS('Rotation Schedule'!$F$5:$F$204,B40,'Rotation Schedule'!$B$5:$B$204,"&gt;="&amp;'Dashboard'!$B$3-'Settings'!$B$8,'Rotation Schedule'!$B$5:$B$204,"&lt;="&amp;'Dashboard'!$B$3,'Rotation Schedule'!$I$5:$I$204,"&lt;&gt;"&amp;"Canceled"))</f>
        <v/>
      </c>
      <c r="L40" s="47">
        <f>IF(B40="","",IFERROR(IF(COUNTIFS('Rotation Schedule'!$F$5:$F$204,B40,'Rotation Schedule'!$B$5:$B$204,"&lt;="&amp;'Dashboard'!$B$3,'Rotation Schedule'!$I$5:$I$204,"&lt;&gt;"&amp;"Canceled")=0,"",MAXIFS('Rotation Schedule'!$B$5:$B$204,'Rotation Schedule'!$F$5:$F$204,B40,'Rotation Schedule'!$B$5:$B$204,"&lt;="&amp;'Dashboard'!$B$3,'Rotation Schedule'!$I$5:$I$204,"&lt;&gt;"&amp;"Canceled")),""))</f>
        <v/>
      </c>
      <c r="M40" s="48">
        <f>IF(L40="","",IFERROR('Dashboard'!$B$3-L40,""))</f>
        <v/>
      </c>
      <c r="N40" s="10">
        <f>IF(A40="","",IFERROR(IF(COUNTIF($A$5:$A$104,A40)&gt;1,"Duplicate Driver ID",IF(COUNTIF($B$5:$B$104,B40)&gt;1,"Duplicate Driver Name",IF(AND(F40="Yes",E40&lt;&gt;"Yes"),"Eligible driver is inactive",IF(AND(E40="Yes",F40="Yes",OR(G40="",COUNTIFS($G$5:$G$104,G40,$E$5:$E$104,"Yes",$F$5:$F$104,"Yes")&gt;1)),"Check rotation order",IF(C40="","Missing phone","OK"))))),"Check inputs"))</f>
        <v/>
      </c>
    </row>
    <row r="41">
      <c r="A41" s="14" t="n"/>
      <c r="B41" s="14" t="n"/>
      <c r="C41" s="25" t="n"/>
      <c r="D41" s="14" t="n"/>
      <c r="E41" s="14" t="n"/>
      <c r="F41" s="14" t="n"/>
      <c r="G41" s="14" t="n"/>
      <c r="H41" s="14" t="n"/>
      <c r="I41" s="14" t="n"/>
      <c r="J41" s="20" t="n"/>
      <c r="K41" s="26">
        <f>IF(B41="","",COUNTIFS('Rotation Schedule'!$F$5:$F$204,B41,'Rotation Schedule'!$B$5:$B$204,"&gt;="&amp;'Dashboard'!$B$3-'Settings'!$B$8,'Rotation Schedule'!$B$5:$B$204,"&lt;="&amp;'Dashboard'!$B$3,'Rotation Schedule'!$I$5:$I$204,"&lt;&gt;"&amp;"Canceled"))</f>
        <v/>
      </c>
      <c r="L41" s="47">
        <f>IF(B41="","",IFERROR(IF(COUNTIFS('Rotation Schedule'!$F$5:$F$204,B41,'Rotation Schedule'!$B$5:$B$204,"&lt;="&amp;'Dashboard'!$B$3,'Rotation Schedule'!$I$5:$I$204,"&lt;&gt;"&amp;"Canceled")=0,"",MAXIFS('Rotation Schedule'!$B$5:$B$204,'Rotation Schedule'!$F$5:$F$204,B41,'Rotation Schedule'!$B$5:$B$204,"&lt;="&amp;'Dashboard'!$B$3,'Rotation Schedule'!$I$5:$I$204,"&lt;&gt;"&amp;"Canceled")),""))</f>
        <v/>
      </c>
      <c r="M41" s="48">
        <f>IF(L41="","",IFERROR('Dashboard'!$B$3-L41,""))</f>
        <v/>
      </c>
      <c r="N41" s="10">
        <f>IF(A41="","",IFERROR(IF(COUNTIF($A$5:$A$104,A41)&gt;1,"Duplicate Driver ID",IF(COUNTIF($B$5:$B$104,B41)&gt;1,"Duplicate Driver Name",IF(AND(F41="Yes",E41&lt;&gt;"Yes"),"Eligible driver is inactive",IF(AND(E41="Yes",F41="Yes",OR(G41="",COUNTIFS($G$5:$G$104,G41,$E$5:$E$104,"Yes",$F$5:$F$104,"Yes")&gt;1)),"Check rotation order",IF(C41="","Missing phone","OK"))))),"Check inputs"))</f>
        <v/>
      </c>
    </row>
    <row r="42">
      <c r="A42" s="14" t="n"/>
      <c r="B42" s="14" t="n"/>
      <c r="C42" s="25" t="n"/>
      <c r="D42" s="14" t="n"/>
      <c r="E42" s="14" t="n"/>
      <c r="F42" s="14" t="n"/>
      <c r="G42" s="14" t="n"/>
      <c r="H42" s="14" t="n"/>
      <c r="I42" s="14" t="n"/>
      <c r="J42" s="20" t="n"/>
      <c r="K42" s="26">
        <f>IF(B42="","",COUNTIFS('Rotation Schedule'!$F$5:$F$204,B42,'Rotation Schedule'!$B$5:$B$204,"&gt;="&amp;'Dashboard'!$B$3-'Settings'!$B$8,'Rotation Schedule'!$B$5:$B$204,"&lt;="&amp;'Dashboard'!$B$3,'Rotation Schedule'!$I$5:$I$204,"&lt;&gt;"&amp;"Canceled"))</f>
        <v/>
      </c>
      <c r="L42" s="47">
        <f>IF(B42="","",IFERROR(IF(COUNTIFS('Rotation Schedule'!$F$5:$F$204,B42,'Rotation Schedule'!$B$5:$B$204,"&lt;="&amp;'Dashboard'!$B$3,'Rotation Schedule'!$I$5:$I$204,"&lt;&gt;"&amp;"Canceled")=0,"",MAXIFS('Rotation Schedule'!$B$5:$B$204,'Rotation Schedule'!$F$5:$F$204,B42,'Rotation Schedule'!$B$5:$B$204,"&lt;="&amp;'Dashboard'!$B$3,'Rotation Schedule'!$I$5:$I$204,"&lt;&gt;"&amp;"Canceled")),""))</f>
        <v/>
      </c>
      <c r="M42" s="48">
        <f>IF(L42="","",IFERROR('Dashboard'!$B$3-L42,""))</f>
        <v/>
      </c>
      <c r="N42" s="10">
        <f>IF(A42="","",IFERROR(IF(COUNTIF($A$5:$A$104,A42)&gt;1,"Duplicate Driver ID",IF(COUNTIF($B$5:$B$104,B42)&gt;1,"Duplicate Driver Name",IF(AND(F42="Yes",E42&lt;&gt;"Yes"),"Eligible driver is inactive",IF(AND(E42="Yes",F42="Yes",OR(G42="",COUNTIFS($G$5:$G$104,G42,$E$5:$E$104,"Yes",$F$5:$F$104,"Yes")&gt;1)),"Check rotation order",IF(C42="","Missing phone","OK"))))),"Check inputs"))</f>
        <v/>
      </c>
    </row>
    <row r="43">
      <c r="A43" s="14" t="n"/>
      <c r="B43" s="14" t="n"/>
      <c r="C43" s="25" t="n"/>
      <c r="D43" s="14" t="n"/>
      <c r="E43" s="14" t="n"/>
      <c r="F43" s="14" t="n"/>
      <c r="G43" s="14" t="n"/>
      <c r="H43" s="14" t="n"/>
      <c r="I43" s="14" t="n"/>
      <c r="J43" s="20" t="n"/>
      <c r="K43" s="26">
        <f>IF(B43="","",COUNTIFS('Rotation Schedule'!$F$5:$F$204,B43,'Rotation Schedule'!$B$5:$B$204,"&gt;="&amp;'Dashboard'!$B$3-'Settings'!$B$8,'Rotation Schedule'!$B$5:$B$204,"&lt;="&amp;'Dashboard'!$B$3,'Rotation Schedule'!$I$5:$I$204,"&lt;&gt;"&amp;"Canceled"))</f>
        <v/>
      </c>
      <c r="L43" s="47">
        <f>IF(B43="","",IFERROR(IF(COUNTIFS('Rotation Schedule'!$F$5:$F$204,B43,'Rotation Schedule'!$B$5:$B$204,"&lt;="&amp;'Dashboard'!$B$3,'Rotation Schedule'!$I$5:$I$204,"&lt;&gt;"&amp;"Canceled")=0,"",MAXIFS('Rotation Schedule'!$B$5:$B$204,'Rotation Schedule'!$F$5:$F$204,B43,'Rotation Schedule'!$B$5:$B$204,"&lt;="&amp;'Dashboard'!$B$3,'Rotation Schedule'!$I$5:$I$204,"&lt;&gt;"&amp;"Canceled")),""))</f>
        <v/>
      </c>
      <c r="M43" s="48">
        <f>IF(L43="","",IFERROR('Dashboard'!$B$3-L43,""))</f>
        <v/>
      </c>
      <c r="N43" s="10">
        <f>IF(A43="","",IFERROR(IF(COUNTIF($A$5:$A$104,A43)&gt;1,"Duplicate Driver ID",IF(COUNTIF($B$5:$B$104,B43)&gt;1,"Duplicate Driver Name",IF(AND(F43="Yes",E43&lt;&gt;"Yes"),"Eligible driver is inactive",IF(AND(E43="Yes",F43="Yes",OR(G43="",COUNTIFS($G$5:$G$104,G43,$E$5:$E$104,"Yes",$F$5:$F$104,"Yes")&gt;1)),"Check rotation order",IF(C43="","Missing phone","OK"))))),"Check inputs"))</f>
        <v/>
      </c>
    </row>
    <row r="44">
      <c r="A44" s="14" t="n"/>
      <c r="B44" s="14" t="n"/>
      <c r="C44" s="25" t="n"/>
      <c r="D44" s="14" t="n"/>
      <c r="E44" s="14" t="n"/>
      <c r="F44" s="14" t="n"/>
      <c r="G44" s="14" t="n"/>
      <c r="H44" s="14" t="n"/>
      <c r="I44" s="14" t="n"/>
      <c r="J44" s="20" t="n"/>
      <c r="K44" s="26">
        <f>IF(B44="","",COUNTIFS('Rotation Schedule'!$F$5:$F$204,B44,'Rotation Schedule'!$B$5:$B$204,"&gt;="&amp;'Dashboard'!$B$3-'Settings'!$B$8,'Rotation Schedule'!$B$5:$B$204,"&lt;="&amp;'Dashboard'!$B$3,'Rotation Schedule'!$I$5:$I$204,"&lt;&gt;"&amp;"Canceled"))</f>
        <v/>
      </c>
      <c r="L44" s="47">
        <f>IF(B44="","",IFERROR(IF(COUNTIFS('Rotation Schedule'!$F$5:$F$204,B44,'Rotation Schedule'!$B$5:$B$204,"&lt;="&amp;'Dashboard'!$B$3,'Rotation Schedule'!$I$5:$I$204,"&lt;&gt;"&amp;"Canceled")=0,"",MAXIFS('Rotation Schedule'!$B$5:$B$204,'Rotation Schedule'!$F$5:$F$204,B44,'Rotation Schedule'!$B$5:$B$204,"&lt;="&amp;'Dashboard'!$B$3,'Rotation Schedule'!$I$5:$I$204,"&lt;&gt;"&amp;"Canceled")),""))</f>
        <v/>
      </c>
      <c r="M44" s="48">
        <f>IF(L44="","",IFERROR('Dashboard'!$B$3-L44,""))</f>
        <v/>
      </c>
      <c r="N44" s="10">
        <f>IF(A44="","",IFERROR(IF(COUNTIF($A$5:$A$104,A44)&gt;1,"Duplicate Driver ID",IF(COUNTIF($B$5:$B$104,B44)&gt;1,"Duplicate Driver Name",IF(AND(F44="Yes",E44&lt;&gt;"Yes"),"Eligible driver is inactive",IF(AND(E44="Yes",F44="Yes",OR(G44="",COUNTIFS($G$5:$G$104,G44,$E$5:$E$104,"Yes",$F$5:$F$104,"Yes")&gt;1)),"Check rotation order",IF(C44="","Missing phone","OK"))))),"Check inputs"))</f>
        <v/>
      </c>
    </row>
    <row r="45">
      <c r="A45" s="14" t="n"/>
      <c r="B45" s="14" t="n"/>
      <c r="C45" s="25" t="n"/>
      <c r="D45" s="14" t="n"/>
      <c r="E45" s="14" t="n"/>
      <c r="F45" s="14" t="n"/>
      <c r="G45" s="14" t="n"/>
      <c r="H45" s="14" t="n"/>
      <c r="I45" s="14" t="n"/>
      <c r="J45" s="20" t="n"/>
      <c r="K45" s="26">
        <f>IF(B45="","",COUNTIFS('Rotation Schedule'!$F$5:$F$204,B45,'Rotation Schedule'!$B$5:$B$204,"&gt;="&amp;'Dashboard'!$B$3-'Settings'!$B$8,'Rotation Schedule'!$B$5:$B$204,"&lt;="&amp;'Dashboard'!$B$3,'Rotation Schedule'!$I$5:$I$204,"&lt;&gt;"&amp;"Canceled"))</f>
        <v/>
      </c>
      <c r="L45" s="47">
        <f>IF(B45="","",IFERROR(IF(COUNTIFS('Rotation Schedule'!$F$5:$F$204,B45,'Rotation Schedule'!$B$5:$B$204,"&lt;="&amp;'Dashboard'!$B$3,'Rotation Schedule'!$I$5:$I$204,"&lt;&gt;"&amp;"Canceled")=0,"",MAXIFS('Rotation Schedule'!$B$5:$B$204,'Rotation Schedule'!$F$5:$F$204,B45,'Rotation Schedule'!$B$5:$B$204,"&lt;="&amp;'Dashboard'!$B$3,'Rotation Schedule'!$I$5:$I$204,"&lt;&gt;"&amp;"Canceled")),""))</f>
        <v/>
      </c>
      <c r="M45" s="48">
        <f>IF(L45="","",IFERROR('Dashboard'!$B$3-L45,""))</f>
        <v/>
      </c>
      <c r="N45" s="10">
        <f>IF(A45="","",IFERROR(IF(COUNTIF($A$5:$A$104,A45)&gt;1,"Duplicate Driver ID",IF(COUNTIF($B$5:$B$104,B45)&gt;1,"Duplicate Driver Name",IF(AND(F45="Yes",E45&lt;&gt;"Yes"),"Eligible driver is inactive",IF(AND(E45="Yes",F45="Yes",OR(G45="",COUNTIFS($G$5:$G$104,G45,$E$5:$E$104,"Yes",$F$5:$F$104,"Yes")&gt;1)),"Check rotation order",IF(C45="","Missing phone","OK"))))),"Check inputs"))</f>
        <v/>
      </c>
    </row>
    <row r="46">
      <c r="A46" s="14" t="n"/>
      <c r="B46" s="14" t="n"/>
      <c r="C46" s="25" t="n"/>
      <c r="D46" s="14" t="n"/>
      <c r="E46" s="14" t="n"/>
      <c r="F46" s="14" t="n"/>
      <c r="G46" s="14" t="n"/>
      <c r="H46" s="14" t="n"/>
      <c r="I46" s="14" t="n"/>
      <c r="J46" s="20" t="n"/>
      <c r="K46" s="26">
        <f>IF(B46="","",COUNTIFS('Rotation Schedule'!$F$5:$F$204,B46,'Rotation Schedule'!$B$5:$B$204,"&gt;="&amp;'Dashboard'!$B$3-'Settings'!$B$8,'Rotation Schedule'!$B$5:$B$204,"&lt;="&amp;'Dashboard'!$B$3,'Rotation Schedule'!$I$5:$I$204,"&lt;&gt;"&amp;"Canceled"))</f>
        <v/>
      </c>
      <c r="L46" s="47">
        <f>IF(B46="","",IFERROR(IF(COUNTIFS('Rotation Schedule'!$F$5:$F$204,B46,'Rotation Schedule'!$B$5:$B$204,"&lt;="&amp;'Dashboard'!$B$3,'Rotation Schedule'!$I$5:$I$204,"&lt;&gt;"&amp;"Canceled")=0,"",MAXIFS('Rotation Schedule'!$B$5:$B$204,'Rotation Schedule'!$F$5:$F$204,B46,'Rotation Schedule'!$B$5:$B$204,"&lt;="&amp;'Dashboard'!$B$3,'Rotation Schedule'!$I$5:$I$204,"&lt;&gt;"&amp;"Canceled")),""))</f>
        <v/>
      </c>
      <c r="M46" s="48">
        <f>IF(L46="","",IFERROR('Dashboard'!$B$3-L46,""))</f>
        <v/>
      </c>
      <c r="N46" s="10">
        <f>IF(A46="","",IFERROR(IF(COUNTIF($A$5:$A$104,A46)&gt;1,"Duplicate Driver ID",IF(COUNTIF($B$5:$B$104,B46)&gt;1,"Duplicate Driver Name",IF(AND(F46="Yes",E46&lt;&gt;"Yes"),"Eligible driver is inactive",IF(AND(E46="Yes",F46="Yes",OR(G46="",COUNTIFS($G$5:$G$104,G46,$E$5:$E$104,"Yes",$F$5:$F$104,"Yes")&gt;1)),"Check rotation order",IF(C46="","Missing phone","OK"))))),"Check inputs"))</f>
        <v/>
      </c>
    </row>
    <row r="47">
      <c r="A47" s="14" t="n"/>
      <c r="B47" s="14" t="n"/>
      <c r="C47" s="25" t="n"/>
      <c r="D47" s="14" t="n"/>
      <c r="E47" s="14" t="n"/>
      <c r="F47" s="14" t="n"/>
      <c r="G47" s="14" t="n"/>
      <c r="H47" s="14" t="n"/>
      <c r="I47" s="14" t="n"/>
      <c r="J47" s="20" t="n"/>
      <c r="K47" s="26">
        <f>IF(B47="","",COUNTIFS('Rotation Schedule'!$F$5:$F$204,B47,'Rotation Schedule'!$B$5:$B$204,"&gt;="&amp;'Dashboard'!$B$3-'Settings'!$B$8,'Rotation Schedule'!$B$5:$B$204,"&lt;="&amp;'Dashboard'!$B$3,'Rotation Schedule'!$I$5:$I$204,"&lt;&gt;"&amp;"Canceled"))</f>
        <v/>
      </c>
      <c r="L47" s="47">
        <f>IF(B47="","",IFERROR(IF(COUNTIFS('Rotation Schedule'!$F$5:$F$204,B47,'Rotation Schedule'!$B$5:$B$204,"&lt;="&amp;'Dashboard'!$B$3,'Rotation Schedule'!$I$5:$I$204,"&lt;&gt;"&amp;"Canceled")=0,"",MAXIFS('Rotation Schedule'!$B$5:$B$204,'Rotation Schedule'!$F$5:$F$204,B47,'Rotation Schedule'!$B$5:$B$204,"&lt;="&amp;'Dashboard'!$B$3,'Rotation Schedule'!$I$5:$I$204,"&lt;&gt;"&amp;"Canceled")),""))</f>
        <v/>
      </c>
      <c r="M47" s="48">
        <f>IF(L47="","",IFERROR('Dashboard'!$B$3-L47,""))</f>
        <v/>
      </c>
      <c r="N47" s="10">
        <f>IF(A47="","",IFERROR(IF(COUNTIF($A$5:$A$104,A47)&gt;1,"Duplicate Driver ID",IF(COUNTIF($B$5:$B$104,B47)&gt;1,"Duplicate Driver Name",IF(AND(F47="Yes",E47&lt;&gt;"Yes"),"Eligible driver is inactive",IF(AND(E47="Yes",F47="Yes",OR(G47="",COUNTIFS($G$5:$G$104,G47,$E$5:$E$104,"Yes",$F$5:$F$104,"Yes")&gt;1)),"Check rotation order",IF(C47="","Missing phone","OK"))))),"Check inputs"))</f>
        <v/>
      </c>
    </row>
    <row r="48">
      <c r="A48" s="14" t="n"/>
      <c r="B48" s="14" t="n"/>
      <c r="C48" s="25" t="n"/>
      <c r="D48" s="14" t="n"/>
      <c r="E48" s="14" t="n"/>
      <c r="F48" s="14" t="n"/>
      <c r="G48" s="14" t="n"/>
      <c r="H48" s="14" t="n"/>
      <c r="I48" s="14" t="n"/>
      <c r="J48" s="20" t="n"/>
      <c r="K48" s="26">
        <f>IF(B48="","",COUNTIFS('Rotation Schedule'!$F$5:$F$204,B48,'Rotation Schedule'!$B$5:$B$204,"&gt;="&amp;'Dashboard'!$B$3-'Settings'!$B$8,'Rotation Schedule'!$B$5:$B$204,"&lt;="&amp;'Dashboard'!$B$3,'Rotation Schedule'!$I$5:$I$204,"&lt;&gt;"&amp;"Canceled"))</f>
        <v/>
      </c>
      <c r="L48" s="47">
        <f>IF(B48="","",IFERROR(IF(COUNTIFS('Rotation Schedule'!$F$5:$F$204,B48,'Rotation Schedule'!$B$5:$B$204,"&lt;="&amp;'Dashboard'!$B$3,'Rotation Schedule'!$I$5:$I$204,"&lt;&gt;"&amp;"Canceled")=0,"",MAXIFS('Rotation Schedule'!$B$5:$B$204,'Rotation Schedule'!$F$5:$F$204,B48,'Rotation Schedule'!$B$5:$B$204,"&lt;="&amp;'Dashboard'!$B$3,'Rotation Schedule'!$I$5:$I$204,"&lt;&gt;"&amp;"Canceled")),""))</f>
        <v/>
      </c>
      <c r="M48" s="48">
        <f>IF(L48="","",IFERROR('Dashboard'!$B$3-L48,""))</f>
        <v/>
      </c>
      <c r="N48" s="10">
        <f>IF(A48="","",IFERROR(IF(COUNTIF($A$5:$A$104,A48)&gt;1,"Duplicate Driver ID",IF(COUNTIF($B$5:$B$104,B48)&gt;1,"Duplicate Driver Name",IF(AND(F48="Yes",E48&lt;&gt;"Yes"),"Eligible driver is inactive",IF(AND(E48="Yes",F48="Yes",OR(G48="",COUNTIFS($G$5:$G$104,G48,$E$5:$E$104,"Yes",$F$5:$F$104,"Yes")&gt;1)),"Check rotation order",IF(C48="","Missing phone","OK"))))),"Check inputs"))</f>
        <v/>
      </c>
    </row>
    <row r="49">
      <c r="A49" s="14" t="n"/>
      <c r="B49" s="14" t="n"/>
      <c r="C49" s="25" t="n"/>
      <c r="D49" s="14" t="n"/>
      <c r="E49" s="14" t="n"/>
      <c r="F49" s="14" t="n"/>
      <c r="G49" s="14" t="n"/>
      <c r="H49" s="14" t="n"/>
      <c r="I49" s="14" t="n"/>
      <c r="J49" s="20" t="n"/>
      <c r="K49" s="26">
        <f>IF(B49="","",COUNTIFS('Rotation Schedule'!$F$5:$F$204,B49,'Rotation Schedule'!$B$5:$B$204,"&gt;="&amp;'Dashboard'!$B$3-'Settings'!$B$8,'Rotation Schedule'!$B$5:$B$204,"&lt;="&amp;'Dashboard'!$B$3,'Rotation Schedule'!$I$5:$I$204,"&lt;&gt;"&amp;"Canceled"))</f>
        <v/>
      </c>
      <c r="L49" s="47">
        <f>IF(B49="","",IFERROR(IF(COUNTIFS('Rotation Schedule'!$F$5:$F$204,B49,'Rotation Schedule'!$B$5:$B$204,"&lt;="&amp;'Dashboard'!$B$3,'Rotation Schedule'!$I$5:$I$204,"&lt;&gt;"&amp;"Canceled")=0,"",MAXIFS('Rotation Schedule'!$B$5:$B$204,'Rotation Schedule'!$F$5:$F$204,B49,'Rotation Schedule'!$B$5:$B$204,"&lt;="&amp;'Dashboard'!$B$3,'Rotation Schedule'!$I$5:$I$204,"&lt;&gt;"&amp;"Canceled")),""))</f>
        <v/>
      </c>
      <c r="M49" s="48">
        <f>IF(L49="","",IFERROR('Dashboard'!$B$3-L49,""))</f>
        <v/>
      </c>
      <c r="N49" s="10">
        <f>IF(A49="","",IFERROR(IF(COUNTIF($A$5:$A$104,A49)&gt;1,"Duplicate Driver ID",IF(COUNTIF($B$5:$B$104,B49)&gt;1,"Duplicate Driver Name",IF(AND(F49="Yes",E49&lt;&gt;"Yes"),"Eligible driver is inactive",IF(AND(E49="Yes",F49="Yes",OR(G49="",COUNTIFS($G$5:$G$104,G49,$E$5:$E$104,"Yes",$F$5:$F$104,"Yes")&gt;1)),"Check rotation order",IF(C49="","Missing phone","OK"))))),"Check inputs"))</f>
        <v/>
      </c>
    </row>
    <row r="50">
      <c r="A50" s="14" t="n"/>
      <c r="B50" s="14" t="n"/>
      <c r="C50" s="25" t="n"/>
      <c r="D50" s="14" t="n"/>
      <c r="E50" s="14" t="n"/>
      <c r="F50" s="14" t="n"/>
      <c r="G50" s="14" t="n"/>
      <c r="H50" s="14" t="n"/>
      <c r="I50" s="14" t="n"/>
      <c r="J50" s="20" t="n"/>
      <c r="K50" s="26">
        <f>IF(B50="","",COUNTIFS('Rotation Schedule'!$F$5:$F$204,B50,'Rotation Schedule'!$B$5:$B$204,"&gt;="&amp;'Dashboard'!$B$3-'Settings'!$B$8,'Rotation Schedule'!$B$5:$B$204,"&lt;="&amp;'Dashboard'!$B$3,'Rotation Schedule'!$I$5:$I$204,"&lt;&gt;"&amp;"Canceled"))</f>
        <v/>
      </c>
      <c r="L50" s="47">
        <f>IF(B50="","",IFERROR(IF(COUNTIFS('Rotation Schedule'!$F$5:$F$204,B50,'Rotation Schedule'!$B$5:$B$204,"&lt;="&amp;'Dashboard'!$B$3,'Rotation Schedule'!$I$5:$I$204,"&lt;&gt;"&amp;"Canceled")=0,"",MAXIFS('Rotation Schedule'!$B$5:$B$204,'Rotation Schedule'!$F$5:$F$204,B50,'Rotation Schedule'!$B$5:$B$204,"&lt;="&amp;'Dashboard'!$B$3,'Rotation Schedule'!$I$5:$I$204,"&lt;&gt;"&amp;"Canceled")),""))</f>
        <v/>
      </c>
      <c r="M50" s="48">
        <f>IF(L50="","",IFERROR('Dashboard'!$B$3-L50,""))</f>
        <v/>
      </c>
      <c r="N50" s="10">
        <f>IF(A50="","",IFERROR(IF(COUNTIF($A$5:$A$104,A50)&gt;1,"Duplicate Driver ID",IF(COUNTIF($B$5:$B$104,B50)&gt;1,"Duplicate Driver Name",IF(AND(F50="Yes",E50&lt;&gt;"Yes"),"Eligible driver is inactive",IF(AND(E50="Yes",F50="Yes",OR(G50="",COUNTIFS($G$5:$G$104,G50,$E$5:$E$104,"Yes",$F$5:$F$104,"Yes")&gt;1)),"Check rotation order",IF(C50="","Missing phone","OK"))))),"Check inputs"))</f>
        <v/>
      </c>
    </row>
    <row r="51">
      <c r="A51" s="14" t="n"/>
      <c r="B51" s="14" t="n"/>
      <c r="C51" s="25" t="n"/>
      <c r="D51" s="14" t="n"/>
      <c r="E51" s="14" t="n"/>
      <c r="F51" s="14" t="n"/>
      <c r="G51" s="14" t="n"/>
      <c r="H51" s="14" t="n"/>
      <c r="I51" s="14" t="n"/>
      <c r="J51" s="20" t="n"/>
      <c r="K51" s="26">
        <f>IF(B51="","",COUNTIFS('Rotation Schedule'!$F$5:$F$204,B51,'Rotation Schedule'!$B$5:$B$204,"&gt;="&amp;'Dashboard'!$B$3-'Settings'!$B$8,'Rotation Schedule'!$B$5:$B$204,"&lt;="&amp;'Dashboard'!$B$3,'Rotation Schedule'!$I$5:$I$204,"&lt;&gt;"&amp;"Canceled"))</f>
        <v/>
      </c>
      <c r="L51" s="47">
        <f>IF(B51="","",IFERROR(IF(COUNTIFS('Rotation Schedule'!$F$5:$F$204,B51,'Rotation Schedule'!$B$5:$B$204,"&lt;="&amp;'Dashboard'!$B$3,'Rotation Schedule'!$I$5:$I$204,"&lt;&gt;"&amp;"Canceled")=0,"",MAXIFS('Rotation Schedule'!$B$5:$B$204,'Rotation Schedule'!$F$5:$F$204,B51,'Rotation Schedule'!$B$5:$B$204,"&lt;="&amp;'Dashboard'!$B$3,'Rotation Schedule'!$I$5:$I$204,"&lt;&gt;"&amp;"Canceled")),""))</f>
        <v/>
      </c>
      <c r="M51" s="48">
        <f>IF(L51="","",IFERROR('Dashboard'!$B$3-L51,""))</f>
        <v/>
      </c>
      <c r="N51" s="10">
        <f>IF(A51="","",IFERROR(IF(COUNTIF($A$5:$A$104,A51)&gt;1,"Duplicate Driver ID",IF(COUNTIF($B$5:$B$104,B51)&gt;1,"Duplicate Driver Name",IF(AND(F51="Yes",E51&lt;&gt;"Yes"),"Eligible driver is inactive",IF(AND(E51="Yes",F51="Yes",OR(G51="",COUNTIFS($G$5:$G$104,G51,$E$5:$E$104,"Yes",$F$5:$F$104,"Yes")&gt;1)),"Check rotation order",IF(C51="","Missing phone","OK"))))),"Check inputs"))</f>
        <v/>
      </c>
    </row>
    <row r="52">
      <c r="A52" s="14" t="n"/>
      <c r="B52" s="14" t="n"/>
      <c r="C52" s="25" t="n"/>
      <c r="D52" s="14" t="n"/>
      <c r="E52" s="14" t="n"/>
      <c r="F52" s="14" t="n"/>
      <c r="G52" s="14" t="n"/>
      <c r="H52" s="14" t="n"/>
      <c r="I52" s="14" t="n"/>
      <c r="J52" s="20" t="n"/>
      <c r="K52" s="26">
        <f>IF(B52="","",COUNTIFS('Rotation Schedule'!$F$5:$F$204,B52,'Rotation Schedule'!$B$5:$B$204,"&gt;="&amp;'Dashboard'!$B$3-'Settings'!$B$8,'Rotation Schedule'!$B$5:$B$204,"&lt;="&amp;'Dashboard'!$B$3,'Rotation Schedule'!$I$5:$I$204,"&lt;&gt;"&amp;"Canceled"))</f>
        <v/>
      </c>
      <c r="L52" s="47">
        <f>IF(B52="","",IFERROR(IF(COUNTIFS('Rotation Schedule'!$F$5:$F$204,B52,'Rotation Schedule'!$B$5:$B$204,"&lt;="&amp;'Dashboard'!$B$3,'Rotation Schedule'!$I$5:$I$204,"&lt;&gt;"&amp;"Canceled")=0,"",MAXIFS('Rotation Schedule'!$B$5:$B$204,'Rotation Schedule'!$F$5:$F$204,B52,'Rotation Schedule'!$B$5:$B$204,"&lt;="&amp;'Dashboard'!$B$3,'Rotation Schedule'!$I$5:$I$204,"&lt;&gt;"&amp;"Canceled")),""))</f>
        <v/>
      </c>
      <c r="M52" s="48">
        <f>IF(L52="","",IFERROR('Dashboard'!$B$3-L52,""))</f>
        <v/>
      </c>
      <c r="N52" s="10">
        <f>IF(A52="","",IFERROR(IF(COUNTIF($A$5:$A$104,A52)&gt;1,"Duplicate Driver ID",IF(COUNTIF($B$5:$B$104,B52)&gt;1,"Duplicate Driver Name",IF(AND(F52="Yes",E52&lt;&gt;"Yes"),"Eligible driver is inactive",IF(AND(E52="Yes",F52="Yes",OR(G52="",COUNTIFS($G$5:$G$104,G52,$E$5:$E$104,"Yes",$F$5:$F$104,"Yes")&gt;1)),"Check rotation order",IF(C52="","Missing phone","OK"))))),"Check inputs"))</f>
        <v/>
      </c>
    </row>
    <row r="53">
      <c r="A53" s="14" t="n"/>
      <c r="B53" s="14" t="n"/>
      <c r="C53" s="25" t="n"/>
      <c r="D53" s="14" t="n"/>
      <c r="E53" s="14" t="n"/>
      <c r="F53" s="14" t="n"/>
      <c r="G53" s="14" t="n"/>
      <c r="H53" s="14" t="n"/>
      <c r="I53" s="14" t="n"/>
      <c r="J53" s="20" t="n"/>
      <c r="K53" s="26">
        <f>IF(B53="","",COUNTIFS('Rotation Schedule'!$F$5:$F$204,B53,'Rotation Schedule'!$B$5:$B$204,"&gt;="&amp;'Dashboard'!$B$3-'Settings'!$B$8,'Rotation Schedule'!$B$5:$B$204,"&lt;="&amp;'Dashboard'!$B$3,'Rotation Schedule'!$I$5:$I$204,"&lt;&gt;"&amp;"Canceled"))</f>
        <v/>
      </c>
      <c r="L53" s="47">
        <f>IF(B53="","",IFERROR(IF(COUNTIFS('Rotation Schedule'!$F$5:$F$204,B53,'Rotation Schedule'!$B$5:$B$204,"&lt;="&amp;'Dashboard'!$B$3,'Rotation Schedule'!$I$5:$I$204,"&lt;&gt;"&amp;"Canceled")=0,"",MAXIFS('Rotation Schedule'!$B$5:$B$204,'Rotation Schedule'!$F$5:$F$204,B53,'Rotation Schedule'!$B$5:$B$204,"&lt;="&amp;'Dashboard'!$B$3,'Rotation Schedule'!$I$5:$I$204,"&lt;&gt;"&amp;"Canceled")),""))</f>
        <v/>
      </c>
      <c r="M53" s="48">
        <f>IF(L53="","",IFERROR('Dashboard'!$B$3-L53,""))</f>
        <v/>
      </c>
      <c r="N53" s="10">
        <f>IF(A53="","",IFERROR(IF(COUNTIF($A$5:$A$104,A53)&gt;1,"Duplicate Driver ID",IF(COUNTIF($B$5:$B$104,B53)&gt;1,"Duplicate Driver Name",IF(AND(F53="Yes",E53&lt;&gt;"Yes"),"Eligible driver is inactive",IF(AND(E53="Yes",F53="Yes",OR(G53="",COUNTIFS($G$5:$G$104,G53,$E$5:$E$104,"Yes",$F$5:$F$104,"Yes")&gt;1)),"Check rotation order",IF(C53="","Missing phone","OK"))))),"Check inputs"))</f>
        <v/>
      </c>
    </row>
    <row r="54">
      <c r="A54" s="14" t="n"/>
      <c r="B54" s="14" t="n"/>
      <c r="C54" s="25" t="n"/>
      <c r="D54" s="14" t="n"/>
      <c r="E54" s="14" t="n"/>
      <c r="F54" s="14" t="n"/>
      <c r="G54" s="14" t="n"/>
      <c r="H54" s="14" t="n"/>
      <c r="I54" s="14" t="n"/>
      <c r="J54" s="20" t="n"/>
      <c r="K54" s="26">
        <f>IF(B54="","",COUNTIFS('Rotation Schedule'!$F$5:$F$204,B54,'Rotation Schedule'!$B$5:$B$204,"&gt;="&amp;'Dashboard'!$B$3-'Settings'!$B$8,'Rotation Schedule'!$B$5:$B$204,"&lt;="&amp;'Dashboard'!$B$3,'Rotation Schedule'!$I$5:$I$204,"&lt;&gt;"&amp;"Canceled"))</f>
        <v/>
      </c>
      <c r="L54" s="47">
        <f>IF(B54="","",IFERROR(IF(COUNTIFS('Rotation Schedule'!$F$5:$F$204,B54,'Rotation Schedule'!$B$5:$B$204,"&lt;="&amp;'Dashboard'!$B$3,'Rotation Schedule'!$I$5:$I$204,"&lt;&gt;"&amp;"Canceled")=0,"",MAXIFS('Rotation Schedule'!$B$5:$B$204,'Rotation Schedule'!$F$5:$F$204,B54,'Rotation Schedule'!$B$5:$B$204,"&lt;="&amp;'Dashboard'!$B$3,'Rotation Schedule'!$I$5:$I$204,"&lt;&gt;"&amp;"Canceled")),""))</f>
        <v/>
      </c>
      <c r="M54" s="48">
        <f>IF(L54="","",IFERROR('Dashboard'!$B$3-L54,""))</f>
        <v/>
      </c>
      <c r="N54" s="10">
        <f>IF(A54="","",IFERROR(IF(COUNTIF($A$5:$A$104,A54)&gt;1,"Duplicate Driver ID",IF(COUNTIF($B$5:$B$104,B54)&gt;1,"Duplicate Driver Name",IF(AND(F54="Yes",E54&lt;&gt;"Yes"),"Eligible driver is inactive",IF(AND(E54="Yes",F54="Yes",OR(G54="",COUNTIFS($G$5:$G$104,G54,$E$5:$E$104,"Yes",$F$5:$F$104,"Yes")&gt;1)),"Check rotation order",IF(C54="","Missing phone","OK"))))),"Check inputs"))</f>
        <v/>
      </c>
    </row>
    <row r="55">
      <c r="A55" s="14" t="n"/>
      <c r="B55" s="14" t="n"/>
      <c r="C55" s="25" t="n"/>
      <c r="D55" s="14" t="n"/>
      <c r="E55" s="14" t="n"/>
      <c r="F55" s="14" t="n"/>
      <c r="G55" s="14" t="n"/>
      <c r="H55" s="14" t="n"/>
      <c r="I55" s="14" t="n"/>
      <c r="J55" s="20" t="n"/>
      <c r="K55" s="26">
        <f>IF(B55="","",COUNTIFS('Rotation Schedule'!$F$5:$F$204,B55,'Rotation Schedule'!$B$5:$B$204,"&gt;="&amp;'Dashboard'!$B$3-'Settings'!$B$8,'Rotation Schedule'!$B$5:$B$204,"&lt;="&amp;'Dashboard'!$B$3,'Rotation Schedule'!$I$5:$I$204,"&lt;&gt;"&amp;"Canceled"))</f>
        <v/>
      </c>
      <c r="L55" s="47">
        <f>IF(B55="","",IFERROR(IF(COUNTIFS('Rotation Schedule'!$F$5:$F$204,B55,'Rotation Schedule'!$B$5:$B$204,"&lt;="&amp;'Dashboard'!$B$3,'Rotation Schedule'!$I$5:$I$204,"&lt;&gt;"&amp;"Canceled")=0,"",MAXIFS('Rotation Schedule'!$B$5:$B$204,'Rotation Schedule'!$F$5:$F$204,B55,'Rotation Schedule'!$B$5:$B$204,"&lt;="&amp;'Dashboard'!$B$3,'Rotation Schedule'!$I$5:$I$204,"&lt;&gt;"&amp;"Canceled")),""))</f>
        <v/>
      </c>
      <c r="M55" s="48">
        <f>IF(L55="","",IFERROR('Dashboard'!$B$3-L55,""))</f>
        <v/>
      </c>
      <c r="N55" s="10">
        <f>IF(A55="","",IFERROR(IF(COUNTIF($A$5:$A$104,A55)&gt;1,"Duplicate Driver ID",IF(COUNTIF($B$5:$B$104,B55)&gt;1,"Duplicate Driver Name",IF(AND(F55="Yes",E55&lt;&gt;"Yes"),"Eligible driver is inactive",IF(AND(E55="Yes",F55="Yes",OR(G55="",COUNTIFS($G$5:$G$104,G55,$E$5:$E$104,"Yes",$F$5:$F$104,"Yes")&gt;1)),"Check rotation order",IF(C55="","Missing phone","OK"))))),"Check inputs"))</f>
        <v/>
      </c>
    </row>
    <row r="56">
      <c r="A56" s="14" t="n"/>
      <c r="B56" s="14" t="n"/>
      <c r="C56" s="25" t="n"/>
      <c r="D56" s="14" t="n"/>
      <c r="E56" s="14" t="n"/>
      <c r="F56" s="14" t="n"/>
      <c r="G56" s="14" t="n"/>
      <c r="H56" s="14" t="n"/>
      <c r="I56" s="14" t="n"/>
      <c r="J56" s="20" t="n"/>
      <c r="K56" s="26">
        <f>IF(B56="","",COUNTIFS('Rotation Schedule'!$F$5:$F$204,B56,'Rotation Schedule'!$B$5:$B$204,"&gt;="&amp;'Dashboard'!$B$3-'Settings'!$B$8,'Rotation Schedule'!$B$5:$B$204,"&lt;="&amp;'Dashboard'!$B$3,'Rotation Schedule'!$I$5:$I$204,"&lt;&gt;"&amp;"Canceled"))</f>
        <v/>
      </c>
      <c r="L56" s="47">
        <f>IF(B56="","",IFERROR(IF(COUNTIFS('Rotation Schedule'!$F$5:$F$204,B56,'Rotation Schedule'!$B$5:$B$204,"&lt;="&amp;'Dashboard'!$B$3,'Rotation Schedule'!$I$5:$I$204,"&lt;&gt;"&amp;"Canceled")=0,"",MAXIFS('Rotation Schedule'!$B$5:$B$204,'Rotation Schedule'!$F$5:$F$204,B56,'Rotation Schedule'!$B$5:$B$204,"&lt;="&amp;'Dashboard'!$B$3,'Rotation Schedule'!$I$5:$I$204,"&lt;&gt;"&amp;"Canceled")),""))</f>
        <v/>
      </c>
      <c r="M56" s="48">
        <f>IF(L56="","",IFERROR('Dashboard'!$B$3-L56,""))</f>
        <v/>
      </c>
      <c r="N56" s="10">
        <f>IF(A56="","",IFERROR(IF(COUNTIF($A$5:$A$104,A56)&gt;1,"Duplicate Driver ID",IF(COUNTIF($B$5:$B$104,B56)&gt;1,"Duplicate Driver Name",IF(AND(F56="Yes",E56&lt;&gt;"Yes"),"Eligible driver is inactive",IF(AND(E56="Yes",F56="Yes",OR(G56="",COUNTIFS($G$5:$G$104,G56,$E$5:$E$104,"Yes",$F$5:$F$104,"Yes")&gt;1)),"Check rotation order",IF(C56="","Missing phone","OK"))))),"Check inputs"))</f>
        <v/>
      </c>
    </row>
    <row r="57">
      <c r="A57" s="14" t="n"/>
      <c r="B57" s="14" t="n"/>
      <c r="C57" s="25" t="n"/>
      <c r="D57" s="14" t="n"/>
      <c r="E57" s="14" t="n"/>
      <c r="F57" s="14" t="n"/>
      <c r="G57" s="14" t="n"/>
      <c r="H57" s="14" t="n"/>
      <c r="I57" s="14" t="n"/>
      <c r="J57" s="20" t="n"/>
      <c r="K57" s="26">
        <f>IF(B57="","",COUNTIFS('Rotation Schedule'!$F$5:$F$204,B57,'Rotation Schedule'!$B$5:$B$204,"&gt;="&amp;'Dashboard'!$B$3-'Settings'!$B$8,'Rotation Schedule'!$B$5:$B$204,"&lt;="&amp;'Dashboard'!$B$3,'Rotation Schedule'!$I$5:$I$204,"&lt;&gt;"&amp;"Canceled"))</f>
        <v/>
      </c>
      <c r="L57" s="47">
        <f>IF(B57="","",IFERROR(IF(COUNTIFS('Rotation Schedule'!$F$5:$F$204,B57,'Rotation Schedule'!$B$5:$B$204,"&lt;="&amp;'Dashboard'!$B$3,'Rotation Schedule'!$I$5:$I$204,"&lt;&gt;"&amp;"Canceled")=0,"",MAXIFS('Rotation Schedule'!$B$5:$B$204,'Rotation Schedule'!$F$5:$F$204,B57,'Rotation Schedule'!$B$5:$B$204,"&lt;="&amp;'Dashboard'!$B$3,'Rotation Schedule'!$I$5:$I$204,"&lt;&gt;"&amp;"Canceled")),""))</f>
        <v/>
      </c>
      <c r="M57" s="48">
        <f>IF(L57="","",IFERROR('Dashboard'!$B$3-L57,""))</f>
        <v/>
      </c>
      <c r="N57" s="10">
        <f>IF(A57="","",IFERROR(IF(COUNTIF($A$5:$A$104,A57)&gt;1,"Duplicate Driver ID",IF(COUNTIF($B$5:$B$104,B57)&gt;1,"Duplicate Driver Name",IF(AND(F57="Yes",E57&lt;&gt;"Yes"),"Eligible driver is inactive",IF(AND(E57="Yes",F57="Yes",OR(G57="",COUNTIFS($G$5:$G$104,G57,$E$5:$E$104,"Yes",$F$5:$F$104,"Yes")&gt;1)),"Check rotation order",IF(C57="","Missing phone","OK"))))),"Check inputs"))</f>
        <v/>
      </c>
    </row>
    <row r="58">
      <c r="A58" s="14" t="n"/>
      <c r="B58" s="14" t="n"/>
      <c r="C58" s="25" t="n"/>
      <c r="D58" s="14" t="n"/>
      <c r="E58" s="14" t="n"/>
      <c r="F58" s="14" t="n"/>
      <c r="G58" s="14" t="n"/>
      <c r="H58" s="14" t="n"/>
      <c r="I58" s="14" t="n"/>
      <c r="J58" s="20" t="n"/>
      <c r="K58" s="26">
        <f>IF(B58="","",COUNTIFS('Rotation Schedule'!$F$5:$F$204,B58,'Rotation Schedule'!$B$5:$B$204,"&gt;="&amp;'Dashboard'!$B$3-'Settings'!$B$8,'Rotation Schedule'!$B$5:$B$204,"&lt;="&amp;'Dashboard'!$B$3,'Rotation Schedule'!$I$5:$I$204,"&lt;&gt;"&amp;"Canceled"))</f>
        <v/>
      </c>
      <c r="L58" s="47">
        <f>IF(B58="","",IFERROR(IF(COUNTIFS('Rotation Schedule'!$F$5:$F$204,B58,'Rotation Schedule'!$B$5:$B$204,"&lt;="&amp;'Dashboard'!$B$3,'Rotation Schedule'!$I$5:$I$204,"&lt;&gt;"&amp;"Canceled")=0,"",MAXIFS('Rotation Schedule'!$B$5:$B$204,'Rotation Schedule'!$F$5:$F$204,B58,'Rotation Schedule'!$B$5:$B$204,"&lt;="&amp;'Dashboard'!$B$3,'Rotation Schedule'!$I$5:$I$204,"&lt;&gt;"&amp;"Canceled")),""))</f>
        <v/>
      </c>
      <c r="M58" s="48">
        <f>IF(L58="","",IFERROR('Dashboard'!$B$3-L58,""))</f>
        <v/>
      </c>
      <c r="N58" s="10">
        <f>IF(A58="","",IFERROR(IF(COUNTIF($A$5:$A$104,A58)&gt;1,"Duplicate Driver ID",IF(COUNTIF($B$5:$B$104,B58)&gt;1,"Duplicate Driver Name",IF(AND(F58="Yes",E58&lt;&gt;"Yes"),"Eligible driver is inactive",IF(AND(E58="Yes",F58="Yes",OR(G58="",COUNTIFS($G$5:$G$104,G58,$E$5:$E$104,"Yes",$F$5:$F$104,"Yes")&gt;1)),"Check rotation order",IF(C58="","Missing phone","OK"))))),"Check inputs"))</f>
        <v/>
      </c>
    </row>
    <row r="59">
      <c r="A59" s="14" t="n"/>
      <c r="B59" s="14" t="n"/>
      <c r="C59" s="25" t="n"/>
      <c r="D59" s="14" t="n"/>
      <c r="E59" s="14" t="n"/>
      <c r="F59" s="14" t="n"/>
      <c r="G59" s="14" t="n"/>
      <c r="H59" s="14" t="n"/>
      <c r="I59" s="14" t="n"/>
      <c r="J59" s="20" t="n"/>
      <c r="K59" s="26">
        <f>IF(B59="","",COUNTIFS('Rotation Schedule'!$F$5:$F$204,B59,'Rotation Schedule'!$B$5:$B$204,"&gt;="&amp;'Dashboard'!$B$3-'Settings'!$B$8,'Rotation Schedule'!$B$5:$B$204,"&lt;="&amp;'Dashboard'!$B$3,'Rotation Schedule'!$I$5:$I$204,"&lt;&gt;"&amp;"Canceled"))</f>
        <v/>
      </c>
      <c r="L59" s="47">
        <f>IF(B59="","",IFERROR(IF(COUNTIFS('Rotation Schedule'!$F$5:$F$204,B59,'Rotation Schedule'!$B$5:$B$204,"&lt;="&amp;'Dashboard'!$B$3,'Rotation Schedule'!$I$5:$I$204,"&lt;&gt;"&amp;"Canceled")=0,"",MAXIFS('Rotation Schedule'!$B$5:$B$204,'Rotation Schedule'!$F$5:$F$204,B59,'Rotation Schedule'!$B$5:$B$204,"&lt;="&amp;'Dashboard'!$B$3,'Rotation Schedule'!$I$5:$I$204,"&lt;&gt;"&amp;"Canceled")),""))</f>
        <v/>
      </c>
      <c r="M59" s="48">
        <f>IF(L59="","",IFERROR('Dashboard'!$B$3-L59,""))</f>
        <v/>
      </c>
      <c r="N59" s="10">
        <f>IF(A59="","",IFERROR(IF(COUNTIF($A$5:$A$104,A59)&gt;1,"Duplicate Driver ID",IF(COUNTIF($B$5:$B$104,B59)&gt;1,"Duplicate Driver Name",IF(AND(F59="Yes",E59&lt;&gt;"Yes"),"Eligible driver is inactive",IF(AND(E59="Yes",F59="Yes",OR(G59="",COUNTIFS($G$5:$G$104,G59,$E$5:$E$104,"Yes",$F$5:$F$104,"Yes")&gt;1)),"Check rotation order",IF(C59="","Missing phone","OK"))))),"Check inputs"))</f>
        <v/>
      </c>
    </row>
    <row r="60">
      <c r="A60" s="14" t="n"/>
      <c r="B60" s="14" t="n"/>
      <c r="C60" s="25" t="n"/>
      <c r="D60" s="14" t="n"/>
      <c r="E60" s="14" t="n"/>
      <c r="F60" s="14" t="n"/>
      <c r="G60" s="14" t="n"/>
      <c r="H60" s="14" t="n"/>
      <c r="I60" s="14" t="n"/>
      <c r="J60" s="20" t="n"/>
      <c r="K60" s="26">
        <f>IF(B60="","",COUNTIFS('Rotation Schedule'!$F$5:$F$204,B60,'Rotation Schedule'!$B$5:$B$204,"&gt;="&amp;'Dashboard'!$B$3-'Settings'!$B$8,'Rotation Schedule'!$B$5:$B$204,"&lt;="&amp;'Dashboard'!$B$3,'Rotation Schedule'!$I$5:$I$204,"&lt;&gt;"&amp;"Canceled"))</f>
        <v/>
      </c>
      <c r="L60" s="47">
        <f>IF(B60="","",IFERROR(IF(COUNTIFS('Rotation Schedule'!$F$5:$F$204,B60,'Rotation Schedule'!$B$5:$B$204,"&lt;="&amp;'Dashboard'!$B$3,'Rotation Schedule'!$I$5:$I$204,"&lt;&gt;"&amp;"Canceled")=0,"",MAXIFS('Rotation Schedule'!$B$5:$B$204,'Rotation Schedule'!$F$5:$F$204,B60,'Rotation Schedule'!$B$5:$B$204,"&lt;="&amp;'Dashboard'!$B$3,'Rotation Schedule'!$I$5:$I$204,"&lt;&gt;"&amp;"Canceled")),""))</f>
        <v/>
      </c>
      <c r="M60" s="48">
        <f>IF(L60="","",IFERROR('Dashboard'!$B$3-L60,""))</f>
        <v/>
      </c>
      <c r="N60" s="10">
        <f>IF(A60="","",IFERROR(IF(COUNTIF($A$5:$A$104,A60)&gt;1,"Duplicate Driver ID",IF(COUNTIF($B$5:$B$104,B60)&gt;1,"Duplicate Driver Name",IF(AND(F60="Yes",E60&lt;&gt;"Yes"),"Eligible driver is inactive",IF(AND(E60="Yes",F60="Yes",OR(G60="",COUNTIFS($G$5:$G$104,G60,$E$5:$E$104,"Yes",$F$5:$F$104,"Yes")&gt;1)),"Check rotation order",IF(C60="","Missing phone","OK"))))),"Check inputs"))</f>
        <v/>
      </c>
    </row>
    <row r="61">
      <c r="A61" s="14" t="n"/>
      <c r="B61" s="14" t="n"/>
      <c r="C61" s="25" t="n"/>
      <c r="D61" s="14" t="n"/>
      <c r="E61" s="14" t="n"/>
      <c r="F61" s="14" t="n"/>
      <c r="G61" s="14" t="n"/>
      <c r="H61" s="14" t="n"/>
      <c r="I61" s="14" t="n"/>
      <c r="J61" s="20" t="n"/>
      <c r="K61" s="26">
        <f>IF(B61="","",COUNTIFS('Rotation Schedule'!$F$5:$F$204,B61,'Rotation Schedule'!$B$5:$B$204,"&gt;="&amp;'Dashboard'!$B$3-'Settings'!$B$8,'Rotation Schedule'!$B$5:$B$204,"&lt;="&amp;'Dashboard'!$B$3,'Rotation Schedule'!$I$5:$I$204,"&lt;&gt;"&amp;"Canceled"))</f>
        <v/>
      </c>
      <c r="L61" s="47">
        <f>IF(B61="","",IFERROR(IF(COUNTIFS('Rotation Schedule'!$F$5:$F$204,B61,'Rotation Schedule'!$B$5:$B$204,"&lt;="&amp;'Dashboard'!$B$3,'Rotation Schedule'!$I$5:$I$204,"&lt;&gt;"&amp;"Canceled")=0,"",MAXIFS('Rotation Schedule'!$B$5:$B$204,'Rotation Schedule'!$F$5:$F$204,B61,'Rotation Schedule'!$B$5:$B$204,"&lt;="&amp;'Dashboard'!$B$3,'Rotation Schedule'!$I$5:$I$204,"&lt;&gt;"&amp;"Canceled")),""))</f>
        <v/>
      </c>
      <c r="M61" s="48">
        <f>IF(L61="","",IFERROR('Dashboard'!$B$3-L61,""))</f>
        <v/>
      </c>
      <c r="N61" s="10">
        <f>IF(A61="","",IFERROR(IF(COUNTIF($A$5:$A$104,A61)&gt;1,"Duplicate Driver ID",IF(COUNTIF($B$5:$B$104,B61)&gt;1,"Duplicate Driver Name",IF(AND(F61="Yes",E61&lt;&gt;"Yes"),"Eligible driver is inactive",IF(AND(E61="Yes",F61="Yes",OR(G61="",COUNTIFS($G$5:$G$104,G61,$E$5:$E$104,"Yes",$F$5:$F$104,"Yes")&gt;1)),"Check rotation order",IF(C61="","Missing phone","OK"))))),"Check inputs"))</f>
        <v/>
      </c>
    </row>
    <row r="62">
      <c r="A62" s="14" t="n"/>
      <c r="B62" s="14" t="n"/>
      <c r="C62" s="25" t="n"/>
      <c r="D62" s="14" t="n"/>
      <c r="E62" s="14" t="n"/>
      <c r="F62" s="14" t="n"/>
      <c r="G62" s="14" t="n"/>
      <c r="H62" s="14" t="n"/>
      <c r="I62" s="14" t="n"/>
      <c r="J62" s="20" t="n"/>
      <c r="K62" s="26">
        <f>IF(B62="","",COUNTIFS('Rotation Schedule'!$F$5:$F$204,B62,'Rotation Schedule'!$B$5:$B$204,"&gt;="&amp;'Dashboard'!$B$3-'Settings'!$B$8,'Rotation Schedule'!$B$5:$B$204,"&lt;="&amp;'Dashboard'!$B$3,'Rotation Schedule'!$I$5:$I$204,"&lt;&gt;"&amp;"Canceled"))</f>
        <v/>
      </c>
      <c r="L62" s="47">
        <f>IF(B62="","",IFERROR(IF(COUNTIFS('Rotation Schedule'!$F$5:$F$204,B62,'Rotation Schedule'!$B$5:$B$204,"&lt;="&amp;'Dashboard'!$B$3,'Rotation Schedule'!$I$5:$I$204,"&lt;&gt;"&amp;"Canceled")=0,"",MAXIFS('Rotation Schedule'!$B$5:$B$204,'Rotation Schedule'!$F$5:$F$204,B62,'Rotation Schedule'!$B$5:$B$204,"&lt;="&amp;'Dashboard'!$B$3,'Rotation Schedule'!$I$5:$I$204,"&lt;&gt;"&amp;"Canceled")),""))</f>
        <v/>
      </c>
      <c r="M62" s="48">
        <f>IF(L62="","",IFERROR('Dashboard'!$B$3-L62,""))</f>
        <v/>
      </c>
      <c r="N62" s="10">
        <f>IF(A62="","",IFERROR(IF(COUNTIF($A$5:$A$104,A62)&gt;1,"Duplicate Driver ID",IF(COUNTIF($B$5:$B$104,B62)&gt;1,"Duplicate Driver Name",IF(AND(F62="Yes",E62&lt;&gt;"Yes"),"Eligible driver is inactive",IF(AND(E62="Yes",F62="Yes",OR(G62="",COUNTIFS($G$5:$G$104,G62,$E$5:$E$104,"Yes",$F$5:$F$104,"Yes")&gt;1)),"Check rotation order",IF(C62="","Missing phone","OK"))))),"Check inputs"))</f>
        <v/>
      </c>
    </row>
    <row r="63">
      <c r="A63" s="14" t="n"/>
      <c r="B63" s="14" t="n"/>
      <c r="C63" s="25" t="n"/>
      <c r="D63" s="14" t="n"/>
      <c r="E63" s="14" t="n"/>
      <c r="F63" s="14" t="n"/>
      <c r="G63" s="14" t="n"/>
      <c r="H63" s="14" t="n"/>
      <c r="I63" s="14" t="n"/>
      <c r="J63" s="20" t="n"/>
      <c r="K63" s="26">
        <f>IF(B63="","",COUNTIFS('Rotation Schedule'!$F$5:$F$204,B63,'Rotation Schedule'!$B$5:$B$204,"&gt;="&amp;'Dashboard'!$B$3-'Settings'!$B$8,'Rotation Schedule'!$B$5:$B$204,"&lt;="&amp;'Dashboard'!$B$3,'Rotation Schedule'!$I$5:$I$204,"&lt;&gt;"&amp;"Canceled"))</f>
        <v/>
      </c>
      <c r="L63" s="47">
        <f>IF(B63="","",IFERROR(IF(COUNTIFS('Rotation Schedule'!$F$5:$F$204,B63,'Rotation Schedule'!$B$5:$B$204,"&lt;="&amp;'Dashboard'!$B$3,'Rotation Schedule'!$I$5:$I$204,"&lt;&gt;"&amp;"Canceled")=0,"",MAXIFS('Rotation Schedule'!$B$5:$B$204,'Rotation Schedule'!$F$5:$F$204,B63,'Rotation Schedule'!$B$5:$B$204,"&lt;="&amp;'Dashboard'!$B$3,'Rotation Schedule'!$I$5:$I$204,"&lt;&gt;"&amp;"Canceled")),""))</f>
        <v/>
      </c>
      <c r="M63" s="48">
        <f>IF(L63="","",IFERROR('Dashboard'!$B$3-L63,""))</f>
        <v/>
      </c>
      <c r="N63" s="10">
        <f>IF(A63="","",IFERROR(IF(COUNTIF($A$5:$A$104,A63)&gt;1,"Duplicate Driver ID",IF(COUNTIF($B$5:$B$104,B63)&gt;1,"Duplicate Driver Name",IF(AND(F63="Yes",E63&lt;&gt;"Yes"),"Eligible driver is inactive",IF(AND(E63="Yes",F63="Yes",OR(G63="",COUNTIFS($G$5:$G$104,G63,$E$5:$E$104,"Yes",$F$5:$F$104,"Yes")&gt;1)),"Check rotation order",IF(C63="","Missing phone","OK"))))),"Check inputs"))</f>
        <v/>
      </c>
    </row>
    <row r="64">
      <c r="A64" s="14" t="n"/>
      <c r="B64" s="14" t="n"/>
      <c r="C64" s="25" t="n"/>
      <c r="D64" s="14" t="n"/>
      <c r="E64" s="14" t="n"/>
      <c r="F64" s="14" t="n"/>
      <c r="G64" s="14" t="n"/>
      <c r="H64" s="14" t="n"/>
      <c r="I64" s="14" t="n"/>
      <c r="J64" s="20" t="n"/>
      <c r="K64" s="26">
        <f>IF(B64="","",COUNTIFS('Rotation Schedule'!$F$5:$F$204,B64,'Rotation Schedule'!$B$5:$B$204,"&gt;="&amp;'Dashboard'!$B$3-'Settings'!$B$8,'Rotation Schedule'!$B$5:$B$204,"&lt;="&amp;'Dashboard'!$B$3,'Rotation Schedule'!$I$5:$I$204,"&lt;&gt;"&amp;"Canceled"))</f>
        <v/>
      </c>
      <c r="L64" s="47">
        <f>IF(B64="","",IFERROR(IF(COUNTIFS('Rotation Schedule'!$F$5:$F$204,B64,'Rotation Schedule'!$B$5:$B$204,"&lt;="&amp;'Dashboard'!$B$3,'Rotation Schedule'!$I$5:$I$204,"&lt;&gt;"&amp;"Canceled")=0,"",MAXIFS('Rotation Schedule'!$B$5:$B$204,'Rotation Schedule'!$F$5:$F$204,B64,'Rotation Schedule'!$B$5:$B$204,"&lt;="&amp;'Dashboard'!$B$3,'Rotation Schedule'!$I$5:$I$204,"&lt;&gt;"&amp;"Canceled")),""))</f>
        <v/>
      </c>
      <c r="M64" s="48">
        <f>IF(L64="","",IFERROR('Dashboard'!$B$3-L64,""))</f>
        <v/>
      </c>
      <c r="N64" s="10">
        <f>IF(A64="","",IFERROR(IF(COUNTIF($A$5:$A$104,A64)&gt;1,"Duplicate Driver ID",IF(COUNTIF($B$5:$B$104,B64)&gt;1,"Duplicate Driver Name",IF(AND(F64="Yes",E64&lt;&gt;"Yes"),"Eligible driver is inactive",IF(AND(E64="Yes",F64="Yes",OR(G64="",COUNTIFS($G$5:$G$104,G64,$E$5:$E$104,"Yes",$F$5:$F$104,"Yes")&gt;1)),"Check rotation order",IF(C64="","Missing phone","OK"))))),"Check inputs"))</f>
        <v/>
      </c>
    </row>
    <row r="65">
      <c r="A65" s="14" t="n"/>
      <c r="B65" s="14" t="n"/>
      <c r="C65" s="25" t="n"/>
      <c r="D65" s="14" t="n"/>
      <c r="E65" s="14" t="n"/>
      <c r="F65" s="14" t="n"/>
      <c r="G65" s="14" t="n"/>
      <c r="H65" s="14" t="n"/>
      <c r="I65" s="14" t="n"/>
      <c r="J65" s="20" t="n"/>
      <c r="K65" s="26">
        <f>IF(B65="","",COUNTIFS('Rotation Schedule'!$F$5:$F$204,B65,'Rotation Schedule'!$B$5:$B$204,"&gt;="&amp;'Dashboard'!$B$3-'Settings'!$B$8,'Rotation Schedule'!$B$5:$B$204,"&lt;="&amp;'Dashboard'!$B$3,'Rotation Schedule'!$I$5:$I$204,"&lt;&gt;"&amp;"Canceled"))</f>
        <v/>
      </c>
      <c r="L65" s="47">
        <f>IF(B65="","",IFERROR(IF(COUNTIFS('Rotation Schedule'!$F$5:$F$204,B65,'Rotation Schedule'!$B$5:$B$204,"&lt;="&amp;'Dashboard'!$B$3,'Rotation Schedule'!$I$5:$I$204,"&lt;&gt;"&amp;"Canceled")=0,"",MAXIFS('Rotation Schedule'!$B$5:$B$204,'Rotation Schedule'!$F$5:$F$204,B65,'Rotation Schedule'!$B$5:$B$204,"&lt;="&amp;'Dashboard'!$B$3,'Rotation Schedule'!$I$5:$I$204,"&lt;&gt;"&amp;"Canceled")),""))</f>
        <v/>
      </c>
      <c r="M65" s="48">
        <f>IF(L65="","",IFERROR('Dashboard'!$B$3-L65,""))</f>
        <v/>
      </c>
      <c r="N65" s="10">
        <f>IF(A65="","",IFERROR(IF(COUNTIF($A$5:$A$104,A65)&gt;1,"Duplicate Driver ID",IF(COUNTIF($B$5:$B$104,B65)&gt;1,"Duplicate Driver Name",IF(AND(F65="Yes",E65&lt;&gt;"Yes"),"Eligible driver is inactive",IF(AND(E65="Yes",F65="Yes",OR(G65="",COUNTIFS($G$5:$G$104,G65,$E$5:$E$104,"Yes",$F$5:$F$104,"Yes")&gt;1)),"Check rotation order",IF(C65="","Missing phone","OK"))))),"Check inputs"))</f>
        <v/>
      </c>
    </row>
    <row r="66">
      <c r="A66" s="14" t="n"/>
      <c r="B66" s="14" t="n"/>
      <c r="C66" s="25" t="n"/>
      <c r="D66" s="14" t="n"/>
      <c r="E66" s="14" t="n"/>
      <c r="F66" s="14" t="n"/>
      <c r="G66" s="14" t="n"/>
      <c r="H66" s="14" t="n"/>
      <c r="I66" s="14" t="n"/>
      <c r="J66" s="20" t="n"/>
      <c r="K66" s="26">
        <f>IF(B66="","",COUNTIFS('Rotation Schedule'!$F$5:$F$204,B66,'Rotation Schedule'!$B$5:$B$204,"&gt;="&amp;'Dashboard'!$B$3-'Settings'!$B$8,'Rotation Schedule'!$B$5:$B$204,"&lt;="&amp;'Dashboard'!$B$3,'Rotation Schedule'!$I$5:$I$204,"&lt;&gt;"&amp;"Canceled"))</f>
        <v/>
      </c>
      <c r="L66" s="47">
        <f>IF(B66="","",IFERROR(IF(COUNTIFS('Rotation Schedule'!$F$5:$F$204,B66,'Rotation Schedule'!$B$5:$B$204,"&lt;="&amp;'Dashboard'!$B$3,'Rotation Schedule'!$I$5:$I$204,"&lt;&gt;"&amp;"Canceled")=0,"",MAXIFS('Rotation Schedule'!$B$5:$B$204,'Rotation Schedule'!$F$5:$F$204,B66,'Rotation Schedule'!$B$5:$B$204,"&lt;="&amp;'Dashboard'!$B$3,'Rotation Schedule'!$I$5:$I$204,"&lt;&gt;"&amp;"Canceled")),""))</f>
        <v/>
      </c>
      <c r="M66" s="48">
        <f>IF(L66="","",IFERROR('Dashboard'!$B$3-L66,""))</f>
        <v/>
      </c>
      <c r="N66" s="10">
        <f>IF(A66="","",IFERROR(IF(COUNTIF($A$5:$A$104,A66)&gt;1,"Duplicate Driver ID",IF(COUNTIF($B$5:$B$104,B66)&gt;1,"Duplicate Driver Name",IF(AND(F66="Yes",E66&lt;&gt;"Yes"),"Eligible driver is inactive",IF(AND(E66="Yes",F66="Yes",OR(G66="",COUNTIFS($G$5:$G$104,G66,$E$5:$E$104,"Yes",$F$5:$F$104,"Yes")&gt;1)),"Check rotation order",IF(C66="","Missing phone","OK"))))),"Check inputs"))</f>
        <v/>
      </c>
    </row>
    <row r="67">
      <c r="A67" s="14" t="n"/>
      <c r="B67" s="14" t="n"/>
      <c r="C67" s="25" t="n"/>
      <c r="D67" s="14" t="n"/>
      <c r="E67" s="14" t="n"/>
      <c r="F67" s="14" t="n"/>
      <c r="G67" s="14" t="n"/>
      <c r="H67" s="14" t="n"/>
      <c r="I67" s="14" t="n"/>
      <c r="J67" s="20" t="n"/>
      <c r="K67" s="26">
        <f>IF(B67="","",COUNTIFS('Rotation Schedule'!$F$5:$F$204,B67,'Rotation Schedule'!$B$5:$B$204,"&gt;="&amp;'Dashboard'!$B$3-'Settings'!$B$8,'Rotation Schedule'!$B$5:$B$204,"&lt;="&amp;'Dashboard'!$B$3,'Rotation Schedule'!$I$5:$I$204,"&lt;&gt;"&amp;"Canceled"))</f>
        <v/>
      </c>
      <c r="L67" s="47">
        <f>IF(B67="","",IFERROR(IF(COUNTIFS('Rotation Schedule'!$F$5:$F$204,B67,'Rotation Schedule'!$B$5:$B$204,"&lt;="&amp;'Dashboard'!$B$3,'Rotation Schedule'!$I$5:$I$204,"&lt;&gt;"&amp;"Canceled")=0,"",MAXIFS('Rotation Schedule'!$B$5:$B$204,'Rotation Schedule'!$F$5:$F$204,B67,'Rotation Schedule'!$B$5:$B$204,"&lt;="&amp;'Dashboard'!$B$3,'Rotation Schedule'!$I$5:$I$204,"&lt;&gt;"&amp;"Canceled")),""))</f>
        <v/>
      </c>
      <c r="M67" s="48">
        <f>IF(L67="","",IFERROR('Dashboard'!$B$3-L67,""))</f>
        <v/>
      </c>
      <c r="N67" s="10">
        <f>IF(A67="","",IFERROR(IF(COUNTIF($A$5:$A$104,A67)&gt;1,"Duplicate Driver ID",IF(COUNTIF($B$5:$B$104,B67)&gt;1,"Duplicate Driver Name",IF(AND(F67="Yes",E67&lt;&gt;"Yes"),"Eligible driver is inactive",IF(AND(E67="Yes",F67="Yes",OR(G67="",COUNTIFS($G$5:$G$104,G67,$E$5:$E$104,"Yes",$F$5:$F$104,"Yes")&gt;1)),"Check rotation order",IF(C67="","Missing phone","OK"))))),"Check inputs"))</f>
        <v/>
      </c>
    </row>
    <row r="68">
      <c r="A68" s="14" t="n"/>
      <c r="B68" s="14" t="n"/>
      <c r="C68" s="25" t="n"/>
      <c r="D68" s="14" t="n"/>
      <c r="E68" s="14" t="n"/>
      <c r="F68" s="14" t="n"/>
      <c r="G68" s="14" t="n"/>
      <c r="H68" s="14" t="n"/>
      <c r="I68" s="14" t="n"/>
      <c r="J68" s="20" t="n"/>
      <c r="K68" s="26">
        <f>IF(B68="","",COUNTIFS('Rotation Schedule'!$F$5:$F$204,B68,'Rotation Schedule'!$B$5:$B$204,"&gt;="&amp;'Dashboard'!$B$3-'Settings'!$B$8,'Rotation Schedule'!$B$5:$B$204,"&lt;="&amp;'Dashboard'!$B$3,'Rotation Schedule'!$I$5:$I$204,"&lt;&gt;"&amp;"Canceled"))</f>
        <v/>
      </c>
      <c r="L68" s="47">
        <f>IF(B68="","",IFERROR(IF(COUNTIFS('Rotation Schedule'!$F$5:$F$204,B68,'Rotation Schedule'!$B$5:$B$204,"&lt;="&amp;'Dashboard'!$B$3,'Rotation Schedule'!$I$5:$I$204,"&lt;&gt;"&amp;"Canceled")=0,"",MAXIFS('Rotation Schedule'!$B$5:$B$204,'Rotation Schedule'!$F$5:$F$204,B68,'Rotation Schedule'!$B$5:$B$204,"&lt;="&amp;'Dashboard'!$B$3,'Rotation Schedule'!$I$5:$I$204,"&lt;&gt;"&amp;"Canceled")),""))</f>
        <v/>
      </c>
      <c r="M68" s="48">
        <f>IF(L68="","",IFERROR('Dashboard'!$B$3-L68,""))</f>
        <v/>
      </c>
      <c r="N68" s="10">
        <f>IF(A68="","",IFERROR(IF(COUNTIF($A$5:$A$104,A68)&gt;1,"Duplicate Driver ID",IF(COUNTIF($B$5:$B$104,B68)&gt;1,"Duplicate Driver Name",IF(AND(F68="Yes",E68&lt;&gt;"Yes"),"Eligible driver is inactive",IF(AND(E68="Yes",F68="Yes",OR(G68="",COUNTIFS($G$5:$G$104,G68,$E$5:$E$104,"Yes",$F$5:$F$104,"Yes")&gt;1)),"Check rotation order",IF(C68="","Missing phone","OK"))))),"Check inputs"))</f>
        <v/>
      </c>
    </row>
    <row r="69">
      <c r="A69" s="14" t="n"/>
      <c r="B69" s="14" t="n"/>
      <c r="C69" s="25" t="n"/>
      <c r="D69" s="14" t="n"/>
      <c r="E69" s="14" t="n"/>
      <c r="F69" s="14" t="n"/>
      <c r="G69" s="14" t="n"/>
      <c r="H69" s="14" t="n"/>
      <c r="I69" s="14" t="n"/>
      <c r="J69" s="20" t="n"/>
      <c r="K69" s="26">
        <f>IF(B69="","",COUNTIFS('Rotation Schedule'!$F$5:$F$204,B69,'Rotation Schedule'!$B$5:$B$204,"&gt;="&amp;'Dashboard'!$B$3-'Settings'!$B$8,'Rotation Schedule'!$B$5:$B$204,"&lt;="&amp;'Dashboard'!$B$3,'Rotation Schedule'!$I$5:$I$204,"&lt;&gt;"&amp;"Canceled"))</f>
        <v/>
      </c>
      <c r="L69" s="47">
        <f>IF(B69="","",IFERROR(IF(COUNTIFS('Rotation Schedule'!$F$5:$F$204,B69,'Rotation Schedule'!$B$5:$B$204,"&lt;="&amp;'Dashboard'!$B$3,'Rotation Schedule'!$I$5:$I$204,"&lt;&gt;"&amp;"Canceled")=0,"",MAXIFS('Rotation Schedule'!$B$5:$B$204,'Rotation Schedule'!$F$5:$F$204,B69,'Rotation Schedule'!$B$5:$B$204,"&lt;="&amp;'Dashboard'!$B$3,'Rotation Schedule'!$I$5:$I$204,"&lt;&gt;"&amp;"Canceled")),""))</f>
        <v/>
      </c>
      <c r="M69" s="48">
        <f>IF(L69="","",IFERROR('Dashboard'!$B$3-L69,""))</f>
        <v/>
      </c>
      <c r="N69" s="10">
        <f>IF(A69="","",IFERROR(IF(COUNTIF($A$5:$A$104,A69)&gt;1,"Duplicate Driver ID",IF(COUNTIF($B$5:$B$104,B69)&gt;1,"Duplicate Driver Name",IF(AND(F69="Yes",E69&lt;&gt;"Yes"),"Eligible driver is inactive",IF(AND(E69="Yes",F69="Yes",OR(G69="",COUNTIFS($G$5:$G$104,G69,$E$5:$E$104,"Yes",$F$5:$F$104,"Yes")&gt;1)),"Check rotation order",IF(C69="","Missing phone","OK"))))),"Check inputs"))</f>
        <v/>
      </c>
    </row>
    <row r="70">
      <c r="A70" s="14" t="n"/>
      <c r="B70" s="14" t="n"/>
      <c r="C70" s="25" t="n"/>
      <c r="D70" s="14" t="n"/>
      <c r="E70" s="14" t="n"/>
      <c r="F70" s="14" t="n"/>
      <c r="G70" s="14" t="n"/>
      <c r="H70" s="14" t="n"/>
      <c r="I70" s="14" t="n"/>
      <c r="J70" s="20" t="n"/>
      <c r="K70" s="26">
        <f>IF(B70="","",COUNTIFS('Rotation Schedule'!$F$5:$F$204,B70,'Rotation Schedule'!$B$5:$B$204,"&gt;="&amp;'Dashboard'!$B$3-'Settings'!$B$8,'Rotation Schedule'!$B$5:$B$204,"&lt;="&amp;'Dashboard'!$B$3,'Rotation Schedule'!$I$5:$I$204,"&lt;&gt;"&amp;"Canceled"))</f>
        <v/>
      </c>
      <c r="L70" s="47">
        <f>IF(B70="","",IFERROR(IF(COUNTIFS('Rotation Schedule'!$F$5:$F$204,B70,'Rotation Schedule'!$B$5:$B$204,"&lt;="&amp;'Dashboard'!$B$3,'Rotation Schedule'!$I$5:$I$204,"&lt;&gt;"&amp;"Canceled")=0,"",MAXIFS('Rotation Schedule'!$B$5:$B$204,'Rotation Schedule'!$F$5:$F$204,B70,'Rotation Schedule'!$B$5:$B$204,"&lt;="&amp;'Dashboard'!$B$3,'Rotation Schedule'!$I$5:$I$204,"&lt;&gt;"&amp;"Canceled")),""))</f>
        <v/>
      </c>
      <c r="M70" s="48">
        <f>IF(L70="","",IFERROR('Dashboard'!$B$3-L70,""))</f>
        <v/>
      </c>
      <c r="N70" s="10">
        <f>IF(A70="","",IFERROR(IF(COUNTIF($A$5:$A$104,A70)&gt;1,"Duplicate Driver ID",IF(COUNTIF($B$5:$B$104,B70)&gt;1,"Duplicate Driver Name",IF(AND(F70="Yes",E70&lt;&gt;"Yes"),"Eligible driver is inactive",IF(AND(E70="Yes",F70="Yes",OR(G70="",COUNTIFS($G$5:$G$104,G70,$E$5:$E$104,"Yes",$F$5:$F$104,"Yes")&gt;1)),"Check rotation order",IF(C70="","Missing phone","OK"))))),"Check inputs"))</f>
        <v/>
      </c>
    </row>
    <row r="71">
      <c r="A71" s="14" t="n"/>
      <c r="B71" s="14" t="n"/>
      <c r="C71" s="25" t="n"/>
      <c r="D71" s="14" t="n"/>
      <c r="E71" s="14" t="n"/>
      <c r="F71" s="14" t="n"/>
      <c r="G71" s="14" t="n"/>
      <c r="H71" s="14" t="n"/>
      <c r="I71" s="14" t="n"/>
      <c r="J71" s="20" t="n"/>
      <c r="K71" s="26">
        <f>IF(B71="","",COUNTIFS('Rotation Schedule'!$F$5:$F$204,B71,'Rotation Schedule'!$B$5:$B$204,"&gt;="&amp;'Dashboard'!$B$3-'Settings'!$B$8,'Rotation Schedule'!$B$5:$B$204,"&lt;="&amp;'Dashboard'!$B$3,'Rotation Schedule'!$I$5:$I$204,"&lt;&gt;"&amp;"Canceled"))</f>
        <v/>
      </c>
      <c r="L71" s="47">
        <f>IF(B71="","",IFERROR(IF(COUNTIFS('Rotation Schedule'!$F$5:$F$204,B71,'Rotation Schedule'!$B$5:$B$204,"&lt;="&amp;'Dashboard'!$B$3,'Rotation Schedule'!$I$5:$I$204,"&lt;&gt;"&amp;"Canceled")=0,"",MAXIFS('Rotation Schedule'!$B$5:$B$204,'Rotation Schedule'!$F$5:$F$204,B71,'Rotation Schedule'!$B$5:$B$204,"&lt;="&amp;'Dashboard'!$B$3,'Rotation Schedule'!$I$5:$I$204,"&lt;&gt;"&amp;"Canceled")),""))</f>
        <v/>
      </c>
      <c r="M71" s="48">
        <f>IF(L71="","",IFERROR('Dashboard'!$B$3-L71,""))</f>
        <v/>
      </c>
      <c r="N71" s="10">
        <f>IF(A71="","",IFERROR(IF(COUNTIF($A$5:$A$104,A71)&gt;1,"Duplicate Driver ID",IF(COUNTIF($B$5:$B$104,B71)&gt;1,"Duplicate Driver Name",IF(AND(F71="Yes",E71&lt;&gt;"Yes"),"Eligible driver is inactive",IF(AND(E71="Yes",F71="Yes",OR(G71="",COUNTIFS($G$5:$G$104,G71,$E$5:$E$104,"Yes",$F$5:$F$104,"Yes")&gt;1)),"Check rotation order",IF(C71="","Missing phone","OK"))))),"Check inputs"))</f>
        <v/>
      </c>
    </row>
    <row r="72">
      <c r="A72" s="14" t="n"/>
      <c r="B72" s="14" t="n"/>
      <c r="C72" s="25" t="n"/>
      <c r="D72" s="14" t="n"/>
      <c r="E72" s="14" t="n"/>
      <c r="F72" s="14" t="n"/>
      <c r="G72" s="14" t="n"/>
      <c r="H72" s="14" t="n"/>
      <c r="I72" s="14" t="n"/>
      <c r="J72" s="20" t="n"/>
      <c r="K72" s="26">
        <f>IF(B72="","",COUNTIFS('Rotation Schedule'!$F$5:$F$204,B72,'Rotation Schedule'!$B$5:$B$204,"&gt;="&amp;'Dashboard'!$B$3-'Settings'!$B$8,'Rotation Schedule'!$B$5:$B$204,"&lt;="&amp;'Dashboard'!$B$3,'Rotation Schedule'!$I$5:$I$204,"&lt;&gt;"&amp;"Canceled"))</f>
        <v/>
      </c>
      <c r="L72" s="47">
        <f>IF(B72="","",IFERROR(IF(COUNTIFS('Rotation Schedule'!$F$5:$F$204,B72,'Rotation Schedule'!$B$5:$B$204,"&lt;="&amp;'Dashboard'!$B$3,'Rotation Schedule'!$I$5:$I$204,"&lt;&gt;"&amp;"Canceled")=0,"",MAXIFS('Rotation Schedule'!$B$5:$B$204,'Rotation Schedule'!$F$5:$F$204,B72,'Rotation Schedule'!$B$5:$B$204,"&lt;="&amp;'Dashboard'!$B$3,'Rotation Schedule'!$I$5:$I$204,"&lt;&gt;"&amp;"Canceled")),""))</f>
        <v/>
      </c>
      <c r="M72" s="48">
        <f>IF(L72="","",IFERROR('Dashboard'!$B$3-L72,""))</f>
        <v/>
      </c>
      <c r="N72" s="10">
        <f>IF(A72="","",IFERROR(IF(COUNTIF($A$5:$A$104,A72)&gt;1,"Duplicate Driver ID",IF(COUNTIF($B$5:$B$104,B72)&gt;1,"Duplicate Driver Name",IF(AND(F72="Yes",E72&lt;&gt;"Yes"),"Eligible driver is inactive",IF(AND(E72="Yes",F72="Yes",OR(G72="",COUNTIFS($G$5:$G$104,G72,$E$5:$E$104,"Yes",$F$5:$F$104,"Yes")&gt;1)),"Check rotation order",IF(C72="","Missing phone","OK"))))),"Check inputs"))</f>
        <v/>
      </c>
    </row>
    <row r="73">
      <c r="A73" s="14" t="n"/>
      <c r="B73" s="14" t="n"/>
      <c r="C73" s="25" t="n"/>
      <c r="D73" s="14" t="n"/>
      <c r="E73" s="14" t="n"/>
      <c r="F73" s="14" t="n"/>
      <c r="G73" s="14" t="n"/>
      <c r="H73" s="14" t="n"/>
      <c r="I73" s="14" t="n"/>
      <c r="J73" s="20" t="n"/>
      <c r="K73" s="26">
        <f>IF(B73="","",COUNTIFS('Rotation Schedule'!$F$5:$F$204,B73,'Rotation Schedule'!$B$5:$B$204,"&gt;="&amp;'Dashboard'!$B$3-'Settings'!$B$8,'Rotation Schedule'!$B$5:$B$204,"&lt;="&amp;'Dashboard'!$B$3,'Rotation Schedule'!$I$5:$I$204,"&lt;&gt;"&amp;"Canceled"))</f>
        <v/>
      </c>
      <c r="L73" s="47">
        <f>IF(B73="","",IFERROR(IF(COUNTIFS('Rotation Schedule'!$F$5:$F$204,B73,'Rotation Schedule'!$B$5:$B$204,"&lt;="&amp;'Dashboard'!$B$3,'Rotation Schedule'!$I$5:$I$204,"&lt;&gt;"&amp;"Canceled")=0,"",MAXIFS('Rotation Schedule'!$B$5:$B$204,'Rotation Schedule'!$F$5:$F$204,B73,'Rotation Schedule'!$B$5:$B$204,"&lt;="&amp;'Dashboard'!$B$3,'Rotation Schedule'!$I$5:$I$204,"&lt;&gt;"&amp;"Canceled")),""))</f>
        <v/>
      </c>
      <c r="M73" s="48">
        <f>IF(L73="","",IFERROR('Dashboard'!$B$3-L73,""))</f>
        <v/>
      </c>
      <c r="N73" s="10">
        <f>IF(A73="","",IFERROR(IF(COUNTIF($A$5:$A$104,A73)&gt;1,"Duplicate Driver ID",IF(COUNTIF($B$5:$B$104,B73)&gt;1,"Duplicate Driver Name",IF(AND(F73="Yes",E73&lt;&gt;"Yes"),"Eligible driver is inactive",IF(AND(E73="Yes",F73="Yes",OR(G73="",COUNTIFS($G$5:$G$104,G73,$E$5:$E$104,"Yes",$F$5:$F$104,"Yes")&gt;1)),"Check rotation order",IF(C73="","Missing phone","OK"))))),"Check inputs"))</f>
        <v/>
      </c>
    </row>
    <row r="74">
      <c r="A74" s="14" t="n"/>
      <c r="B74" s="14" t="n"/>
      <c r="C74" s="25" t="n"/>
      <c r="D74" s="14" t="n"/>
      <c r="E74" s="14" t="n"/>
      <c r="F74" s="14" t="n"/>
      <c r="G74" s="14" t="n"/>
      <c r="H74" s="14" t="n"/>
      <c r="I74" s="14" t="n"/>
      <c r="J74" s="20" t="n"/>
      <c r="K74" s="26">
        <f>IF(B74="","",COUNTIFS('Rotation Schedule'!$F$5:$F$204,B74,'Rotation Schedule'!$B$5:$B$204,"&gt;="&amp;'Dashboard'!$B$3-'Settings'!$B$8,'Rotation Schedule'!$B$5:$B$204,"&lt;="&amp;'Dashboard'!$B$3,'Rotation Schedule'!$I$5:$I$204,"&lt;&gt;"&amp;"Canceled"))</f>
        <v/>
      </c>
      <c r="L74" s="47">
        <f>IF(B74="","",IFERROR(IF(COUNTIFS('Rotation Schedule'!$F$5:$F$204,B74,'Rotation Schedule'!$B$5:$B$204,"&lt;="&amp;'Dashboard'!$B$3,'Rotation Schedule'!$I$5:$I$204,"&lt;&gt;"&amp;"Canceled")=0,"",MAXIFS('Rotation Schedule'!$B$5:$B$204,'Rotation Schedule'!$F$5:$F$204,B74,'Rotation Schedule'!$B$5:$B$204,"&lt;="&amp;'Dashboard'!$B$3,'Rotation Schedule'!$I$5:$I$204,"&lt;&gt;"&amp;"Canceled")),""))</f>
        <v/>
      </c>
      <c r="M74" s="48">
        <f>IF(L74="","",IFERROR('Dashboard'!$B$3-L74,""))</f>
        <v/>
      </c>
      <c r="N74" s="10">
        <f>IF(A74="","",IFERROR(IF(COUNTIF($A$5:$A$104,A74)&gt;1,"Duplicate Driver ID",IF(COUNTIF($B$5:$B$104,B74)&gt;1,"Duplicate Driver Name",IF(AND(F74="Yes",E74&lt;&gt;"Yes"),"Eligible driver is inactive",IF(AND(E74="Yes",F74="Yes",OR(G74="",COUNTIFS($G$5:$G$104,G74,$E$5:$E$104,"Yes",$F$5:$F$104,"Yes")&gt;1)),"Check rotation order",IF(C74="","Missing phone","OK"))))),"Check inputs"))</f>
        <v/>
      </c>
    </row>
    <row r="75">
      <c r="A75" s="14" t="n"/>
      <c r="B75" s="14" t="n"/>
      <c r="C75" s="25" t="n"/>
      <c r="D75" s="14" t="n"/>
      <c r="E75" s="14" t="n"/>
      <c r="F75" s="14" t="n"/>
      <c r="G75" s="14" t="n"/>
      <c r="H75" s="14" t="n"/>
      <c r="I75" s="14" t="n"/>
      <c r="J75" s="20" t="n"/>
      <c r="K75" s="26">
        <f>IF(B75="","",COUNTIFS('Rotation Schedule'!$F$5:$F$204,B75,'Rotation Schedule'!$B$5:$B$204,"&gt;="&amp;'Dashboard'!$B$3-'Settings'!$B$8,'Rotation Schedule'!$B$5:$B$204,"&lt;="&amp;'Dashboard'!$B$3,'Rotation Schedule'!$I$5:$I$204,"&lt;&gt;"&amp;"Canceled"))</f>
        <v/>
      </c>
      <c r="L75" s="47">
        <f>IF(B75="","",IFERROR(IF(COUNTIFS('Rotation Schedule'!$F$5:$F$204,B75,'Rotation Schedule'!$B$5:$B$204,"&lt;="&amp;'Dashboard'!$B$3,'Rotation Schedule'!$I$5:$I$204,"&lt;&gt;"&amp;"Canceled")=0,"",MAXIFS('Rotation Schedule'!$B$5:$B$204,'Rotation Schedule'!$F$5:$F$204,B75,'Rotation Schedule'!$B$5:$B$204,"&lt;="&amp;'Dashboard'!$B$3,'Rotation Schedule'!$I$5:$I$204,"&lt;&gt;"&amp;"Canceled")),""))</f>
        <v/>
      </c>
      <c r="M75" s="48">
        <f>IF(L75="","",IFERROR('Dashboard'!$B$3-L75,""))</f>
        <v/>
      </c>
      <c r="N75" s="10">
        <f>IF(A75="","",IFERROR(IF(COUNTIF($A$5:$A$104,A75)&gt;1,"Duplicate Driver ID",IF(COUNTIF($B$5:$B$104,B75)&gt;1,"Duplicate Driver Name",IF(AND(F75="Yes",E75&lt;&gt;"Yes"),"Eligible driver is inactive",IF(AND(E75="Yes",F75="Yes",OR(G75="",COUNTIFS($G$5:$G$104,G75,$E$5:$E$104,"Yes",$F$5:$F$104,"Yes")&gt;1)),"Check rotation order",IF(C75="","Missing phone","OK"))))),"Check inputs"))</f>
        <v/>
      </c>
    </row>
    <row r="76">
      <c r="A76" s="14" t="n"/>
      <c r="B76" s="14" t="n"/>
      <c r="C76" s="25" t="n"/>
      <c r="D76" s="14" t="n"/>
      <c r="E76" s="14" t="n"/>
      <c r="F76" s="14" t="n"/>
      <c r="G76" s="14" t="n"/>
      <c r="H76" s="14" t="n"/>
      <c r="I76" s="14" t="n"/>
      <c r="J76" s="20" t="n"/>
      <c r="K76" s="26">
        <f>IF(B76="","",COUNTIFS('Rotation Schedule'!$F$5:$F$204,B76,'Rotation Schedule'!$B$5:$B$204,"&gt;="&amp;'Dashboard'!$B$3-'Settings'!$B$8,'Rotation Schedule'!$B$5:$B$204,"&lt;="&amp;'Dashboard'!$B$3,'Rotation Schedule'!$I$5:$I$204,"&lt;&gt;"&amp;"Canceled"))</f>
        <v/>
      </c>
      <c r="L76" s="47">
        <f>IF(B76="","",IFERROR(IF(COUNTIFS('Rotation Schedule'!$F$5:$F$204,B76,'Rotation Schedule'!$B$5:$B$204,"&lt;="&amp;'Dashboard'!$B$3,'Rotation Schedule'!$I$5:$I$204,"&lt;&gt;"&amp;"Canceled")=0,"",MAXIFS('Rotation Schedule'!$B$5:$B$204,'Rotation Schedule'!$F$5:$F$204,B76,'Rotation Schedule'!$B$5:$B$204,"&lt;="&amp;'Dashboard'!$B$3,'Rotation Schedule'!$I$5:$I$204,"&lt;&gt;"&amp;"Canceled")),""))</f>
        <v/>
      </c>
      <c r="M76" s="48">
        <f>IF(L76="","",IFERROR('Dashboard'!$B$3-L76,""))</f>
        <v/>
      </c>
      <c r="N76" s="10">
        <f>IF(A76="","",IFERROR(IF(COUNTIF($A$5:$A$104,A76)&gt;1,"Duplicate Driver ID",IF(COUNTIF($B$5:$B$104,B76)&gt;1,"Duplicate Driver Name",IF(AND(F76="Yes",E76&lt;&gt;"Yes"),"Eligible driver is inactive",IF(AND(E76="Yes",F76="Yes",OR(G76="",COUNTIFS($G$5:$G$104,G76,$E$5:$E$104,"Yes",$F$5:$F$104,"Yes")&gt;1)),"Check rotation order",IF(C76="","Missing phone","OK"))))),"Check inputs"))</f>
        <v/>
      </c>
    </row>
    <row r="77">
      <c r="A77" s="14" t="n"/>
      <c r="B77" s="14" t="n"/>
      <c r="C77" s="25" t="n"/>
      <c r="D77" s="14" t="n"/>
      <c r="E77" s="14" t="n"/>
      <c r="F77" s="14" t="n"/>
      <c r="G77" s="14" t="n"/>
      <c r="H77" s="14" t="n"/>
      <c r="I77" s="14" t="n"/>
      <c r="J77" s="20" t="n"/>
      <c r="K77" s="26">
        <f>IF(B77="","",COUNTIFS('Rotation Schedule'!$F$5:$F$204,B77,'Rotation Schedule'!$B$5:$B$204,"&gt;="&amp;'Dashboard'!$B$3-'Settings'!$B$8,'Rotation Schedule'!$B$5:$B$204,"&lt;="&amp;'Dashboard'!$B$3,'Rotation Schedule'!$I$5:$I$204,"&lt;&gt;"&amp;"Canceled"))</f>
        <v/>
      </c>
      <c r="L77" s="47">
        <f>IF(B77="","",IFERROR(IF(COUNTIFS('Rotation Schedule'!$F$5:$F$204,B77,'Rotation Schedule'!$B$5:$B$204,"&lt;="&amp;'Dashboard'!$B$3,'Rotation Schedule'!$I$5:$I$204,"&lt;&gt;"&amp;"Canceled")=0,"",MAXIFS('Rotation Schedule'!$B$5:$B$204,'Rotation Schedule'!$F$5:$F$204,B77,'Rotation Schedule'!$B$5:$B$204,"&lt;="&amp;'Dashboard'!$B$3,'Rotation Schedule'!$I$5:$I$204,"&lt;&gt;"&amp;"Canceled")),""))</f>
        <v/>
      </c>
      <c r="M77" s="48">
        <f>IF(L77="","",IFERROR('Dashboard'!$B$3-L77,""))</f>
        <v/>
      </c>
      <c r="N77" s="10">
        <f>IF(A77="","",IFERROR(IF(COUNTIF($A$5:$A$104,A77)&gt;1,"Duplicate Driver ID",IF(COUNTIF($B$5:$B$104,B77)&gt;1,"Duplicate Driver Name",IF(AND(F77="Yes",E77&lt;&gt;"Yes"),"Eligible driver is inactive",IF(AND(E77="Yes",F77="Yes",OR(G77="",COUNTIFS($G$5:$G$104,G77,$E$5:$E$104,"Yes",$F$5:$F$104,"Yes")&gt;1)),"Check rotation order",IF(C77="","Missing phone","OK"))))),"Check inputs"))</f>
        <v/>
      </c>
    </row>
    <row r="78">
      <c r="A78" s="14" t="n"/>
      <c r="B78" s="14" t="n"/>
      <c r="C78" s="25" t="n"/>
      <c r="D78" s="14" t="n"/>
      <c r="E78" s="14" t="n"/>
      <c r="F78" s="14" t="n"/>
      <c r="G78" s="14" t="n"/>
      <c r="H78" s="14" t="n"/>
      <c r="I78" s="14" t="n"/>
      <c r="J78" s="20" t="n"/>
      <c r="K78" s="26">
        <f>IF(B78="","",COUNTIFS('Rotation Schedule'!$F$5:$F$204,B78,'Rotation Schedule'!$B$5:$B$204,"&gt;="&amp;'Dashboard'!$B$3-'Settings'!$B$8,'Rotation Schedule'!$B$5:$B$204,"&lt;="&amp;'Dashboard'!$B$3,'Rotation Schedule'!$I$5:$I$204,"&lt;&gt;"&amp;"Canceled"))</f>
        <v/>
      </c>
      <c r="L78" s="47">
        <f>IF(B78="","",IFERROR(IF(COUNTIFS('Rotation Schedule'!$F$5:$F$204,B78,'Rotation Schedule'!$B$5:$B$204,"&lt;="&amp;'Dashboard'!$B$3,'Rotation Schedule'!$I$5:$I$204,"&lt;&gt;"&amp;"Canceled")=0,"",MAXIFS('Rotation Schedule'!$B$5:$B$204,'Rotation Schedule'!$F$5:$F$204,B78,'Rotation Schedule'!$B$5:$B$204,"&lt;="&amp;'Dashboard'!$B$3,'Rotation Schedule'!$I$5:$I$204,"&lt;&gt;"&amp;"Canceled")),""))</f>
        <v/>
      </c>
      <c r="M78" s="48">
        <f>IF(L78="","",IFERROR('Dashboard'!$B$3-L78,""))</f>
        <v/>
      </c>
      <c r="N78" s="10">
        <f>IF(A78="","",IFERROR(IF(COUNTIF($A$5:$A$104,A78)&gt;1,"Duplicate Driver ID",IF(COUNTIF($B$5:$B$104,B78)&gt;1,"Duplicate Driver Name",IF(AND(F78="Yes",E78&lt;&gt;"Yes"),"Eligible driver is inactive",IF(AND(E78="Yes",F78="Yes",OR(G78="",COUNTIFS($G$5:$G$104,G78,$E$5:$E$104,"Yes",$F$5:$F$104,"Yes")&gt;1)),"Check rotation order",IF(C78="","Missing phone","OK"))))),"Check inputs"))</f>
        <v/>
      </c>
    </row>
    <row r="79">
      <c r="A79" s="14" t="n"/>
      <c r="B79" s="14" t="n"/>
      <c r="C79" s="25" t="n"/>
      <c r="D79" s="14" t="n"/>
      <c r="E79" s="14" t="n"/>
      <c r="F79" s="14" t="n"/>
      <c r="G79" s="14" t="n"/>
      <c r="H79" s="14" t="n"/>
      <c r="I79" s="14" t="n"/>
      <c r="J79" s="20" t="n"/>
      <c r="K79" s="26">
        <f>IF(B79="","",COUNTIFS('Rotation Schedule'!$F$5:$F$204,B79,'Rotation Schedule'!$B$5:$B$204,"&gt;="&amp;'Dashboard'!$B$3-'Settings'!$B$8,'Rotation Schedule'!$B$5:$B$204,"&lt;="&amp;'Dashboard'!$B$3,'Rotation Schedule'!$I$5:$I$204,"&lt;&gt;"&amp;"Canceled"))</f>
        <v/>
      </c>
      <c r="L79" s="47">
        <f>IF(B79="","",IFERROR(IF(COUNTIFS('Rotation Schedule'!$F$5:$F$204,B79,'Rotation Schedule'!$B$5:$B$204,"&lt;="&amp;'Dashboard'!$B$3,'Rotation Schedule'!$I$5:$I$204,"&lt;&gt;"&amp;"Canceled")=0,"",MAXIFS('Rotation Schedule'!$B$5:$B$204,'Rotation Schedule'!$F$5:$F$204,B79,'Rotation Schedule'!$B$5:$B$204,"&lt;="&amp;'Dashboard'!$B$3,'Rotation Schedule'!$I$5:$I$204,"&lt;&gt;"&amp;"Canceled")),""))</f>
        <v/>
      </c>
      <c r="M79" s="48">
        <f>IF(L79="","",IFERROR('Dashboard'!$B$3-L79,""))</f>
        <v/>
      </c>
      <c r="N79" s="10">
        <f>IF(A79="","",IFERROR(IF(COUNTIF($A$5:$A$104,A79)&gt;1,"Duplicate Driver ID",IF(COUNTIF($B$5:$B$104,B79)&gt;1,"Duplicate Driver Name",IF(AND(F79="Yes",E79&lt;&gt;"Yes"),"Eligible driver is inactive",IF(AND(E79="Yes",F79="Yes",OR(G79="",COUNTIFS($G$5:$G$104,G79,$E$5:$E$104,"Yes",$F$5:$F$104,"Yes")&gt;1)),"Check rotation order",IF(C79="","Missing phone","OK"))))),"Check inputs"))</f>
        <v/>
      </c>
    </row>
    <row r="80">
      <c r="A80" s="14" t="n"/>
      <c r="B80" s="14" t="n"/>
      <c r="C80" s="25" t="n"/>
      <c r="D80" s="14" t="n"/>
      <c r="E80" s="14" t="n"/>
      <c r="F80" s="14" t="n"/>
      <c r="G80" s="14" t="n"/>
      <c r="H80" s="14" t="n"/>
      <c r="I80" s="14" t="n"/>
      <c r="J80" s="20" t="n"/>
      <c r="K80" s="26">
        <f>IF(B80="","",COUNTIFS('Rotation Schedule'!$F$5:$F$204,B80,'Rotation Schedule'!$B$5:$B$204,"&gt;="&amp;'Dashboard'!$B$3-'Settings'!$B$8,'Rotation Schedule'!$B$5:$B$204,"&lt;="&amp;'Dashboard'!$B$3,'Rotation Schedule'!$I$5:$I$204,"&lt;&gt;"&amp;"Canceled"))</f>
        <v/>
      </c>
      <c r="L80" s="47">
        <f>IF(B80="","",IFERROR(IF(COUNTIFS('Rotation Schedule'!$F$5:$F$204,B80,'Rotation Schedule'!$B$5:$B$204,"&lt;="&amp;'Dashboard'!$B$3,'Rotation Schedule'!$I$5:$I$204,"&lt;&gt;"&amp;"Canceled")=0,"",MAXIFS('Rotation Schedule'!$B$5:$B$204,'Rotation Schedule'!$F$5:$F$204,B80,'Rotation Schedule'!$B$5:$B$204,"&lt;="&amp;'Dashboard'!$B$3,'Rotation Schedule'!$I$5:$I$204,"&lt;&gt;"&amp;"Canceled")),""))</f>
        <v/>
      </c>
      <c r="M80" s="48">
        <f>IF(L80="","",IFERROR('Dashboard'!$B$3-L80,""))</f>
        <v/>
      </c>
      <c r="N80" s="10">
        <f>IF(A80="","",IFERROR(IF(COUNTIF($A$5:$A$104,A80)&gt;1,"Duplicate Driver ID",IF(COUNTIF($B$5:$B$104,B80)&gt;1,"Duplicate Driver Name",IF(AND(F80="Yes",E80&lt;&gt;"Yes"),"Eligible driver is inactive",IF(AND(E80="Yes",F80="Yes",OR(G80="",COUNTIFS($G$5:$G$104,G80,$E$5:$E$104,"Yes",$F$5:$F$104,"Yes")&gt;1)),"Check rotation order",IF(C80="","Missing phone","OK"))))),"Check inputs"))</f>
        <v/>
      </c>
    </row>
    <row r="81">
      <c r="A81" s="14" t="n"/>
      <c r="B81" s="14" t="n"/>
      <c r="C81" s="25" t="n"/>
      <c r="D81" s="14" t="n"/>
      <c r="E81" s="14" t="n"/>
      <c r="F81" s="14" t="n"/>
      <c r="G81" s="14" t="n"/>
      <c r="H81" s="14" t="n"/>
      <c r="I81" s="14" t="n"/>
      <c r="J81" s="20" t="n"/>
      <c r="K81" s="26">
        <f>IF(B81="","",COUNTIFS('Rotation Schedule'!$F$5:$F$204,B81,'Rotation Schedule'!$B$5:$B$204,"&gt;="&amp;'Dashboard'!$B$3-'Settings'!$B$8,'Rotation Schedule'!$B$5:$B$204,"&lt;="&amp;'Dashboard'!$B$3,'Rotation Schedule'!$I$5:$I$204,"&lt;&gt;"&amp;"Canceled"))</f>
        <v/>
      </c>
      <c r="L81" s="47">
        <f>IF(B81="","",IFERROR(IF(COUNTIFS('Rotation Schedule'!$F$5:$F$204,B81,'Rotation Schedule'!$B$5:$B$204,"&lt;="&amp;'Dashboard'!$B$3,'Rotation Schedule'!$I$5:$I$204,"&lt;&gt;"&amp;"Canceled")=0,"",MAXIFS('Rotation Schedule'!$B$5:$B$204,'Rotation Schedule'!$F$5:$F$204,B81,'Rotation Schedule'!$B$5:$B$204,"&lt;="&amp;'Dashboard'!$B$3,'Rotation Schedule'!$I$5:$I$204,"&lt;&gt;"&amp;"Canceled")),""))</f>
        <v/>
      </c>
      <c r="M81" s="48">
        <f>IF(L81="","",IFERROR('Dashboard'!$B$3-L81,""))</f>
        <v/>
      </c>
      <c r="N81" s="10">
        <f>IF(A81="","",IFERROR(IF(COUNTIF($A$5:$A$104,A81)&gt;1,"Duplicate Driver ID",IF(COUNTIF($B$5:$B$104,B81)&gt;1,"Duplicate Driver Name",IF(AND(F81="Yes",E81&lt;&gt;"Yes"),"Eligible driver is inactive",IF(AND(E81="Yes",F81="Yes",OR(G81="",COUNTIFS($G$5:$G$104,G81,$E$5:$E$104,"Yes",$F$5:$F$104,"Yes")&gt;1)),"Check rotation order",IF(C81="","Missing phone","OK"))))),"Check inputs"))</f>
        <v/>
      </c>
    </row>
    <row r="82">
      <c r="A82" s="14" t="n"/>
      <c r="B82" s="14" t="n"/>
      <c r="C82" s="25" t="n"/>
      <c r="D82" s="14" t="n"/>
      <c r="E82" s="14" t="n"/>
      <c r="F82" s="14" t="n"/>
      <c r="G82" s="14" t="n"/>
      <c r="H82" s="14" t="n"/>
      <c r="I82" s="14" t="n"/>
      <c r="J82" s="20" t="n"/>
      <c r="K82" s="26">
        <f>IF(B82="","",COUNTIFS('Rotation Schedule'!$F$5:$F$204,B82,'Rotation Schedule'!$B$5:$B$204,"&gt;="&amp;'Dashboard'!$B$3-'Settings'!$B$8,'Rotation Schedule'!$B$5:$B$204,"&lt;="&amp;'Dashboard'!$B$3,'Rotation Schedule'!$I$5:$I$204,"&lt;&gt;"&amp;"Canceled"))</f>
        <v/>
      </c>
      <c r="L82" s="47">
        <f>IF(B82="","",IFERROR(IF(COUNTIFS('Rotation Schedule'!$F$5:$F$204,B82,'Rotation Schedule'!$B$5:$B$204,"&lt;="&amp;'Dashboard'!$B$3,'Rotation Schedule'!$I$5:$I$204,"&lt;&gt;"&amp;"Canceled")=0,"",MAXIFS('Rotation Schedule'!$B$5:$B$204,'Rotation Schedule'!$F$5:$F$204,B82,'Rotation Schedule'!$B$5:$B$204,"&lt;="&amp;'Dashboard'!$B$3,'Rotation Schedule'!$I$5:$I$204,"&lt;&gt;"&amp;"Canceled")),""))</f>
        <v/>
      </c>
      <c r="M82" s="48">
        <f>IF(L82="","",IFERROR('Dashboard'!$B$3-L82,""))</f>
        <v/>
      </c>
      <c r="N82" s="10">
        <f>IF(A82="","",IFERROR(IF(COUNTIF($A$5:$A$104,A82)&gt;1,"Duplicate Driver ID",IF(COUNTIF($B$5:$B$104,B82)&gt;1,"Duplicate Driver Name",IF(AND(F82="Yes",E82&lt;&gt;"Yes"),"Eligible driver is inactive",IF(AND(E82="Yes",F82="Yes",OR(G82="",COUNTIFS($G$5:$G$104,G82,$E$5:$E$104,"Yes",$F$5:$F$104,"Yes")&gt;1)),"Check rotation order",IF(C82="","Missing phone","OK"))))),"Check inputs"))</f>
        <v/>
      </c>
    </row>
    <row r="83">
      <c r="A83" s="14" t="n"/>
      <c r="B83" s="14" t="n"/>
      <c r="C83" s="25" t="n"/>
      <c r="D83" s="14" t="n"/>
      <c r="E83" s="14" t="n"/>
      <c r="F83" s="14" t="n"/>
      <c r="G83" s="14" t="n"/>
      <c r="H83" s="14" t="n"/>
      <c r="I83" s="14" t="n"/>
      <c r="J83" s="20" t="n"/>
      <c r="K83" s="26">
        <f>IF(B83="","",COUNTIFS('Rotation Schedule'!$F$5:$F$204,B83,'Rotation Schedule'!$B$5:$B$204,"&gt;="&amp;'Dashboard'!$B$3-'Settings'!$B$8,'Rotation Schedule'!$B$5:$B$204,"&lt;="&amp;'Dashboard'!$B$3,'Rotation Schedule'!$I$5:$I$204,"&lt;&gt;"&amp;"Canceled"))</f>
        <v/>
      </c>
      <c r="L83" s="47">
        <f>IF(B83="","",IFERROR(IF(COUNTIFS('Rotation Schedule'!$F$5:$F$204,B83,'Rotation Schedule'!$B$5:$B$204,"&lt;="&amp;'Dashboard'!$B$3,'Rotation Schedule'!$I$5:$I$204,"&lt;&gt;"&amp;"Canceled")=0,"",MAXIFS('Rotation Schedule'!$B$5:$B$204,'Rotation Schedule'!$F$5:$F$204,B83,'Rotation Schedule'!$B$5:$B$204,"&lt;="&amp;'Dashboard'!$B$3,'Rotation Schedule'!$I$5:$I$204,"&lt;&gt;"&amp;"Canceled")),""))</f>
        <v/>
      </c>
      <c r="M83" s="48">
        <f>IF(L83="","",IFERROR('Dashboard'!$B$3-L83,""))</f>
        <v/>
      </c>
      <c r="N83" s="10">
        <f>IF(A83="","",IFERROR(IF(COUNTIF($A$5:$A$104,A83)&gt;1,"Duplicate Driver ID",IF(COUNTIF($B$5:$B$104,B83)&gt;1,"Duplicate Driver Name",IF(AND(F83="Yes",E83&lt;&gt;"Yes"),"Eligible driver is inactive",IF(AND(E83="Yes",F83="Yes",OR(G83="",COUNTIFS($G$5:$G$104,G83,$E$5:$E$104,"Yes",$F$5:$F$104,"Yes")&gt;1)),"Check rotation order",IF(C83="","Missing phone","OK"))))),"Check inputs"))</f>
        <v/>
      </c>
    </row>
    <row r="84">
      <c r="A84" s="14" t="n"/>
      <c r="B84" s="14" t="n"/>
      <c r="C84" s="25" t="n"/>
      <c r="D84" s="14" t="n"/>
      <c r="E84" s="14" t="n"/>
      <c r="F84" s="14" t="n"/>
      <c r="G84" s="14" t="n"/>
      <c r="H84" s="14" t="n"/>
      <c r="I84" s="14" t="n"/>
      <c r="J84" s="20" t="n"/>
      <c r="K84" s="26">
        <f>IF(B84="","",COUNTIFS('Rotation Schedule'!$F$5:$F$204,B84,'Rotation Schedule'!$B$5:$B$204,"&gt;="&amp;'Dashboard'!$B$3-'Settings'!$B$8,'Rotation Schedule'!$B$5:$B$204,"&lt;="&amp;'Dashboard'!$B$3,'Rotation Schedule'!$I$5:$I$204,"&lt;&gt;"&amp;"Canceled"))</f>
        <v/>
      </c>
      <c r="L84" s="47">
        <f>IF(B84="","",IFERROR(IF(COUNTIFS('Rotation Schedule'!$F$5:$F$204,B84,'Rotation Schedule'!$B$5:$B$204,"&lt;="&amp;'Dashboard'!$B$3,'Rotation Schedule'!$I$5:$I$204,"&lt;&gt;"&amp;"Canceled")=0,"",MAXIFS('Rotation Schedule'!$B$5:$B$204,'Rotation Schedule'!$F$5:$F$204,B84,'Rotation Schedule'!$B$5:$B$204,"&lt;="&amp;'Dashboard'!$B$3,'Rotation Schedule'!$I$5:$I$204,"&lt;&gt;"&amp;"Canceled")),""))</f>
        <v/>
      </c>
      <c r="M84" s="48">
        <f>IF(L84="","",IFERROR('Dashboard'!$B$3-L84,""))</f>
        <v/>
      </c>
      <c r="N84" s="10">
        <f>IF(A84="","",IFERROR(IF(COUNTIF($A$5:$A$104,A84)&gt;1,"Duplicate Driver ID",IF(COUNTIF($B$5:$B$104,B84)&gt;1,"Duplicate Driver Name",IF(AND(F84="Yes",E84&lt;&gt;"Yes"),"Eligible driver is inactive",IF(AND(E84="Yes",F84="Yes",OR(G84="",COUNTIFS($G$5:$G$104,G84,$E$5:$E$104,"Yes",$F$5:$F$104,"Yes")&gt;1)),"Check rotation order",IF(C84="","Missing phone","OK"))))),"Check inputs"))</f>
        <v/>
      </c>
    </row>
    <row r="85">
      <c r="A85" s="14" t="n"/>
      <c r="B85" s="14" t="n"/>
      <c r="C85" s="25" t="n"/>
      <c r="D85" s="14" t="n"/>
      <c r="E85" s="14" t="n"/>
      <c r="F85" s="14" t="n"/>
      <c r="G85" s="14" t="n"/>
      <c r="H85" s="14" t="n"/>
      <c r="I85" s="14" t="n"/>
      <c r="J85" s="20" t="n"/>
      <c r="K85" s="26">
        <f>IF(B85="","",COUNTIFS('Rotation Schedule'!$F$5:$F$204,B85,'Rotation Schedule'!$B$5:$B$204,"&gt;="&amp;'Dashboard'!$B$3-'Settings'!$B$8,'Rotation Schedule'!$B$5:$B$204,"&lt;="&amp;'Dashboard'!$B$3,'Rotation Schedule'!$I$5:$I$204,"&lt;&gt;"&amp;"Canceled"))</f>
        <v/>
      </c>
      <c r="L85" s="47">
        <f>IF(B85="","",IFERROR(IF(COUNTIFS('Rotation Schedule'!$F$5:$F$204,B85,'Rotation Schedule'!$B$5:$B$204,"&lt;="&amp;'Dashboard'!$B$3,'Rotation Schedule'!$I$5:$I$204,"&lt;&gt;"&amp;"Canceled")=0,"",MAXIFS('Rotation Schedule'!$B$5:$B$204,'Rotation Schedule'!$F$5:$F$204,B85,'Rotation Schedule'!$B$5:$B$204,"&lt;="&amp;'Dashboard'!$B$3,'Rotation Schedule'!$I$5:$I$204,"&lt;&gt;"&amp;"Canceled")),""))</f>
        <v/>
      </c>
      <c r="M85" s="48">
        <f>IF(L85="","",IFERROR('Dashboard'!$B$3-L85,""))</f>
        <v/>
      </c>
      <c r="N85" s="10">
        <f>IF(A85="","",IFERROR(IF(COUNTIF($A$5:$A$104,A85)&gt;1,"Duplicate Driver ID",IF(COUNTIF($B$5:$B$104,B85)&gt;1,"Duplicate Driver Name",IF(AND(F85="Yes",E85&lt;&gt;"Yes"),"Eligible driver is inactive",IF(AND(E85="Yes",F85="Yes",OR(G85="",COUNTIFS($G$5:$G$104,G85,$E$5:$E$104,"Yes",$F$5:$F$104,"Yes")&gt;1)),"Check rotation order",IF(C85="","Missing phone","OK"))))),"Check inputs"))</f>
        <v/>
      </c>
    </row>
    <row r="86">
      <c r="A86" s="14" t="n"/>
      <c r="B86" s="14" t="n"/>
      <c r="C86" s="25" t="n"/>
      <c r="D86" s="14" t="n"/>
      <c r="E86" s="14" t="n"/>
      <c r="F86" s="14" t="n"/>
      <c r="G86" s="14" t="n"/>
      <c r="H86" s="14" t="n"/>
      <c r="I86" s="14" t="n"/>
      <c r="J86" s="20" t="n"/>
      <c r="K86" s="26">
        <f>IF(B86="","",COUNTIFS('Rotation Schedule'!$F$5:$F$204,B86,'Rotation Schedule'!$B$5:$B$204,"&gt;="&amp;'Dashboard'!$B$3-'Settings'!$B$8,'Rotation Schedule'!$B$5:$B$204,"&lt;="&amp;'Dashboard'!$B$3,'Rotation Schedule'!$I$5:$I$204,"&lt;&gt;"&amp;"Canceled"))</f>
        <v/>
      </c>
      <c r="L86" s="47">
        <f>IF(B86="","",IFERROR(IF(COUNTIFS('Rotation Schedule'!$F$5:$F$204,B86,'Rotation Schedule'!$B$5:$B$204,"&lt;="&amp;'Dashboard'!$B$3,'Rotation Schedule'!$I$5:$I$204,"&lt;&gt;"&amp;"Canceled")=0,"",MAXIFS('Rotation Schedule'!$B$5:$B$204,'Rotation Schedule'!$F$5:$F$204,B86,'Rotation Schedule'!$B$5:$B$204,"&lt;="&amp;'Dashboard'!$B$3,'Rotation Schedule'!$I$5:$I$204,"&lt;&gt;"&amp;"Canceled")),""))</f>
        <v/>
      </c>
      <c r="M86" s="48">
        <f>IF(L86="","",IFERROR('Dashboard'!$B$3-L86,""))</f>
        <v/>
      </c>
      <c r="N86" s="10">
        <f>IF(A86="","",IFERROR(IF(COUNTIF($A$5:$A$104,A86)&gt;1,"Duplicate Driver ID",IF(COUNTIF($B$5:$B$104,B86)&gt;1,"Duplicate Driver Name",IF(AND(F86="Yes",E86&lt;&gt;"Yes"),"Eligible driver is inactive",IF(AND(E86="Yes",F86="Yes",OR(G86="",COUNTIFS($G$5:$G$104,G86,$E$5:$E$104,"Yes",$F$5:$F$104,"Yes")&gt;1)),"Check rotation order",IF(C86="","Missing phone","OK"))))),"Check inputs"))</f>
        <v/>
      </c>
    </row>
    <row r="87">
      <c r="A87" s="14" t="n"/>
      <c r="B87" s="14" t="n"/>
      <c r="C87" s="25" t="n"/>
      <c r="D87" s="14" t="n"/>
      <c r="E87" s="14" t="n"/>
      <c r="F87" s="14" t="n"/>
      <c r="G87" s="14" t="n"/>
      <c r="H87" s="14" t="n"/>
      <c r="I87" s="14" t="n"/>
      <c r="J87" s="20" t="n"/>
      <c r="K87" s="26">
        <f>IF(B87="","",COUNTIFS('Rotation Schedule'!$F$5:$F$204,B87,'Rotation Schedule'!$B$5:$B$204,"&gt;="&amp;'Dashboard'!$B$3-'Settings'!$B$8,'Rotation Schedule'!$B$5:$B$204,"&lt;="&amp;'Dashboard'!$B$3,'Rotation Schedule'!$I$5:$I$204,"&lt;&gt;"&amp;"Canceled"))</f>
        <v/>
      </c>
      <c r="L87" s="47">
        <f>IF(B87="","",IFERROR(IF(COUNTIFS('Rotation Schedule'!$F$5:$F$204,B87,'Rotation Schedule'!$B$5:$B$204,"&lt;="&amp;'Dashboard'!$B$3,'Rotation Schedule'!$I$5:$I$204,"&lt;&gt;"&amp;"Canceled")=0,"",MAXIFS('Rotation Schedule'!$B$5:$B$204,'Rotation Schedule'!$F$5:$F$204,B87,'Rotation Schedule'!$B$5:$B$204,"&lt;="&amp;'Dashboard'!$B$3,'Rotation Schedule'!$I$5:$I$204,"&lt;&gt;"&amp;"Canceled")),""))</f>
        <v/>
      </c>
      <c r="M87" s="48">
        <f>IF(L87="","",IFERROR('Dashboard'!$B$3-L87,""))</f>
        <v/>
      </c>
      <c r="N87" s="10">
        <f>IF(A87="","",IFERROR(IF(COUNTIF($A$5:$A$104,A87)&gt;1,"Duplicate Driver ID",IF(COUNTIF($B$5:$B$104,B87)&gt;1,"Duplicate Driver Name",IF(AND(F87="Yes",E87&lt;&gt;"Yes"),"Eligible driver is inactive",IF(AND(E87="Yes",F87="Yes",OR(G87="",COUNTIFS($G$5:$G$104,G87,$E$5:$E$104,"Yes",$F$5:$F$104,"Yes")&gt;1)),"Check rotation order",IF(C87="","Missing phone","OK"))))),"Check inputs"))</f>
        <v/>
      </c>
    </row>
    <row r="88">
      <c r="A88" s="14" t="n"/>
      <c r="B88" s="14" t="n"/>
      <c r="C88" s="25" t="n"/>
      <c r="D88" s="14" t="n"/>
      <c r="E88" s="14" t="n"/>
      <c r="F88" s="14" t="n"/>
      <c r="G88" s="14" t="n"/>
      <c r="H88" s="14" t="n"/>
      <c r="I88" s="14" t="n"/>
      <c r="J88" s="20" t="n"/>
      <c r="K88" s="26">
        <f>IF(B88="","",COUNTIFS('Rotation Schedule'!$F$5:$F$204,B88,'Rotation Schedule'!$B$5:$B$204,"&gt;="&amp;'Dashboard'!$B$3-'Settings'!$B$8,'Rotation Schedule'!$B$5:$B$204,"&lt;="&amp;'Dashboard'!$B$3,'Rotation Schedule'!$I$5:$I$204,"&lt;&gt;"&amp;"Canceled"))</f>
        <v/>
      </c>
      <c r="L88" s="47">
        <f>IF(B88="","",IFERROR(IF(COUNTIFS('Rotation Schedule'!$F$5:$F$204,B88,'Rotation Schedule'!$B$5:$B$204,"&lt;="&amp;'Dashboard'!$B$3,'Rotation Schedule'!$I$5:$I$204,"&lt;&gt;"&amp;"Canceled")=0,"",MAXIFS('Rotation Schedule'!$B$5:$B$204,'Rotation Schedule'!$F$5:$F$204,B88,'Rotation Schedule'!$B$5:$B$204,"&lt;="&amp;'Dashboard'!$B$3,'Rotation Schedule'!$I$5:$I$204,"&lt;&gt;"&amp;"Canceled")),""))</f>
        <v/>
      </c>
      <c r="M88" s="48">
        <f>IF(L88="","",IFERROR('Dashboard'!$B$3-L88,""))</f>
        <v/>
      </c>
      <c r="N88" s="10">
        <f>IF(A88="","",IFERROR(IF(COUNTIF($A$5:$A$104,A88)&gt;1,"Duplicate Driver ID",IF(COUNTIF($B$5:$B$104,B88)&gt;1,"Duplicate Driver Name",IF(AND(F88="Yes",E88&lt;&gt;"Yes"),"Eligible driver is inactive",IF(AND(E88="Yes",F88="Yes",OR(G88="",COUNTIFS($G$5:$G$104,G88,$E$5:$E$104,"Yes",$F$5:$F$104,"Yes")&gt;1)),"Check rotation order",IF(C88="","Missing phone","OK"))))),"Check inputs"))</f>
        <v/>
      </c>
    </row>
    <row r="89">
      <c r="A89" s="14" t="n"/>
      <c r="B89" s="14" t="n"/>
      <c r="C89" s="25" t="n"/>
      <c r="D89" s="14" t="n"/>
      <c r="E89" s="14" t="n"/>
      <c r="F89" s="14" t="n"/>
      <c r="G89" s="14" t="n"/>
      <c r="H89" s="14" t="n"/>
      <c r="I89" s="14" t="n"/>
      <c r="J89" s="20" t="n"/>
      <c r="K89" s="26">
        <f>IF(B89="","",COUNTIFS('Rotation Schedule'!$F$5:$F$204,B89,'Rotation Schedule'!$B$5:$B$204,"&gt;="&amp;'Dashboard'!$B$3-'Settings'!$B$8,'Rotation Schedule'!$B$5:$B$204,"&lt;="&amp;'Dashboard'!$B$3,'Rotation Schedule'!$I$5:$I$204,"&lt;&gt;"&amp;"Canceled"))</f>
        <v/>
      </c>
      <c r="L89" s="47">
        <f>IF(B89="","",IFERROR(IF(COUNTIFS('Rotation Schedule'!$F$5:$F$204,B89,'Rotation Schedule'!$B$5:$B$204,"&lt;="&amp;'Dashboard'!$B$3,'Rotation Schedule'!$I$5:$I$204,"&lt;&gt;"&amp;"Canceled")=0,"",MAXIFS('Rotation Schedule'!$B$5:$B$204,'Rotation Schedule'!$F$5:$F$204,B89,'Rotation Schedule'!$B$5:$B$204,"&lt;="&amp;'Dashboard'!$B$3,'Rotation Schedule'!$I$5:$I$204,"&lt;&gt;"&amp;"Canceled")),""))</f>
        <v/>
      </c>
      <c r="M89" s="48">
        <f>IF(L89="","",IFERROR('Dashboard'!$B$3-L89,""))</f>
        <v/>
      </c>
      <c r="N89" s="10">
        <f>IF(A89="","",IFERROR(IF(COUNTIF($A$5:$A$104,A89)&gt;1,"Duplicate Driver ID",IF(COUNTIF($B$5:$B$104,B89)&gt;1,"Duplicate Driver Name",IF(AND(F89="Yes",E89&lt;&gt;"Yes"),"Eligible driver is inactive",IF(AND(E89="Yes",F89="Yes",OR(G89="",COUNTIFS($G$5:$G$104,G89,$E$5:$E$104,"Yes",$F$5:$F$104,"Yes")&gt;1)),"Check rotation order",IF(C89="","Missing phone","OK"))))),"Check inputs"))</f>
        <v/>
      </c>
    </row>
    <row r="90">
      <c r="A90" s="14" t="n"/>
      <c r="B90" s="14" t="n"/>
      <c r="C90" s="25" t="n"/>
      <c r="D90" s="14" t="n"/>
      <c r="E90" s="14" t="n"/>
      <c r="F90" s="14" t="n"/>
      <c r="G90" s="14" t="n"/>
      <c r="H90" s="14" t="n"/>
      <c r="I90" s="14" t="n"/>
      <c r="J90" s="20" t="n"/>
      <c r="K90" s="26">
        <f>IF(B90="","",COUNTIFS('Rotation Schedule'!$F$5:$F$204,B90,'Rotation Schedule'!$B$5:$B$204,"&gt;="&amp;'Dashboard'!$B$3-'Settings'!$B$8,'Rotation Schedule'!$B$5:$B$204,"&lt;="&amp;'Dashboard'!$B$3,'Rotation Schedule'!$I$5:$I$204,"&lt;&gt;"&amp;"Canceled"))</f>
        <v/>
      </c>
      <c r="L90" s="47">
        <f>IF(B90="","",IFERROR(IF(COUNTIFS('Rotation Schedule'!$F$5:$F$204,B90,'Rotation Schedule'!$B$5:$B$204,"&lt;="&amp;'Dashboard'!$B$3,'Rotation Schedule'!$I$5:$I$204,"&lt;&gt;"&amp;"Canceled")=0,"",MAXIFS('Rotation Schedule'!$B$5:$B$204,'Rotation Schedule'!$F$5:$F$204,B90,'Rotation Schedule'!$B$5:$B$204,"&lt;="&amp;'Dashboard'!$B$3,'Rotation Schedule'!$I$5:$I$204,"&lt;&gt;"&amp;"Canceled")),""))</f>
        <v/>
      </c>
      <c r="M90" s="48">
        <f>IF(L90="","",IFERROR('Dashboard'!$B$3-L90,""))</f>
        <v/>
      </c>
      <c r="N90" s="10">
        <f>IF(A90="","",IFERROR(IF(COUNTIF($A$5:$A$104,A90)&gt;1,"Duplicate Driver ID",IF(COUNTIF($B$5:$B$104,B90)&gt;1,"Duplicate Driver Name",IF(AND(F90="Yes",E90&lt;&gt;"Yes"),"Eligible driver is inactive",IF(AND(E90="Yes",F90="Yes",OR(G90="",COUNTIFS($G$5:$G$104,G90,$E$5:$E$104,"Yes",$F$5:$F$104,"Yes")&gt;1)),"Check rotation order",IF(C90="","Missing phone","OK"))))),"Check inputs"))</f>
        <v/>
      </c>
    </row>
    <row r="91">
      <c r="A91" s="14" t="n"/>
      <c r="B91" s="14" t="n"/>
      <c r="C91" s="25" t="n"/>
      <c r="D91" s="14" t="n"/>
      <c r="E91" s="14" t="n"/>
      <c r="F91" s="14" t="n"/>
      <c r="G91" s="14" t="n"/>
      <c r="H91" s="14" t="n"/>
      <c r="I91" s="14" t="n"/>
      <c r="J91" s="20" t="n"/>
      <c r="K91" s="26">
        <f>IF(B91="","",COUNTIFS('Rotation Schedule'!$F$5:$F$204,B91,'Rotation Schedule'!$B$5:$B$204,"&gt;="&amp;'Dashboard'!$B$3-'Settings'!$B$8,'Rotation Schedule'!$B$5:$B$204,"&lt;="&amp;'Dashboard'!$B$3,'Rotation Schedule'!$I$5:$I$204,"&lt;&gt;"&amp;"Canceled"))</f>
        <v/>
      </c>
      <c r="L91" s="47">
        <f>IF(B91="","",IFERROR(IF(COUNTIFS('Rotation Schedule'!$F$5:$F$204,B91,'Rotation Schedule'!$B$5:$B$204,"&lt;="&amp;'Dashboard'!$B$3,'Rotation Schedule'!$I$5:$I$204,"&lt;&gt;"&amp;"Canceled")=0,"",MAXIFS('Rotation Schedule'!$B$5:$B$204,'Rotation Schedule'!$F$5:$F$204,B91,'Rotation Schedule'!$B$5:$B$204,"&lt;="&amp;'Dashboard'!$B$3,'Rotation Schedule'!$I$5:$I$204,"&lt;&gt;"&amp;"Canceled")),""))</f>
        <v/>
      </c>
      <c r="M91" s="48">
        <f>IF(L91="","",IFERROR('Dashboard'!$B$3-L91,""))</f>
        <v/>
      </c>
      <c r="N91" s="10">
        <f>IF(A91="","",IFERROR(IF(COUNTIF($A$5:$A$104,A91)&gt;1,"Duplicate Driver ID",IF(COUNTIF($B$5:$B$104,B91)&gt;1,"Duplicate Driver Name",IF(AND(F91="Yes",E91&lt;&gt;"Yes"),"Eligible driver is inactive",IF(AND(E91="Yes",F91="Yes",OR(G91="",COUNTIFS($G$5:$G$104,G91,$E$5:$E$104,"Yes",$F$5:$F$104,"Yes")&gt;1)),"Check rotation order",IF(C91="","Missing phone","OK"))))),"Check inputs"))</f>
        <v/>
      </c>
    </row>
    <row r="92">
      <c r="A92" s="14" t="n"/>
      <c r="B92" s="14" t="n"/>
      <c r="C92" s="25" t="n"/>
      <c r="D92" s="14" t="n"/>
      <c r="E92" s="14" t="n"/>
      <c r="F92" s="14" t="n"/>
      <c r="G92" s="14" t="n"/>
      <c r="H92" s="14" t="n"/>
      <c r="I92" s="14" t="n"/>
      <c r="J92" s="20" t="n"/>
      <c r="K92" s="26">
        <f>IF(B92="","",COUNTIFS('Rotation Schedule'!$F$5:$F$204,B92,'Rotation Schedule'!$B$5:$B$204,"&gt;="&amp;'Dashboard'!$B$3-'Settings'!$B$8,'Rotation Schedule'!$B$5:$B$204,"&lt;="&amp;'Dashboard'!$B$3,'Rotation Schedule'!$I$5:$I$204,"&lt;&gt;"&amp;"Canceled"))</f>
        <v/>
      </c>
      <c r="L92" s="47">
        <f>IF(B92="","",IFERROR(IF(COUNTIFS('Rotation Schedule'!$F$5:$F$204,B92,'Rotation Schedule'!$B$5:$B$204,"&lt;="&amp;'Dashboard'!$B$3,'Rotation Schedule'!$I$5:$I$204,"&lt;&gt;"&amp;"Canceled")=0,"",MAXIFS('Rotation Schedule'!$B$5:$B$204,'Rotation Schedule'!$F$5:$F$204,B92,'Rotation Schedule'!$B$5:$B$204,"&lt;="&amp;'Dashboard'!$B$3,'Rotation Schedule'!$I$5:$I$204,"&lt;&gt;"&amp;"Canceled")),""))</f>
        <v/>
      </c>
      <c r="M92" s="48">
        <f>IF(L92="","",IFERROR('Dashboard'!$B$3-L92,""))</f>
        <v/>
      </c>
      <c r="N92" s="10">
        <f>IF(A92="","",IFERROR(IF(COUNTIF($A$5:$A$104,A92)&gt;1,"Duplicate Driver ID",IF(COUNTIF($B$5:$B$104,B92)&gt;1,"Duplicate Driver Name",IF(AND(F92="Yes",E92&lt;&gt;"Yes"),"Eligible driver is inactive",IF(AND(E92="Yes",F92="Yes",OR(G92="",COUNTIFS($G$5:$G$104,G92,$E$5:$E$104,"Yes",$F$5:$F$104,"Yes")&gt;1)),"Check rotation order",IF(C92="","Missing phone","OK"))))),"Check inputs"))</f>
        <v/>
      </c>
    </row>
    <row r="93">
      <c r="A93" s="14" t="n"/>
      <c r="B93" s="14" t="n"/>
      <c r="C93" s="25" t="n"/>
      <c r="D93" s="14" t="n"/>
      <c r="E93" s="14" t="n"/>
      <c r="F93" s="14" t="n"/>
      <c r="G93" s="14" t="n"/>
      <c r="H93" s="14" t="n"/>
      <c r="I93" s="14" t="n"/>
      <c r="J93" s="20" t="n"/>
      <c r="K93" s="26">
        <f>IF(B93="","",COUNTIFS('Rotation Schedule'!$F$5:$F$204,B93,'Rotation Schedule'!$B$5:$B$204,"&gt;="&amp;'Dashboard'!$B$3-'Settings'!$B$8,'Rotation Schedule'!$B$5:$B$204,"&lt;="&amp;'Dashboard'!$B$3,'Rotation Schedule'!$I$5:$I$204,"&lt;&gt;"&amp;"Canceled"))</f>
        <v/>
      </c>
      <c r="L93" s="47">
        <f>IF(B93="","",IFERROR(IF(COUNTIFS('Rotation Schedule'!$F$5:$F$204,B93,'Rotation Schedule'!$B$5:$B$204,"&lt;="&amp;'Dashboard'!$B$3,'Rotation Schedule'!$I$5:$I$204,"&lt;&gt;"&amp;"Canceled")=0,"",MAXIFS('Rotation Schedule'!$B$5:$B$204,'Rotation Schedule'!$F$5:$F$204,B93,'Rotation Schedule'!$B$5:$B$204,"&lt;="&amp;'Dashboard'!$B$3,'Rotation Schedule'!$I$5:$I$204,"&lt;&gt;"&amp;"Canceled")),""))</f>
        <v/>
      </c>
      <c r="M93" s="48">
        <f>IF(L93="","",IFERROR('Dashboard'!$B$3-L93,""))</f>
        <v/>
      </c>
      <c r="N93" s="10">
        <f>IF(A93="","",IFERROR(IF(COUNTIF($A$5:$A$104,A93)&gt;1,"Duplicate Driver ID",IF(COUNTIF($B$5:$B$104,B93)&gt;1,"Duplicate Driver Name",IF(AND(F93="Yes",E93&lt;&gt;"Yes"),"Eligible driver is inactive",IF(AND(E93="Yes",F93="Yes",OR(G93="",COUNTIFS($G$5:$G$104,G93,$E$5:$E$104,"Yes",$F$5:$F$104,"Yes")&gt;1)),"Check rotation order",IF(C93="","Missing phone","OK"))))),"Check inputs"))</f>
        <v/>
      </c>
    </row>
    <row r="94">
      <c r="A94" s="14" t="n"/>
      <c r="B94" s="14" t="n"/>
      <c r="C94" s="25" t="n"/>
      <c r="D94" s="14" t="n"/>
      <c r="E94" s="14" t="n"/>
      <c r="F94" s="14" t="n"/>
      <c r="G94" s="14" t="n"/>
      <c r="H94" s="14" t="n"/>
      <c r="I94" s="14" t="n"/>
      <c r="J94" s="20" t="n"/>
      <c r="K94" s="26">
        <f>IF(B94="","",COUNTIFS('Rotation Schedule'!$F$5:$F$204,B94,'Rotation Schedule'!$B$5:$B$204,"&gt;="&amp;'Dashboard'!$B$3-'Settings'!$B$8,'Rotation Schedule'!$B$5:$B$204,"&lt;="&amp;'Dashboard'!$B$3,'Rotation Schedule'!$I$5:$I$204,"&lt;&gt;"&amp;"Canceled"))</f>
        <v/>
      </c>
      <c r="L94" s="47">
        <f>IF(B94="","",IFERROR(IF(COUNTIFS('Rotation Schedule'!$F$5:$F$204,B94,'Rotation Schedule'!$B$5:$B$204,"&lt;="&amp;'Dashboard'!$B$3,'Rotation Schedule'!$I$5:$I$204,"&lt;&gt;"&amp;"Canceled")=0,"",MAXIFS('Rotation Schedule'!$B$5:$B$204,'Rotation Schedule'!$F$5:$F$204,B94,'Rotation Schedule'!$B$5:$B$204,"&lt;="&amp;'Dashboard'!$B$3,'Rotation Schedule'!$I$5:$I$204,"&lt;&gt;"&amp;"Canceled")),""))</f>
        <v/>
      </c>
      <c r="M94" s="48">
        <f>IF(L94="","",IFERROR('Dashboard'!$B$3-L94,""))</f>
        <v/>
      </c>
      <c r="N94" s="10">
        <f>IF(A94="","",IFERROR(IF(COUNTIF($A$5:$A$104,A94)&gt;1,"Duplicate Driver ID",IF(COUNTIF($B$5:$B$104,B94)&gt;1,"Duplicate Driver Name",IF(AND(F94="Yes",E94&lt;&gt;"Yes"),"Eligible driver is inactive",IF(AND(E94="Yes",F94="Yes",OR(G94="",COUNTIFS($G$5:$G$104,G94,$E$5:$E$104,"Yes",$F$5:$F$104,"Yes")&gt;1)),"Check rotation order",IF(C94="","Missing phone","OK"))))),"Check inputs"))</f>
        <v/>
      </c>
    </row>
    <row r="95">
      <c r="A95" s="14" t="n"/>
      <c r="B95" s="14" t="n"/>
      <c r="C95" s="25" t="n"/>
      <c r="D95" s="14" t="n"/>
      <c r="E95" s="14" t="n"/>
      <c r="F95" s="14" t="n"/>
      <c r="G95" s="14" t="n"/>
      <c r="H95" s="14" t="n"/>
      <c r="I95" s="14" t="n"/>
      <c r="J95" s="20" t="n"/>
      <c r="K95" s="26">
        <f>IF(B95="","",COUNTIFS('Rotation Schedule'!$F$5:$F$204,B95,'Rotation Schedule'!$B$5:$B$204,"&gt;="&amp;'Dashboard'!$B$3-'Settings'!$B$8,'Rotation Schedule'!$B$5:$B$204,"&lt;="&amp;'Dashboard'!$B$3,'Rotation Schedule'!$I$5:$I$204,"&lt;&gt;"&amp;"Canceled"))</f>
        <v/>
      </c>
      <c r="L95" s="47">
        <f>IF(B95="","",IFERROR(IF(COUNTIFS('Rotation Schedule'!$F$5:$F$204,B95,'Rotation Schedule'!$B$5:$B$204,"&lt;="&amp;'Dashboard'!$B$3,'Rotation Schedule'!$I$5:$I$204,"&lt;&gt;"&amp;"Canceled")=0,"",MAXIFS('Rotation Schedule'!$B$5:$B$204,'Rotation Schedule'!$F$5:$F$204,B95,'Rotation Schedule'!$B$5:$B$204,"&lt;="&amp;'Dashboard'!$B$3,'Rotation Schedule'!$I$5:$I$204,"&lt;&gt;"&amp;"Canceled")),""))</f>
        <v/>
      </c>
      <c r="M95" s="48">
        <f>IF(L95="","",IFERROR('Dashboard'!$B$3-L95,""))</f>
        <v/>
      </c>
      <c r="N95" s="10">
        <f>IF(A95="","",IFERROR(IF(COUNTIF($A$5:$A$104,A95)&gt;1,"Duplicate Driver ID",IF(COUNTIF($B$5:$B$104,B95)&gt;1,"Duplicate Driver Name",IF(AND(F95="Yes",E95&lt;&gt;"Yes"),"Eligible driver is inactive",IF(AND(E95="Yes",F95="Yes",OR(G95="",COUNTIFS($G$5:$G$104,G95,$E$5:$E$104,"Yes",$F$5:$F$104,"Yes")&gt;1)),"Check rotation order",IF(C95="","Missing phone","OK"))))),"Check inputs"))</f>
        <v/>
      </c>
    </row>
    <row r="96">
      <c r="A96" s="14" t="n"/>
      <c r="B96" s="14" t="n"/>
      <c r="C96" s="25" t="n"/>
      <c r="D96" s="14" t="n"/>
      <c r="E96" s="14" t="n"/>
      <c r="F96" s="14" t="n"/>
      <c r="G96" s="14" t="n"/>
      <c r="H96" s="14" t="n"/>
      <c r="I96" s="14" t="n"/>
      <c r="J96" s="20" t="n"/>
      <c r="K96" s="26">
        <f>IF(B96="","",COUNTIFS('Rotation Schedule'!$F$5:$F$204,B96,'Rotation Schedule'!$B$5:$B$204,"&gt;="&amp;'Dashboard'!$B$3-'Settings'!$B$8,'Rotation Schedule'!$B$5:$B$204,"&lt;="&amp;'Dashboard'!$B$3,'Rotation Schedule'!$I$5:$I$204,"&lt;&gt;"&amp;"Canceled"))</f>
        <v/>
      </c>
      <c r="L96" s="47">
        <f>IF(B96="","",IFERROR(IF(COUNTIFS('Rotation Schedule'!$F$5:$F$204,B96,'Rotation Schedule'!$B$5:$B$204,"&lt;="&amp;'Dashboard'!$B$3,'Rotation Schedule'!$I$5:$I$204,"&lt;&gt;"&amp;"Canceled")=0,"",MAXIFS('Rotation Schedule'!$B$5:$B$204,'Rotation Schedule'!$F$5:$F$204,B96,'Rotation Schedule'!$B$5:$B$204,"&lt;="&amp;'Dashboard'!$B$3,'Rotation Schedule'!$I$5:$I$204,"&lt;&gt;"&amp;"Canceled")),""))</f>
        <v/>
      </c>
      <c r="M96" s="48">
        <f>IF(L96="","",IFERROR('Dashboard'!$B$3-L96,""))</f>
        <v/>
      </c>
      <c r="N96" s="10">
        <f>IF(A96="","",IFERROR(IF(COUNTIF($A$5:$A$104,A96)&gt;1,"Duplicate Driver ID",IF(COUNTIF($B$5:$B$104,B96)&gt;1,"Duplicate Driver Name",IF(AND(F96="Yes",E96&lt;&gt;"Yes"),"Eligible driver is inactive",IF(AND(E96="Yes",F96="Yes",OR(G96="",COUNTIFS($G$5:$G$104,G96,$E$5:$E$104,"Yes",$F$5:$F$104,"Yes")&gt;1)),"Check rotation order",IF(C96="","Missing phone","OK"))))),"Check inputs"))</f>
        <v/>
      </c>
    </row>
    <row r="97">
      <c r="A97" s="14" t="n"/>
      <c r="B97" s="14" t="n"/>
      <c r="C97" s="25" t="n"/>
      <c r="D97" s="14" t="n"/>
      <c r="E97" s="14" t="n"/>
      <c r="F97" s="14" t="n"/>
      <c r="G97" s="14" t="n"/>
      <c r="H97" s="14" t="n"/>
      <c r="I97" s="14" t="n"/>
      <c r="J97" s="20" t="n"/>
      <c r="K97" s="26">
        <f>IF(B97="","",COUNTIFS('Rotation Schedule'!$F$5:$F$204,B97,'Rotation Schedule'!$B$5:$B$204,"&gt;="&amp;'Dashboard'!$B$3-'Settings'!$B$8,'Rotation Schedule'!$B$5:$B$204,"&lt;="&amp;'Dashboard'!$B$3,'Rotation Schedule'!$I$5:$I$204,"&lt;&gt;"&amp;"Canceled"))</f>
        <v/>
      </c>
      <c r="L97" s="47">
        <f>IF(B97="","",IFERROR(IF(COUNTIFS('Rotation Schedule'!$F$5:$F$204,B97,'Rotation Schedule'!$B$5:$B$204,"&lt;="&amp;'Dashboard'!$B$3,'Rotation Schedule'!$I$5:$I$204,"&lt;&gt;"&amp;"Canceled")=0,"",MAXIFS('Rotation Schedule'!$B$5:$B$204,'Rotation Schedule'!$F$5:$F$204,B97,'Rotation Schedule'!$B$5:$B$204,"&lt;="&amp;'Dashboard'!$B$3,'Rotation Schedule'!$I$5:$I$204,"&lt;&gt;"&amp;"Canceled")),""))</f>
        <v/>
      </c>
      <c r="M97" s="48">
        <f>IF(L97="","",IFERROR('Dashboard'!$B$3-L97,""))</f>
        <v/>
      </c>
      <c r="N97" s="10">
        <f>IF(A97="","",IFERROR(IF(COUNTIF($A$5:$A$104,A97)&gt;1,"Duplicate Driver ID",IF(COUNTIF($B$5:$B$104,B97)&gt;1,"Duplicate Driver Name",IF(AND(F97="Yes",E97&lt;&gt;"Yes"),"Eligible driver is inactive",IF(AND(E97="Yes",F97="Yes",OR(G97="",COUNTIFS($G$5:$G$104,G97,$E$5:$E$104,"Yes",$F$5:$F$104,"Yes")&gt;1)),"Check rotation order",IF(C97="","Missing phone","OK"))))),"Check inputs"))</f>
        <v/>
      </c>
    </row>
    <row r="98">
      <c r="A98" s="14" t="n"/>
      <c r="B98" s="14" t="n"/>
      <c r="C98" s="25" t="n"/>
      <c r="D98" s="14" t="n"/>
      <c r="E98" s="14" t="n"/>
      <c r="F98" s="14" t="n"/>
      <c r="G98" s="14" t="n"/>
      <c r="H98" s="14" t="n"/>
      <c r="I98" s="14" t="n"/>
      <c r="J98" s="20" t="n"/>
      <c r="K98" s="26">
        <f>IF(B98="","",COUNTIFS('Rotation Schedule'!$F$5:$F$204,B98,'Rotation Schedule'!$B$5:$B$204,"&gt;="&amp;'Dashboard'!$B$3-'Settings'!$B$8,'Rotation Schedule'!$B$5:$B$204,"&lt;="&amp;'Dashboard'!$B$3,'Rotation Schedule'!$I$5:$I$204,"&lt;&gt;"&amp;"Canceled"))</f>
        <v/>
      </c>
      <c r="L98" s="47">
        <f>IF(B98="","",IFERROR(IF(COUNTIFS('Rotation Schedule'!$F$5:$F$204,B98,'Rotation Schedule'!$B$5:$B$204,"&lt;="&amp;'Dashboard'!$B$3,'Rotation Schedule'!$I$5:$I$204,"&lt;&gt;"&amp;"Canceled")=0,"",MAXIFS('Rotation Schedule'!$B$5:$B$204,'Rotation Schedule'!$F$5:$F$204,B98,'Rotation Schedule'!$B$5:$B$204,"&lt;="&amp;'Dashboard'!$B$3,'Rotation Schedule'!$I$5:$I$204,"&lt;&gt;"&amp;"Canceled")),""))</f>
        <v/>
      </c>
      <c r="M98" s="48">
        <f>IF(L98="","",IFERROR('Dashboard'!$B$3-L98,""))</f>
        <v/>
      </c>
      <c r="N98" s="10">
        <f>IF(A98="","",IFERROR(IF(COUNTIF($A$5:$A$104,A98)&gt;1,"Duplicate Driver ID",IF(COUNTIF($B$5:$B$104,B98)&gt;1,"Duplicate Driver Name",IF(AND(F98="Yes",E98&lt;&gt;"Yes"),"Eligible driver is inactive",IF(AND(E98="Yes",F98="Yes",OR(G98="",COUNTIFS($G$5:$G$104,G98,$E$5:$E$104,"Yes",$F$5:$F$104,"Yes")&gt;1)),"Check rotation order",IF(C98="","Missing phone","OK"))))),"Check inputs"))</f>
        <v/>
      </c>
    </row>
    <row r="99">
      <c r="A99" s="14" t="n"/>
      <c r="B99" s="14" t="n"/>
      <c r="C99" s="25" t="n"/>
      <c r="D99" s="14" t="n"/>
      <c r="E99" s="14" t="n"/>
      <c r="F99" s="14" t="n"/>
      <c r="G99" s="14" t="n"/>
      <c r="H99" s="14" t="n"/>
      <c r="I99" s="14" t="n"/>
      <c r="J99" s="20" t="n"/>
      <c r="K99" s="26">
        <f>IF(B99="","",COUNTIFS('Rotation Schedule'!$F$5:$F$204,B99,'Rotation Schedule'!$B$5:$B$204,"&gt;="&amp;'Dashboard'!$B$3-'Settings'!$B$8,'Rotation Schedule'!$B$5:$B$204,"&lt;="&amp;'Dashboard'!$B$3,'Rotation Schedule'!$I$5:$I$204,"&lt;&gt;"&amp;"Canceled"))</f>
        <v/>
      </c>
      <c r="L99" s="47">
        <f>IF(B99="","",IFERROR(IF(COUNTIFS('Rotation Schedule'!$F$5:$F$204,B99,'Rotation Schedule'!$B$5:$B$204,"&lt;="&amp;'Dashboard'!$B$3,'Rotation Schedule'!$I$5:$I$204,"&lt;&gt;"&amp;"Canceled")=0,"",MAXIFS('Rotation Schedule'!$B$5:$B$204,'Rotation Schedule'!$F$5:$F$204,B99,'Rotation Schedule'!$B$5:$B$204,"&lt;="&amp;'Dashboard'!$B$3,'Rotation Schedule'!$I$5:$I$204,"&lt;&gt;"&amp;"Canceled")),""))</f>
        <v/>
      </c>
      <c r="M99" s="48">
        <f>IF(L99="","",IFERROR('Dashboard'!$B$3-L99,""))</f>
        <v/>
      </c>
      <c r="N99" s="10">
        <f>IF(A99="","",IFERROR(IF(COUNTIF($A$5:$A$104,A99)&gt;1,"Duplicate Driver ID",IF(COUNTIF($B$5:$B$104,B99)&gt;1,"Duplicate Driver Name",IF(AND(F99="Yes",E99&lt;&gt;"Yes"),"Eligible driver is inactive",IF(AND(E99="Yes",F99="Yes",OR(G99="",COUNTIFS($G$5:$G$104,G99,$E$5:$E$104,"Yes",$F$5:$F$104,"Yes")&gt;1)),"Check rotation order",IF(C99="","Missing phone","OK"))))),"Check inputs"))</f>
        <v/>
      </c>
    </row>
    <row r="100">
      <c r="A100" s="14" t="n"/>
      <c r="B100" s="14" t="n"/>
      <c r="C100" s="25" t="n"/>
      <c r="D100" s="14" t="n"/>
      <c r="E100" s="14" t="n"/>
      <c r="F100" s="14" t="n"/>
      <c r="G100" s="14" t="n"/>
      <c r="H100" s="14" t="n"/>
      <c r="I100" s="14" t="n"/>
      <c r="J100" s="20" t="n"/>
      <c r="K100" s="26">
        <f>IF(B100="","",COUNTIFS('Rotation Schedule'!$F$5:$F$204,B100,'Rotation Schedule'!$B$5:$B$204,"&gt;="&amp;'Dashboard'!$B$3-'Settings'!$B$8,'Rotation Schedule'!$B$5:$B$204,"&lt;="&amp;'Dashboard'!$B$3,'Rotation Schedule'!$I$5:$I$204,"&lt;&gt;"&amp;"Canceled"))</f>
        <v/>
      </c>
      <c r="L100" s="47">
        <f>IF(B100="","",IFERROR(IF(COUNTIFS('Rotation Schedule'!$F$5:$F$204,B100,'Rotation Schedule'!$B$5:$B$204,"&lt;="&amp;'Dashboard'!$B$3,'Rotation Schedule'!$I$5:$I$204,"&lt;&gt;"&amp;"Canceled")=0,"",MAXIFS('Rotation Schedule'!$B$5:$B$204,'Rotation Schedule'!$F$5:$F$204,B100,'Rotation Schedule'!$B$5:$B$204,"&lt;="&amp;'Dashboard'!$B$3,'Rotation Schedule'!$I$5:$I$204,"&lt;&gt;"&amp;"Canceled")),""))</f>
        <v/>
      </c>
      <c r="M100" s="48">
        <f>IF(L100="","",IFERROR('Dashboard'!$B$3-L100,""))</f>
        <v/>
      </c>
      <c r="N100" s="10">
        <f>IF(A100="","",IFERROR(IF(COUNTIF($A$5:$A$104,A100)&gt;1,"Duplicate Driver ID",IF(COUNTIF($B$5:$B$104,B100)&gt;1,"Duplicate Driver Name",IF(AND(F100="Yes",E100&lt;&gt;"Yes"),"Eligible driver is inactive",IF(AND(E100="Yes",F100="Yes",OR(G100="",COUNTIFS($G$5:$G$104,G100,$E$5:$E$104,"Yes",$F$5:$F$104,"Yes")&gt;1)),"Check rotation order",IF(C100="","Missing phone","OK"))))),"Check inputs"))</f>
        <v/>
      </c>
    </row>
    <row r="101">
      <c r="A101" s="14" t="n"/>
      <c r="B101" s="14" t="n"/>
      <c r="C101" s="25" t="n"/>
      <c r="D101" s="14" t="n"/>
      <c r="E101" s="14" t="n"/>
      <c r="F101" s="14" t="n"/>
      <c r="G101" s="14" t="n"/>
      <c r="H101" s="14" t="n"/>
      <c r="I101" s="14" t="n"/>
      <c r="J101" s="20" t="n"/>
      <c r="K101" s="26">
        <f>IF(B101="","",COUNTIFS('Rotation Schedule'!$F$5:$F$204,B101,'Rotation Schedule'!$B$5:$B$204,"&gt;="&amp;'Dashboard'!$B$3-'Settings'!$B$8,'Rotation Schedule'!$B$5:$B$204,"&lt;="&amp;'Dashboard'!$B$3,'Rotation Schedule'!$I$5:$I$204,"&lt;&gt;"&amp;"Canceled"))</f>
        <v/>
      </c>
      <c r="L101" s="47">
        <f>IF(B101="","",IFERROR(IF(COUNTIFS('Rotation Schedule'!$F$5:$F$204,B101,'Rotation Schedule'!$B$5:$B$204,"&lt;="&amp;'Dashboard'!$B$3,'Rotation Schedule'!$I$5:$I$204,"&lt;&gt;"&amp;"Canceled")=0,"",MAXIFS('Rotation Schedule'!$B$5:$B$204,'Rotation Schedule'!$F$5:$F$204,B101,'Rotation Schedule'!$B$5:$B$204,"&lt;="&amp;'Dashboard'!$B$3,'Rotation Schedule'!$I$5:$I$204,"&lt;&gt;"&amp;"Canceled")),""))</f>
        <v/>
      </c>
      <c r="M101" s="48">
        <f>IF(L101="","",IFERROR('Dashboard'!$B$3-L101,""))</f>
        <v/>
      </c>
      <c r="N101" s="10">
        <f>IF(A101="","",IFERROR(IF(COUNTIF($A$5:$A$104,A101)&gt;1,"Duplicate Driver ID",IF(COUNTIF($B$5:$B$104,B101)&gt;1,"Duplicate Driver Name",IF(AND(F101="Yes",E101&lt;&gt;"Yes"),"Eligible driver is inactive",IF(AND(E101="Yes",F101="Yes",OR(G101="",COUNTIFS($G$5:$G$104,G101,$E$5:$E$104,"Yes",$F$5:$F$104,"Yes")&gt;1)),"Check rotation order",IF(C101="","Missing phone","OK"))))),"Check inputs"))</f>
        <v/>
      </c>
    </row>
    <row r="102">
      <c r="A102" s="14" t="n"/>
      <c r="B102" s="14" t="n"/>
      <c r="C102" s="25" t="n"/>
      <c r="D102" s="14" t="n"/>
      <c r="E102" s="14" t="n"/>
      <c r="F102" s="14" t="n"/>
      <c r="G102" s="14" t="n"/>
      <c r="H102" s="14" t="n"/>
      <c r="I102" s="14" t="n"/>
      <c r="J102" s="20" t="n"/>
      <c r="K102" s="26">
        <f>IF(B102="","",COUNTIFS('Rotation Schedule'!$F$5:$F$204,B102,'Rotation Schedule'!$B$5:$B$204,"&gt;="&amp;'Dashboard'!$B$3-'Settings'!$B$8,'Rotation Schedule'!$B$5:$B$204,"&lt;="&amp;'Dashboard'!$B$3,'Rotation Schedule'!$I$5:$I$204,"&lt;&gt;"&amp;"Canceled"))</f>
        <v/>
      </c>
      <c r="L102" s="47">
        <f>IF(B102="","",IFERROR(IF(COUNTIFS('Rotation Schedule'!$F$5:$F$204,B102,'Rotation Schedule'!$B$5:$B$204,"&lt;="&amp;'Dashboard'!$B$3,'Rotation Schedule'!$I$5:$I$204,"&lt;&gt;"&amp;"Canceled")=0,"",MAXIFS('Rotation Schedule'!$B$5:$B$204,'Rotation Schedule'!$F$5:$F$204,B102,'Rotation Schedule'!$B$5:$B$204,"&lt;="&amp;'Dashboard'!$B$3,'Rotation Schedule'!$I$5:$I$204,"&lt;&gt;"&amp;"Canceled")),""))</f>
        <v/>
      </c>
      <c r="M102" s="48">
        <f>IF(L102="","",IFERROR('Dashboard'!$B$3-L102,""))</f>
        <v/>
      </c>
      <c r="N102" s="10">
        <f>IF(A102="","",IFERROR(IF(COUNTIF($A$5:$A$104,A102)&gt;1,"Duplicate Driver ID",IF(COUNTIF($B$5:$B$104,B102)&gt;1,"Duplicate Driver Name",IF(AND(F102="Yes",E102&lt;&gt;"Yes"),"Eligible driver is inactive",IF(AND(E102="Yes",F102="Yes",OR(G102="",COUNTIFS($G$5:$G$104,G102,$E$5:$E$104,"Yes",$F$5:$F$104,"Yes")&gt;1)),"Check rotation order",IF(C102="","Missing phone","OK"))))),"Check inputs"))</f>
        <v/>
      </c>
    </row>
    <row r="103">
      <c r="A103" s="14" t="n"/>
      <c r="B103" s="14" t="n"/>
      <c r="C103" s="25" t="n"/>
      <c r="D103" s="14" t="n"/>
      <c r="E103" s="14" t="n"/>
      <c r="F103" s="14" t="n"/>
      <c r="G103" s="14" t="n"/>
      <c r="H103" s="14" t="n"/>
      <c r="I103" s="14" t="n"/>
      <c r="J103" s="20" t="n"/>
      <c r="K103" s="26">
        <f>IF(B103="","",COUNTIFS('Rotation Schedule'!$F$5:$F$204,B103,'Rotation Schedule'!$B$5:$B$204,"&gt;="&amp;'Dashboard'!$B$3-'Settings'!$B$8,'Rotation Schedule'!$B$5:$B$204,"&lt;="&amp;'Dashboard'!$B$3,'Rotation Schedule'!$I$5:$I$204,"&lt;&gt;"&amp;"Canceled"))</f>
        <v/>
      </c>
      <c r="L103" s="47">
        <f>IF(B103="","",IFERROR(IF(COUNTIFS('Rotation Schedule'!$F$5:$F$204,B103,'Rotation Schedule'!$B$5:$B$204,"&lt;="&amp;'Dashboard'!$B$3,'Rotation Schedule'!$I$5:$I$204,"&lt;&gt;"&amp;"Canceled")=0,"",MAXIFS('Rotation Schedule'!$B$5:$B$204,'Rotation Schedule'!$F$5:$F$204,B103,'Rotation Schedule'!$B$5:$B$204,"&lt;="&amp;'Dashboard'!$B$3,'Rotation Schedule'!$I$5:$I$204,"&lt;&gt;"&amp;"Canceled")),""))</f>
        <v/>
      </c>
      <c r="M103" s="48">
        <f>IF(L103="","",IFERROR('Dashboard'!$B$3-L103,""))</f>
        <v/>
      </c>
      <c r="N103" s="10">
        <f>IF(A103="","",IFERROR(IF(COUNTIF($A$5:$A$104,A103)&gt;1,"Duplicate Driver ID",IF(COUNTIF($B$5:$B$104,B103)&gt;1,"Duplicate Driver Name",IF(AND(F103="Yes",E103&lt;&gt;"Yes"),"Eligible driver is inactive",IF(AND(E103="Yes",F103="Yes",OR(G103="",COUNTIFS($G$5:$G$104,G103,$E$5:$E$104,"Yes",$F$5:$F$104,"Yes")&gt;1)),"Check rotation order",IF(C103="","Missing phone","OK"))))),"Check inputs"))</f>
        <v/>
      </c>
    </row>
    <row r="104">
      <c r="A104" s="14" t="n"/>
      <c r="B104" s="14" t="n"/>
      <c r="C104" s="25" t="n"/>
      <c r="D104" s="14" t="n"/>
      <c r="E104" s="14" t="n"/>
      <c r="F104" s="14" t="n"/>
      <c r="G104" s="14" t="n"/>
      <c r="H104" s="14" t="n"/>
      <c r="I104" s="14" t="n"/>
      <c r="J104" s="20" t="n"/>
      <c r="K104" s="26">
        <f>IF(B104="","",COUNTIFS('Rotation Schedule'!$F$5:$F$204,B104,'Rotation Schedule'!$B$5:$B$204,"&gt;="&amp;'Dashboard'!$B$3-'Settings'!$B$8,'Rotation Schedule'!$B$5:$B$204,"&lt;="&amp;'Dashboard'!$B$3,'Rotation Schedule'!$I$5:$I$204,"&lt;&gt;"&amp;"Canceled"))</f>
        <v/>
      </c>
      <c r="L104" s="47">
        <f>IF(B104="","",IFERROR(IF(COUNTIFS('Rotation Schedule'!$F$5:$F$204,B104,'Rotation Schedule'!$B$5:$B$204,"&lt;="&amp;'Dashboard'!$B$3,'Rotation Schedule'!$I$5:$I$204,"&lt;&gt;"&amp;"Canceled")=0,"",MAXIFS('Rotation Schedule'!$B$5:$B$204,'Rotation Schedule'!$F$5:$F$204,B104,'Rotation Schedule'!$B$5:$B$204,"&lt;="&amp;'Dashboard'!$B$3,'Rotation Schedule'!$I$5:$I$204,"&lt;&gt;"&amp;"Canceled")),""))</f>
        <v/>
      </c>
      <c r="M104" s="48">
        <f>IF(L104="","",IFERROR('Dashboard'!$B$3-L104,""))</f>
        <v/>
      </c>
      <c r="N104" s="10">
        <f>IF(A104="","",IFERROR(IF(COUNTIF($A$5:$A$104,A104)&gt;1,"Duplicate Driver ID",IF(COUNTIF($B$5:$B$104,B104)&gt;1,"Duplicate Driver Name",IF(AND(F104="Yes",E104&lt;&gt;"Yes"),"Eligible driver is inactive",IF(AND(E104="Yes",F104="Yes",OR(G104="",COUNTIFS($G$5:$G$104,G104,$E$5:$E$104,"Yes",$F$5:$F$104,"Yes")&gt;1)),"Check rotation order",IF(C104="","Missing phone","OK"))))),"Check inputs"))</f>
        <v/>
      </c>
    </row>
  </sheetData>
  <mergeCells count="1">
    <mergeCell ref="A1:N1"/>
  </mergeCells>
  <conditionalFormatting sqref="N5:N104">
    <cfRule type="expression" priority="1" dxfId="1">
      <formula>$N5="OK"</formula>
    </cfRule>
    <cfRule type="expression" priority="2" dxfId="0">
      <formula>AND($N5&lt;&gt;"",$N5&lt;&gt;"OK")</formula>
    </cfRule>
  </conditionalFormatting>
  <conditionalFormatting sqref="E5:F104">
    <cfRule type="expression" priority="3" dxfId="1">
      <formula>AND($E5="Yes",$F5="Yes")</formula>
    </cfRule>
  </conditionalFormatting>
  <conditionalFormatting sqref="A5:N104">
    <cfRule type="expression" priority="4" dxfId="4" stopIfTrue="1">
      <formula>$E5="No"</formula>
    </cfRule>
  </conditionalFormatting>
  <conditionalFormatting sqref="K5:K104">
    <cfRule type="expression" priority="5" dxfId="3">
      <formula>AND($B5&lt;&gt;"",$I5&lt;&gt;"",$K5&gt;$I5)</formula>
    </cfRule>
  </conditionalFormatting>
  <dataValidations count="6">
    <dataValidation sqref="A5:A104" showDropDown="0" showInputMessage="1" showErrorMessage="1" allowBlank="0" errorTitle="Duplicate Driver ID" error="Driver ID must be unique." promptTitle="Driver ID" prompt="Enter a unique driver identifier." type="custom" errorStyle="stop">
      <formula1>OR(A5="",COUNTIF($A$5:$A$104,A5)=1)</formula1>
    </dataValidation>
    <dataValidation sqref="B5:B104" showDropDown="0" showInputMessage="1" showErrorMessage="1" allowBlank="0" errorTitle="Duplicate Driver Name" error="Driver name must be unique." promptTitle="Driver name" prompt="Enter the driver's full display name." type="custom" errorStyle="stop">
      <formula1>OR(B5="",COUNTIF($B$5:$B$104,B5)=1)</formula1>
    </dataValidation>
    <dataValidation sqref="E5:F104" showDropDown="0" showInputMessage="1" showErrorMessage="1" allowBlank="0" errorTitle="Invalid selection" error="Select Yes or No from the list." promptTitle="Roster status" prompt="Select Yes or No." type="list" errorStyle="stop">
      <formula1>INDIRECT("'Settings'!$F$4:$F$5")</formula1>
    </dataValidation>
    <dataValidation sqref="G5:G104" showDropDown="0" showInputMessage="1" showErrorMessage="1" allowBlank="0" errorTitle="Invalid rotation order" error="Enter a whole number from 1 through 100." promptTitle="Rotation order" prompt="Enter the driver's intended rotation sequence." type="whole" errorStyle="stop" operator="between">
      <formula1>1</formula1>
      <formula2>100</formula2>
    </dataValidation>
    <dataValidation sqref="H5:H104" showDropDown="0" showInputMessage="1" showErrorMessage="1" allowBlank="0" errorTitle="Invalid coverage area" error="Select a coverage area from the list." promptTitle="Preferred coverage area" prompt="Select the driver's preferred coverage area." type="list" errorStyle="stop">
      <formula1>INDIRECT("'Settings'!$G$4:$G$9")</formula1>
    </dataValidation>
    <dataValidation sqref="I5:I104" showDropDown="0" showInputMessage="1" showErrorMessage="1" allowBlank="0" errorTitle="Invalid workload limit" error="Enter a whole number from 1 through 31." promptTitle="Planning workload limit" prompt="Enter a planning limit for on-call shifts in 30 days." type="whole" errorStyle="stop" operator="between">
      <formula1>1</formula1>
      <formula2>31</formula2>
    </dataValidation>
  </dataValidations>
  <pageMargins left="0.25" right="0.25" top="0.4" bottom="0.4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G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48" customWidth="1" min="3" max="3"/>
    <col width="3" customWidth="1" min="4" max="4"/>
    <col width="18" customWidth="1" min="5" max="5"/>
    <col width="16" customWidth="1" min="6" max="6"/>
    <col width="22" customWidth="1" min="7" max="7"/>
  </cols>
  <sheetData>
    <row r="1" ht="26" customHeight="1">
      <c r="A1" s="1" t="inlineStr">
        <is>
          <t>Workbook Settings</t>
        </is>
      </c>
    </row>
    <row r="2" ht="30" customHeight="1">
      <c r="A2" s="2" t="inlineStr">
        <is>
          <t>Update yellow assumption cells as needed. Estimated pay is for planning only and does not replace payroll review.</t>
        </is>
      </c>
      <c r="B2" s="3" t="n"/>
      <c r="C2" s="3" t="n"/>
      <c r="D2" s="3" t="n"/>
      <c r="E2" s="3" t="n"/>
      <c r="F2" s="3" t="n"/>
      <c r="G2" s="3" t="n"/>
    </row>
    <row r="3">
      <c r="A3" s="29" t="inlineStr">
        <is>
          <t>On-Call Stipend per Shift</t>
        </is>
      </c>
      <c r="B3" s="49" t="n">
        <v>75</v>
      </c>
      <c r="C3" s="31" t="inlineStr">
        <is>
          <t>U.S. dollars per non-canceled shift</t>
        </is>
      </c>
      <c r="E3" s="32" t="inlineStr">
        <is>
          <t>Status List</t>
        </is>
      </c>
      <c r="F3" s="32" t="inlineStr">
        <is>
          <t>Yes/No List</t>
        </is>
      </c>
      <c r="G3" s="32" t="inlineStr">
        <is>
          <t>Coverage Area List</t>
        </is>
      </c>
    </row>
    <row r="4">
      <c r="A4" s="29" t="inlineStr">
        <is>
          <t>Call-Out Hourly Rate</t>
        </is>
      </c>
      <c r="B4" s="49" t="n">
        <v>28.5</v>
      </c>
      <c r="C4" s="31" t="inlineStr">
        <is>
          <t>U.S. dollars per paid call-out hour</t>
        </is>
      </c>
      <c r="E4" s="33" t="inlineStr">
        <is>
          <t>Planned</t>
        </is>
      </c>
      <c r="F4" s="33" t="inlineStr">
        <is>
          <t>Yes</t>
        </is>
      </c>
      <c r="G4" s="33" t="inlineStr">
        <is>
          <t>North</t>
        </is>
      </c>
    </row>
    <row r="5">
      <c r="A5" s="29" t="inlineStr">
        <is>
          <t>Minimum Paid Hours per Call-Out</t>
        </is>
      </c>
      <c r="B5" s="34" t="n">
        <v>2</v>
      </c>
      <c r="C5" s="31" t="inlineStr">
        <is>
          <t>Hours per recorded call-out event</t>
        </is>
      </c>
      <c r="E5" s="33" t="inlineStr">
        <is>
          <t>Confirmed</t>
        </is>
      </c>
      <c r="F5" s="33" t="inlineStr">
        <is>
          <t>No</t>
        </is>
      </c>
      <c r="G5" s="33" t="inlineStr">
        <is>
          <t>South</t>
        </is>
      </c>
    </row>
    <row r="6">
      <c r="A6" s="29" t="inlineStr">
        <is>
          <t>Mileage Reimbursement Rate</t>
        </is>
      </c>
      <c r="B6" s="49" t="n">
        <v>0.67</v>
      </c>
      <c r="C6" s="31" t="inlineStr">
        <is>
          <t>U.S. dollars per on-call mile; company planning assumption</t>
        </is>
      </c>
      <c r="E6" s="33" t="inlineStr">
        <is>
          <t>Completed</t>
        </is>
      </c>
      <c r="G6" s="33" t="inlineStr">
        <is>
          <t>Central</t>
        </is>
      </c>
    </row>
    <row r="7">
      <c r="A7" s="29" t="inlineStr">
        <is>
          <t>Dashboard Look-Ahead Days</t>
        </is>
      </c>
      <c r="B7" s="35" t="n">
        <v>14</v>
      </c>
      <c r="C7" s="31" t="inlineStr">
        <is>
          <t>Days included in upcoming coverage KPIs</t>
        </is>
      </c>
      <c r="E7" s="33" t="inlineStr">
        <is>
          <t>Canceled</t>
        </is>
      </c>
      <c r="G7" s="33" t="inlineStr">
        <is>
          <t>Airport</t>
        </is>
      </c>
    </row>
    <row r="8">
      <c r="A8" s="29" t="inlineStr">
        <is>
          <t>Fairness Window Days</t>
        </is>
      </c>
      <c r="B8" s="35" t="n">
        <v>90</v>
      </c>
      <c r="C8" s="31" t="inlineStr">
        <is>
          <t>Days used for rotation workload comparisons</t>
        </is>
      </c>
      <c r="G8" s="33" t="inlineStr">
        <is>
          <t>East</t>
        </is>
      </c>
    </row>
    <row r="9">
      <c r="A9" s="29" t="inlineStr">
        <is>
          <t>Near-Term Warning Days</t>
        </is>
      </c>
      <c r="B9" s="35" t="n">
        <v>3</v>
      </c>
      <c r="C9" s="31" t="inlineStr">
        <is>
          <t>Days before a shift receives near-term highlighting</t>
        </is>
      </c>
      <c r="G9" s="33" t="inlineStr">
        <is>
          <t>West</t>
        </is>
      </c>
    </row>
    <row r="12">
      <c r="A12" s="36" t="inlineStr">
        <is>
          <t>Planning Notes</t>
        </is>
      </c>
    </row>
    <row r="13" ht="28" customHeight="1">
      <c r="A13" s="37" t="inlineStr">
        <is>
          <t>This workbook does not contact drivers or send reminders.</t>
        </is>
      </c>
    </row>
    <row r="14" ht="28" customHeight="1">
      <c r="A14" s="37" t="inlineStr">
        <is>
          <t>Schedule assignments and call-out activity must be entered manually.</t>
        </is>
      </c>
    </row>
    <row r="15" ht="28" customHeight="1">
      <c r="A15" s="37" t="inlineStr">
        <is>
          <t>Estimated pay uses the assumptions above and is not a payroll calculation.</t>
        </is>
      </c>
    </row>
    <row r="16" ht="28" customHeight="1">
      <c r="A16" s="37" t="inlineStr">
        <is>
          <t>Overlap and eligibility checks support planning but do not validate hours-of-service or other regulatory requirements.</t>
        </is>
      </c>
    </row>
  </sheetData>
  <mergeCells count="1">
    <mergeCell ref="A1:G1"/>
  </mergeCells>
  <dataValidations count="2">
    <dataValidation sqref="B3:B6" showDropDown="0" showInputMessage="1" showErrorMessage="1" allowBlank="0" errorTitle="Invalid setting" error="Enter a number greater than or equal to zero." promptTitle="Editable planning assumption" prompt="Enter a nonnegative amount used for workbook estimates." type="decimal" errorStyle="stop" operator="greaterThanOrEqual">
      <formula1>0</formula1>
    </dataValidation>
    <dataValidation sqref="B7:B9" showDropDown="0" showInputMessage="1" showErrorMessage="1" allowBlank="0" errorTitle="Invalid day count" error="Enter a whole number from 1 through 365." promptTitle="Editable timing assumption" prompt="Enter the number of calendar days used by workbook calculations." type="whole" errorStyle="stop" operator="between">
      <formula1>1</formula1>
      <formula2>365</formula2>
    </dataValidation>
  </dataValidations>
  <pageMargins left="0.25" right="0.25" top="0.4" bottom="0.4" header="0.2" footer="0.2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2026-09-08T01:34:08Z</dcterms:created>
  <dcterms:modified xmlns:dcterms="http://purl.org/dc/terms/" xmlns:xsi="http://www.w3.org/2001/XMLSchema-instance" xsi:type="dcterms:W3CDTF">2026-09-08T01:34:10+00:00Z</dcterms:modified>
</cp:coreProperties>
</file>