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Dispatch Log" sheetId="2" state="visible" r:id="rId2"/>
    <sheet xmlns:r="http://schemas.openxmlformats.org/officeDocument/2006/relationships" name="Fleet Roster" sheetId="3" state="visible" r:id="rId3"/>
    <sheet xmlns:r="http://schemas.openxmlformats.org/officeDocument/2006/relationships" name="Settings" sheetId="4" state="visible" r:id="rId4"/>
  </sheets>
  <definedNames>
    <definedName name="_xlnm.Print_Area" localSheetId="0">'Dashboard'!$A$1:$J$35</definedName>
    <definedName name="_xlnm.Print_Area" localSheetId="1">'Dispatch Log'!$A$1:$AE$13</definedName>
    <definedName name="_xlnm.Print_Area" localSheetId="2">'Fleet Roster'!$A$1:$I$20</definedName>
    <definedName name="_xlnm.Print_Area" localSheetId="3">'Settings'!$A$1:$O$54</definedName>
  </definedNames>
  <calcPr calcId="124519" calcMode="auto" fullCalcOnLoad="1" forceFullCalc="1"/>
</workbook>
</file>

<file path=xl/styles.xml><?xml version="1.0" encoding="utf-8"?>
<styleSheet xmlns="http://schemas.openxmlformats.org/spreadsheetml/2006/main">
  <numFmts count="4">
    <numFmt numFmtId="164" formatCode="m/d/yyyy"/>
    <numFmt numFmtId="165" formatCode="0.0%"/>
    <numFmt numFmtId="166" formatCode="0.0"/>
    <numFmt numFmtId="167" formatCode="$#,##0.00"/>
  </numFmts>
  <fonts count="7">
    <font>
      <name val="Calibri"/>
      <family val="2"/>
      <color theme="1"/>
      <sz val="11"/>
      <scheme val="minor"/>
    </font>
    <font>
      <name val="Aptos Display"/>
      <b val="1"/>
      <color rgb="00FFFFFF"/>
      <sz val="18"/>
    </font>
    <font>
      <name val="Aptos"/>
      <i val="1"/>
      <color rgb="0040545E"/>
      <sz val="10"/>
    </font>
    <font>
      <name val="Aptos"/>
      <color rgb="001F2933"/>
      <sz val="10"/>
    </font>
    <font>
      <name val="Aptos"/>
      <b val="1"/>
      <color rgb="00FFFFFF"/>
      <sz val="10"/>
    </font>
    <font>
      <name val="Aptos"/>
      <b val="1"/>
      <color rgb="001F2933"/>
      <sz val="10"/>
    </font>
    <font>
      <name val="Aptos Display"/>
      <b val="1"/>
      <color rgb="00123B52"/>
      <sz val="14"/>
    </font>
  </fonts>
  <fills count="8">
    <fill>
      <patternFill/>
    </fill>
    <fill>
      <patternFill patternType="gray125"/>
    </fill>
    <fill>
      <patternFill patternType="solid">
        <fgColor rgb="00123B52"/>
      </patternFill>
    </fill>
    <fill>
      <patternFill patternType="solid">
        <fgColor rgb="00FFF3BF"/>
      </patternFill>
    </fill>
    <fill>
      <patternFill patternType="solid">
        <fgColor rgb="00E0F3EF"/>
      </patternFill>
    </fill>
    <fill>
      <patternFill patternType="solid">
        <fgColor rgb="00F1F7F5"/>
      </patternFill>
    </fill>
    <fill>
      <patternFill patternType="solid">
        <fgColor rgb="002A8C82"/>
      </patternFill>
    </fill>
    <fill>
      <patternFill patternType="solid">
        <fgColor rgb="00FFFFFF"/>
      </patternFill>
    </fill>
  </fills>
  <borders count="6">
    <border>
      <left/>
      <right/>
      <top/>
      <bottom/>
      <diagonal/>
    </border>
    <border>
      <left style="thin">
        <color rgb="00CDDDE1"/>
      </left>
      <right style="thin">
        <color rgb="00CDDDE1"/>
      </right>
      <top style="thin">
        <color rgb="00CDDDE1"/>
      </top>
      <bottom style="thin">
        <color rgb="00CDDDE1"/>
      </bottom>
    </border>
    <border>
      <left/>
      <right/>
      <top style="thin">
        <color rgb="00CDDDE1"/>
      </top>
      <bottom/>
      <diagonal/>
    </border>
    <border>
      <left/>
      <right style="thin">
        <color rgb="00CDDDE1"/>
      </right>
      <top style="thin">
        <color rgb="00CDDDE1"/>
      </top>
      <bottom/>
      <diagonal/>
    </border>
    <border>
      <left/>
      <right/>
      <top style="thin">
        <color rgb="00CDDDE1"/>
      </top>
      <bottom style="thin">
        <color rgb="00CDDDE1"/>
      </bottom>
      <diagonal/>
    </border>
    <border>
      <left/>
      <right style="thin">
        <color rgb="00CDDDE1"/>
      </right>
      <top style="thin">
        <color rgb="00CDDDE1"/>
      </top>
      <bottom style="thin">
        <color rgb="00CDDDE1"/>
      </bottom>
      <diagonal/>
    </border>
  </borders>
  <cellStyleXfs count="1">
    <xf numFmtId="0" fontId="0" fillId="0" borderId="0"/>
  </cellStyleXfs>
  <cellXfs count="57">
    <xf numFmtId="0" fontId="0" fillId="0" borderId="0" pivotButton="0" quotePrefix="0" xfId="0"/>
    <xf numFmtId="0" fontId="1" fillId="2" borderId="1" applyAlignment="1" pivotButton="0" quotePrefix="0" xfId="0">
      <alignment horizontal="center" vertical="center"/>
    </xf>
    <xf numFmtId="0" fontId="0" fillId="2" borderId="1" pivotButton="0" quotePrefix="0" xfId="0"/>
    <xf numFmtId="0" fontId="2" fillId="0" borderId="0" applyAlignment="1" pivotButton="0" quotePrefix="0" xfId="0">
      <alignment horizontal="left" vertical="top" wrapText="1"/>
    </xf>
    <xf numFmtId="0" fontId="4" fillId="6" borderId="1" applyAlignment="1" pivotButton="0" quotePrefix="0" xfId="0">
      <alignment horizontal="center" vertical="center"/>
    </xf>
    <xf numFmtId="164" fontId="5" fillId="4" borderId="1" applyAlignment="1" pivotButton="0" quotePrefix="0" xfId="0">
      <alignment horizontal="center" vertical="center"/>
    </xf>
    <xf numFmtId="0" fontId="4" fillId="2" borderId="1" applyAlignment="1" pivotButton="0" quotePrefix="0" xfId="0">
      <alignment horizontal="center" vertical="center" wrapText="1"/>
    </xf>
    <xf numFmtId="1" fontId="6" fillId="5" borderId="1" applyAlignment="1" pivotButton="0" quotePrefix="0" xfId="0">
      <alignment horizontal="center" vertical="center"/>
    </xf>
    <xf numFmtId="165" fontId="6" fillId="5" borderId="1" applyAlignment="1" pivotButton="0" quotePrefix="0" xfId="0">
      <alignment horizontal="center" vertical="center"/>
    </xf>
    <xf numFmtId="166" fontId="6" fillId="5" borderId="1" applyAlignment="1" pivotButton="0" quotePrefix="0" xfId="0">
      <alignment horizontal="center" vertical="center"/>
    </xf>
    <xf numFmtId="167" fontId="6" fillId="5" borderId="1" applyAlignment="1" pivotButton="0" quotePrefix="0" xfId="0">
      <alignment horizontal="center" vertical="center"/>
    </xf>
    <xf numFmtId="0" fontId="3" fillId="5" borderId="1" applyAlignment="1" pivotButton="0" quotePrefix="0" xfId="0">
      <alignment horizontal="left" vertical="center"/>
    </xf>
    <xf numFmtId="1" fontId="3" fillId="5" borderId="1" applyAlignment="1" pivotButton="0" quotePrefix="0" xfId="0">
      <alignment horizontal="center" vertical="center"/>
    </xf>
    <xf numFmtId="166" fontId="3" fillId="5" borderId="1" applyAlignment="1" pivotButton="0" quotePrefix="0" xfId="0">
      <alignment horizontal="center" vertical="center"/>
    </xf>
    <xf numFmtId="165" fontId="3" fillId="5" borderId="1" applyAlignment="1" pivotButton="0" quotePrefix="0" xfId="0">
      <alignment horizontal="center" vertical="center"/>
    </xf>
    <xf numFmtId="0" fontId="4" fillId="2" borderId="1" pivotButton="0" quotePrefix="0" xfId="0"/>
    <xf numFmtId="0" fontId="3" fillId="5" borderId="1" applyAlignment="1" pivotButton="0" quotePrefix="0" xfId="0">
      <alignment horizontal="left" vertical="top" wrapText="1"/>
    </xf>
    <xf numFmtId="0" fontId="3" fillId="5" borderId="1" applyAlignment="1" pivotButton="0" quotePrefix="0" xfId="0">
      <alignment horizontal="center" vertical="center"/>
    </xf>
    <xf numFmtId="167" fontId="3" fillId="5" borderId="1" applyAlignment="1" pivotButton="0" quotePrefix="0" xfId="0">
      <alignment horizontal="center" vertical="center"/>
    </xf>
    <xf numFmtId="0" fontId="0" fillId="4" borderId="1" pivotButton="0" quotePrefix="0" xfId="0"/>
    <xf numFmtId="0" fontId="3" fillId="7" borderId="1" applyAlignment="1" pivotButton="0" quotePrefix="0" xfId="0">
      <alignment horizontal="left" vertical="center"/>
    </xf>
    <xf numFmtId="0" fontId="0" fillId="7" borderId="1" pivotButton="0" quotePrefix="0" xfId="0"/>
    <xf numFmtId="0" fontId="0" fillId="5" borderId="1" pivotButton="0" quotePrefix="0" xfId="0"/>
    <xf numFmtId="0" fontId="0" fillId="3" borderId="1" pivotButton="0" quotePrefix="0" xfId="0"/>
    <xf numFmtId="0" fontId="5" fillId="4" borderId="1" applyAlignment="1" pivotButton="0" quotePrefix="0" xfId="0">
      <alignment horizontal="left" vertical="top" wrapText="1"/>
    </xf>
    <xf numFmtId="164" fontId="3" fillId="4" borderId="1" applyAlignment="1" pivotButton="0" quotePrefix="0" xfId="0">
      <alignment horizontal="left" vertical="center"/>
    </xf>
    <xf numFmtId="0" fontId="3" fillId="4" borderId="1" applyAlignment="1" pivotButton="0" quotePrefix="0" xfId="0">
      <alignment horizontal="left" vertical="center"/>
    </xf>
    <xf numFmtId="1" fontId="3" fillId="4" borderId="1" applyAlignment="1" pivotButton="0" quotePrefix="0" xfId="0">
      <alignment horizontal="left" vertical="center"/>
    </xf>
    <xf numFmtId="0" fontId="3" fillId="4" borderId="1" applyAlignment="1" pivotButton="0" quotePrefix="0" xfId="0">
      <alignment horizontal="left" vertical="top" wrapText="1"/>
    </xf>
    <xf numFmtId="49" fontId="3" fillId="4" borderId="1" applyAlignment="1" pivotButton="0" quotePrefix="0" xfId="0">
      <alignment horizontal="left" vertical="center"/>
    </xf>
    <xf numFmtId="18" fontId="3" fillId="4" borderId="1" applyAlignment="1" pivotButton="0" quotePrefix="0" xfId="0">
      <alignment horizontal="left" vertical="center"/>
    </xf>
    <xf numFmtId="166" fontId="3" fillId="4" borderId="1" applyAlignment="1" pivotButton="0" quotePrefix="0" xfId="0">
      <alignment horizontal="left" vertical="center"/>
    </xf>
    <xf numFmtId="167" fontId="3" fillId="4" borderId="1" applyAlignment="1" pivotButton="0" quotePrefix="0" xfId="0">
      <alignment horizontal="left" vertical="center"/>
    </xf>
    <xf numFmtId="1" fontId="3" fillId="5" borderId="1" applyAlignment="1" pivotButton="0" quotePrefix="0" xfId="0">
      <alignment horizontal="left" vertical="center"/>
    </xf>
    <xf numFmtId="166" fontId="3" fillId="5" borderId="1" applyAlignment="1" pivotButton="0" quotePrefix="0" xfId="0">
      <alignment horizontal="left" vertical="center"/>
    </xf>
    <xf numFmtId="167" fontId="3" fillId="5" borderId="1" applyAlignment="1" pivotButton="0" quotePrefix="0" xfId="0">
      <alignment horizontal="left" vertical="center"/>
    </xf>
    <xf numFmtId="0" fontId="3" fillId="0" borderId="1" applyAlignment="1" pivotButton="0" quotePrefix="0" xfId="0">
      <alignment horizontal="left" vertical="center"/>
    </xf>
    <xf numFmtId="164" fontId="3" fillId="3" borderId="1" applyAlignment="1" pivotButton="0" quotePrefix="0" xfId="0">
      <alignment horizontal="left" vertical="center"/>
    </xf>
    <xf numFmtId="0" fontId="3" fillId="0" borderId="1" applyAlignment="1" pivotButton="0" quotePrefix="0" xfId="0">
      <alignment horizontal="left" vertical="top" wrapText="1"/>
    </xf>
    <xf numFmtId="0" fontId="3" fillId="3" borderId="1" applyAlignment="1" pivotButton="0" quotePrefix="0" xfId="0">
      <alignment horizontal="left" vertical="center"/>
    </xf>
    <xf numFmtId="165" fontId="3" fillId="3" borderId="1" applyAlignment="1" pivotButton="0" quotePrefix="0" xfId="0">
      <alignment horizontal="left" vertical="center"/>
    </xf>
    <xf numFmtId="167" fontId="3" fillId="3" borderId="1" applyAlignment="1" pivotButton="0" quotePrefix="0" xfId="0">
      <alignment horizontal="left" vertical="center"/>
    </xf>
    <xf numFmtId="1" fontId="3" fillId="3" borderId="1" applyAlignment="1" pivotButton="0" quotePrefix="0" xfId="0">
      <alignment horizontal="left" vertical="center"/>
    </xf>
    <xf numFmtId="166" fontId="3" fillId="3" borderId="1" applyAlignment="1" pivotButton="0" quotePrefix="0" xfId="0">
      <alignment horizontal="left" vertical="center"/>
    </xf>
    <xf numFmtId="0" fontId="0" fillId="0" borderId="4" pivotButton="0" quotePrefix="0" xfId="0"/>
    <xf numFmtId="0" fontId="0" fillId="0" borderId="5" pivotButton="0" quotePrefix="0" xfId="0"/>
    <xf numFmtId="164" fontId="5" fillId="4" borderId="1" applyAlignment="1" pivotButton="0" quotePrefix="0" xfId="0">
      <alignment horizontal="center" vertical="center"/>
    </xf>
    <xf numFmtId="165" fontId="6" fillId="5" borderId="1" applyAlignment="1" pivotButton="0" quotePrefix="0" xfId="0">
      <alignment horizontal="center" vertical="center"/>
    </xf>
    <xf numFmtId="166" fontId="6" fillId="5" borderId="1" applyAlignment="1" pivotButton="0" quotePrefix="0" xfId="0">
      <alignment horizontal="center" vertical="center"/>
    </xf>
    <xf numFmtId="166" fontId="3" fillId="5" borderId="1" applyAlignment="1" pivotButton="0" quotePrefix="0" xfId="0">
      <alignment horizontal="center" vertical="center"/>
    </xf>
    <xf numFmtId="165" fontId="3" fillId="5" borderId="1" applyAlignment="1" pivotButton="0" quotePrefix="0" xfId="0">
      <alignment horizontal="center" vertical="center"/>
    </xf>
    <xf numFmtId="164" fontId="3" fillId="4" borderId="1" applyAlignment="1" pivotButton="0" quotePrefix="0" xfId="0">
      <alignment horizontal="left" vertical="center"/>
    </xf>
    <xf numFmtId="166" fontId="3" fillId="4" borderId="1" applyAlignment="1" pivotButton="0" quotePrefix="0" xfId="0">
      <alignment horizontal="left" vertical="center"/>
    </xf>
    <xf numFmtId="166" fontId="3" fillId="5" borderId="1" applyAlignment="1" pivotButton="0" quotePrefix="0" xfId="0">
      <alignment horizontal="left" vertical="center"/>
    </xf>
    <xf numFmtId="164" fontId="3" fillId="3" borderId="1" applyAlignment="1" pivotButton="0" quotePrefix="0" xfId="0">
      <alignment horizontal="left" vertical="center"/>
    </xf>
    <xf numFmtId="165" fontId="3" fillId="3" borderId="1" applyAlignment="1" pivotButton="0" quotePrefix="0" xfId="0">
      <alignment horizontal="left" vertical="center"/>
    </xf>
    <xf numFmtId="166" fontId="3" fillId="3" borderId="1" applyAlignment="1" pivotButton="0" quotePrefix="0" xfId="0">
      <alignment horizontal="left" vertical="center"/>
    </xf>
  </cellXfs>
  <cellStyles count="1">
    <cellStyle name="Normal" xfId="0" builtinId="0" hidden="0"/>
  </cellStyles>
  <dxfs count="6">
    <dxf>
      <font>
        <name val="Aptos"/>
        <b val="1"/>
        <color rgb="00176B45"/>
        <sz val="10"/>
      </font>
      <fill>
        <patternFill patternType="solid">
          <fgColor rgb="00D9EAD3"/>
        </patternFill>
      </fill>
    </dxf>
    <dxf>
      <font>
        <name val="Aptos"/>
        <b val="1"/>
        <color rgb="009C0006"/>
        <sz val="10"/>
      </font>
      <fill>
        <patternFill patternType="solid">
          <fgColor rgb="00F4CCCC"/>
        </patternFill>
      </fill>
    </dxf>
    <dxf>
      <font>
        <name val="Aptos"/>
        <b val="1"/>
        <color rgb="008A4B08"/>
        <sz val="10"/>
      </font>
      <fill>
        <patternFill patternType="solid">
          <fgColor rgb="00FCE5CD"/>
        </patternFill>
      </fill>
    </dxf>
    <dxf>
      <font>
        <name val="Aptos"/>
        <b val="1"/>
        <color rgb="001F2933"/>
        <sz val="10"/>
      </font>
      <fill>
        <patternFill patternType="solid">
          <fgColor rgb="00E0F3EF"/>
        </patternFill>
      </fill>
    </dxf>
    <dxf>
      <font>
        <name val="Aptos"/>
        <color rgb="00666666"/>
        <sz val="10"/>
      </font>
      <fill>
        <patternFill patternType="solid">
          <fgColor rgb="00E7ECEF"/>
        </patternFill>
      </fill>
    </dxf>
    <dxf>
      <font>
        <name val="Aptos"/>
        <b val="1"/>
        <color rgb="00176B45"/>
        <sz val="10"/>
      </font>
      <fill>
        <patternFill patternType="solid">
          <fgColor rgb="00F1F7F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Stops by Status</a:t>
            </a:r>
          </a:p>
        </rich>
      </tx>
    </title>
    <plotArea>
      <barChart>
        <barDir val="bar"/>
        <grouping val="clustered"/>
        <varyColors val="0"/>
        <ser>
          <idx val="0"/>
          <order val="0"/>
          <tx>
            <strRef>
              <f>'Dashboard'!B12</f>
            </strRef>
          </tx>
          <spPr>
            <a:solidFill xmlns:a="http://schemas.openxmlformats.org/drawingml/2006/main">
              <a:srgbClr val="123B52"/>
            </a:solidFill>
            <a:ln xmlns:a="http://schemas.openxmlformats.org/drawingml/2006/main">
              <a:solidFill>
                <a:srgbClr val="123B52"/>
              </a:solidFill>
              <a:prstDash val="solid"/>
            </a:ln>
          </spPr>
          <cat>
            <numRef>
              <f>'Dashboard'!$A$13:$A$19</f>
            </numRef>
          </cat>
          <val>
            <numRef>
              <f>'Dashboard'!$B$13:$B$19</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Stops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Status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21</row>
      <rowOff>0</rowOff>
    </from>
    <ext cx="4140000" cy="23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DispatchTbl" displayName="DispatchTbl" ref="A3:AE13" headerRowCount="1">
  <autoFilter ref="A3:AE13"/>
  <tableColumns count="31">
    <tableColumn id="1" name="Dispatch Date"/>
    <tableColumn id="2" name="Route ID"/>
    <tableColumn id="3" name="Stop #"/>
    <tableColumn id="4" name="Order ID"/>
    <tableColumn id="5" name="Customer"/>
    <tableColumn id="6" name="Address"/>
    <tableColumn id="7" name="City"/>
    <tableColumn id="8" name="State"/>
    <tableColumn id="9" name="ZIP Code"/>
    <tableColumn id="10" name="Delivery Window Start"/>
    <tableColumn id="11" name="Delivery Window End"/>
    <tableColumn id="12" name="Driver"/>
    <tableColumn id="13" name="Vehicle ID"/>
    <tableColumn id="14" name="Packages"/>
    <tableColumn id="15" name="Planned Leg Miles"/>
    <tableColumn id="16" name="Actual Leg Miles"/>
    <tableColumn id="17" name="Dispatch Time"/>
    <tableColumn id="18" name="Arrival Time"/>
    <tableColumn id="19" name="Completion Time"/>
    <tableColumn id="20" name="Status"/>
    <tableColumn id="21" name="Exception Code"/>
    <tableColumn id="22" name="Driver / Dispatch Notes"/>
    <tableColumn id="23" name="COD Amount"/>
    <tableColumn id="24" name="COD Collected"/>
    <tableColumn id="25" name="Stop Duration (min)"/>
    <tableColumn id="26" name="On-Time?"/>
    <tableColumn id="27" name="Late Minutes"/>
    <tableColumn id="28" name="Miles Variance"/>
    <tableColumn id="29" name="Estimated Mileage Cost"/>
    <tableColumn id="30" name="COD Balance"/>
    <tableColumn id="31" name="Data Check"/>
  </tableColumns>
  <tableStyleInfo name="TableStyleMedium2" showFirstColumn="0" showLastColumn="0" showRowStripes="1" showColumnStripes="0"/>
</table>
</file>

<file path=xl/tables/table2.xml><?xml version="1.0" encoding="utf-8"?>
<table xmlns="http://schemas.openxmlformats.org/spreadsheetml/2006/main" id="2" name="DriverTbl" displayName="DriverTbl" ref="A3:C9" headerRowCount="1">
  <autoFilter ref="A3:C9"/>
  <tableColumns count="3">
    <tableColumn id="1" name="Driver Name"/>
    <tableColumn id="2" name="Mobile Phone"/>
    <tableColumn id="3" name="Driver Status"/>
  </tableColumns>
  <tableStyleInfo name="TableStyleMedium2" showFirstColumn="0" showLastColumn="0" showRowStripes="1" showColumnStripes="0"/>
</table>
</file>

<file path=xl/tables/table3.xml><?xml version="1.0" encoding="utf-8"?>
<table xmlns="http://schemas.openxmlformats.org/spreadsheetml/2006/main" id="3" name="VehicleTbl" displayName="VehicleTbl" ref="E3:I9" headerRowCount="1">
  <autoFilter ref="E3:I9"/>
  <tableColumns count="5">
    <tableColumn id="5" name="Vehicle ID"/>
    <tableColumn id="6" name="Vehicle Type"/>
    <tableColumn id="7" name="Package Capacity"/>
    <tableColumn id="8" name="License Plate"/>
    <tableColumn id="9" name="Vehicle Status"/>
  </tableColumns>
  <tableStyleInfo name="TableStyleMedium2" showFirstColumn="0" showLastColumn="0" showRowStripes="1" showColumnStripes="0"/>
</table>
</file>

<file path=xl/tables/table4.xml><?xml version="1.0" encoding="utf-8"?>
<table xmlns="http://schemas.openxmlformats.org/spreadsheetml/2006/main" id="4" name="AssumptionsTbl" displayName="AssumptionsTbl" ref="A3:C13" headerRowCount="1">
  <autoFilter ref="A3:C13"/>
  <tableColumns count="3">
    <tableColumn id="1" name="Setting"/>
    <tableColumn id="2" name="Value"/>
    <tableColumn id="3"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table" Target="/xl/tables/table3.xml" Id="rId2"/></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sheet1.xml><?xml version="1.0" encoding="utf-8"?>
<worksheet xmlns="http://schemas.openxmlformats.org/spreadsheetml/2006/main">
  <sheetPr>
    <outlinePr summaryBelow="1" summaryRight="1"/>
    <pageSetUpPr fitToPage="1"/>
  </sheetPr>
  <dimension ref="A1:J101"/>
  <sheetViews>
    <sheetView showGridLines="0" zoomScale="90" workbookViewId="0">
      <pane ySplit="3" topLeftCell="A4" activePane="bottomLeft" state="frozen"/>
      <selection pane="bottomLeft" activeCell="A1" sqref="A1"/>
    </sheetView>
  </sheetViews>
  <sheetFormatPr baseColWidth="8" defaultRowHeight="15"/>
  <cols>
    <col width="25" customWidth="1" min="1" max="1"/>
    <col width="14" customWidth="1" min="2" max="2"/>
    <col width="23" customWidth="1" min="3" max="3"/>
    <col width="18" customWidth="1" min="4" max="4"/>
    <col width="23" customWidth="1" min="5" max="5"/>
    <col width="14" customWidth="1" min="6" max="6"/>
    <col width="29" customWidth="1" min="7" max="7"/>
    <col width="15" customWidth="1" min="8" max="8"/>
    <col width="15" customWidth="1" min="9" max="9"/>
    <col width="17" customWidth="1" min="10" max="10"/>
  </cols>
  <sheetData>
    <row r="1" ht="30" customHeight="1">
      <c r="A1" s="1" t="inlineStr">
        <is>
          <t>Last Mile Dispatch Dashboard</t>
        </is>
      </c>
      <c r="B1" s="44" t="n"/>
      <c r="C1" s="44" t="n"/>
      <c r="D1" s="44" t="n"/>
      <c r="E1" s="44" t="n"/>
      <c r="F1" s="44" t="n"/>
      <c r="G1" s="44" t="n"/>
      <c r="H1" s="44" t="n"/>
      <c r="I1" s="44" t="n"/>
      <c r="J1" s="45" t="n"/>
    </row>
    <row r="2" ht="30" customHeight="1">
      <c r="A2" s="3" t="inlineStr">
        <is>
          <t>Manual dispatch planning and status tracking. No GPS tracking or route optimization is included.</t>
        </is>
      </c>
    </row>
    <row r="3" ht="25" customHeight="1">
      <c r="A3" s="4" t="inlineStr">
        <is>
          <t>Report Date</t>
        </is>
      </c>
      <c r="B3" s="46" t="n">
        <v>46272</v>
      </c>
    </row>
    <row r="4"/>
    <row r="5" ht="40" customHeight="1">
      <c r="A5" s="6" t="inlineStr">
        <is>
          <t>Planned Stops</t>
        </is>
      </c>
      <c r="B5" s="7">
        <f>COUNTIFS('Dispatch Log'!$A$4:$A$1000,$B$3)</f>
        <v/>
      </c>
      <c r="C5" s="6" t="inlineStr">
        <is>
          <t>Delivered Stops</t>
        </is>
      </c>
      <c r="D5" s="7">
        <f>COUNTIFS('Dispatch Log'!$A$4:$A$1000,$B$3,'Dispatch Log'!$T$4:$T$1000,"Delivered")</f>
        <v/>
      </c>
      <c r="E5" s="6" t="inlineStr">
        <is>
          <t>Open / Unresolved Stops</t>
        </is>
      </c>
      <c r="F5" s="7">
        <f>COUNTIFS('Dispatch Log'!$A$4:$A$1000,$B$3,'Dispatch Log'!$T$4:$T$1000,"Pending")+COUNTIFS('Dispatch Log'!$A$4:$A$1000,$B$3,'Dispatch Log'!$T$4:$T$1000,"Dispatched")+COUNTIFS('Dispatch Log'!$A$4:$A$1000,$B$3,'Dispatch Log'!$T$4:$T$1000,"Out for Delivery")+COUNTIFS('Dispatch Log'!$A$4:$A$1000,$B$3,'Dispatch Log'!$T$4:$T$1000,"Attempted")+COUNTIFS('Dispatch Log'!$A$4:$A$1000,$B$3,'Dispatch Log'!$T$4:$T$1000,"Exception")</f>
        <v/>
      </c>
      <c r="G5" s="6" t="inlineStr">
        <is>
          <t>Exception Stops</t>
        </is>
      </c>
      <c r="H5" s="7">
        <f>COUNTIFS('Dispatch Log'!$A$4:$A$1000,$B$3,'Dispatch Log'!$T$4:$T$1000,"Attempted")+COUNTIFS('Dispatch Log'!$A$4:$A$1000,$B$3,'Dispatch Log'!$T$4:$T$1000,"Exception")</f>
        <v/>
      </c>
    </row>
    <row r="6"/>
    <row r="7" ht="40" customHeight="1">
      <c r="A7" s="6" t="inlineStr">
        <is>
          <t>On-Time Rate</t>
        </is>
      </c>
      <c r="B7" s="47">
        <f>IFERROR(COUNTIFS('Dispatch Log'!$A$4:$A$1000,$B$3,'Dispatch Log'!$Z$4:$Z$1000,"Yes")/COUNTIFS('Dispatch Log'!$A$4:$A$1000,$B$3,'Dispatch Log'!$T$4:$T$1000,"Delivered"),0)</f>
        <v/>
      </c>
      <c r="C7" s="6" t="inlineStr">
        <is>
          <t>Packages Scheduled</t>
        </is>
      </c>
      <c r="D7" s="7">
        <f>SUMIFS('Dispatch Log'!$N$4:$N$1000,'Dispatch Log'!$A$4:$A$1000,$B$3)</f>
        <v/>
      </c>
      <c r="E7" s="6" t="inlineStr">
        <is>
          <t>Actual Miles</t>
        </is>
      </c>
      <c r="F7" s="48">
        <f>SUMIFS('Dispatch Log'!$P$4:$P$1000,'Dispatch Log'!$A$4:$A$1000,$B$3)</f>
        <v/>
      </c>
      <c r="G7" s="6" t="inlineStr">
        <is>
          <t>Estimated Mileage Cost</t>
        </is>
      </c>
      <c r="H7" s="10">
        <f>SUMIFS('Dispatch Log'!$AC$4:$AC$1000,'Dispatch Log'!$A$4:$A$1000,$B$3)</f>
        <v/>
      </c>
    </row>
    <row r="8"/>
    <row r="9" ht="40" customHeight="1">
      <c r="A9" s="6" t="inlineStr">
        <is>
          <t>COD Outstanding</t>
        </is>
      </c>
      <c r="B9" s="10">
        <f>SUMIFS('Dispatch Log'!$AD$4:$AD$1000,'Dispatch Log'!$A$4:$A$1000,$B$3)</f>
        <v/>
      </c>
      <c r="C9" s="6" t="inlineStr">
        <is>
          <t>Data Issues</t>
        </is>
      </c>
      <c r="D9" s="7">
        <f>COUNTIFS('Dispatch Log'!$A$4:$A$1000,$B$3,'Dispatch Log'!$AE$4:$AE$1000,"&lt;&gt;OK",'Dispatch Log'!$AE$4:$AE$1000,"&lt;&gt;")</f>
        <v/>
      </c>
      <c r="E9" s="6" t="inlineStr">
        <is>
          <t>Late Deliveries</t>
        </is>
      </c>
      <c r="F9" s="7">
        <f>COUNTIFS('Dispatch Log'!$A$4:$A$1000,$B$3,'Dispatch Log'!$Z$4:$Z$1000,"No")</f>
        <v/>
      </c>
      <c r="G9" s="6" t="inlineStr">
        <is>
          <t>Target On-Time Rate</t>
        </is>
      </c>
      <c r="H9" s="47">
        <f>IFERROR('Settings'!$B$5,0)</f>
        <v/>
      </c>
    </row>
    <row r="10"/>
    <row r="11"/>
    <row r="12" ht="32" customHeight="1">
      <c r="A12" s="6" t="inlineStr">
        <is>
          <t>Status</t>
        </is>
      </c>
      <c r="B12" s="6" t="inlineStr">
        <is>
          <t>Stops</t>
        </is>
      </c>
      <c r="D12" s="6" t="inlineStr">
        <is>
          <t>Driver</t>
        </is>
      </c>
      <c r="E12" s="6" t="inlineStr">
        <is>
          <t>Stops</t>
        </is>
      </c>
      <c r="F12" s="6" t="inlineStr">
        <is>
          <t>Delivered</t>
        </is>
      </c>
      <c r="G12" s="6" t="inlineStr">
        <is>
          <t>Exceptions</t>
        </is>
      </c>
      <c r="H12" s="6" t="inlineStr">
        <is>
          <t>Packages</t>
        </is>
      </c>
      <c r="I12" s="6" t="inlineStr">
        <is>
          <t>Actual Miles</t>
        </is>
      </c>
      <c r="J12" s="6" t="inlineStr">
        <is>
          <t>Completion Rate</t>
        </is>
      </c>
    </row>
    <row r="13">
      <c r="A13" s="11" t="inlineStr">
        <is>
          <t>Pending</t>
        </is>
      </c>
      <c r="B13" s="12">
        <f>COUNTIFS('Dispatch Log'!$A$4:$A$1000,$B$3,'Dispatch Log'!$T$4:$T$1000,A13)</f>
        <v/>
      </c>
      <c r="D13" s="11">
        <f>IFERROR('Fleet Roster'!A4,"")</f>
        <v/>
      </c>
      <c r="E13" s="12">
        <f>COUNTIFS('Dispatch Log'!$A$4:$A$1000,$B$3,'Dispatch Log'!$L$4:$L$1000,$D13)</f>
        <v/>
      </c>
      <c r="F13" s="12">
        <f>COUNTIFS('Dispatch Log'!$A$4:$A$1000,$B$3,'Dispatch Log'!$L$4:$L$1000,$D13,'Dispatch Log'!$T$4:$T$1000,"Delivered")</f>
        <v/>
      </c>
      <c r="G13" s="12">
        <f>COUNTIFS('Dispatch Log'!$A$4:$A$1000,$B$3,'Dispatch Log'!$L$4:$L$1000,$D13,'Dispatch Log'!$T$4:$T$1000,"Attempted")+COUNTIFS('Dispatch Log'!$A$4:$A$1000,$B$3,'Dispatch Log'!$L$4:$L$1000,$D13,'Dispatch Log'!$T$4:$T$1000,"Exception")</f>
        <v/>
      </c>
      <c r="H13" s="12">
        <f>SUMIFS('Dispatch Log'!$N$4:$N$1000,'Dispatch Log'!$A$4:$A$1000,$B$3,'Dispatch Log'!$L$4:$L$1000,$D13)</f>
        <v/>
      </c>
      <c r="I13" s="49">
        <f>SUMIFS('Dispatch Log'!$P$4:$P$1000,'Dispatch Log'!$A$4:$A$1000,$B$3,'Dispatch Log'!$L$4:$L$1000,$D13)</f>
        <v/>
      </c>
      <c r="J13" s="50">
        <f>IFERROR(F13/E13,0)</f>
        <v/>
      </c>
    </row>
    <row r="14">
      <c r="A14" s="11" t="inlineStr">
        <is>
          <t>Dispatched</t>
        </is>
      </c>
      <c r="B14" s="12">
        <f>COUNTIFS('Dispatch Log'!$A$4:$A$1000,$B$3,'Dispatch Log'!$T$4:$T$1000,A14)</f>
        <v/>
      </c>
      <c r="D14" s="11">
        <f>IFERROR('Fleet Roster'!A5,"")</f>
        <v/>
      </c>
      <c r="E14" s="12">
        <f>COUNTIFS('Dispatch Log'!$A$4:$A$1000,$B$3,'Dispatch Log'!$L$4:$L$1000,$D14)</f>
        <v/>
      </c>
      <c r="F14" s="12">
        <f>COUNTIFS('Dispatch Log'!$A$4:$A$1000,$B$3,'Dispatch Log'!$L$4:$L$1000,$D14,'Dispatch Log'!$T$4:$T$1000,"Delivered")</f>
        <v/>
      </c>
      <c r="G14" s="12">
        <f>COUNTIFS('Dispatch Log'!$A$4:$A$1000,$B$3,'Dispatch Log'!$L$4:$L$1000,$D14,'Dispatch Log'!$T$4:$T$1000,"Attempted")+COUNTIFS('Dispatch Log'!$A$4:$A$1000,$B$3,'Dispatch Log'!$L$4:$L$1000,$D14,'Dispatch Log'!$T$4:$T$1000,"Exception")</f>
        <v/>
      </c>
      <c r="H14" s="12">
        <f>SUMIFS('Dispatch Log'!$N$4:$N$1000,'Dispatch Log'!$A$4:$A$1000,$B$3,'Dispatch Log'!$L$4:$L$1000,$D14)</f>
        <v/>
      </c>
      <c r="I14" s="49">
        <f>SUMIFS('Dispatch Log'!$P$4:$P$1000,'Dispatch Log'!$A$4:$A$1000,$B$3,'Dispatch Log'!$L$4:$L$1000,$D14)</f>
        <v/>
      </c>
      <c r="J14" s="50">
        <f>IFERROR(F14/E14,0)</f>
        <v/>
      </c>
    </row>
    <row r="15">
      <c r="A15" s="11" t="inlineStr">
        <is>
          <t>Out for Delivery</t>
        </is>
      </c>
      <c r="B15" s="12">
        <f>COUNTIFS('Dispatch Log'!$A$4:$A$1000,$B$3,'Dispatch Log'!$T$4:$T$1000,A15)</f>
        <v/>
      </c>
      <c r="D15" s="11">
        <f>IFERROR('Fleet Roster'!A6,"")</f>
        <v/>
      </c>
      <c r="E15" s="12">
        <f>COUNTIFS('Dispatch Log'!$A$4:$A$1000,$B$3,'Dispatch Log'!$L$4:$L$1000,$D15)</f>
        <v/>
      </c>
      <c r="F15" s="12">
        <f>COUNTIFS('Dispatch Log'!$A$4:$A$1000,$B$3,'Dispatch Log'!$L$4:$L$1000,$D15,'Dispatch Log'!$T$4:$T$1000,"Delivered")</f>
        <v/>
      </c>
      <c r="G15" s="12">
        <f>COUNTIFS('Dispatch Log'!$A$4:$A$1000,$B$3,'Dispatch Log'!$L$4:$L$1000,$D15,'Dispatch Log'!$T$4:$T$1000,"Attempted")+COUNTIFS('Dispatch Log'!$A$4:$A$1000,$B$3,'Dispatch Log'!$L$4:$L$1000,$D15,'Dispatch Log'!$T$4:$T$1000,"Exception")</f>
        <v/>
      </c>
      <c r="H15" s="12">
        <f>SUMIFS('Dispatch Log'!$N$4:$N$1000,'Dispatch Log'!$A$4:$A$1000,$B$3,'Dispatch Log'!$L$4:$L$1000,$D15)</f>
        <v/>
      </c>
      <c r="I15" s="49">
        <f>SUMIFS('Dispatch Log'!$P$4:$P$1000,'Dispatch Log'!$A$4:$A$1000,$B$3,'Dispatch Log'!$L$4:$L$1000,$D15)</f>
        <v/>
      </c>
      <c r="J15" s="50">
        <f>IFERROR(F15/E15,0)</f>
        <v/>
      </c>
    </row>
    <row r="16">
      <c r="A16" s="11" t="inlineStr">
        <is>
          <t>Delivered</t>
        </is>
      </c>
      <c r="B16" s="12">
        <f>COUNTIFS('Dispatch Log'!$A$4:$A$1000,$B$3,'Dispatch Log'!$T$4:$T$1000,A16)</f>
        <v/>
      </c>
      <c r="D16" s="11">
        <f>IFERROR('Fleet Roster'!A7,"")</f>
        <v/>
      </c>
      <c r="E16" s="12">
        <f>COUNTIFS('Dispatch Log'!$A$4:$A$1000,$B$3,'Dispatch Log'!$L$4:$L$1000,$D16)</f>
        <v/>
      </c>
      <c r="F16" s="12">
        <f>COUNTIFS('Dispatch Log'!$A$4:$A$1000,$B$3,'Dispatch Log'!$L$4:$L$1000,$D16,'Dispatch Log'!$T$4:$T$1000,"Delivered")</f>
        <v/>
      </c>
      <c r="G16" s="12">
        <f>COUNTIFS('Dispatch Log'!$A$4:$A$1000,$B$3,'Dispatch Log'!$L$4:$L$1000,$D16,'Dispatch Log'!$T$4:$T$1000,"Attempted")+COUNTIFS('Dispatch Log'!$A$4:$A$1000,$B$3,'Dispatch Log'!$L$4:$L$1000,$D16,'Dispatch Log'!$T$4:$T$1000,"Exception")</f>
        <v/>
      </c>
      <c r="H16" s="12">
        <f>SUMIFS('Dispatch Log'!$N$4:$N$1000,'Dispatch Log'!$A$4:$A$1000,$B$3,'Dispatch Log'!$L$4:$L$1000,$D16)</f>
        <v/>
      </c>
      <c r="I16" s="49">
        <f>SUMIFS('Dispatch Log'!$P$4:$P$1000,'Dispatch Log'!$A$4:$A$1000,$B$3,'Dispatch Log'!$L$4:$L$1000,$D16)</f>
        <v/>
      </c>
      <c r="J16" s="50">
        <f>IFERROR(F16/E16,0)</f>
        <v/>
      </c>
    </row>
    <row r="17">
      <c r="A17" s="11" t="inlineStr">
        <is>
          <t>Attempted</t>
        </is>
      </c>
      <c r="B17" s="12">
        <f>COUNTIFS('Dispatch Log'!$A$4:$A$1000,$B$3,'Dispatch Log'!$T$4:$T$1000,A17)</f>
        <v/>
      </c>
      <c r="D17" s="11">
        <f>IFERROR('Fleet Roster'!A8,"")</f>
        <v/>
      </c>
      <c r="E17" s="12">
        <f>COUNTIFS('Dispatch Log'!$A$4:$A$1000,$B$3,'Dispatch Log'!$L$4:$L$1000,$D17)</f>
        <v/>
      </c>
      <c r="F17" s="12">
        <f>COUNTIFS('Dispatch Log'!$A$4:$A$1000,$B$3,'Dispatch Log'!$L$4:$L$1000,$D17,'Dispatch Log'!$T$4:$T$1000,"Delivered")</f>
        <v/>
      </c>
      <c r="G17" s="12">
        <f>COUNTIFS('Dispatch Log'!$A$4:$A$1000,$B$3,'Dispatch Log'!$L$4:$L$1000,$D17,'Dispatch Log'!$T$4:$T$1000,"Attempted")+COUNTIFS('Dispatch Log'!$A$4:$A$1000,$B$3,'Dispatch Log'!$L$4:$L$1000,$D17,'Dispatch Log'!$T$4:$T$1000,"Exception")</f>
        <v/>
      </c>
      <c r="H17" s="12">
        <f>SUMIFS('Dispatch Log'!$N$4:$N$1000,'Dispatch Log'!$A$4:$A$1000,$B$3,'Dispatch Log'!$L$4:$L$1000,$D17)</f>
        <v/>
      </c>
      <c r="I17" s="49">
        <f>SUMIFS('Dispatch Log'!$P$4:$P$1000,'Dispatch Log'!$A$4:$A$1000,$B$3,'Dispatch Log'!$L$4:$L$1000,$D17)</f>
        <v/>
      </c>
      <c r="J17" s="50">
        <f>IFERROR(F17/E17,0)</f>
        <v/>
      </c>
    </row>
    <row r="18">
      <c r="A18" s="11" t="inlineStr">
        <is>
          <t>Exception</t>
        </is>
      </c>
      <c r="B18" s="12">
        <f>COUNTIFS('Dispatch Log'!$A$4:$A$1000,$B$3,'Dispatch Log'!$T$4:$T$1000,A18)</f>
        <v/>
      </c>
      <c r="D18" s="11">
        <f>IFERROR('Fleet Roster'!A9,"")</f>
        <v/>
      </c>
      <c r="E18" s="12">
        <f>COUNTIFS('Dispatch Log'!$A$4:$A$1000,$B$3,'Dispatch Log'!$L$4:$L$1000,$D18)</f>
        <v/>
      </c>
      <c r="F18" s="12">
        <f>COUNTIFS('Dispatch Log'!$A$4:$A$1000,$B$3,'Dispatch Log'!$L$4:$L$1000,$D18,'Dispatch Log'!$T$4:$T$1000,"Delivered")</f>
        <v/>
      </c>
      <c r="G18" s="12">
        <f>COUNTIFS('Dispatch Log'!$A$4:$A$1000,$B$3,'Dispatch Log'!$L$4:$L$1000,$D18,'Dispatch Log'!$T$4:$T$1000,"Attempted")+COUNTIFS('Dispatch Log'!$A$4:$A$1000,$B$3,'Dispatch Log'!$L$4:$L$1000,$D18,'Dispatch Log'!$T$4:$T$1000,"Exception")</f>
        <v/>
      </c>
      <c r="H18" s="12">
        <f>SUMIFS('Dispatch Log'!$N$4:$N$1000,'Dispatch Log'!$A$4:$A$1000,$B$3,'Dispatch Log'!$L$4:$L$1000,$D18)</f>
        <v/>
      </c>
      <c r="I18" s="49">
        <f>SUMIFS('Dispatch Log'!$P$4:$P$1000,'Dispatch Log'!$A$4:$A$1000,$B$3,'Dispatch Log'!$L$4:$L$1000,$D18)</f>
        <v/>
      </c>
      <c r="J18" s="50">
        <f>IFERROR(F18/E18,0)</f>
        <v/>
      </c>
    </row>
    <row r="19">
      <c r="A19" s="11" t="inlineStr">
        <is>
          <t>Canceled</t>
        </is>
      </c>
      <c r="B19" s="12">
        <f>COUNTIFS('Dispatch Log'!$A$4:$A$1000,$B$3,'Dispatch Log'!$T$4:$T$1000,A19)</f>
        <v/>
      </c>
      <c r="D19">
        <f>""</f>
        <v/>
      </c>
      <c r="E19">
        <f>""</f>
        <v/>
      </c>
      <c r="F19">
        <f>""</f>
        <v/>
      </c>
      <c r="G19">
        <f>""</f>
        <v/>
      </c>
      <c r="H19">
        <f>""</f>
        <v/>
      </c>
      <c r="I19">
        <f>""</f>
        <v/>
      </c>
    </row>
    <row r="20" ht="48" customHeight="1">
      <c r="A20" s="3" t="inlineStr">
        <is>
          <t>A delivery is on time only when Status is Delivered and Completion Time is at or before Delivery Window End. Open / Unresolved Stops include Pending, Dispatched, Out for Delivery, Attempted, and Exception.</t>
        </is>
      </c>
      <c r="B20">
        <f>""</f>
        <v/>
      </c>
      <c r="D20">
        <f>""</f>
        <v/>
      </c>
      <c r="E20">
        <f>""</f>
        <v/>
      </c>
      <c r="F20">
        <f>""</f>
        <v/>
      </c>
      <c r="G20">
        <f>""</f>
        <v/>
      </c>
      <c r="H20">
        <f>""</f>
        <v/>
      </c>
      <c r="I20">
        <f>""</f>
        <v/>
      </c>
    </row>
    <row r="21">
      <c r="B21">
        <f>""</f>
        <v/>
      </c>
      <c r="D21">
        <f>""</f>
        <v/>
      </c>
      <c r="E21">
        <f>""</f>
        <v/>
      </c>
      <c r="F21">
        <f>""</f>
        <v/>
      </c>
      <c r="G21">
        <f>""</f>
        <v/>
      </c>
      <c r="H21">
        <f>""</f>
        <v/>
      </c>
      <c r="I21">
        <f>""</f>
        <v/>
      </c>
    </row>
    <row r="22" ht="26" customHeight="1">
      <c r="B22">
        <f>""</f>
        <v/>
      </c>
      <c r="D22">
        <f>""</f>
        <v/>
      </c>
      <c r="E22">
        <f>""</f>
        <v/>
      </c>
      <c r="F22">
        <f>""</f>
        <v/>
      </c>
      <c r="G22" s="15" t="inlineStr">
        <is>
          <t>Attention Checks</t>
        </is>
      </c>
      <c r="H22" s="15">
        <f>""</f>
        <v/>
      </c>
      <c r="I22" s="15">
        <f>""</f>
        <v/>
      </c>
      <c r="J22" s="15" t="n"/>
    </row>
    <row r="23">
      <c r="B23">
        <f>""</f>
        <v/>
      </c>
      <c r="D23">
        <f>""</f>
        <v/>
      </c>
      <c r="E23">
        <f>""</f>
        <v/>
      </c>
      <c r="F23">
        <f>""</f>
        <v/>
      </c>
      <c r="G23" s="16" t="inlineStr">
        <is>
          <t>Delivered COD Outstanding</t>
        </is>
      </c>
      <c r="H23" s="17">
        <f>""</f>
        <v/>
      </c>
      <c r="I23" s="17">
        <f>""</f>
        <v/>
      </c>
      <c r="J23" s="18">
        <f>SUMIFS('Dispatch Log'!$AD$4:$AD$1000,'Dispatch Log'!$A$4:$A$1000,$B$3,'Dispatch Log'!$T$4:$T$1000,"Delivered")</f>
        <v/>
      </c>
    </row>
    <row r="24">
      <c r="B24">
        <f>""</f>
        <v/>
      </c>
      <c r="D24">
        <f>""</f>
        <v/>
      </c>
      <c r="E24">
        <f>""</f>
        <v/>
      </c>
      <c r="F24">
        <f>""</f>
        <v/>
      </c>
      <c r="G24" s="16" t="inlineStr">
        <is>
          <t>Delivered Missing Actual Miles</t>
        </is>
      </c>
      <c r="H24" s="17">
        <f>""</f>
        <v/>
      </c>
      <c r="I24" s="17">
        <f>""</f>
        <v/>
      </c>
      <c r="J24" s="12">
        <f>COUNTIFS('Dispatch Log'!$A$4:$A$1000,$B$3,'Dispatch Log'!$T$4:$T$1000,"Delivered",'Dispatch Log'!$P$4:$P$1000,"")</f>
        <v/>
      </c>
    </row>
    <row r="25">
      <c r="B25">
        <f>""</f>
        <v/>
      </c>
      <c r="D25">
        <f>""</f>
        <v/>
      </c>
      <c r="E25">
        <f>""</f>
        <v/>
      </c>
      <c r="F25">
        <f>""</f>
        <v/>
      </c>
      <c r="G25" s="16" t="inlineStr">
        <is>
          <t>Deliveries Over Late Warning</t>
        </is>
      </c>
      <c r="H25" s="17">
        <f>""</f>
        <v/>
      </c>
      <c r="I25" s="17">
        <f>""</f>
        <v/>
      </c>
      <c r="J25" s="12">
        <f>COUNTIFS('Dispatch Log'!$A$4:$A$1000,$B$3,'Dispatch Log'!$AA$4:$AA$1000,"&gt;"&amp;'Settings'!$B$7)</f>
        <v/>
      </c>
    </row>
    <row r="26">
      <c r="B26">
        <f>""</f>
        <v/>
      </c>
      <c r="D26">
        <f>""</f>
        <v/>
      </c>
      <c r="E26">
        <f>""</f>
        <v/>
      </c>
      <c r="F26">
        <f>""</f>
        <v/>
      </c>
      <c r="G26" s="16" t="inlineStr">
        <is>
          <t>Mileage Variance Alerts</t>
        </is>
      </c>
      <c r="H26" s="17">
        <f>""</f>
        <v/>
      </c>
      <c r="I26" s="17">
        <f>""</f>
        <v/>
      </c>
      <c r="J26" s="12">
        <f>COUNTIFS('Dispatch Log'!$A$4:$A$1000,$B$3,'Dispatch Log'!$AB$4:$AB$1000,"&gt;"&amp;'Settings'!$B$8)+COUNTIFS('Dispatch Log'!$A$4:$A$1000,$B$3,'Dispatch Log'!$AB$4:$AB$1000,"&lt;-"&amp;'Settings'!$B$8)</f>
        <v/>
      </c>
    </row>
    <row r="27">
      <c r="B27">
        <f>""</f>
        <v/>
      </c>
      <c r="D27">
        <f>""</f>
        <v/>
      </c>
      <c r="E27">
        <f>""</f>
        <v/>
      </c>
      <c r="F27">
        <f>""</f>
        <v/>
      </c>
      <c r="G27">
        <f>""</f>
        <v/>
      </c>
      <c r="H27">
        <f>""</f>
        <v/>
      </c>
      <c r="I27">
        <f>""</f>
        <v/>
      </c>
      <c r="J27">
        <f>""</f>
        <v/>
      </c>
    </row>
    <row r="28">
      <c r="B28">
        <f>""</f>
        <v/>
      </c>
      <c r="D28">
        <f>""</f>
        <v/>
      </c>
      <c r="E28">
        <f>""</f>
        <v/>
      </c>
      <c r="F28">
        <f>""</f>
        <v/>
      </c>
      <c r="G28">
        <f>""</f>
        <v/>
      </c>
      <c r="H28">
        <f>""</f>
        <v/>
      </c>
      <c r="I28">
        <f>""</f>
        <v/>
      </c>
      <c r="J28">
        <f>""</f>
        <v/>
      </c>
    </row>
    <row r="29">
      <c r="B29">
        <f>""</f>
        <v/>
      </c>
      <c r="D29">
        <f>""</f>
        <v/>
      </c>
      <c r="E29">
        <f>""</f>
        <v/>
      </c>
      <c r="F29">
        <f>""</f>
        <v/>
      </c>
      <c r="G29" s="15" t="inlineStr">
        <is>
          <t>Legend</t>
        </is>
      </c>
      <c r="H29" s="15">
        <f>""</f>
        <v/>
      </c>
      <c r="I29" s="15">
        <f>""</f>
        <v/>
      </c>
      <c r="J29" s="15">
        <f>""</f>
        <v/>
      </c>
    </row>
    <row r="30">
      <c r="B30">
        <f>""</f>
        <v/>
      </c>
      <c r="D30">
        <f>""</f>
        <v/>
      </c>
      <c r="E30">
        <f>""</f>
        <v/>
      </c>
      <c r="F30">
        <f>""</f>
        <v/>
      </c>
      <c r="G30" s="19">
        <f>""</f>
        <v/>
      </c>
      <c r="H30" s="20" t="inlineStr">
        <is>
          <t>Blue = User Input</t>
        </is>
      </c>
      <c r="I30" s="21">
        <f>""</f>
        <v/>
      </c>
      <c r="J30" s="21">
        <f>""</f>
        <v/>
      </c>
    </row>
    <row r="31">
      <c r="B31">
        <f>""</f>
        <v/>
      </c>
      <c r="D31">
        <f>""</f>
        <v/>
      </c>
      <c r="E31">
        <f>""</f>
        <v/>
      </c>
      <c r="F31">
        <f>""</f>
        <v/>
      </c>
      <c r="G31" s="22">
        <f>""</f>
        <v/>
      </c>
      <c r="H31" s="20" t="inlineStr">
        <is>
          <t>Gray = Calculated</t>
        </is>
      </c>
      <c r="I31" s="21">
        <f>""</f>
        <v/>
      </c>
      <c r="J31" s="21">
        <f>""</f>
        <v/>
      </c>
    </row>
    <row r="32">
      <c r="B32">
        <f>""</f>
        <v/>
      </c>
      <c r="D32">
        <f>""</f>
        <v/>
      </c>
      <c r="E32">
        <f>""</f>
        <v/>
      </c>
      <c r="F32">
        <f>""</f>
        <v/>
      </c>
      <c r="G32" s="23">
        <f>""</f>
        <v/>
      </c>
      <c r="H32" s="20" t="inlineStr">
        <is>
          <t>Yellow = Setting</t>
        </is>
      </c>
      <c r="I32" s="21">
        <f>""</f>
        <v/>
      </c>
      <c r="J32" s="21">
        <f>""</f>
        <v/>
      </c>
    </row>
    <row r="33">
      <c r="B33">
        <f>""</f>
        <v/>
      </c>
      <c r="D33">
        <f>""</f>
        <v/>
      </c>
      <c r="E33">
        <f>""</f>
        <v/>
      </c>
      <c r="F33">
        <f>""</f>
        <v/>
      </c>
      <c r="G33">
        <f>""</f>
        <v/>
      </c>
      <c r="H33">
        <f>""</f>
        <v/>
      </c>
      <c r="I33">
        <f>""</f>
        <v/>
      </c>
      <c r="J33">
        <f>""</f>
        <v/>
      </c>
    </row>
    <row r="34" ht="44" customHeight="1">
      <c r="A34" s="24" t="inlineStr">
        <is>
          <t>Enter or paste stop details in the blue columns on Dispatch Log. Do not overwrite gray calculated columns. Dashboard metrics use the selected Report Date.</t>
        </is>
      </c>
      <c r="B34" s="19">
        <f>""</f>
        <v/>
      </c>
      <c r="C34" s="19" t="n"/>
      <c r="D34" s="19">
        <f>""</f>
        <v/>
      </c>
      <c r="E34" s="19">
        <f>""</f>
        <v/>
      </c>
      <c r="F34" s="19">
        <f>""</f>
        <v/>
      </c>
      <c r="G34" s="19">
        <f>""</f>
        <v/>
      </c>
      <c r="H34" s="19">
        <f>""</f>
        <v/>
      </c>
      <c r="I34" s="19">
        <f>""</f>
        <v/>
      </c>
      <c r="J34" s="19">
        <f>""</f>
        <v/>
      </c>
    </row>
    <row r="35">
      <c r="B35">
        <f>""</f>
        <v/>
      </c>
      <c r="D35">
        <f>""</f>
        <v/>
      </c>
      <c r="E35">
        <f>""</f>
        <v/>
      </c>
      <c r="F35">
        <f>""</f>
        <v/>
      </c>
      <c r="G35">
        <f>""</f>
        <v/>
      </c>
      <c r="H35">
        <f>""</f>
        <v/>
      </c>
      <c r="I35">
        <f>""</f>
        <v/>
      </c>
      <c r="J35">
        <f>""</f>
        <v/>
      </c>
    </row>
    <row r="36">
      <c r="B36">
        <f>""</f>
        <v/>
      </c>
      <c r="D36">
        <f>""</f>
        <v/>
      </c>
      <c r="E36">
        <f>""</f>
        <v/>
      </c>
      <c r="F36">
        <f>""</f>
        <v/>
      </c>
      <c r="G36">
        <f>""</f>
        <v/>
      </c>
      <c r="H36">
        <f>""</f>
        <v/>
      </c>
      <c r="I36">
        <f>""</f>
        <v/>
      </c>
      <c r="J36">
        <f>""</f>
        <v/>
      </c>
    </row>
    <row r="37">
      <c r="B37">
        <f>""</f>
        <v/>
      </c>
      <c r="D37">
        <f>""</f>
        <v/>
      </c>
      <c r="E37">
        <f>""</f>
        <v/>
      </c>
      <c r="F37">
        <f>""</f>
        <v/>
      </c>
      <c r="G37">
        <f>""</f>
        <v/>
      </c>
      <c r="H37">
        <f>""</f>
        <v/>
      </c>
      <c r="I37">
        <f>""</f>
        <v/>
      </c>
      <c r="J37">
        <f>""</f>
        <v/>
      </c>
    </row>
    <row r="38">
      <c r="B38">
        <f>""</f>
        <v/>
      </c>
      <c r="D38">
        <f>""</f>
        <v/>
      </c>
      <c r="E38">
        <f>""</f>
        <v/>
      </c>
      <c r="F38">
        <f>""</f>
        <v/>
      </c>
      <c r="G38">
        <f>""</f>
        <v/>
      </c>
      <c r="H38">
        <f>""</f>
        <v/>
      </c>
      <c r="I38">
        <f>""</f>
        <v/>
      </c>
      <c r="J38">
        <f>""</f>
        <v/>
      </c>
    </row>
    <row r="39">
      <c r="B39">
        <f>""</f>
        <v/>
      </c>
      <c r="D39">
        <f>""</f>
        <v/>
      </c>
      <c r="E39">
        <f>""</f>
        <v/>
      </c>
      <c r="F39">
        <f>""</f>
        <v/>
      </c>
      <c r="G39">
        <f>""</f>
        <v/>
      </c>
      <c r="H39">
        <f>""</f>
        <v/>
      </c>
      <c r="I39">
        <f>""</f>
        <v/>
      </c>
      <c r="J39">
        <f>""</f>
        <v/>
      </c>
    </row>
    <row r="40">
      <c r="B40">
        <f>""</f>
        <v/>
      </c>
      <c r="D40">
        <f>""</f>
        <v/>
      </c>
      <c r="E40">
        <f>""</f>
        <v/>
      </c>
      <c r="F40">
        <f>""</f>
        <v/>
      </c>
      <c r="G40">
        <f>""</f>
        <v/>
      </c>
      <c r="H40">
        <f>""</f>
        <v/>
      </c>
      <c r="I40">
        <f>""</f>
        <v/>
      </c>
      <c r="J40">
        <f>""</f>
        <v/>
      </c>
    </row>
    <row r="41">
      <c r="B41">
        <f>""</f>
        <v/>
      </c>
      <c r="D41">
        <f>""</f>
        <v/>
      </c>
      <c r="E41">
        <f>""</f>
        <v/>
      </c>
      <c r="F41">
        <f>""</f>
        <v/>
      </c>
      <c r="G41">
        <f>""</f>
        <v/>
      </c>
      <c r="H41">
        <f>""</f>
        <v/>
      </c>
      <c r="I41">
        <f>""</f>
        <v/>
      </c>
      <c r="J41">
        <f>""</f>
        <v/>
      </c>
    </row>
    <row r="42">
      <c r="B42">
        <f>""</f>
        <v/>
      </c>
      <c r="D42">
        <f>""</f>
        <v/>
      </c>
      <c r="E42">
        <f>""</f>
        <v/>
      </c>
      <c r="F42">
        <f>""</f>
        <v/>
      </c>
      <c r="G42">
        <f>""</f>
        <v/>
      </c>
      <c r="H42">
        <f>""</f>
        <v/>
      </c>
      <c r="I42">
        <f>""</f>
        <v/>
      </c>
      <c r="J42">
        <f>""</f>
        <v/>
      </c>
    </row>
    <row r="43">
      <c r="B43">
        <f>""</f>
        <v/>
      </c>
      <c r="D43">
        <f>""</f>
        <v/>
      </c>
      <c r="E43">
        <f>""</f>
        <v/>
      </c>
      <c r="F43">
        <f>""</f>
        <v/>
      </c>
      <c r="G43">
        <f>""</f>
        <v/>
      </c>
      <c r="H43">
        <f>""</f>
        <v/>
      </c>
      <c r="I43">
        <f>""</f>
        <v/>
      </c>
      <c r="J43">
        <f>""</f>
        <v/>
      </c>
    </row>
    <row r="44">
      <c r="B44">
        <f>""</f>
        <v/>
      </c>
      <c r="D44">
        <f>""</f>
        <v/>
      </c>
      <c r="E44">
        <f>""</f>
        <v/>
      </c>
      <c r="F44">
        <f>""</f>
        <v/>
      </c>
      <c r="G44">
        <f>""</f>
        <v/>
      </c>
      <c r="H44">
        <f>""</f>
        <v/>
      </c>
      <c r="I44">
        <f>""</f>
        <v/>
      </c>
      <c r="J44">
        <f>""</f>
        <v/>
      </c>
    </row>
    <row r="45">
      <c r="B45">
        <f>""</f>
        <v/>
      </c>
      <c r="D45">
        <f>""</f>
        <v/>
      </c>
      <c r="E45">
        <f>""</f>
        <v/>
      </c>
      <c r="F45">
        <f>""</f>
        <v/>
      </c>
      <c r="G45">
        <f>""</f>
        <v/>
      </c>
      <c r="H45">
        <f>""</f>
        <v/>
      </c>
      <c r="I45">
        <f>""</f>
        <v/>
      </c>
      <c r="J45">
        <f>""</f>
        <v/>
      </c>
    </row>
    <row r="46">
      <c r="B46">
        <f>""</f>
        <v/>
      </c>
      <c r="D46">
        <f>""</f>
        <v/>
      </c>
      <c r="E46">
        <f>""</f>
        <v/>
      </c>
      <c r="F46">
        <f>""</f>
        <v/>
      </c>
      <c r="G46">
        <f>""</f>
        <v/>
      </c>
      <c r="H46">
        <f>""</f>
        <v/>
      </c>
      <c r="I46">
        <f>""</f>
        <v/>
      </c>
      <c r="J46">
        <f>""</f>
        <v/>
      </c>
    </row>
    <row r="47">
      <c r="B47">
        <f>""</f>
        <v/>
      </c>
      <c r="D47">
        <f>""</f>
        <v/>
      </c>
      <c r="E47">
        <f>""</f>
        <v/>
      </c>
      <c r="F47">
        <f>""</f>
        <v/>
      </c>
      <c r="G47">
        <f>""</f>
        <v/>
      </c>
      <c r="H47">
        <f>""</f>
        <v/>
      </c>
      <c r="I47">
        <f>""</f>
        <v/>
      </c>
      <c r="J47">
        <f>""</f>
        <v/>
      </c>
    </row>
    <row r="48">
      <c r="B48">
        <f>""</f>
        <v/>
      </c>
      <c r="D48">
        <f>""</f>
        <v/>
      </c>
      <c r="E48">
        <f>""</f>
        <v/>
      </c>
      <c r="F48">
        <f>""</f>
        <v/>
      </c>
      <c r="G48">
        <f>""</f>
        <v/>
      </c>
      <c r="H48">
        <f>""</f>
        <v/>
      </c>
      <c r="I48">
        <f>""</f>
        <v/>
      </c>
      <c r="J48">
        <f>""</f>
        <v/>
      </c>
    </row>
    <row r="49">
      <c r="B49">
        <f>""</f>
        <v/>
      </c>
      <c r="D49">
        <f>""</f>
        <v/>
      </c>
      <c r="E49">
        <f>""</f>
        <v/>
      </c>
      <c r="F49">
        <f>""</f>
        <v/>
      </c>
      <c r="G49">
        <f>""</f>
        <v/>
      </c>
      <c r="H49">
        <f>""</f>
        <v/>
      </c>
      <c r="I49">
        <f>""</f>
        <v/>
      </c>
      <c r="J49">
        <f>""</f>
        <v/>
      </c>
    </row>
    <row r="50">
      <c r="B50">
        <f>""</f>
        <v/>
      </c>
      <c r="D50">
        <f>""</f>
        <v/>
      </c>
      <c r="E50">
        <f>""</f>
        <v/>
      </c>
      <c r="F50">
        <f>""</f>
        <v/>
      </c>
      <c r="G50">
        <f>""</f>
        <v/>
      </c>
      <c r="H50">
        <f>""</f>
        <v/>
      </c>
      <c r="I50">
        <f>""</f>
        <v/>
      </c>
      <c r="J50">
        <f>""</f>
        <v/>
      </c>
    </row>
    <row r="51">
      <c r="B51">
        <f>""</f>
        <v/>
      </c>
      <c r="D51">
        <f>""</f>
        <v/>
      </c>
      <c r="E51">
        <f>""</f>
        <v/>
      </c>
      <c r="F51">
        <f>""</f>
        <v/>
      </c>
      <c r="G51">
        <f>""</f>
        <v/>
      </c>
      <c r="H51">
        <f>""</f>
        <v/>
      </c>
      <c r="I51">
        <f>""</f>
        <v/>
      </c>
      <c r="J51">
        <f>""</f>
        <v/>
      </c>
    </row>
    <row r="52">
      <c r="B52">
        <f>""</f>
        <v/>
      </c>
      <c r="D52">
        <f>""</f>
        <v/>
      </c>
      <c r="E52">
        <f>""</f>
        <v/>
      </c>
      <c r="F52">
        <f>""</f>
        <v/>
      </c>
      <c r="G52">
        <f>""</f>
        <v/>
      </c>
      <c r="H52">
        <f>""</f>
        <v/>
      </c>
      <c r="I52">
        <f>""</f>
        <v/>
      </c>
      <c r="J52">
        <f>""</f>
        <v/>
      </c>
    </row>
    <row r="53">
      <c r="B53">
        <f>""</f>
        <v/>
      </c>
      <c r="D53">
        <f>""</f>
        <v/>
      </c>
      <c r="E53">
        <f>""</f>
        <v/>
      </c>
      <c r="F53">
        <f>""</f>
        <v/>
      </c>
      <c r="G53">
        <f>""</f>
        <v/>
      </c>
      <c r="H53">
        <f>""</f>
        <v/>
      </c>
      <c r="I53">
        <f>""</f>
        <v/>
      </c>
      <c r="J53">
        <f>""</f>
        <v/>
      </c>
    </row>
    <row r="54">
      <c r="B54">
        <f>""</f>
        <v/>
      </c>
      <c r="D54">
        <f>""</f>
        <v/>
      </c>
      <c r="E54">
        <f>""</f>
        <v/>
      </c>
      <c r="F54">
        <f>""</f>
        <v/>
      </c>
      <c r="G54">
        <f>""</f>
        <v/>
      </c>
      <c r="H54">
        <f>""</f>
        <v/>
      </c>
      <c r="I54">
        <f>""</f>
        <v/>
      </c>
      <c r="J54">
        <f>""</f>
        <v/>
      </c>
    </row>
    <row r="55">
      <c r="B55">
        <f>""</f>
        <v/>
      </c>
      <c r="D55">
        <f>""</f>
        <v/>
      </c>
      <c r="E55">
        <f>""</f>
        <v/>
      </c>
      <c r="F55">
        <f>""</f>
        <v/>
      </c>
      <c r="G55">
        <f>""</f>
        <v/>
      </c>
      <c r="H55">
        <f>""</f>
        <v/>
      </c>
      <c r="I55">
        <f>""</f>
        <v/>
      </c>
      <c r="J55">
        <f>""</f>
        <v/>
      </c>
    </row>
    <row r="56">
      <c r="B56">
        <f>""</f>
        <v/>
      </c>
      <c r="D56">
        <f>""</f>
        <v/>
      </c>
      <c r="E56">
        <f>""</f>
        <v/>
      </c>
      <c r="F56">
        <f>""</f>
        <v/>
      </c>
      <c r="G56">
        <f>""</f>
        <v/>
      </c>
      <c r="H56">
        <f>""</f>
        <v/>
      </c>
      <c r="I56">
        <f>""</f>
        <v/>
      </c>
      <c r="J56">
        <f>""</f>
        <v/>
      </c>
    </row>
    <row r="57">
      <c r="B57">
        <f>""</f>
        <v/>
      </c>
      <c r="D57">
        <f>""</f>
        <v/>
      </c>
      <c r="E57">
        <f>""</f>
        <v/>
      </c>
      <c r="F57">
        <f>""</f>
        <v/>
      </c>
      <c r="G57">
        <f>""</f>
        <v/>
      </c>
      <c r="H57">
        <f>""</f>
        <v/>
      </c>
      <c r="I57">
        <f>""</f>
        <v/>
      </c>
      <c r="J57">
        <f>""</f>
        <v/>
      </c>
    </row>
    <row r="58">
      <c r="B58">
        <f>""</f>
        <v/>
      </c>
      <c r="D58">
        <f>""</f>
        <v/>
      </c>
      <c r="E58">
        <f>""</f>
        <v/>
      </c>
      <c r="F58">
        <f>""</f>
        <v/>
      </c>
      <c r="G58">
        <f>""</f>
        <v/>
      </c>
      <c r="H58">
        <f>""</f>
        <v/>
      </c>
      <c r="I58">
        <f>""</f>
        <v/>
      </c>
      <c r="J58">
        <f>""</f>
        <v/>
      </c>
    </row>
    <row r="59">
      <c r="B59">
        <f>""</f>
        <v/>
      </c>
      <c r="D59">
        <f>""</f>
        <v/>
      </c>
      <c r="E59">
        <f>""</f>
        <v/>
      </c>
      <c r="F59">
        <f>""</f>
        <v/>
      </c>
      <c r="G59">
        <f>""</f>
        <v/>
      </c>
      <c r="H59">
        <f>""</f>
        <v/>
      </c>
      <c r="I59">
        <f>""</f>
        <v/>
      </c>
      <c r="J59">
        <f>""</f>
        <v/>
      </c>
    </row>
    <row r="60">
      <c r="B60">
        <f>""</f>
        <v/>
      </c>
      <c r="D60">
        <f>""</f>
        <v/>
      </c>
      <c r="E60">
        <f>""</f>
        <v/>
      </c>
      <c r="F60">
        <f>""</f>
        <v/>
      </c>
      <c r="G60">
        <f>""</f>
        <v/>
      </c>
      <c r="H60">
        <f>""</f>
        <v/>
      </c>
      <c r="I60">
        <f>""</f>
        <v/>
      </c>
      <c r="J60">
        <f>""</f>
        <v/>
      </c>
    </row>
    <row r="61">
      <c r="B61">
        <f>""</f>
        <v/>
      </c>
      <c r="D61">
        <f>""</f>
        <v/>
      </c>
      <c r="E61">
        <f>""</f>
        <v/>
      </c>
      <c r="F61">
        <f>""</f>
        <v/>
      </c>
      <c r="G61">
        <f>""</f>
        <v/>
      </c>
      <c r="H61">
        <f>""</f>
        <v/>
      </c>
      <c r="I61">
        <f>""</f>
        <v/>
      </c>
      <c r="J61">
        <f>""</f>
        <v/>
      </c>
    </row>
    <row r="62">
      <c r="B62">
        <f>""</f>
        <v/>
      </c>
      <c r="D62">
        <f>""</f>
        <v/>
      </c>
      <c r="E62">
        <f>""</f>
        <v/>
      </c>
      <c r="F62">
        <f>""</f>
        <v/>
      </c>
      <c r="G62">
        <f>""</f>
        <v/>
      </c>
      <c r="H62">
        <f>""</f>
        <v/>
      </c>
      <c r="I62">
        <f>""</f>
        <v/>
      </c>
      <c r="J62">
        <f>""</f>
        <v/>
      </c>
    </row>
    <row r="63">
      <c r="B63">
        <f>""</f>
        <v/>
      </c>
      <c r="D63">
        <f>""</f>
        <v/>
      </c>
      <c r="E63">
        <f>""</f>
        <v/>
      </c>
      <c r="F63">
        <f>""</f>
        <v/>
      </c>
      <c r="G63">
        <f>""</f>
        <v/>
      </c>
      <c r="H63">
        <f>""</f>
        <v/>
      </c>
      <c r="I63">
        <f>""</f>
        <v/>
      </c>
      <c r="J63">
        <f>""</f>
        <v/>
      </c>
    </row>
    <row r="64">
      <c r="B64">
        <f>""</f>
        <v/>
      </c>
      <c r="D64">
        <f>""</f>
        <v/>
      </c>
      <c r="E64">
        <f>""</f>
        <v/>
      </c>
      <c r="F64">
        <f>""</f>
        <v/>
      </c>
      <c r="G64">
        <f>""</f>
        <v/>
      </c>
      <c r="H64">
        <f>""</f>
        <v/>
      </c>
      <c r="I64">
        <f>""</f>
        <v/>
      </c>
      <c r="J64">
        <f>""</f>
        <v/>
      </c>
    </row>
    <row r="65">
      <c r="B65">
        <f>""</f>
        <v/>
      </c>
      <c r="D65">
        <f>""</f>
        <v/>
      </c>
      <c r="E65">
        <f>""</f>
        <v/>
      </c>
      <c r="F65">
        <f>""</f>
        <v/>
      </c>
      <c r="G65">
        <f>""</f>
        <v/>
      </c>
      <c r="H65">
        <f>""</f>
        <v/>
      </c>
      <c r="I65">
        <f>""</f>
        <v/>
      </c>
      <c r="J65">
        <f>""</f>
        <v/>
      </c>
    </row>
    <row r="66">
      <c r="B66">
        <f>""</f>
        <v/>
      </c>
      <c r="D66">
        <f>""</f>
        <v/>
      </c>
      <c r="E66">
        <f>""</f>
        <v/>
      </c>
      <c r="F66">
        <f>""</f>
        <v/>
      </c>
      <c r="G66">
        <f>""</f>
        <v/>
      </c>
      <c r="H66">
        <f>""</f>
        <v/>
      </c>
      <c r="I66">
        <f>""</f>
        <v/>
      </c>
      <c r="J66">
        <f>""</f>
        <v/>
      </c>
    </row>
    <row r="67">
      <c r="B67">
        <f>""</f>
        <v/>
      </c>
      <c r="D67">
        <f>""</f>
        <v/>
      </c>
      <c r="E67">
        <f>""</f>
        <v/>
      </c>
      <c r="F67">
        <f>""</f>
        <v/>
      </c>
      <c r="G67">
        <f>""</f>
        <v/>
      </c>
      <c r="H67">
        <f>""</f>
        <v/>
      </c>
      <c r="I67">
        <f>""</f>
        <v/>
      </c>
      <c r="J67">
        <f>""</f>
        <v/>
      </c>
    </row>
    <row r="68">
      <c r="B68">
        <f>""</f>
        <v/>
      </c>
      <c r="D68">
        <f>""</f>
        <v/>
      </c>
      <c r="E68">
        <f>""</f>
        <v/>
      </c>
      <c r="F68">
        <f>""</f>
        <v/>
      </c>
      <c r="G68">
        <f>""</f>
        <v/>
      </c>
      <c r="H68">
        <f>""</f>
        <v/>
      </c>
      <c r="I68">
        <f>""</f>
        <v/>
      </c>
      <c r="J68">
        <f>""</f>
        <v/>
      </c>
    </row>
    <row r="69">
      <c r="B69">
        <f>""</f>
        <v/>
      </c>
      <c r="D69">
        <f>""</f>
        <v/>
      </c>
      <c r="E69">
        <f>""</f>
        <v/>
      </c>
      <c r="F69">
        <f>""</f>
        <v/>
      </c>
      <c r="G69">
        <f>""</f>
        <v/>
      </c>
      <c r="H69">
        <f>""</f>
        <v/>
      </c>
      <c r="I69">
        <f>""</f>
        <v/>
      </c>
      <c r="J69">
        <f>""</f>
        <v/>
      </c>
    </row>
    <row r="70">
      <c r="B70">
        <f>""</f>
        <v/>
      </c>
      <c r="D70">
        <f>""</f>
        <v/>
      </c>
      <c r="E70">
        <f>""</f>
        <v/>
      </c>
      <c r="F70">
        <f>""</f>
        <v/>
      </c>
      <c r="G70">
        <f>""</f>
        <v/>
      </c>
      <c r="H70">
        <f>""</f>
        <v/>
      </c>
      <c r="I70">
        <f>""</f>
        <v/>
      </c>
      <c r="J70">
        <f>""</f>
        <v/>
      </c>
    </row>
    <row r="71">
      <c r="B71">
        <f>""</f>
        <v/>
      </c>
      <c r="D71">
        <f>""</f>
        <v/>
      </c>
      <c r="E71">
        <f>""</f>
        <v/>
      </c>
      <c r="F71">
        <f>""</f>
        <v/>
      </c>
      <c r="G71">
        <f>""</f>
        <v/>
      </c>
      <c r="H71">
        <f>""</f>
        <v/>
      </c>
      <c r="I71">
        <f>""</f>
        <v/>
      </c>
      <c r="J71">
        <f>""</f>
        <v/>
      </c>
    </row>
    <row r="72">
      <c r="B72">
        <f>""</f>
        <v/>
      </c>
      <c r="D72">
        <f>""</f>
        <v/>
      </c>
      <c r="E72">
        <f>""</f>
        <v/>
      </c>
      <c r="F72">
        <f>""</f>
        <v/>
      </c>
      <c r="G72">
        <f>""</f>
        <v/>
      </c>
      <c r="H72">
        <f>""</f>
        <v/>
      </c>
      <c r="I72">
        <f>""</f>
        <v/>
      </c>
      <c r="J72">
        <f>""</f>
        <v/>
      </c>
    </row>
    <row r="73">
      <c r="B73">
        <f>""</f>
        <v/>
      </c>
      <c r="D73">
        <f>""</f>
        <v/>
      </c>
      <c r="E73">
        <f>""</f>
        <v/>
      </c>
      <c r="F73">
        <f>""</f>
        <v/>
      </c>
      <c r="G73">
        <f>""</f>
        <v/>
      </c>
      <c r="H73">
        <f>""</f>
        <v/>
      </c>
      <c r="I73">
        <f>""</f>
        <v/>
      </c>
      <c r="J73">
        <f>""</f>
        <v/>
      </c>
    </row>
    <row r="74">
      <c r="B74">
        <f>""</f>
        <v/>
      </c>
      <c r="D74">
        <f>""</f>
        <v/>
      </c>
      <c r="E74">
        <f>""</f>
        <v/>
      </c>
      <c r="F74">
        <f>""</f>
        <v/>
      </c>
      <c r="G74">
        <f>""</f>
        <v/>
      </c>
      <c r="H74">
        <f>""</f>
        <v/>
      </c>
      <c r="I74">
        <f>""</f>
        <v/>
      </c>
      <c r="J74">
        <f>""</f>
        <v/>
      </c>
    </row>
    <row r="75">
      <c r="B75">
        <f>""</f>
        <v/>
      </c>
      <c r="D75">
        <f>""</f>
        <v/>
      </c>
      <c r="E75">
        <f>""</f>
        <v/>
      </c>
      <c r="F75">
        <f>""</f>
        <v/>
      </c>
      <c r="G75">
        <f>""</f>
        <v/>
      </c>
      <c r="H75">
        <f>""</f>
        <v/>
      </c>
      <c r="I75">
        <f>""</f>
        <v/>
      </c>
      <c r="J75">
        <f>""</f>
        <v/>
      </c>
    </row>
    <row r="76">
      <c r="B76">
        <f>""</f>
        <v/>
      </c>
      <c r="D76">
        <f>""</f>
        <v/>
      </c>
      <c r="E76">
        <f>""</f>
        <v/>
      </c>
      <c r="F76">
        <f>""</f>
        <v/>
      </c>
      <c r="G76">
        <f>""</f>
        <v/>
      </c>
      <c r="H76">
        <f>""</f>
        <v/>
      </c>
      <c r="I76">
        <f>""</f>
        <v/>
      </c>
      <c r="J76">
        <f>""</f>
        <v/>
      </c>
    </row>
    <row r="77">
      <c r="B77">
        <f>""</f>
        <v/>
      </c>
      <c r="D77">
        <f>""</f>
        <v/>
      </c>
      <c r="E77">
        <f>""</f>
        <v/>
      </c>
      <c r="F77">
        <f>""</f>
        <v/>
      </c>
      <c r="G77">
        <f>""</f>
        <v/>
      </c>
      <c r="H77">
        <f>""</f>
        <v/>
      </c>
      <c r="I77">
        <f>""</f>
        <v/>
      </c>
      <c r="J77">
        <f>""</f>
        <v/>
      </c>
    </row>
    <row r="78">
      <c r="B78">
        <f>""</f>
        <v/>
      </c>
      <c r="D78">
        <f>""</f>
        <v/>
      </c>
      <c r="E78">
        <f>""</f>
        <v/>
      </c>
      <c r="F78">
        <f>""</f>
        <v/>
      </c>
      <c r="G78">
        <f>""</f>
        <v/>
      </c>
      <c r="H78">
        <f>""</f>
        <v/>
      </c>
      <c r="I78">
        <f>""</f>
        <v/>
      </c>
      <c r="J78">
        <f>""</f>
        <v/>
      </c>
    </row>
    <row r="79">
      <c r="B79">
        <f>""</f>
        <v/>
      </c>
      <c r="D79">
        <f>""</f>
        <v/>
      </c>
      <c r="E79">
        <f>""</f>
        <v/>
      </c>
      <c r="F79">
        <f>""</f>
        <v/>
      </c>
      <c r="G79">
        <f>""</f>
        <v/>
      </c>
      <c r="H79">
        <f>""</f>
        <v/>
      </c>
      <c r="I79">
        <f>""</f>
        <v/>
      </c>
      <c r="J79">
        <f>""</f>
        <v/>
      </c>
    </row>
    <row r="80">
      <c r="B80">
        <f>""</f>
        <v/>
      </c>
      <c r="D80">
        <f>""</f>
        <v/>
      </c>
      <c r="E80">
        <f>""</f>
        <v/>
      </c>
      <c r="F80">
        <f>""</f>
        <v/>
      </c>
      <c r="G80">
        <f>""</f>
        <v/>
      </c>
      <c r="H80">
        <f>""</f>
        <v/>
      </c>
      <c r="I80">
        <f>""</f>
        <v/>
      </c>
      <c r="J80">
        <f>""</f>
        <v/>
      </c>
    </row>
    <row r="81">
      <c r="B81">
        <f>""</f>
        <v/>
      </c>
      <c r="D81">
        <f>""</f>
        <v/>
      </c>
      <c r="E81">
        <f>""</f>
        <v/>
      </c>
      <c r="F81">
        <f>""</f>
        <v/>
      </c>
      <c r="G81">
        <f>""</f>
        <v/>
      </c>
      <c r="H81">
        <f>""</f>
        <v/>
      </c>
      <c r="I81">
        <f>""</f>
        <v/>
      </c>
      <c r="J81">
        <f>""</f>
        <v/>
      </c>
    </row>
    <row r="82">
      <c r="B82">
        <f>""</f>
        <v/>
      </c>
      <c r="D82">
        <f>""</f>
        <v/>
      </c>
      <c r="E82">
        <f>""</f>
        <v/>
      </c>
      <c r="F82">
        <f>""</f>
        <v/>
      </c>
      <c r="G82">
        <f>""</f>
        <v/>
      </c>
      <c r="H82">
        <f>""</f>
        <v/>
      </c>
      <c r="I82">
        <f>""</f>
        <v/>
      </c>
      <c r="J82">
        <f>""</f>
        <v/>
      </c>
    </row>
    <row r="83">
      <c r="B83">
        <f>""</f>
        <v/>
      </c>
      <c r="D83">
        <f>""</f>
        <v/>
      </c>
      <c r="E83">
        <f>""</f>
        <v/>
      </c>
      <c r="F83">
        <f>""</f>
        <v/>
      </c>
      <c r="G83">
        <f>""</f>
        <v/>
      </c>
      <c r="H83">
        <f>""</f>
        <v/>
      </c>
      <c r="I83">
        <f>""</f>
        <v/>
      </c>
      <c r="J83">
        <f>""</f>
        <v/>
      </c>
    </row>
    <row r="84">
      <c r="B84">
        <f>""</f>
        <v/>
      </c>
      <c r="D84">
        <f>""</f>
        <v/>
      </c>
      <c r="E84">
        <f>""</f>
        <v/>
      </c>
      <c r="F84">
        <f>""</f>
        <v/>
      </c>
      <c r="G84">
        <f>""</f>
        <v/>
      </c>
      <c r="H84">
        <f>""</f>
        <v/>
      </c>
      <c r="I84">
        <f>""</f>
        <v/>
      </c>
      <c r="J84">
        <f>""</f>
        <v/>
      </c>
    </row>
    <row r="85">
      <c r="B85">
        <f>""</f>
        <v/>
      </c>
      <c r="D85">
        <f>""</f>
        <v/>
      </c>
      <c r="E85">
        <f>""</f>
        <v/>
      </c>
      <c r="F85">
        <f>""</f>
        <v/>
      </c>
      <c r="G85">
        <f>""</f>
        <v/>
      </c>
      <c r="H85">
        <f>""</f>
        <v/>
      </c>
      <c r="I85">
        <f>""</f>
        <v/>
      </c>
      <c r="J85">
        <f>""</f>
        <v/>
      </c>
    </row>
    <row r="86">
      <c r="B86">
        <f>""</f>
        <v/>
      </c>
      <c r="D86">
        <f>""</f>
        <v/>
      </c>
      <c r="E86">
        <f>""</f>
        <v/>
      </c>
      <c r="F86">
        <f>""</f>
        <v/>
      </c>
      <c r="G86">
        <f>""</f>
        <v/>
      </c>
      <c r="H86">
        <f>""</f>
        <v/>
      </c>
      <c r="I86">
        <f>""</f>
        <v/>
      </c>
      <c r="J86">
        <f>""</f>
        <v/>
      </c>
    </row>
    <row r="87">
      <c r="B87">
        <f>""</f>
        <v/>
      </c>
      <c r="D87">
        <f>""</f>
        <v/>
      </c>
      <c r="E87">
        <f>""</f>
        <v/>
      </c>
      <c r="F87">
        <f>""</f>
        <v/>
      </c>
      <c r="G87">
        <f>""</f>
        <v/>
      </c>
      <c r="H87">
        <f>""</f>
        <v/>
      </c>
      <c r="I87">
        <f>""</f>
        <v/>
      </c>
      <c r="J87">
        <f>""</f>
        <v/>
      </c>
    </row>
    <row r="88">
      <c r="B88">
        <f>""</f>
        <v/>
      </c>
      <c r="D88">
        <f>""</f>
        <v/>
      </c>
      <c r="E88">
        <f>""</f>
        <v/>
      </c>
      <c r="F88">
        <f>""</f>
        <v/>
      </c>
      <c r="G88">
        <f>""</f>
        <v/>
      </c>
      <c r="H88">
        <f>""</f>
        <v/>
      </c>
      <c r="I88">
        <f>""</f>
        <v/>
      </c>
      <c r="J88">
        <f>""</f>
        <v/>
      </c>
    </row>
    <row r="89">
      <c r="B89">
        <f>""</f>
        <v/>
      </c>
      <c r="D89">
        <f>""</f>
        <v/>
      </c>
      <c r="E89">
        <f>""</f>
        <v/>
      </c>
      <c r="F89">
        <f>""</f>
        <v/>
      </c>
      <c r="G89">
        <f>""</f>
        <v/>
      </c>
      <c r="H89">
        <f>""</f>
        <v/>
      </c>
      <c r="I89">
        <f>""</f>
        <v/>
      </c>
      <c r="J89">
        <f>""</f>
        <v/>
      </c>
    </row>
    <row r="90">
      <c r="B90">
        <f>""</f>
        <v/>
      </c>
      <c r="D90">
        <f>""</f>
        <v/>
      </c>
      <c r="E90">
        <f>""</f>
        <v/>
      </c>
      <c r="F90">
        <f>""</f>
        <v/>
      </c>
      <c r="G90">
        <f>""</f>
        <v/>
      </c>
      <c r="H90">
        <f>""</f>
        <v/>
      </c>
      <c r="I90">
        <f>""</f>
        <v/>
      </c>
      <c r="J90">
        <f>""</f>
        <v/>
      </c>
    </row>
    <row r="91">
      <c r="B91">
        <f>""</f>
        <v/>
      </c>
      <c r="D91">
        <f>""</f>
        <v/>
      </c>
      <c r="E91">
        <f>""</f>
        <v/>
      </c>
      <c r="F91">
        <f>""</f>
        <v/>
      </c>
      <c r="G91">
        <f>""</f>
        <v/>
      </c>
      <c r="H91">
        <f>""</f>
        <v/>
      </c>
      <c r="I91">
        <f>""</f>
        <v/>
      </c>
      <c r="J91">
        <f>""</f>
        <v/>
      </c>
    </row>
    <row r="92">
      <c r="B92">
        <f>""</f>
        <v/>
      </c>
      <c r="D92">
        <f>""</f>
        <v/>
      </c>
      <c r="E92">
        <f>""</f>
        <v/>
      </c>
      <c r="F92">
        <f>""</f>
        <v/>
      </c>
      <c r="G92">
        <f>""</f>
        <v/>
      </c>
      <c r="H92">
        <f>""</f>
        <v/>
      </c>
      <c r="I92">
        <f>""</f>
        <v/>
      </c>
      <c r="J92">
        <f>""</f>
        <v/>
      </c>
    </row>
    <row r="93">
      <c r="B93">
        <f>""</f>
        <v/>
      </c>
      <c r="D93">
        <f>""</f>
        <v/>
      </c>
      <c r="E93">
        <f>""</f>
        <v/>
      </c>
      <c r="F93">
        <f>""</f>
        <v/>
      </c>
      <c r="G93">
        <f>""</f>
        <v/>
      </c>
      <c r="H93">
        <f>""</f>
        <v/>
      </c>
      <c r="I93">
        <f>""</f>
        <v/>
      </c>
      <c r="J93">
        <f>""</f>
        <v/>
      </c>
    </row>
    <row r="94">
      <c r="B94">
        <f>""</f>
        <v/>
      </c>
      <c r="D94">
        <f>""</f>
        <v/>
      </c>
      <c r="E94">
        <f>""</f>
        <v/>
      </c>
      <c r="F94">
        <f>""</f>
        <v/>
      </c>
      <c r="G94">
        <f>""</f>
        <v/>
      </c>
      <c r="H94">
        <f>""</f>
        <v/>
      </c>
      <c r="I94">
        <f>""</f>
        <v/>
      </c>
      <c r="J94">
        <f>""</f>
        <v/>
      </c>
    </row>
    <row r="95">
      <c r="B95">
        <f>""</f>
        <v/>
      </c>
      <c r="D95">
        <f>""</f>
        <v/>
      </c>
      <c r="E95">
        <f>""</f>
        <v/>
      </c>
      <c r="F95">
        <f>""</f>
        <v/>
      </c>
      <c r="G95">
        <f>""</f>
        <v/>
      </c>
      <c r="H95">
        <f>""</f>
        <v/>
      </c>
      <c r="I95">
        <f>""</f>
        <v/>
      </c>
      <c r="J95">
        <f>""</f>
        <v/>
      </c>
    </row>
    <row r="96">
      <c r="B96">
        <f>""</f>
        <v/>
      </c>
      <c r="D96">
        <f>""</f>
        <v/>
      </c>
      <c r="E96">
        <f>""</f>
        <v/>
      </c>
      <c r="F96">
        <f>""</f>
        <v/>
      </c>
      <c r="G96">
        <f>""</f>
        <v/>
      </c>
      <c r="H96">
        <f>""</f>
        <v/>
      </c>
      <c r="I96">
        <f>""</f>
        <v/>
      </c>
      <c r="J96">
        <f>""</f>
        <v/>
      </c>
    </row>
    <row r="97">
      <c r="B97">
        <f>""</f>
        <v/>
      </c>
      <c r="D97">
        <f>""</f>
        <v/>
      </c>
      <c r="E97">
        <f>""</f>
        <v/>
      </c>
      <c r="F97">
        <f>""</f>
        <v/>
      </c>
      <c r="G97">
        <f>""</f>
        <v/>
      </c>
      <c r="H97">
        <f>""</f>
        <v/>
      </c>
      <c r="I97">
        <f>""</f>
        <v/>
      </c>
      <c r="J97">
        <f>""</f>
        <v/>
      </c>
    </row>
    <row r="98">
      <c r="B98">
        <f>""</f>
        <v/>
      </c>
      <c r="D98">
        <f>""</f>
        <v/>
      </c>
      <c r="E98">
        <f>""</f>
        <v/>
      </c>
      <c r="F98">
        <f>""</f>
        <v/>
      </c>
      <c r="G98">
        <f>""</f>
        <v/>
      </c>
      <c r="H98">
        <f>""</f>
        <v/>
      </c>
      <c r="I98">
        <f>""</f>
        <v/>
      </c>
      <c r="J98">
        <f>""</f>
        <v/>
      </c>
    </row>
    <row r="99">
      <c r="B99">
        <f>""</f>
        <v/>
      </c>
      <c r="D99">
        <f>""</f>
        <v/>
      </c>
      <c r="E99">
        <f>""</f>
        <v/>
      </c>
      <c r="F99">
        <f>""</f>
        <v/>
      </c>
      <c r="G99">
        <f>""</f>
        <v/>
      </c>
      <c r="H99">
        <f>""</f>
        <v/>
      </c>
      <c r="I99">
        <f>""</f>
        <v/>
      </c>
      <c r="J99">
        <f>""</f>
        <v/>
      </c>
    </row>
    <row r="100">
      <c r="B100">
        <f>""</f>
        <v/>
      </c>
      <c r="D100">
        <f>""</f>
        <v/>
      </c>
      <c r="E100">
        <f>""</f>
        <v/>
      </c>
      <c r="F100">
        <f>""</f>
        <v/>
      </c>
      <c r="G100">
        <f>""</f>
        <v/>
      </c>
      <c r="H100">
        <f>""</f>
        <v/>
      </c>
      <c r="I100">
        <f>""</f>
        <v/>
      </c>
      <c r="J100">
        <f>""</f>
        <v/>
      </c>
    </row>
    <row r="101">
      <c r="B101">
        <f>""</f>
        <v/>
      </c>
      <c r="D101">
        <f>""</f>
        <v/>
      </c>
      <c r="E101">
        <f>""</f>
        <v/>
      </c>
      <c r="F101">
        <f>""</f>
        <v/>
      </c>
      <c r="G101">
        <f>""</f>
        <v/>
      </c>
      <c r="H101">
        <f>""</f>
        <v/>
      </c>
      <c r="I101">
        <f>""</f>
        <v/>
      </c>
      <c r="J101">
        <f>""</f>
        <v/>
      </c>
    </row>
  </sheetData>
  <mergeCells count="1">
    <mergeCell ref="A1:J1"/>
  </mergeCells>
  <conditionalFormatting sqref="B7">
    <cfRule type="expression" priority="1" dxfId="0">
      <formula>B7&gt;=INDIRECT("'Settings'!$B$5")</formula>
    </cfRule>
    <cfRule type="expression" priority="2" dxfId="1">
      <formula>B7&lt;INDIRECT("'Settings'!$B$5")</formula>
    </cfRule>
  </conditionalFormatting>
  <conditionalFormatting sqref="H5">
    <cfRule type="expression" priority="3" dxfId="1">
      <formula>H5&gt;0</formula>
    </cfRule>
  </conditionalFormatting>
  <conditionalFormatting sqref="D9">
    <cfRule type="expression" priority="4" dxfId="1">
      <formula>D9&gt;0</formula>
    </cfRule>
  </conditionalFormatting>
  <conditionalFormatting sqref="F9">
    <cfRule type="expression" priority="5" dxfId="1">
      <formula>F9&gt;0</formula>
    </cfRule>
  </conditionalFormatting>
  <conditionalFormatting sqref="B9">
    <cfRule type="expression" priority="6" dxfId="2">
      <formula>B9&gt;0</formula>
    </cfRule>
  </conditionalFormatting>
  <conditionalFormatting sqref="J23:J26">
    <cfRule type="expression" priority="7" dxfId="1">
      <formula>AND(ISNUMBER(J23),J23&gt;0)</formula>
    </cfRule>
  </conditionalFormatting>
  <dataValidations count="1">
    <dataValidation sqref="B3" showDropDown="0" showInputMessage="0" showErrorMessage="0" allowBlank="0" type="date" operator="between">
      <formula1>=INDIRECT("'Settings'!$B$12")</formula1>
      <formula2>=INDIRECT("'Settings'!$B$13")</formula2>
    </dataValidation>
  </dataValidations>
  <pageMargins left="0.75" right="0.75" top="1" bottom="1" header="0.5" footer="0.5"/>
  <pageSetup orientation="landscape" fitToHeight="1" fitToWidth="1"/>
  <headerFooter>
    <oddHeader/>
    <oddFooter>&amp;C&amp;9 Fleet Sheet Lab | Last Mile Dispatch&amp;R&amp;9 Page &amp;P of &amp;N</oddFooter>
    <evenHeader/>
    <evenFooter>&amp;CFleet Sheet Lab | Last Mile Dispatch&amp;RPage &amp;P of &amp;N</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E1000"/>
  <sheetViews>
    <sheetView showGridLines="0" zoomScale="75" workbookViewId="0">
      <pane ySplit="3" topLeftCell="A4" activePane="bottomLeft" state="frozen"/>
      <selection pane="bottomLeft" activeCell="A1" sqref="A1"/>
    </sheetView>
  </sheetViews>
  <sheetFormatPr baseColWidth="8" defaultRowHeight="15"/>
  <cols>
    <col width="12" customWidth="1" min="1" max="1"/>
    <col width="14" customWidth="1" min="2" max="2"/>
    <col width="8" customWidth="1" min="3" max="3"/>
    <col width="14" customWidth="1" min="4" max="4"/>
    <col width="24" customWidth="1" min="5" max="5"/>
    <col width="25" customWidth="1" min="6" max="6"/>
    <col width="16" customWidth="1" min="7" max="7"/>
    <col width="8" customWidth="1" min="8" max="8"/>
    <col width="11" customWidth="1" min="9" max="9"/>
    <col width="16" customWidth="1" min="10" max="10"/>
    <col width="16" customWidth="1" min="11" max="11"/>
    <col width="18" customWidth="1" min="12" max="12"/>
    <col width="13" customWidth="1" min="13" max="13"/>
    <col width="10" customWidth="1" min="14" max="14"/>
    <col width="15" customWidth="1" min="15" max="15"/>
    <col width="15" customWidth="1" min="16" max="16"/>
    <col width="14" customWidth="1" min="17" max="17"/>
    <col width="14" customWidth="1" min="18" max="18"/>
    <col width="14" customWidth="1" min="19" max="19"/>
    <col width="17" customWidth="1" min="20" max="20"/>
    <col width="22" customWidth="1" min="21" max="21"/>
    <col width="34" customWidth="1" min="22" max="22"/>
    <col width="14" customWidth="1" min="23" max="23"/>
    <col width="14" customWidth="1" min="24" max="24"/>
    <col width="16" customWidth="1" min="25" max="25"/>
    <col width="16" customWidth="1" min="26" max="26"/>
    <col width="16" customWidth="1" min="27" max="27"/>
    <col width="16" customWidth="1" min="28" max="28"/>
    <col width="19" customWidth="1" min="29" max="29"/>
    <col width="16" customWidth="1" min="30" max="30"/>
    <col width="26" customWidth="1" min="31" max="31"/>
  </cols>
  <sheetData>
    <row r="1" ht="30" customHeight="1">
      <c r="A1" s="1" t="inlineStr">
        <is>
          <t>Dispatch Log</t>
        </is>
      </c>
      <c r="B1" s="44" t="n"/>
      <c r="C1" s="44" t="n"/>
      <c r="D1" s="44" t="n"/>
      <c r="E1" s="44" t="n"/>
      <c r="F1" s="44" t="n"/>
      <c r="G1" s="44" t="n"/>
      <c r="H1" s="44" t="n"/>
      <c r="I1" s="44" t="n"/>
      <c r="J1" s="44" t="n"/>
      <c r="K1" s="44" t="n"/>
      <c r="L1" s="44" t="n"/>
      <c r="M1" s="44" t="n"/>
      <c r="N1" s="44" t="n"/>
      <c r="O1" s="44" t="n"/>
      <c r="P1" s="44" t="n"/>
      <c r="Q1" s="44" t="n"/>
      <c r="R1" s="44" t="n"/>
      <c r="S1" s="44" t="n"/>
      <c r="T1" s="44" t="n"/>
      <c r="U1" s="44" t="n"/>
      <c r="V1" s="44" t="n"/>
      <c r="W1" s="44" t="n"/>
      <c r="X1" s="44" t="n"/>
      <c r="Y1" s="44" t="n"/>
      <c r="Z1" s="44" t="n"/>
      <c r="AA1" s="44" t="n"/>
      <c r="AB1" s="44" t="n"/>
      <c r="AC1" s="44" t="n"/>
      <c r="AD1" s="44" t="n"/>
      <c r="AE1" s="45" t="n"/>
    </row>
    <row r="2" ht="36" customHeight="1">
      <c r="A2" s="3" t="inlineStr">
        <is>
          <t>Enter one delivery stop per row in the blue columns. Mileage is the leg distance from the prior stop or dispatch point to the current stop. Do not overwrite gray calculated columns.</t>
        </is>
      </c>
    </row>
    <row r="3" ht="44" customHeight="1">
      <c r="A3" s="6" t="inlineStr">
        <is>
          <t>Dispatch Date</t>
        </is>
      </c>
      <c r="B3" s="6" t="inlineStr">
        <is>
          <t>Route ID</t>
        </is>
      </c>
      <c r="C3" s="6" t="inlineStr">
        <is>
          <t>Stop #</t>
        </is>
      </c>
      <c r="D3" s="6" t="inlineStr">
        <is>
          <t>Order ID</t>
        </is>
      </c>
      <c r="E3" s="6" t="inlineStr">
        <is>
          <t>Customer</t>
        </is>
      </c>
      <c r="F3" s="6" t="inlineStr">
        <is>
          <t>Address</t>
        </is>
      </c>
      <c r="G3" s="6" t="inlineStr">
        <is>
          <t>City</t>
        </is>
      </c>
      <c r="H3" s="6" t="inlineStr">
        <is>
          <t>State</t>
        </is>
      </c>
      <c r="I3" s="6" t="inlineStr">
        <is>
          <t>ZIP Code</t>
        </is>
      </c>
      <c r="J3" s="6" t="inlineStr">
        <is>
          <t>Delivery Window Start</t>
        </is>
      </c>
      <c r="K3" s="6" t="inlineStr">
        <is>
          <t>Delivery Window End</t>
        </is>
      </c>
      <c r="L3" s="6" t="inlineStr">
        <is>
          <t>Driver</t>
        </is>
      </c>
      <c r="M3" s="6" t="inlineStr">
        <is>
          <t>Vehicle ID</t>
        </is>
      </c>
      <c r="N3" s="6" t="inlineStr">
        <is>
          <t>Packages</t>
        </is>
      </c>
      <c r="O3" s="6" t="inlineStr">
        <is>
          <t>Planned Leg Miles</t>
        </is>
      </c>
      <c r="P3" s="6" t="inlineStr">
        <is>
          <t>Actual Leg Miles</t>
        </is>
      </c>
      <c r="Q3" s="6" t="inlineStr">
        <is>
          <t>Dispatch Time</t>
        </is>
      </c>
      <c r="R3" s="6" t="inlineStr">
        <is>
          <t>Arrival Time</t>
        </is>
      </c>
      <c r="S3" s="6" t="inlineStr">
        <is>
          <t>Completion Time</t>
        </is>
      </c>
      <c r="T3" s="6" t="inlineStr">
        <is>
          <t>Status</t>
        </is>
      </c>
      <c r="U3" s="6" t="inlineStr">
        <is>
          <t>Exception Code</t>
        </is>
      </c>
      <c r="V3" s="6" t="inlineStr">
        <is>
          <t>Driver / Dispatch Notes</t>
        </is>
      </c>
      <c r="W3" s="6" t="inlineStr">
        <is>
          <t>COD Amount</t>
        </is>
      </c>
      <c r="X3" s="6" t="inlineStr">
        <is>
          <t>COD Collected</t>
        </is>
      </c>
      <c r="Y3" s="6" t="inlineStr">
        <is>
          <t>Stop Duration (min)</t>
        </is>
      </c>
      <c r="Z3" s="6" t="inlineStr">
        <is>
          <t>On-Time?</t>
        </is>
      </c>
      <c r="AA3" s="6" t="inlineStr">
        <is>
          <t>Late Minutes</t>
        </is>
      </c>
      <c r="AB3" s="6" t="inlineStr">
        <is>
          <t>Miles Variance</t>
        </is>
      </c>
      <c r="AC3" s="6" t="inlineStr">
        <is>
          <t>Estimated Mileage Cost</t>
        </is>
      </c>
      <c r="AD3" s="6" t="inlineStr">
        <is>
          <t>COD Balance</t>
        </is>
      </c>
      <c r="AE3" s="6" t="inlineStr">
        <is>
          <t>Data Check</t>
        </is>
      </c>
    </row>
    <row r="4" ht="34" customHeight="1">
      <c r="A4" s="51" t="n">
        <v>46272</v>
      </c>
      <c r="B4" s="26" t="inlineStr">
        <is>
          <t>LM-0907-A</t>
        </is>
      </c>
      <c r="C4" s="27" t="n">
        <v>1</v>
      </c>
      <c r="D4" s="26" t="inlineStr">
        <is>
          <t>D-10481</t>
        </is>
      </c>
      <c r="E4" s="26" t="inlineStr">
        <is>
          <t>Riverside Pharmacy</t>
        </is>
      </c>
      <c r="F4" s="28" t="inlineStr">
        <is>
          <t>1120 W Broad St</t>
        </is>
      </c>
      <c r="G4" s="26" t="inlineStr">
        <is>
          <t>Columbus</t>
        </is>
      </c>
      <c r="H4" s="26" t="inlineStr">
        <is>
          <t>OH</t>
        </is>
      </c>
      <c r="I4" s="29" t="inlineStr">
        <is>
          <t>43222</t>
        </is>
      </c>
      <c r="J4" s="30" t="n">
        <v>0.3333333333333333</v>
      </c>
      <c r="K4" s="30" t="n">
        <v>0.375</v>
      </c>
      <c r="L4" s="26" t="inlineStr">
        <is>
          <t>Jordan Lee</t>
        </is>
      </c>
      <c r="M4" s="26" t="inlineStr">
        <is>
          <t>VAN-101</t>
        </is>
      </c>
      <c r="N4" s="27" t="n">
        <v>6</v>
      </c>
      <c r="O4" s="52" t="n">
        <v>4.2</v>
      </c>
      <c r="P4" s="52" t="n">
        <v>4.5</v>
      </c>
      <c r="Q4" s="30" t="n">
        <v>0.3125</v>
      </c>
      <c r="R4" s="30" t="n">
        <v>0.3368055555555556</v>
      </c>
      <c r="S4" s="30" t="n">
        <v>0.3430555555555556</v>
      </c>
      <c r="T4" s="26" t="inlineStr">
        <is>
          <t>Delivered</t>
        </is>
      </c>
      <c r="U4" s="26" t="n"/>
      <c r="V4" s="28" t="inlineStr">
        <is>
          <t>Left with receiving desk</t>
        </is>
      </c>
      <c r="W4" s="32" t="n">
        <v>0</v>
      </c>
      <c r="X4" s="32" t="n">
        <v>0</v>
      </c>
      <c r="Y4" s="33">
        <f>IFERROR(IF(OR($R4="",$S4=""),"",ROUND(MOD($S4-$R4,1)*1440,0)),"")</f>
        <v/>
      </c>
      <c r="Z4" s="11">
        <f>IFERROR(IF(OR($T4&lt;&gt;"Delivered",$S4="",$K4=""),"",IF($S4&lt;=$K4,"Yes","No")),"")</f>
        <v/>
      </c>
      <c r="AA4" s="33">
        <f>IFERROR(IF(OR($T4&lt;&gt;"Delivered",$S4="",$K4=""),"",ROUND(MAX(0,($S4-$K4)*1440),0)),"")</f>
        <v/>
      </c>
      <c r="AB4" s="53">
        <f>IFERROR(IF(OR($P4="",$O4=""),"",$P4-$O4),"")</f>
        <v/>
      </c>
      <c r="AC4" s="35">
        <f>IFERROR(IF($P4="","",ROUND($P4*'Settings'!$B$6,2)),"")</f>
        <v/>
      </c>
      <c r="AD4" s="35">
        <f>IFERROR(IF($W4="","",MAX(0,$W4-IF($X4="",0,$X4))),"")</f>
        <v/>
      </c>
      <c r="AE4" s="16">
        <f>IFERROR(IF(COUNTA($A4:$X4)=0,"",IF(OR($A4="",$B4="",$C4="",$D4="",$E4="",$F4="",$G4="",$H4="",$I4="",$L4="",$M4="",$N4="",$T4=""),"Missing required field",IF(COUNTIFS($A$4:$A$1000,$A4,$B$4:$B$1000,$B4,$C$4:$C$1000,$C4)&gt;1,"Duplicate route stop",IF(OR($J4="",$K4=""),"Missing delivery window",IF($K4&lt;=$J4,"Invalid delivery window",IF(IFERROR(INDEX('Fleet Roster'!$C$4:$C$103,MATCH($L4,'Fleet Roster'!$A$4:$A$103,0)),"Not found")&lt;&gt;"Active","Driver not active",IF(IFERROR(INDEX('Fleet Roster'!$I$4:$I$103,MATCH($M4,'Fleet Roster'!$E$4:$E$103,0)),"Not found")&lt;&gt;"Active","Vehicle unavailable",IF(AND($T4="Delivered",OR($S4="",$P4="")),"Delivered row incomplete",IF(AND(OR($T4="Attempted",$T4="Exception"),$U4=""),"Missing exception code",IF(OR(NOT(ISNUMBER($N4)),$N4&lt;0,$N4&gt;'Settings'!$B$9),"Invalid package count",IF(OR(NOT(ISNUMBER($O4)),AND($P4&lt;&gt;"",NOT(ISNUMBER($P4))),$O4&lt;0,$O4&gt;'Settings'!$B$10,$P4&lt;0,$P4&gt;'Settings'!$B$10),"Invalid miles",IF($X4&gt;$W4,"COD collected exceeds amount","OK")))))))))))),"Review row")</f>
        <v/>
      </c>
    </row>
    <row r="5" ht="34" customHeight="1">
      <c r="A5" s="51" t="n">
        <v>46272</v>
      </c>
      <c r="B5" s="26" t="inlineStr">
        <is>
          <t>LM-0907-A</t>
        </is>
      </c>
      <c r="C5" s="27" t="n">
        <v>2</v>
      </c>
      <c r="D5" s="26" t="inlineStr">
        <is>
          <t>D-10482</t>
        </is>
      </c>
      <c r="E5" s="26" t="inlineStr">
        <is>
          <t>North Market Cafe</t>
        </is>
      </c>
      <c r="F5" s="28" t="inlineStr">
        <is>
          <t>59 Spruce St</t>
        </is>
      </c>
      <c r="G5" s="26" t="inlineStr">
        <is>
          <t>Columbus</t>
        </is>
      </c>
      <c r="H5" s="26" t="inlineStr">
        <is>
          <t>OH</t>
        </is>
      </c>
      <c r="I5" s="29" t="inlineStr">
        <is>
          <t>43215</t>
        </is>
      </c>
      <c r="J5" s="30" t="n">
        <v>0.375</v>
      </c>
      <c r="K5" s="30" t="n">
        <v>0.4166666666666667</v>
      </c>
      <c r="L5" s="26" t="inlineStr">
        <is>
          <t>Jordan Lee</t>
        </is>
      </c>
      <c r="M5" s="26" t="inlineStr">
        <is>
          <t>VAN-101</t>
        </is>
      </c>
      <c r="N5" s="27" t="n">
        <v>3</v>
      </c>
      <c r="O5" s="52" t="n">
        <v>2.6</v>
      </c>
      <c r="P5" s="52" t="n">
        <v>2.8</v>
      </c>
      <c r="Q5" s="30" t="n">
        <v>0.3125</v>
      </c>
      <c r="R5" s="30" t="n">
        <v>0.3833333333333334</v>
      </c>
      <c r="S5" s="30" t="n">
        <v>0.3888888888888889</v>
      </c>
      <c r="T5" s="26" t="inlineStr">
        <is>
          <t>Delivered</t>
        </is>
      </c>
      <c r="U5" s="26" t="n"/>
      <c r="V5" s="28" t="inlineStr">
        <is>
          <t>Received by manager</t>
        </is>
      </c>
      <c r="W5" s="32" t="n">
        <v>85</v>
      </c>
      <c r="X5" s="32" t="n">
        <v>60</v>
      </c>
      <c r="Y5" s="33">
        <f>IFERROR(IF(OR($R5="",$S5=""),"",ROUND(MOD($S5-$R5,1)*1440,0)),"")</f>
        <v/>
      </c>
      <c r="Z5" s="11">
        <f>IFERROR(IF(OR($T5&lt;&gt;"Delivered",$S5="",$K5=""),"",IF($S5&lt;=$K5,"Yes","No")),"")</f>
        <v/>
      </c>
      <c r="AA5" s="33">
        <f>IFERROR(IF(OR($T5&lt;&gt;"Delivered",$S5="",$K5=""),"",ROUND(MAX(0,($S5-$K5)*1440),0)),"")</f>
        <v/>
      </c>
      <c r="AB5" s="53">
        <f>IFERROR(IF(OR($P5="",$O5=""),"",$P5-$O5),"")</f>
        <v/>
      </c>
      <c r="AC5" s="35">
        <f>IFERROR(IF($P5="","",ROUND($P5*'Settings'!$B$6,2)),"")</f>
        <v/>
      </c>
      <c r="AD5" s="35">
        <f>IFERROR(IF($W5="","",MAX(0,$W5-IF($X5="",0,$X5))),"")</f>
        <v/>
      </c>
      <c r="AE5" s="16">
        <f>IFERROR(IF(COUNTA($A5:$X5)=0,"",IF(OR($A5="",$B5="",$C5="",$D5="",$E5="",$F5="",$G5="",$H5="",$I5="",$L5="",$M5="",$N5="",$T5=""),"Missing required field",IF(COUNTIFS($A$4:$A$1000,$A5,$B$4:$B$1000,$B5,$C$4:$C$1000,$C5)&gt;1,"Duplicate route stop",IF(OR($J5="",$K5=""),"Missing delivery window",IF($K5&lt;=$J5,"Invalid delivery window",IF(IFERROR(INDEX('Fleet Roster'!$C$4:$C$103,MATCH($L5,'Fleet Roster'!$A$4:$A$103,0)),"Not found")&lt;&gt;"Active","Driver not active",IF(IFERROR(INDEX('Fleet Roster'!$I$4:$I$103,MATCH($M5,'Fleet Roster'!$E$4:$E$103,0)),"Not found")&lt;&gt;"Active","Vehicle unavailable",IF(AND($T5="Delivered",OR($S5="",$P5="")),"Delivered row incomplete",IF(AND(OR($T5="Attempted",$T5="Exception"),$U5=""),"Missing exception code",IF(OR(NOT(ISNUMBER($N5)),$N5&lt;0,$N5&gt;'Settings'!$B$9),"Invalid package count",IF(OR(NOT(ISNUMBER($O5)),AND($P5&lt;&gt;"",NOT(ISNUMBER($P5))),$O5&lt;0,$O5&gt;'Settings'!$B$10,$P5&lt;0,$P5&gt;'Settings'!$B$10),"Invalid miles",IF($X5&gt;$W5,"COD collected exceeds amount","OK")))))))))))),"Review row")</f>
        <v/>
      </c>
    </row>
    <row r="6" ht="34" customHeight="1">
      <c r="A6" s="51" t="n">
        <v>46272</v>
      </c>
      <c r="B6" s="26" t="inlineStr">
        <is>
          <t>LM-0907-A</t>
        </is>
      </c>
      <c r="C6" s="27" t="n">
        <v>3</v>
      </c>
      <c r="D6" s="26" t="inlineStr">
        <is>
          <t>D-10483</t>
        </is>
      </c>
      <c r="E6" s="26" t="inlineStr">
        <is>
          <t>Buckeye Print Shop</t>
        </is>
      </c>
      <c r="F6" s="28" t="inlineStr">
        <is>
          <t>845 N High St</t>
        </is>
      </c>
      <c r="G6" s="26" t="inlineStr">
        <is>
          <t>Columbus</t>
        </is>
      </c>
      <c r="H6" s="26" t="inlineStr">
        <is>
          <t>OH</t>
        </is>
      </c>
      <c r="I6" s="29" t="inlineStr">
        <is>
          <t>43215</t>
        </is>
      </c>
      <c r="J6" s="30" t="n">
        <v>0.4166666666666667</v>
      </c>
      <c r="K6" s="30" t="n">
        <v>0.4583333333333333</v>
      </c>
      <c r="L6" s="26" t="inlineStr">
        <is>
          <t>Jordan Lee</t>
        </is>
      </c>
      <c r="M6" s="26" t="inlineStr">
        <is>
          <t>VAN-101</t>
        </is>
      </c>
      <c r="N6" s="27" t="n">
        <v>12</v>
      </c>
      <c r="O6" s="52" t="n">
        <v>3.1</v>
      </c>
      <c r="P6" s="52" t="n">
        <v>3.4</v>
      </c>
      <c r="Q6" s="30" t="n">
        <v>0.3125</v>
      </c>
      <c r="R6" s="30" t="n">
        <v>0.4430555555555555</v>
      </c>
      <c r="S6" s="30" t="n">
        <v>0.4548611111111111</v>
      </c>
      <c r="T6" s="26" t="inlineStr">
        <is>
          <t>Delivered</t>
        </is>
      </c>
      <c r="U6" s="26" t="n"/>
      <c r="V6" s="28" t="inlineStr">
        <is>
          <t>Delivered to rear dock</t>
        </is>
      </c>
      <c r="W6" s="32" t="n">
        <v>0</v>
      </c>
      <c r="X6" s="32" t="n">
        <v>0</v>
      </c>
      <c r="Y6" s="33">
        <f>IFERROR(IF(OR($R6="",$S6=""),"",ROUND(MOD($S6-$R6,1)*1440,0)),"")</f>
        <v/>
      </c>
      <c r="Z6" s="11">
        <f>IFERROR(IF(OR($T6&lt;&gt;"Delivered",$S6="",$K6=""),"",IF($S6&lt;=$K6,"Yes","No")),"")</f>
        <v/>
      </c>
      <c r="AA6" s="33">
        <f>IFERROR(IF(OR($T6&lt;&gt;"Delivered",$S6="",$K6=""),"",ROUND(MAX(0,($S6-$K6)*1440),0)),"")</f>
        <v/>
      </c>
      <c r="AB6" s="53">
        <f>IFERROR(IF(OR($P6="",$O6=""),"",$P6-$O6),"")</f>
        <v/>
      </c>
      <c r="AC6" s="35">
        <f>IFERROR(IF($P6="","",ROUND($P6*'Settings'!$B$6,2)),"")</f>
        <v/>
      </c>
      <c r="AD6" s="35">
        <f>IFERROR(IF($W6="","",MAX(0,$W6-IF($X6="",0,$X6))),"")</f>
        <v/>
      </c>
      <c r="AE6" s="16">
        <f>IFERROR(IF(COUNTA($A6:$X6)=0,"",IF(OR($A6="",$B6="",$C6="",$D6="",$E6="",$F6="",$G6="",$H6="",$I6="",$L6="",$M6="",$N6="",$T6=""),"Missing required field",IF(COUNTIFS($A$4:$A$1000,$A6,$B$4:$B$1000,$B6,$C$4:$C$1000,$C6)&gt;1,"Duplicate route stop",IF(OR($J6="",$K6=""),"Missing delivery window",IF($K6&lt;=$J6,"Invalid delivery window",IF(IFERROR(INDEX('Fleet Roster'!$C$4:$C$103,MATCH($L6,'Fleet Roster'!$A$4:$A$103,0)),"Not found")&lt;&gt;"Active","Driver not active",IF(IFERROR(INDEX('Fleet Roster'!$I$4:$I$103,MATCH($M6,'Fleet Roster'!$E$4:$E$103,0)),"Not found")&lt;&gt;"Active","Vehicle unavailable",IF(AND($T6="Delivered",OR($S6="",$P6="")),"Delivered row incomplete",IF(AND(OR($T6="Attempted",$T6="Exception"),$U6=""),"Missing exception code",IF(OR(NOT(ISNUMBER($N6)),$N6&lt;0,$N6&gt;'Settings'!$B$9),"Invalid package count",IF(OR(NOT(ISNUMBER($O6)),AND($P6&lt;&gt;"",NOT(ISNUMBER($P6))),$O6&lt;0,$O6&gt;'Settings'!$B$10,$P6&lt;0,$P6&gt;'Settings'!$B$10),"Invalid miles",IF($X6&gt;$W6,"COD collected exceeds amount","OK")))))))))))),"Review row")</f>
        <v/>
      </c>
    </row>
    <row r="7" ht="34" customHeight="1">
      <c r="A7" s="51" t="n">
        <v>46272</v>
      </c>
      <c r="B7" s="26" t="inlineStr">
        <is>
          <t>LM-0907-A</t>
        </is>
      </c>
      <c r="C7" s="27" t="n">
        <v>4</v>
      </c>
      <c r="D7" s="26" t="inlineStr">
        <is>
          <t>D-10484</t>
        </is>
      </c>
      <c r="E7" s="26" t="inlineStr">
        <is>
          <t>Clintonville Hardware</t>
        </is>
      </c>
      <c r="F7" s="28" t="inlineStr">
        <is>
          <t>3321 N High St</t>
        </is>
      </c>
      <c r="G7" s="26" t="inlineStr">
        <is>
          <t>Columbus</t>
        </is>
      </c>
      <c r="H7" s="26" t="inlineStr">
        <is>
          <t>OH</t>
        </is>
      </c>
      <c r="I7" s="29" t="inlineStr">
        <is>
          <t>43202</t>
        </is>
      </c>
      <c r="J7" s="30" t="n">
        <v>0.4583333333333333</v>
      </c>
      <c r="K7" s="30" t="n">
        <v>0.5</v>
      </c>
      <c r="L7" s="26" t="inlineStr">
        <is>
          <t>Jordan Lee</t>
        </is>
      </c>
      <c r="M7" s="26" t="inlineStr">
        <is>
          <t>VAN-101</t>
        </is>
      </c>
      <c r="N7" s="27" t="n">
        <v>5</v>
      </c>
      <c r="O7" s="52" t="n">
        <v>4.8</v>
      </c>
      <c r="P7" s="52" t="n"/>
      <c r="Q7" s="30" t="n">
        <v>0.3125</v>
      </c>
      <c r="R7" s="30" t="n"/>
      <c r="S7" s="30" t="n"/>
      <c r="T7" s="26" t="inlineStr">
        <is>
          <t>Out for Delivery</t>
        </is>
      </c>
      <c r="U7" s="26" t="n"/>
      <c r="V7" s="28" t="inlineStr">
        <is>
          <t>Next scheduled stop</t>
        </is>
      </c>
      <c r="W7" s="32" t="n">
        <v>0</v>
      </c>
      <c r="X7" s="32" t="n">
        <v>0</v>
      </c>
      <c r="Y7" s="33">
        <f>IFERROR(IF(OR($R7="",$S7=""),"",ROUND(MOD($S7-$R7,1)*1440,0)),"")</f>
        <v/>
      </c>
      <c r="Z7" s="11">
        <f>IFERROR(IF(OR($T7&lt;&gt;"Delivered",$S7="",$K7=""),"",IF($S7&lt;=$K7,"Yes","No")),"")</f>
        <v/>
      </c>
      <c r="AA7" s="33">
        <f>IFERROR(IF(OR($T7&lt;&gt;"Delivered",$S7="",$K7=""),"",ROUND(MAX(0,($S7-$K7)*1440),0)),"")</f>
        <v/>
      </c>
      <c r="AB7" s="53">
        <f>IFERROR(IF(OR($P7="",$O7=""),"",$P7-$O7),"")</f>
        <v/>
      </c>
      <c r="AC7" s="35">
        <f>IFERROR(IF($P7="","",ROUND($P7*'Settings'!$B$6,2)),"")</f>
        <v/>
      </c>
      <c r="AD7" s="35">
        <f>IFERROR(IF($W7="","",MAX(0,$W7-IF($X7="",0,$X7))),"")</f>
        <v/>
      </c>
      <c r="AE7" s="16">
        <f>IFERROR(IF(COUNTA($A7:$X7)=0,"",IF(OR($A7="",$B7="",$C7="",$D7="",$E7="",$F7="",$G7="",$H7="",$I7="",$L7="",$M7="",$N7="",$T7=""),"Missing required field",IF(COUNTIFS($A$4:$A$1000,$A7,$B$4:$B$1000,$B7,$C$4:$C$1000,$C7)&gt;1,"Duplicate route stop",IF(OR($J7="",$K7=""),"Missing delivery window",IF($K7&lt;=$J7,"Invalid delivery window",IF(IFERROR(INDEX('Fleet Roster'!$C$4:$C$103,MATCH($L7,'Fleet Roster'!$A$4:$A$103,0)),"Not found")&lt;&gt;"Active","Driver not active",IF(IFERROR(INDEX('Fleet Roster'!$I$4:$I$103,MATCH($M7,'Fleet Roster'!$E$4:$E$103,0)),"Not found")&lt;&gt;"Active","Vehicle unavailable",IF(AND($T7="Delivered",OR($S7="",$P7="")),"Delivered row incomplete",IF(AND(OR($T7="Attempted",$T7="Exception"),$U7=""),"Missing exception code",IF(OR(NOT(ISNUMBER($N7)),$N7&lt;0,$N7&gt;'Settings'!$B$9),"Invalid package count",IF(OR(NOT(ISNUMBER($O7)),AND($P7&lt;&gt;"",NOT(ISNUMBER($P7))),$O7&lt;0,$O7&gt;'Settings'!$B$10,$P7&lt;0,$P7&gt;'Settings'!$B$10),"Invalid miles",IF($X7&gt;$W7,"COD collected exceeds amount","OK")))))))))))),"Review row")</f>
        <v/>
      </c>
    </row>
    <row r="8" ht="34" customHeight="1">
      <c r="A8" s="51" t="n">
        <v>46272</v>
      </c>
      <c r="B8" s="26" t="inlineStr">
        <is>
          <t>LM-0907-B</t>
        </is>
      </c>
      <c r="C8" s="27" t="n">
        <v>1</v>
      </c>
      <c r="D8" s="26" t="inlineStr">
        <is>
          <t>D-10485</t>
        </is>
      </c>
      <c r="E8" s="26" t="inlineStr">
        <is>
          <t>Easton Office Suites</t>
        </is>
      </c>
      <c r="F8" s="28" t="inlineStr">
        <is>
          <t>4200 Regent St</t>
        </is>
      </c>
      <c r="G8" s="26" t="inlineStr">
        <is>
          <t>Columbus</t>
        </is>
      </c>
      <c r="H8" s="26" t="inlineStr">
        <is>
          <t>OH</t>
        </is>
      </c>
      <c r="I8" s="29" t="inlineStr">
        <is>
          <t>43219</t>
        </is>
      </c>
      <c r="J8" s="30" t="n">
        <v>0.3541666666666667</v>
      </c>
      <c r="K8" s="30" t="n">
        <v>0.3958333333333333</v>
      </c>
      <c r="L8" s="26" t="inlineStr">
        <is>
          <t>Maria Santos</t>
        </is>
      </c>
      <c r="M8" s="26" t="inlineStr">
        <is>
          <t>VAN-102</t>
        </is>
      </c>
      <c r="N8" s="27" t="n">
        <v>9</v>
      </c>
      <c r="O8" s="52" t="n">
        <v>7.2</v>
      </c>
      <c r="P8" s="52" t="n">
        <v>7</v>
      </c>
      <c r="Q8" s="30" t="n">
        <v>0.3229166666666667</v>
      </c>
      <c r="R8" s="30" t="n">
        <v>0.3784722222222222</v>
      </c>
      <c r="S8" s="30" t="n">
        <v>0.3875</v>
      </c>
      <c r="T8" s="26" t="inlineStr">
        <is>
          <t>Delivered</t>
        </is>
      </c>
      <c r="U8" s="26" t="n"/>
      <c r="V8" s="28" t="inlineStr">
        <is>
          <t>Signed by front desk</t>
        </is>
      </c>
      <c r="W8" s="32" t="n">
        <v>0</v>
      </c>
      <c r="X8" s="32" t="n">
        <v>0</v>
      </c>
      <c r="Y8" s="33">
        <f>IFERROR(IF(OR($R8="",$S8=""),"",ROUND(MOD($S8-$R8,1)*1440,0)),"")</f>
        <v/>
      </c>
      <c r="Z8" s="11">
        <f>IFERROR(IF(OR($T8&lt;&gt;"Delivered",$S8="",$K8=""),"",IF($S8&lt;=$K8,"Yes","No")),"")</f>
        <v/>
      </c>
      <c r="AA8" s="33">
        <f>IFERROR(IF(OR($T8&lt;&gt;"Delivered",$S8="",$K8=""),"",ROUND(MAX(0,($S8-$K8)*1440),0)),"")</f>
        <v/>
      </c>
      <c r="AB8" s="53">
        <f>IFERROR(IF(OR($P8="",$O8=""),"",$P8-$O8),"")</f>
        <v/>
      </c>
      <c r="AC8" s="35">
        <f>IFERROR(IF($P8="","",ROUND($P8*'Settings'!$B$6,2)),"")</f>
        <v/>
      </c>
      <c r="AD8" s="35">
        <f>IFERROR(IF($W8="","",MAX(0,$W8-IF($X8="",0,$X8))),"")</f>
        <v/>
      </c>
      <c r="AE8" s="16">
        <f>IFERROR(IF(COUNTA($A8:$X8)=0,"",IF(OR($A8="",$B8="",$C8="",$D8="",$E8="",$F8="",$G8="",$H8="",$I8="",$L8="",$M8="",$N8="",$T8=""),"Missing required field",IF(COUNTIFS($A$4:$A$1000,$A8,$B$4:$B$1000,$B8,$C$4:$C$1000,$C8)&gt;1,"Duplicate route stop",IF(OR($J8="",$K8=""),"Missing delivery window",IF($K8&lt;=$J8,"Invalid delivery window",IF(IFERROR(INDEX('Fleet Roster'!$C$4:$C$103,MATCH($L8,'Fleet Roster'!$A$4:$A$103,0)),"Not found")&lt;&gt;"Active","Driver not active",IF(IFERROR(INDEX('Fleet Roster'!$I$4:$I$103,MATCH($M8,'Fleet Roster'!$E$4:$E$103,0)),"Not found")&lt;&gt;"Active","Vehicle unavailable",IF(AND($T8="Delivered",OR($S8="",$P8="")),"Delivered row incomplete",IF(AND(OR($T8="Attempted",$T8="Exception"),$U8=""),"Missing exception code",IF(OR(NOT(ISNUMBER($N8)),$N8&lt;0,$N8&gt;'Settings'!$B$9),"Invalid package count",IF(OR(NOT(ISNUMBER($O8)),AND($P8&lt;&gt;"",NOT(ISNUMBER($P8))),$O8&lt;0,$O8&gt;'Settings'!$B$10,$P8&lt;0,$P8&gt;'Settings'!$B$10),"Invalid miles",IF($X8&gt;$W8,"COD collected exceeds amount","OK")))))))))))),"Review row")</f>
        <v/>
      </c>
    </row>
    <row r="9" ht="34" customHeight="1">
      <c r="A9" s="51" t="n">
        <v>46272</v>
      </c>
      <c r="B9" s="26" t="inlineStr">
        <is>
          <t>LM-0907-B</t>
        </is>
      </c>
      <c r="C9" s="27" t="n">
        <v>2</v>
      </c>
      <c r="D9" s="26" t="inlineStr">
        <is>
          <t>D-10486</t>
        </is>
      </c>
      <c r="E9" s="26" t="inlineStr">
        <is>
          <t>Gahanna Pet Supply</t>
        </is>
      </c>
      <c r="F9" s="28" t="inlineStr">
        <is>
          <t>271 Granville St</t>
        </is>
      </c>
      <c r="G9" s="26" t="inlineStr">
        <is>
          <t>Gahanna</t>
        </is>
      </c>
      <c r="H9" s="26" t="inlineStr">
        <is>
          <t>OH</t>
        </is>
      </c>
      <c r="I9" s="29" t="inlineStr">
        <is>
          <t>43230</t>
        </is>
      </c>
      <c r="J9" s="30" t="n">
        <v>0.3958333333333333</v>
      </c>
      <c r="K9" s="30" t="n">
        <v>0.4375</v>
      </c>
      <c r="L9" s="26" t="inlineStr">
        <is>
          <t>Maria Santos</t>
        </is>
      </c>
      <c r="M9" s="26" t="inlineStr">
        <is>
          <t>VAN-102</t>
        </is>
      </c>
      <c r="N9" s="27" t="n">
        <v>4</v>
      </c>
      <c r="O9" s="52" t="n">
        <v>4.6</v>
      </c>
      <c r="P9" s="52" t="n">
        <v>4.4</v>
      </c>
      <c r="Q9" s="30" t="n">
        <v>0.3229166666666667</v>
      </c>
      <c r="R9" s="30" t="n">
        <v>0.4458333333333334</v>
      </c>
      <c r="S9" s="30" t="n">
        <v>0.4513888888888889</v>
      </c>
      <c r="T9" s="26" t="inlineStr">
        <is>
          <t>Attempted</t>
        </is>
      </c>
      <c r="U9" s="26" t="inlineStr">
        <is>
          <t>Customer Unavailable</t>
        </is>
      </c>
      <c r="V9" s="28" t="inlineStr">
        <is>
          <t>Called customer; no answer</t>
        </is>
      </c>
      <c r="W9" s="32" t="n">
        <v>45</v>
      </c>
      <c r="X9" s="32" t="n">
        <v>0</v>
      </c>
      <c r="Y9" s="33">
        <f>IFERROR(IF(OR($R9="",$S9=""),"",ROUND(MOD($S9-$R9,1)*1440,0)),"")</f>
        <v/>
      </c>
      <c r="Z9" s="11">
        <f>IFERROR(IF(OR($T9&lt;&gt;"Delivered",$S9="",$K9=""),"",IF($S9&lt;=$K9,"Yes","No")),"")</f>
        <v/>
      </c>
      <c r="AA9" s="33">
        <f>IFERROR(IF(OR($T9&lt;&gt;"Delivered",$S9="",$K9=""),"",ROUND(MAX(0,($S9-$K9)*1440),0)),"")</f>
        <v/>
      </c>
      <c r="AB9" s="53">
        <f>IFERROR(IF(OR($P9="",$O9=""),"",$P9-$O9),"")</f>
        <v/>
      </c>
      <c r="AC9" s="35">
        <f>IFERROR(IF($P9="","",ROUND($P9*'Settings'!$B$6,2)),"")</f>
        <v/>
      </c>
      <c r="AD9" s="35">
        <f>IFERROR(IF($W9="","",MAX(0,$W9-IF($X9="",0,$X9))),"")</f>
        <v/>
      </c>
      <c r="AE9" s="16">
        <f>IFERROR(IF(COUNTA($A9:$X9)=0,"",IF(OR($A9="",$B9="",$C9="",$D9="",$E9="",$F9="",$G9="",$H9="",$I9="",$L9="",$M9="",$N9="",$T9=""),"Missing required field",IF(COUNTIFS($A$4:$A$1000,$A9,$B$4:$B$1000,$B9,$C$4:$C$1000,$C9)&gt;1,"Duplicate route stop",IF(OR($J9="",$K9=""),"Missing delivery window",IF($K9&lt;=$J9,"Invalid delivery window",IF(IFERROR(INDEX('Fleet Roster'!$C$4:$C$103,MATCH($L9,'Fleet Roster'!$A$4:$A$103,0)),"Not found")&lt;&gt;"Active","Driver not active",IF(IFERROR(INDEX('Fleet Roster'!$I$4:$I$103,MATCH($M9,'Fleet Roster'!$E$4:$E$103,0)),"Not found")&lt;&gt;"Active","Vehicle unavailable",IF(AND($T9="Delivered",OR($S9="",$P9="")),"Delivered row incomplete",IF(AND(OR($T9="Attempted",$T9="Exception"),$U9=""),"Missing exception code",IF(OR(NOT(ISNUMBER($N9)),$N9&lt;0,$N9&gt;'Settings'!$B$9),"Invalid package count",IF(OR(NOT(ISNUMBER($O9)),AND($P9&lt;&gt;"",NOT(ISNUMBER($P9))),$O9&lt;0,$O9&gt;'Settings'!$B$10,$P9&lt;0,$P9&gt;'Settings'!$B$10),"Invalid miles",IF($X9&gt;$W9,"COD collected exceeds amount","OK")))))))))))),"Review row")</f>
        <v/>
      </c>
    </row>
    <row r="10" ht="34" customHeight="1">
      <c r="A10" s="51" t="n">
        <v>46272</v>
      </c>
      <c r="B10" s="26" t="inlineStr">
        <is>
          <t>LM-0907-B</t>
        </is>
      </c>
      <c r="C10" s="27" t="n">
        <v>3</v>
      </c>
      <c r="D10" s="26" t="inlineStr">
        <is>
          <t>D-10487</t>
        </is>
      </c>
      <c r="E10" s="26" t="inlineStr">
        <is>
          <t>Reynoldsburg Dental</t>
        </is>
      </c>
      <c r="F10" s="28" t="inlineStr">
        <is>
          <t>7356 E Main St</t>
        </is>
      </c>
      <c r="G10" s="26" t="inlineStr">
        <is>
          <t>Reynoldsburg</t>
        </is>
      </c>
      <c r="H10" s="26" t="inlineStr">
        <is>
          <t>OH</t>
        </is>
      </c>
      <c r="I10" s="29" t="inlineStr">
        <is>
          <t>43068</t>
        </is>
      </c>
      <c r="J10" s="30" t="n">
        <v>0.4583333333333333</v>
      </c>
      <c r="K10" s="30" t="n">
        <v>0.5</v>
      </c>
      <c r="L10" s="26" t="inlineStr">
        <is>
          <t>Maria Santos</t>
        </is>
      </c>
      <c r="M10" s="26" t="inlineStr">
        <is>
          <t>VAN-102</t>
        </is>
      </c>
      <c r="N10" s="27" t="n">
        <v>2</v>
      </c>
      <c r="O10" s="52" t="n">
        <v>8.1</v>
      </c>
      <c r="P10" s="52" t="n"/>
      <c r="Q10" s="30" t="n">
        <v>0.3229166666666667</v>
      </c>
      <c r="R10" s="30" t="n"/>
      <c r="S10" s="30" t="n"/>
      <c r="T10" s="26" t="inlineStr">
        <is>
          <t>Dispatched</t>
        </is>
      </c>
      <c r="U10" s="26" t="n"/>
      <c r="V10" s="28" t="inlineStr">
        <is>
          <t>Awaiting sequence update</t>
        </is>
      </c>
      <c r="W10" s="32" t="n">
        <v>0</v>
      </c>
      <c r="X10" s="32" t="n">
        <v>0</v>
      </c>
      <c r="Y10" s="33">
        <f>IFERROR(IF(OR($R10="",$S10=""),"",ROUND(MOD($S10-$R10,1)*1440,0)),"")</f>
        <v/>
      </c>
      <c r="Z10" s="11">
        <f>IFERROR(IF(OR($T10&lt;&gt;"Delivered",$S10="",$K10=""),"",IF($S10&lt;=$K10,"Yes","No")),"")</f>
        <v/>
      </c>
      <c r="AA10" s="33">
        <f>IFERROR(IF(OR($T10&lt;&gt;"Delivered",$S10="",$K10=""),"",ROUND(MAX(0,($S10-$K10)*1440),0)),"")</f>
        <v/>
      </c>
      <c r="AB10" s="53">
        <f>IFERROR(IF(OR($P10="",$O10=""),"",$P10-$O10),"")</f>
        <v/>
      </c>
      <c r="AC10" s="35">
        <f>IFERROR(IF($P10="","",ROUND($P10*'Settings'!$B$6,2)),"")</f>
        <v/>
      </c>
      <c r="AD10" s="35">
        <f>IFERROR(IF($W10="","",MAX(0,$W10-IF($X10="",0,$X10))),"")</f>
        <v/>
      </c>
      <c r="AE10" s="16">
        <f>IFERROR(IF(COUNTA($A10:$X10)=0,"",IF(OR($A10="",$B10="",$C10="",$D10="",$E10="",$F10="",$G10="",$H10="",$I10="",$L10="",$M10="",$N10="",$T10=""),"Missing required field",IF(COUNTIFS($A$4:$A$1000,$A10,$B$4:$B$1000,$B10,$C$4:$C$1000,$C10)&gt;1,"Duplicate route stop",IF(OR($J10="",$K10=""),"Missing delivery window",IF($K10&lt;=$J10,"Invalid delivery window",IF(IFERROR(INDEX('Fleet Roster'!$C$4:$C$103,MATCH($L10,'Fleet Roster'!$A$4:$A$103,0)),"Not found")&lt;&gt;"Active","Driver not active",IF(IFERROR(INDEX('Fleet Roster'!$I$4:$I$103,MATCH($M10,'Fleet Roster'!$E$4:$E$103,0)),"Not found")&lt;&gt;"Active","Vehicle unavailable",IF(AND($T10="Delivered",OR($S10="",$P10="")),"Delivered row incomplete",IF(AND(OR($T10="Attempted",$T10="Exception"),$U10=""),"Missing exception code",IF(OR(NOT(ISNUMBER($N10)),$N10&lt;0,$N10&gt;'Settings'!$B$9),"Invalid package count",IF(OR(NOT(ISNUMBER($O10)),AND($P10&lt;&gt;"",NOT(ISNUMBER($P10))),$O10&lt;0,$O10&gt;'Settings'!$B$10,$P10&lt;0,$P10&gt;'Settings'!$B$10),"Invalid miles",IF($X10&gt;$W10,"COD collected exceeds amount","OK")))))))))))),"Review row")</f>
        <v/>
      </c>
    </row>
    <row r="11" ht="34" customHeight="1">
      <c r="A11" s="51" t="n">
        <v>46272</v>
      </c>
      <c r="B11" s="26" t="inlineStr">
        <is>
          <t>LM-0907-C</t>
        </is>
      </c>
      <c r="C11" s="27" t="n">
        <v>1</v>
      </c>
      <c r="D11" s="26" t="inlineStr">
        <is>
          <t>D-10488</t>
        </is>
      </c>
      <c r="E11" s="26" t="inlineStr">
        <is>
          <t>German Village Market</t>
        </is>
      </c>
      <c r="F11" s="28" t="inlineStr">
        <is>
          <t>650 S 3rd St</t>
        </is>
      </c>
      <c r="G11" s="26" t="inlineStr">
        <is>
          <t>Columbus</t>
        </is>
      </c>
      <c r="H11" s="26" t="inlineStr">
        <is>
          <t>OH</t>
        </is>
      </c>
      <c r="I11" s="29" t="inlineStr">
        <is>
          <t>43206</t>
        </is>
      </c>
      <c r="J11" s="30" t="n">
        <v>0.375</v>
      </c>
      <c r="K11" s="30" t="n">
        <v>0.4166666666666667</v>
      </c>
      <c r="L11" s="26" t="inlineStr">
        <is>
          <t>DeShawn Carter</t>
        </is>
      </c>
      <c r="M11" s="26" t="inlineStr">
        <is>
          <t>VAN-103</t>
        </is>
      </c>
      <c r="N11" s="27" t="n">
        <v>7</v>
      </c>
      <c r="O11" s="52" t="n">
        <v>5.6</v>
      </c>
      <c r="P11" s="52" t="n">
        <v>5.9</v>
      </c>
      <c r="Q11" s="30" t="n">
        <v>0.3333333333333333</v>
      </c>
      <c r="R11" s="30" t="n">
        <v>0.3986111111111111</v>
      </c>
      <c r="S11" s="30" t="n">
        <v>0.4055555555555556</v>
      </c>
      <c r="T11" s="26" t="inlineStr">
        <is>
          <t>Delivered</t>
        </is>
      </c>
      <c r="U11" s="26" t="n"/>
      <c r="V11" s="28" t="inlineStr">
        <is>
          <t>Delivered to stockroom</t>
        </is>
      </c>
      <c r="W11" s="32" t="n">
        <v>0</v>
      </c>
      <c r="X11" s="32" t="n">
        <v>0</v>
      </c>
      <c r="Y11" s="33">
        <f>IFERROR(IF(OR($R11="",$S11=""),"",ROUND(MOD($S11-$R11,1)*1440,0)),"")</f>
        <v/>
      </c>
      <c r="Z11" s="11">
        <f>IFERROR(IF(OR($T11&lt;&gt;"Delivered",$S11="",$K11=""),"",IF($S11&lt;=$K11,"Yes","No")),"")</f>
        <v/>
      </c>
      <c r="AA11" s="33">
        <f>IFERROR(IF(OR($T11&lt;&gt;"Delivered",$S11="",$K11=""),"",ROUND(MAX(0,($S11-$K11)*1440),0)),"")</f>
        <v/>
      </c>
      <c r="AB11" s="53">
        <f>IFERROR(IF(OR($P11="",$O11=""),"",$P11-$O11),"")</f>
        <v/>
      </c>
      <c r="AC11" s="35">
        <f>IFERROR(IF($P11="","",ROUND($P11*'Settings'!$B$6,2)),"")</f>
        <v/>
      </c>
      <c r="AD11" s="35">
        <f>IFERROR(IF($W11="","",MAX(0,$W11-IF($X11="",0,$X11))),"")</f>
        <v/>
      </c>
      <c r="AE11" s="16">
        <f>IFERROR(IF(COUNTA($A11:$X11)=0,"",IF(OR($A11="",$B11="",$C11="",$D11="",$E11="",$F11="",$G11="",$H11="",$I11="",$L11="",$M11="",$N11="",$T11=""),"Missing required field",IF(COUNTIFS($A$4:$A$1000,$A11,$B$4:$B$1000,$B11,$C$4:$C$1000,$C11)&gt;1,"Duplicate route stop",IF(OR($J11="",$K11=""),"Missing delivery window",IF($K11&lt;=$J11,"Invalid delivery window",IF(IFERROR(INDEX('Fleet Roster'!$C$4:$C$103,MATCH($L11,'Fleet Roster'!$A$4:$A$103,0)),"Not found")&lt;&gt;"Active","Driver not active",IF(IFERROR(INDEX('Fleet Roster'!$I$4:$I$103,MATCH($M11,'Fleet Roster'!$E$4:$E$103,0)),"Not found")&lt;&gt;"Active","Vehicle unavailable",IF(AND($T11="Delivered",OR($S11="",$P11="")),"Delivered row incomplete",IF(AND(OR($T11="Attempted",$T11="Exception"),$U11=""),"Missing exception code",IF(OR(NOT(ISNUMBER($N11)),$N11&lt;0,$N11&gt;'Settings'!$B$9),"Invalid package count",IF(OR(NOT(ISNUMBER($O11)),AND($P11&lt;&gt;"",NOT(ISNUMBER($P11))),$O11&lt;0,$O11&gt;'Settings'!$B$10,$P11&lt;0,$P11&gt;'Settings'!$B$10),"Invalid miles",IF($X11&gt;$W11,"COD collected exceeds amount","OK")))))))))))),"Review row")</f>
        <v/>
      </c>
    </row>
    <row r="12" ht="34" customHeight="1">
      <c r="A12" s="51" t="n">
        <v>46272</v>
      </c>
      <c r="B12" s="26" t="inlineStr">
        <is>
          <t>LM-0907-C</t>
        </is>
      </c>
      <c r="C12" s="27" t="n">
        <v>2</v>
      </c>
      <c r="D12" s="26" t="inlineStr">
        <is>
          <t>D-10489</t>
        </is>
      </c>
      <c r="E12" s="26" t="inlineStr">
        <is>
          <t>Bexley Community Center</t>
        </is>
      </c>
      <c r="F12" s="28" t="inlineStr">
        <is>
          <t>165 N Parkview Ave</t>
        </is>
      </c>
      <c r="G12" s="26" t="inlineStr">
        <is>
          <t>Bexley</t>
        </is>
      </c>
      <c r="H12" s="26" t="inlineStr">
        <is>
          <t>OH</t>
        </is>
      </c>
      <c r="I12" s="29" t="inlineStr">
        <is>
          <t>43209</t>
        </is>
      </c>
      <c r="J12" s="30" t="n">
        <v>0.4166666666666667</v>
      </c>
      <c r="K12" s="30" t="n">
        <v>0.4583333333333333</v>
      </c>
      <c r="L12" s="26" t="inlineStr">
        <is>
          <t>DeShawn Carter</t>
        </is>
      </c>
      <c r="M12" s="26" t="inlineStr">
        <is>
          <t>VAN-103</t>
        </is>
      </c>
      <c r="N12" s="27" t="n">
        <v>10</v>
      </c>
      <c r="O12" s="52" t="n">
        <v>4.1</v>
      </c>
      <c r="P12" s="52" t="n">
        <v>4</v>
      </c>
      <c r="Q12" s="30" t="n">
        <v>0.3333333333333333</v>
      </c>
      <c r="R12" s="30" t="n">
        <v>0.4569444444444444</v>
      </c>
      <c r="S12" s="30" t="n">
        <v>0.4666666666666667</v>
      </c>
      <c r="T12" s="26" t="inlineStr">
        <is>
          <t>Delivered</t>
        </is>
      </c>
      <c r="U12" s="26" t="n"/>
      <c r="V12" s="28" t="inlineStr">
        <is>
          <t>Dock delay</t>
        </is>
      </c>
      <c r="W12" s="32" t="n">
        <v>0</v>
      </c>
      <c r="X12" s="32" t="n">
        <v>0</v>
      </c>
      <c r="Y12" s="33">
        <f>IFERROR(IF(OR($R12="",$S12=""),"",ROUND(MOD($S12-$R12,1)*1440,0)),"")</f>
        <v/>
      </c>
      <c r="Z12" s="11">
        <f>IFERROR(IF(OR($T12&lt;&gt;"Delivered",$S12="",$K12=""),"",IF($S12&lt;=$K12,"Yes","No")),"")</f>
        <v/>
      </c>
      <c r="AA12" s="33">
        <f>IFERROR(IF(OR($T12&lt;&gt;"Delivered",$S12="",$K12=""),"",ROUND(MAX(0,($S12-$K12)*1440),0)),"")</f>
        <v/>
      </c>
      <c r="AB12" s="53">
        <f>IFERROR(IF(OR($P12="",$O12=""),"",$P12-$O12),"")</f>
        <v/>
      </c>
      <c r="AC12" s="35">
        <f>IFERROR(IF($P12="","",ROUND($P12*'Settings'!$B$6,2)),"")</f>
        <v/>
      </c>
      <c r="AD12" s="35">
        <f>IFERROR(IF($W12="","",MAX(0,$W12-IF($X12="",0,$X12))),"")</f>
        <v/>
      </c>
      <c r="AE12" s="16">
        <f>IFERROR(IF(COUNTA($A12:$X12)=0,"",IF(OR($A12="",$B12="",$C12="",$D12="",$E12="",$F12="",$G12="",$H12="",$I12="",$L12="",$M12="",$N12="",$T12=""),"Missing required field",IF(COUNTIFS($A$4:$A$1000,$A12,$B$4:$B$1000,$B12,$C$4:$C$1000,$C12)&gt;1,"Duplicate route stop",IF(OR($J12="",$K12=""),"Missing delivery window",IF($K12&lt;=$J12,"Invalid delivery window",IF(IFERROR(INDEX('Fleet Roster'!$C$4:$C$103,MATCH($L12,'Fleet Roster'!$A$4:$A$103,0)),"Not found")&lt;&gt;"Active","Driver not active",IF(IFERROR(INDEX('Fleet Roster'!$I$4:$I$103,MATCH($M12,'Fleet Roster'!$E$4:$E$103,0)),"Not found")&lt;&gt;"Active","Vehicle unavailable",IF(AND($T12="Delivered",OR($S12="",$P12="")),"Delivered row incomplete",IF(AND(OR($T12="Attempted",$T12="Exception"),$U12=""),"Missing exception code",IF(OR(NOT(ISNUMBER($N12)),$N12&lt;0,$N12&gt;'Settings'!$B$9),"Invalid package count",IF(OR(NOT(ISNUMBER($O12)),AND($P12&lt;&gt;"",NOT(ISNUMBER($P12))),$O12&lt;0,$O12&gt;'Settings'!$B$10,$P12&lt;0,$P12&gt;'Settings'!$B$10),"Invalid miles",IF($X12&gt;$W12,"COD collected exceeds amount","OK")))))))))))),"Review row")</f>
        <v/>
      </c>
    </row>
    <row r="13" ht="34" customHeight="1">
      <c r="A13" s="51" t="n">
        <v>46272</v>
      </c>
      <c r="B13" s="26" t="inlineStr">
        <is>
          <t>LM-0907-C</t>
        </is>
      </c>
      <c r="C13" s="27" t="n">
        <v>3</v>
      </c>
      <c r="D13" s="26" t="inlineStr">
        <is>
          <t>D-10490</t>
        </is>
      </c>
      <c r="E13" s="26" t="inlineStr">
        <is>
          <t>Short North Gallery</t>
        </is>
      </c>
      <c r="F13" s="28" t="inlineStr">
        <is>
          <t>700 N High St</t>
        </is>
      </c>
      <c r="G13" s="26" t="inlineStr">
        <is>
          <t>Columbus</t>
        </is>
      </c>
      <c r="H13" s="26" t="inlineStr">
        <is>
          <t>OH</t>
        </is>
      </c>
      <c r="I13" s="29" t="inlineStr">
        <is>
          <t>43215</t>
        </is>
      </c>
      <c r="J13" s="30" t="n">
        <v>0.4583333333333333</v>
      </c>
      <c r="K13" s="30" t="n">
        <v>0.5</v>
      </c>
      <c r="L13" s="26" t="inlineStr">
        <is>
          <t>DeShawn Carter</t>
        </is>
      </c>
      <c r="M13" s="26" t="inlineStr">
        <is>
          <t>VAN-103</t>
        </is>
      </c>
      <c r="N13" s="27" t="n">
        <v>1</v>
      </c>
      <c r="O13" s="52" t="n">
        <v>3.9</v>
      </c>
      <c r="P13" s="52" t="n">
        <v>4.3</v>
      </c>
      <c r="Q13" s="30" t="n">
        <v>0.3333333333333333</v>
      </c>
      <c r="R13" s="30" t="n">
        <v>0.4791666666666667</v>
      </c>
      <c r="S13" s="30" t="n">
        <v>0.4847222222222222</v>
      </c>
      <c r="T13" s="26" t="inlineStr">
        <is>
          <t>Delivered</t>
        </is>
      </c>
      <c r="U13" s="26" t="n"/>
      <c r="V13" s="28" t="inlineStr">
        <is>
          <t>Payment received at delivery</t>
        </is>
      </c>
      <c r="W13" s="32" t="n">
        <v>145</v>
      </c>
      <c r="X13" s="32" t="n">
        <v>145</v>
      </c>
      <c r="Y13" s="33">
        <f>IFERROR(IF(OR($R13="",$S13=""),"",ROUND(MOD($S13-$R13,1)*1440,0)),"")</f>
        <v/>
      </c>
      <c r="Z13" s="11">
        <f>IFERROR(IF(OR($T13&lt;&gt;"Delivered",$S13="",$K13=""),"",IF($S13&lt;=$K13,"Yes","No")),"")</f>
        <v/>
      </c>
      <c r="AA13" s="33">
        <f>IFERROR(IF(OR($T13&lt;&gt;"Delivered",$S13="",$K13=""),"",ROUND(MAX(0,($S13-$K13)*1440),0)),"")</f>
        <v/>
      </c>
      <c r="AB13" s="53">
        <f>IFERROR(IF(OR($P13="",$O13=""),"",$P13-$O13),"")</f>
        <v/>
      </c>
      <c r="AC13" s="35">
        <f>IFERROR(IF($P13="","",ROUND($P13*'Settings'!$B$6,2)),"")</f>
        <v/>
      </c>
      <c r="AD13" s="35">
        <f>IFERROR(IF($W13="","",MAX(0,$W13-IF($X13="",0,$X13))),"")</f>
        <v/>
      </c>
      <c r="AE13" s="16">
        <f>IFERROR(IF(COUNTA($A13:$X13)=0,"",IF(OR($A13="",$B13="",$C13="",$D13="",$E13="",$F13="",$G13="",$H13="",$I13="",$L13="",$M13="",$N13="",$T13=""),"Missing required field",IF(COUNTIFS($A$4:$A$1000,$A13,$B$4:$B$1000,$B13,$C$4:$C$1000,$C13)&gt;1,"Duplicate route stop",IF(OR($J13="",$K13=""),"Missing delivery window",IF($K13&lt;=$J13,"Invalid delivery window",IF(IFERROR(INDEX('Fleet Roster'!$C$4:$C$103,MATCH($L13,'Fleet Roster'!$A$4:$A$103,0)),"Not found")&lt;&gt;"Active","Driver not active",IF(IFERROR(INDEX('Fleet Roster'!$I$4:$I$103,MATCH($M13,'Fleet Roster'!$E$4:$E$103,0)),"Not found")&lt;&gt;"Active","Vehicle unavailable",IF(AND($T13="Delivered",OR($S13="",$P13="")),"Delivered row incomplete",IF(AND(OR($T13="Attempted",$T13="Exception"),$U13=""),"Missing exception code",IF(OR(NOT(ISNUMBER($N13)),$N13&lt;0,$N13&gt;'Settings'!$B$9),"Invalid package count",IF(OR(NOT(ISNUMBER($O13)),AND($P13&lt;&gt;"",NOT(ISNUMBER($P13))),$O13&lt;0,$O13&gt;'Settings'!$B$10,$P13&lt;0,$P13&gt;'Settings'!$B$10),"Invalid miles",IF($X13&gt;$W13,"COD collected exceeds amount","OK")))))))))))),"Review row")</f>
        <v/>
      </c>
    </row>
    <row r="14">
      <c r="A14" s="51" t="n"/>
      <c r="B14" s="26" t="n"/>
      <c r="C14" s="27" t="n"/>
      <c r="D14" s="26" t="n"/>
      <c r="E14" s="26" t="n"/>
      <c r="F14" s="28" t="n"/>
      <c r="G14" s="26" t="n"/>
      <c r="H14" s="26" t="n"/>
      <c r="I14" s="29" t="n"/>
      <c r="J14" s="30" t="n"/>
      <c r="K14" s="30" t="n"/>
      <c r="L14" s="26" t="n"/>
      <c r="M14" s="26" t="n"/>
      <c r="N14" s="27" t="n"/>
      <c r="O14" s="52" t="n"/>
      <c r="P14" s="52" t="n"/>
      <c r="Q14" s="30" t="n"/>
      <c r="R14" s="30" t="n"/>
      <c r="S14" s="30" t="n"/>
      <c r="T14" s="26" t="n"/>
      <c r="U14" s="26" t="n"/>
      <c r="V14" s="28" t="n"/>
      <c r="W14" s="32" t="n"/>
      <c r="X14" s="32" t="n"/>
      <c r="Y14" s="33">
        <f>IFERROR(IF(OR($R14="",$S14=""),"",ROUND(MOD($S14-$R14,1)*1440,0)),"")</f>
        <v/>
      </c>
      <c r="Z14" s="11">
        <f>IFERROR(IF(OR($T14&lt;&gt;"Delivered",$S14="",$K14=""),"",IF($S14&lt;=$K14,"Yes","No")),"")</f>
        <v/>
      </c>
      <c r="AA14" s="33">
        <f>IFERROR(IF(OR($T14&lt;&gt;"Delivered",$S14="",$K14=""),"",ROUND(MAX(0,($S14-$K14)*1440),0)),"")</f>
        <v/>
      </c>
      <c r="AB14" s="53">
        <f>IFERROR(IF(OR($P14="",$O14=""),"",$P14-$O14),"")</f>
        <v/>
      </c>
      <c r="AC14" s="35">
        <f>IFERROR(IF($P14="","",ROUND($P14*'Settings'!$B$6,2)),"")</f>
        <v/>
      </c>
      <c r="AD14" s="35">
        <f>IFERROR(IF($W14="","",MAX(0,$W14-IF($X14="",0,$X14))),"")</f>
        <v/>
      </c>
      <c r="AE14" s="16">
        <f>IFERROR(IF(COUNTA($A14:$X14)=0,"",IF(OR($A14="",$B14="",$C14="",$D14="",$E14="",$F14="",$G14="",$H14="",$I14="",$L14="",$M14="",$N14="",$T14=""),"Missing required field",IF(COUNTIFS($A$4:$A$1000,$A14,$B$4:$B$1000,$B14,$C$4:$C$1000,$C14)&gt;1,"Duplicate route stop",IF(OR($J14="",$K14=""),"Missing delivery window",IF($K14&lt;=$J14,"Invalid delivery window",IF(IFERROR(INDEX('Fleet Roster'!$C$4:$C$103,MATCH($L14,'Fleet Roster'!$A$4:$A$103,0)),"Not found")&lt;&gt;"Active","Driver not active",IF(IFERROR(INDEX('Fleet Roster'!$I$4:$I$103,MATCH($M14,'Fleet Roster'!$E$4:$E$103,0)),"Not found")&lt;&gt;"Active","Vehicle unavailable",IF(AND($T14="Delivered",OR($S14="",$P14="")),"Delivered row incomplete",IF(AND(OR($T14="Attempted",$T14="Exception"),$U14=""),"Missing exception code",IF(OR(NOT(ISNUMBER($N14)),$N14&lt;0,$N14&gt;'Settings'!$B$9),"Invalid package count",IF(OR(NOT(ISNUMBER($O14)),AND($P14&lt;&gt;"",NOT(ISNUMBER($P14))),$O14&lt;0,$O14&gt;'Settings'!$B$10,$P14&lt;0,$P14&gt;'Settings'!$B$10),"Invalid miles",IF($X14&gt;$W14,"COD collected exceeds amount","OK")))))))))))),"Review row")</f>
        <v/>
      </c>
    </row>
    <row r="15">
      <c r="A15" s="51" t="n"/>
      <c r="B15" s="26" t="n"/>
      <c r="C15" s="27" t="n"/>
      <c r="D15" s="26" t="n"/>
      <c r="E15" s="26" t="n"/>
      <c r="F15" s="28" t="n"/>
      <c r="G15" s="26" t="n"/>
      <c r="H15" s="26" t="n"/>
      <c r="I15" s="29" t="n"/>
      <c r="J15" s="30" t="n"/>
      <c r="K15" s="30" t="n"/>
      <c r="L15" s="26" t="n"/>
      <c r="M15" s="26" t="n"/>
      <c r="N15" s="27" t="n"/>
      <c r="O15" s="52" t="n"/>
      <c r="P15" s="52" t="n"/>
      <c r="Q15" s="30" t="n"/>
      <c r="R15" s="30" t="n"/>
      <c r="S15" s="30" t="n"/>
      <c r="T15" s="26" t="n"/>
      <c r="U15" s="26" t="n"/>
      <c r="V15" s="28" t="n"/>
      <c r="W15" s="32" t="n"/>
      <c r="X15" s="32" t="n"/>
      <c r="Y15" s="33">
        <f>IFERROR(IF(OR($R15="",$S15=""),"",ROUND(MOD($S15-$R15,1)*1440,0)),"")</f>
        <v/>
      </c>
      <c r="Z15" s="11">
        <f>IFERROR(IF(OR($T15&lt;&gt;"Delivered",$S15="",$K15=""),"",IF($S15&lt;=$K15,"Yes","No")),"")</f>
        <v/>
      </c>
      <c r="AA15" s="33">
        <f>IFERROR(IF(OR($T15&lt;&gt;"Delivered",$S15="",$K15=""),"",ROUND(MAX(0,($S15-$K15)*1440),0)),"")</f>
        <v/>
      </c>
      <c r="AB15" s="53">
        <f>IFERROR(IF(OR($P15="",$O15=""),"",$P15-$O15),"")</f>
        <v/>
      </c>
      <c r="AC15" s="35">
        <f>IFERROR(IF($P15="","",ROUND($P15*'Settings'!$B$6,2)),"")</f>
        <v/>
      </c>
      <c r="AD15" s="35">
        <f>IFERROR(IF($W15="","",MAX(0,$W15-IF($X15="",0,$X15))),"")</f>
        <v/>
      </c>
      <c r="AE15" s="16">
        <f>IFERROR(IF(COUNTA($A15:$X15)=0,"",IF(OR($A15="",$B15="",$C15="",$D15="",$E15="",$F15="",$G15="",$H15="",$I15="",$L15="",$M15="",$N15="",$T15=""),"Missing required field",IF(COUNTIFS($A$4:$A$1000,$A15,$B$4:$B$1000,$B15,$C$4:$C$1000,$C15)&gt;1,"Duplicate route stop",IF(OR($J15="",$K15=""),"Missing delivery window",IF($K15&lt;=$J15,"Invalid delivery window",IF(IFERROR(INDEX('Fleet Roster'!$C$4:$C$103,MATCH($L15,'Fleet Roster'!$A$4:$A$103,0)),"Not found")&lt;&gt;"Active","Driver not active",IF(IFERROR(INDEX('Fleet Roster'!$I$4:$I$103,MATCH($M15,'Fleet Roster'!$E$4:$E$103,0)),"Not found")&lt;&gt;"Active","Vehicle unavailable",IF(AND($T15="Delivered",OR($S15="",$P15="")),"Delivered row incomplete",IF(AND(OR($T15="Attempted",$T15="Exception"),$U15=""),"Missing exception code",IF(OR(NOT(ISNUMBER($N15)),$N15&lt;0,$N15&gt;'Settings'!$B$9),"Invalid package count",IF(OR(NOT(ISNUMBER($O15)),AND($P15&lt;&gt;"",NOT(ISNUMBER($P15))),$O15&lt;0,$O15&gt;'Settings'!$B$10,$P15&lt;0,$P15&gt;'Settings'!$B$10),"Invalid miles",IF($X15&gt;$W15,"COD collected exceeds amount","OK")))))))))))),"Review row")</f>
        <v/>
      </c>
    </row>
    <row r="16">
      <c r="A16" s="51" t="n"/>
      <c r="B16" s="26" t="n"/>
      <c r="C16" s="27" t="n"/>
      <c r="D16" s="26" t="n"/>
      <c r="E16" s="26" t="n"/>
      <c r="F16" s="28" t="n"/>
      <c r="G16" s="26" t="n"/>
      <c r="H16" s="26" t="n"/>
      <c r="I16" s="29" t="n"/>
      <c r="J16" s="30" t="n"/>
      <c r="K16" s="30" t="n"/>
      <c r="L16" s="26" t="n"/>
      <c r="M16" s="26" t="n"/>
      <c r="N16" s="27" t="n"/>
      <c r="O16" s="52" t="n"/>
      <c r="P16" s="52" t="n"/>
      <c r="Q16" s="30" t="n"/>
      <c r="R16" s="30" t="n"/>
      <c r="S16" s="30" t="n"/>
      <c r="T16" s="26" t="n"/>
      <c r="U16" s="26" t="n"/>
      <c r="V16" s="28" t="n"/>
      <c r="W16" s="32" t="n"/>
      <c r="X16" s="32" t="n"/>
      <c r="Y16" s="33">
        <f>IFERROR(IF(OR($R16="",$S16=""),"",ROUND(MOD($S16-$R16,1)*1440,0)),"")</f>
        <v/>
      </c>
      <c r="Z16" s="11">
        <f>IFERROR(IF(OR($T16&lt;&gt;"Delivered",$S16="",$K16=""),"",IF($S16&lt;=$K16,"Yes","No")),"")</f>
        <v/>
      </c>
      <c r="AA16" s="33">
        <f>IFERROR(IF(OR($T16&lt;&gt;"Delivered",$S16="",$K16=""),"",ROUND(MAX(0,($S16-$K16)*1440),0)),"")</f>
        <v/>
      </c>
      <c r="AB16" s="53">
        <f>IFERROR(IF(OR($P16="",$O16=""),"",$P16-$O16),"")</f>
        <v/>
      </c>
      <c r="AC16" s="35">
        <f>IFERROR(IF($P16="","",ROUND($P16*'Settings'!$B$6,2)),"")</f>
        <v/>
      </c>
      <c r="AD16" s="35">
        <f>IFERROR(IF($W16="","",MAX(0,$W16-IF($X16="",0,$X16))),"")</f>
        <v/>
      </c>
      <c r="AE16" s="16">
        <f>IFERROR(IF(COUNTA($A16:$X16)=0,"",IF(OR($A16="",$B16="",$C16="",$D16="",$E16="",$F16="",$G16="",$H16="",$I16="",$L16="",$M16="",$N16="",$T16=""),"Missing required field",IF(COUNTIFS($A$4:$A$1000,$A16,$B$4:$B$1000,$B16,$C$4:$C$1000,$C16)&gt;1,"Duplicate route stop",IF(OR($J16="",$K16=""),"Missing delivery window",IF($K16&lt;=$J16,"Invalid delivery window",IF(IFERROR(INDEX('Fleet Roster'!$C$4:$C$103,MATCH($L16,'Fleet Roster'!$A$4:$A$103,0)),"Not found")&lt;&gt;"Active","Driver not active",IF(IFERROR(INDEX('Fleet Roster'!$I$4:$I$103,MATCH($M16,'Fleet Roster'!$E$4:$E$103,0)),"Not found")&lt;&gt;"Active","Vehicle unavailable",IF(AND($T16="Delivered",OR($S16="",$P16="")),"Delivered row incomplete",IF(AND(OR($T16="Attempted",$T16="Exception"),$U16=""),"Missing exception code",IF(OR(NOT(ISNUMBER($N16)),$N16&lt;0,$N16&gt;'Settings'!$B$9),"Invalid package count",IF(OR(NOT(ISNUMBER($O16)),AND($P16&lt;&gt;"",NOT(ISNUMBER($P16))),$O16&lt;0,$O16&gt;'Settings'!$B$10,$P16&lt;0,$P16&gt;'Settings'!$B$10),"Invalid miles",IF($X16&gt;$W16,"COD collected exceeds amount","OK")))))))))))),"Review row")</f>
        <v/>
      </c>
    </row>
    <row r="17">
      <c r="A17" s="51" t="n"/>
      <c r="B17" s="26" t="n"/>
      <c r="C17" s="27" t="n"/>
      <c r="D17" s="26" t="n"/>
      <c r="E17" s="26" t="n"/>
      <c r="F17" s="28" t="n"/>
      <c r="G17" s="26" t="n"/>
      <c r="H17" s="26" t="n"/>
      <c r="I17" s="29" t="n"/>
      <c r="J17" s="30" t="n"/>
      <c r="K17" s="30" t="n"/>
      <c r="L17" s="26" t="n"/>
      <c r="M17" s="26" t="n"/>
      <c r="N17" s="27" t="n"/>
      <c r="O17" s="52" t="n"/>
      <c r="P17" s="52" t="n"/>
      <c r="Q17" s="30" t="n"/>
      <c r="R17" s="30" t="n"/>
      <c r="S17" s="30" t="n"/>
      <c r="T17" s="26" t="n"/>
      <c r="U17" s="26" t="n"/>
      <c r="V17" s="28" t="n"/>
      <c r="W17" s="32" t="n"/>
      <c r="X17" s="32" t="n"/>
      <c r="Y17" s="33">
        <f>IFERROR(IF(OR($R17="",$S17=""),"",ROUND(MOD($S17-$R17,1)*1440,0)),"")</f>
        <v/>
      </c>
      <c r="Z17" s="11">
        <f>IFERROR(IF(OR($T17&lt;&gt;"Delivered",$S17="",$K17=""),"",IF($S17&lt;=$K17,"Yes","No")),"")</f>
        <v/>
      </c>
      <c r="AA17" s="33">
        <f>IFERROR(IF(OR($T17&lt;&gt;"Delivered",$S17="",$K17=""),"",ROUND(MAX(0,($S17-$K17)*1440),0)),"")</f>
        <v/>
      </c>
      <c r="AB17" s="53">
        <f>IFERROR(IF(OR($P17="",$O17=""),"",$P17-$O17),"")</f>
        <v/>
      </c>
      <c r="AC17" s="35">
        <f>IFERROR(IF($P17="","",ROUND($P17*'Settings'!$B$6,2)),"")</f>
        <v/>
      </c>
      <c r="AD17" s="35">
        <f>IFERROR(IF($W17="","",MAX(0,$W17-IF($X17="",0,$X17))),"")</f>
        <v/>
      </c>
      <c r="AE17" s="16">
        <f>IFERROR(IF(COUNTA($A17:$X17)=0,"",IF(OR($A17="",$B17="",$C17="",$D17="",$E17="",$F17="",$G17="",$H17="",$I17="",$L17="",$M17="",$N17="",$T17=""),"Missing required field",IF(COUNTIFS($A$4:$A$1000,$A17,$B$4:$B$1000,$B17,$C$4:$C$1000,$C17)&gt;1,"Duplicate route stop",IF(OR($J17="",$K17=""),"Missing delivery window",IF($K17&lt;=$J17,"Invalid delivery window",IF(IFERROR(INDEX('Fleet Roster'!$C$4:$C$103,MATCH($L17,'Fleet Roster'!$A$4:$A$103,0)),"Not found")&lt;&gt;"Active","Driver not active",IF(IFERROR(INDEX('Fleet Roster'!$I$4:$I$103,MATCH($M17,'Fleet Roster'!$E$4:$E$103,0)),"Not found")&lt;&gt;"Active","Vehicle unavailable",IF(AND($T17="Delivered",OR($S17="",$P17="")),"Delivered row incomplete",IF(AND(OR($T17="Attempted",$T17="Exception"),$U17=""),"Missing exception code",IF(OR(NOT(ISNUMBER($N17)),$N17&lt;0,$N17&gt;'Settings'!$B$9),"Invalid package count",IF(OR(NOT(ISNUMBER($O17)),AND($P17&lt;&gt;"",NOT(ISNUMBER($P17))),$O17&lt;0,$O17&gt;'Settings'!$B$10,$P17&lt;0,$P17&gt;'Settings'!$B$10),"Invalid miles",IF($X17&gt;$W17,"COD collected exceeds amount","OK")))))))))))),"Review row")</f>
        <v/>
      </c>
    </row>
    <row r="18">
      <c r="A18" s="51" t="n"/>
      <c r="B18" s="26" t="n"/>
      <c r="C18" s="27" t="n"/>
      <c r="D18" s="26" t="n"/>
      <c r="E18" s="26" t="n"/>
      <c r="F18" s="28" t="n"/>
      <c r="G18" s="26" t="n"/>
      <c r="H18" s="26" t="n"/>
      <c r="I18" s="29" t="n"/>
      <c r="J18" s="30" t="n"/>
      <c r="K18" s="30" t="n"/>
      <c r="L18" s="26" t="n"/>
      <c r="M18" s="26" t="n"/>
      <c r="N18" s="27" t="n"/>
      <c r="O18" s="52" t="n"/>
      <c r="P18" s="52" t="n"/>
      <c r="Q18" s="30" t="n"/>
      <c r="R18" s="30" t="n"/>
      <c r="S18" s="30" t="n"/>
      <c r="T18" s="26" t="n"/>
      <c r="U18" s="26" t="n"/>
      <c r="V18" s="28" t="n"/>
      <c r="W18" s="32" t="n"/>
      <c r="X18" s="32" t="n"/>
      <c r="Y18" s="33">
        <f>IFERROR(IF(OR($R18="",$S18=""),"",ROUND(MOD($S18-$R18,1)*1440,0)),"")</f>
        <v/>
      </c>
      <c r="Z18" s="11">
        <f>IFERROR(IF(OR($T18&lt;&gt;"Delivered",$S18="",$K18=""),"",IF($S18&lt;=$K18,"Yes","No")),"")</f>
        <v/>
      </c>
      <c r="AA18" s="33">
        <f>IFERROR(IF(OR($T18&lt;&gt;"Delivered",$S18="",$K18=""),"",ROUND(MAX(0,($S18-$K18)*1440),0)),"")</f>
        <v/>
      </c>
      <c r="AB18" s="53">
        <f>IFERROR(IF(OR($P18="",$O18=""),"",$P18-$O18),"")</f>
        <v/>
      </c>
      <c r="AC18" s="35">
        <f>IFERROR(IF($P18="","",ROUND($P18*'Settings'!$B$6,2)),"")</f>
        <v/>
      </c>
      <c r="AD18" s="35">
        <f>IFERROR(IF($W18="","",MAX(0,$W18-IF($X18="",0,$X18))),"")</f>
        <v/>
      </c>
      <c r="AE18" s="16">
        <f>IFERROR(IF(COUNTA($A18:$X18)=0,"",IF(OR($A18="",$B18="",$C18="",$D18="",$E18="",$F18="",$G18="",$H18="",$I18="",$L18="",$M18="",$N18="",$T18=""),"Missing required field",IF(COUNTIFS($A$4:$A$1000,$A18,$B$4:$B$1000,$B18,$C$4:$C$1000,$C18)&gt;1,"Duplicate route stop",IF(OR($J18="",$K18=""),"Missing delivery window",IF($K18&lt;=$J18,"Invalid delivery window",IF(IFERROR(INDEX('Fleet Roster'!$C$4:$C$103,MATCH($L18,'Fleet Roster'!$A$4:$A$103,0)),"Not found")&lt;&gt;"Active","Driver not active",IF(IFERROR(INDEX('Fleet Roster'!$I$4:$I$103,MATCH($M18,'Fleet Roster'!$E$4:$E$103,0)),"Not found")&lt;&gt;"Active","Vehicle unavailable",IF(AND($T18="Delivered",OR($S18="",$P18="")),"Delivered row incomplete",IF(AND(OR($T18="Attempted",$T18="Exception"),$U18=""),"Missing exception code",IF(OR(NOT(ISNUMBER($N18)),$N18&lt;0,$N18&gt;'Settings'!$B$9),"Invalid package count",IF(OR(NOT(ISNUMBER($O18)),AND($P18&lt;&gt;"",NOT(ISNUMBER($P18))),$O18&lt;0,$O18&gt;'Settings'!$B$10,$P18&lt;0,$P18&gt;'Settings'!$B$10),"Invalid miles",IF($X18&gt;$W18,"COD collected exceeds amount","OK")))))))))))),"Review row")</f>
        <v/>
      </c>
    </row>
    <row r="19">
      <c r="A19" s="51" t="n"/>
      <c r="B19" s="26" t="n"/>
      <c r="C19" s="27" t="n"/>
      <c r="D19" s="26" t="n"/>
      <c r="E19" s="26" t="n"/>
      <c r="F19" s="28" t="n"/>
      <c r="G19" s="26" t="n"/>
      <c r="H19" s="26" t="n"/>
      <c r="I19" s="29" t="n"/>
      <c r="J19" s="30" t="n"/>
      <c r="K19" s="30" t="n"/>
      <c r="L19" s="26" t="n"/>
      <c r="M19" s="26" t="n"/>
      <c r="N19" s="27" t="n"/>
      <c r="O19" s="52" t="n"/>
      <c r="P19" s="52" t="n"/>
      <c r="Q19" s="30" t="n"/>
      <c r="R19" s="30" t="n"/>
      <c r="S19" s="30" t="n"/>
      <c r="T19" s="26" t="n"/>
      <c r="U19" s="26" t="n"/>
      <c r="V19" s="28" t="n"/>
      <c r="W19" s="32" t="n"/>
      <c r="X19" s="32" t="n"/>
      <c r="Y19" s="33">
        <f>IFERROR(IF(OR($R19="",$S19=""),"",ROUND(MOD($S19-$R19,1)*1440,0)),"")</f>
        <v/>
      </c>
      <c r="Z19" s="11">
        <f>IFERROR(IF(OR($T19&lt;&gt;"Delivered",$S19="",$K19=""),"",IF($S19&lt;=$K19,"Yes","No")),"")</f>
        <v/>
      </c>
      <c r="AA19" s="33">
        <f>IFERROR(IF(OR($T19&lt;&gt;"Delivered",$S19="",$K19=""),"",ROUND(MAX(0,($S19-$K19)*1440),0)),"")</f>
        <v/>
      </c>
      <c r="AB19" s="53">
        <f>IFERROR(IF(OR($P19="",$O19=""),"",$P19-$O19),"")</f>
        <v/>
      </c>
      <c r="AC19" s="35">
        <f>IFERROR(IF($P19="","",ROUND($P19*'Settings'!$B$6,2)),"")</f>
        <v/>
      </c>
      <c r="AD19" s="35">
        <f>IFERROR(IF($W19="","",MAX(0,$W19-IF($X19="",0,$X19))),"")</f>
        <v/>
      </c>
      <c r="AE19" s="16">
        <f>IFERROR(IF(COUNTA($A19:$X19)=0,"",IF(OR($A19="",$B19="",$C19="",$D19="",$E19="",$F19="",$G19="",$H19="",$I19="",$L19="",$M19="",$N19="",$T19=""),"Missing required field",IF(COUNTIFS($A$4:$A$1000,$A19,$B$4:$B$1000,$B19,$C$4:$C$1000,$C19)&gt;1,"Duplicate route stop",IF(OR($J19="",$K19=""),"Missing delivery window",IF($K19&lt;=$J19,"Invalid delivery window",IF(IFERROR(INDEX('Fleet Roster'!$C$4:$C$103,MATCH($L19,'Fleet Roster'!$A$4:$A$103,0)),"Not found")&lt;&gt;"Active","Driver not active",IF(IFERROR(INDEX('Fleet Roster'!$I$4:$I$103,MATCH($M19,'Fleet Roster'!$E$4:$E$103,0)),"Not found")&lt;&gt;"Active","Vehicle unavailable",IF(AND($T19="Delivered",OR($S19="",$P19="")),"Delivered row incomplete",IF(AND(OR($T19="Attempted",$T19="Exception"),$U19=""),"Missing exception code",IF(OR(NOT(ISNUMBER($N19)),$N19&lt;0,$N19&gt;'Settings'!$B$9),"Invalid package count",IF(OR(NOT(ISNUMBER($O19)),AND($P19&lt;&gt;"",NOT(ISNUMBER($P19))),$O19&lt;0,$O19&gt;'Settings'!$B$10,$P19&lt;0,$P19&gt;'Settings'!$B$10),"Invalid miles",IF($X19&gt;$W19,"COD collected exceeds amount","OK")))))))))))),"Review row")</f>
        <v/>
      </c>
    </row>
    <row r="20">
      <c r="A20" s="51" t="n"/>
      <c r="B20" s="26" t="n"/>
      <c r="C20" s="27" t="n"/>
      <c r="D20" s="26" t="n"/>
      <c r="E20" s="26" t="n"/>
      <c r="F20" s="28" t="n"/>
      <c r="G20" s="26" t="n"/>
      <c r="H20" s="26" t="n"/>
      <c r="I20" s="29" t="n"/>
      <c r="J20" s="30" t="n"/>
      <c r="K20" s="30" t="n"/>
      <c r="L20" s="26" t="n"/>
      <c r="M20" s="26" t="n"/>
      <c r="N20" s="27" t="n"/>
      <c r="O20" s="52" t="n"/>
      <c r="P20" s="52" t="n"/>
      <c r="Q20" s="30" t="n"/>
      <c r="R20" s="30" t="n"/>
      <c r="S20" s="30" t="n"/>
      <c r="T20" s="26" t="n"/>
      <c r="U20" s="26" t="n"/>
      <c r="V20" s="28" t="n"/>
      <c r="W20" s="32" t="n"/>
      <c r="X20" s="32" t="n"/>
      <c r="Y20" s="33">
        <f>IFERROR(IF(OR($R20="",$S20=""),"",ROUND(MOD($S20-$R20,1)*1440,0)),"")</f>
        <v/>
      </c>
      <c r="Z20" s="11">
        <f>IFERROR(IF(OR($T20&lt;&gt;"Delivered",$S20="",$K20=""),"",IF($S20&lt;=$K20,"Yes","No")),"")</f>
        <v/>
      </c>
      <c r="AA20" s="33">
        <f>IFERROR(IF(OR($T20&lt;&gt;"Delivered",$S20="",$K20=""),"",ROUND(MAX(0,($S20-$K20)*1440),0)),"")</f>
        <v/>
      </c>
      <c r="AB20" s="53">
        <f>IFERROR(IF(OR($P20="",$O20=""),"",$P20-$O20),"")</f>
        <v/>
      </c>
      <c r="AC20" s="35">
        <f>IFERROR(IF($P20="","",ROUND($P20*'Settings'!$B$6,2)),"")</f>
        <v/>
      </c>
      <c r="AD20" s="35">
        <f>IFERROR(IF($W20="","",MAX(0,$W20-IF($X20="",0,$X20))),"")</f>
        <v/>
      </c>
      <c r="AE20" s="16">
        <f>IFERROR(IF(COUNTA($A20:$X20)=0,"",IF(OR($A20="",$B20="",$C20="",$D20="",$E20="",$F20="",$G20="",$H20="",$I20="",$L20="",$M20="",$N20="",$T20=""),"Missing required field",IF(COUNTIFS($A$4:$A$1000,$A20,$B$4:$B$1000,$B20,$C$4:$C$1000,$C20)&gt;1,"Duplicate route stop",IF(OR($J20="",$K20=""),"Missing delivery window",IF($K20&lt;=$J20,"Invalid delivery window",IF(IFERROR(INDEX('Fleet Roster'!$C$4:$C$103,MATCH($L20,'Fleet Roster'!$A$4:$A$103,0)),"Not found")&lt;&gt;"Active","Driver not active",IF(IFERROR(INDEX('Fleet Roster'!$I$4:$I$103,MATCH($M20,'Fleet Roster'!$E$4:$E$103,0)),"Not found")&lt;&gt;"Active","Vehicle unavailable",IF(AND($T20="Delivered",OR($S20="",$P20="")),"Delivered row incomplete",IF(AND(OR($T20="Attempted",$T20="Exception"),$U20=""),"Missing exception code",IF(OR(NOT(ISNUMBER($N20)),$N20&lt;0,$N20&gt;'Settings'!$B$9),"Invalid package count",IF(OR(NOT(ISNUMBER($O20)),AND($P20&lt;&gt;"",NOT(ISNUMBER($P20))),$O20&lt;0,$O20&gt;'Settings'!$B$10,$P20&lt;0,$P20&gt;'Settings'!$B$10),"Invalid miles",IF($X20&gt;$W20,"COD collected exceeds amount","OK")))))))))))),"Review row")</f>
        <v/>
      </c>
    </row>
    <row r="21">
      <c r="A21" s="51" t="n"/>
      <c r="B21" s="26" t="n"/>
      <c r="C21" s="27" t="n"/>
      <c r="D21" s="26" t="n"/>
      <c r="E21" s="26" t="n"/>
      <c r="F21" s="28" t="n"/>
      <c r="G21" s="26" t="n"/>
      <c r="H21" s="26" t="n"/>
      <c r="I21" s="29" t="n"/>
      <c r="J21" s="30" t="n"/>
      <c r="K21" s="30" t="n"/>
      <c r="L21" s="26" t="n"/>
      <c r="M21" s="26" t="n"/>
      <c r="N21" s="27" t="n"/>
      <c r="O21" s="52" t="n"/>
      <c r="P21" s="52" t="n"/>
      <c r="Q21" s="30" t="n"/>
      <c r="R21" s="30" t="n"/>
      <c r="S21" s="30" t="n"/>
      <c r="T21" s="26" t="n"/>
      <c r="U21" s="26" t="n"/>
      <c r="V21" s="28" t="n"/>
      <c r="W21" s="32" t="n"/>
      <c r="X21" s="32" t="n"/>
      <c r="Y21" s="33">
        <f>IFERROR(IF(OR($R21="",$S21=""),"",ROUND(MOD($S21-$R21,1)*1440,0)),"")</f>
        <v/>
      </c>
      <c r="Z21" s="11">
        <f>IFERROR(IF(OR($T21&lt;&gt;"Delivered",$S21="",$K21=""),"",IF($S21&lt;=$K21,"Yes","No")),"")</f>
        <v/>
      </c>
      <c r="AA21" s="33">
        <f>IFERROR(IF(OR($T21&lt;&gt;"Delivered",$S21="",$K21=""),"",ROUND(MAX(0,($S21-$K21)*1440),0)),"")</f>
        <v/>
      </c>
      <c r="AB21" s="53">
        <f>IFERROR(IF(OR($P21="",$O21=""),"",$P21-$O21),"")</f>
        <v/>
      </c>
      <c r="AC21" s="35">
        <f>IFERROR(IF($P21="","",ROUND($P21*'Settings'!$B$6,2)),"")</f>
        <v/>
      </c>
      <c r="AD21" s="35">
        <f>IFERROR(IF($W21="","",MAX(0,$W21-IF($X21="",0,$X21))),"")</f>
        <v/>
      </c>
      <c r="AE21" s="16">
        <f>IFERROR(IF(COUNTA($A21:$X21)=0,"",IF(OR($A21="",$B21="",$C21="",$D21="",$E21="",$F21="",$G21="",$H21="",$I21="",$L21="",$M21="",$N21="",$T21=""),"Missing required field",IF(COUNTIFS($A$4:$A$1000,$A21,$B$4:$B$1000,$B21,$C$4:$C$1000,$C21)&gt;1,"Duplicate route stop",IF(OR($J21="",$K21=""),"Missing delivery window",IF($K21&lt;=$J21,"Invalid delivery window",IF(IFERROR(INDEX('Fleet Roster'!$C$4:$C$103,MATCH($L21,'Fleet Roster'!$A$4:$A$103,0)),"Not found")&lt;&gt;"Active","Driver not active",IF(IFERROR(INDEX('Fleet Roster'!$I$4:$I$103,MATCH($M21,'Fleet Roster'!$E$4:$E$103,0)),"Not found")&lt;&gt;"Active","Vehicle unavailable",IF(AND($T21="Delivered",OR($S21="",$P21="")),"Delivered row incomplete",IF(AND(OR($T21="Attempted",$T21="Exception"),$U21=""),"Missing exception code",IF(OR(NOT(ISNUMBER($N21)),$N21&lt;0,$N21&gt;'Settings'!$B$9),"Invalid package count",IF(OR(NOT(ISNUMBER($O21)),AND($P21&lt;&gt;"",NOT(ISNUMBER($P21))),$O21&lt;0,$O21&gt;'Settings'!$B$10,$P21&lt;0,$P21&gt;'Settings'!$B$10),"Invalid miles",IF($X21&gt;$W21,"COD collected exceeds amount","OK")))))))))))),"Review row")</f>
        <v/>
      </c>
    </row>
    <row r="22">
      <c r="A22" s="51" t="n"/>
      <c r="B22" s="26" t="n"/>
      <c r="C22" s="27" t="n"/>
      <c r="D22" s="26" t="n"/>
      <c r="E22" s="26" t="n"/>
      <c r="F22" s="28" t="n"/>
      <c r="G22" s="26" t="n"/>
      <c r="H22" s="26" t="n"/>
      <c r="I22" s="29" t="n"/>
      <c r="J22" s="30" t="n"/>
      <c r="K22" s="30" t="n"/>
      <c r="L22" s="26" t="n"/>
      <c r="M22" s="26" t="n"/>
      <c r="N22" s="27" t="n"/>
      <c r="O22" s="52" t="n"/>
      <c r="P22" s="52" t="n"/>
      <c r="Q22" s="30" t="n"/>
      <c r="R22" s="30" t="n"/>
      <c r="S22" s="30" t="n"/>
      <c r="T22" s="26" t="n"/>
      <c r="U22" s="26" t="n"/>
      <c r="V22" s="28" t="n"/>
      <c r="W22" s="32" t="n"/>
      <c r="X22" s="32" t="n"/>
      <c r="Y22" s="33">
        <f>IFERROR(IF(OR($R22="",$S22=""),"",ROUND(MOD($S22-$R22,1)*1440,0)),"")</f>
        <v/>
      </c>
      <c r="Z22" s="11">
        <f>IFERROR(IF(OR($T22&lt;&gt;"Delivered",$S22="",$K22=""),"",IF($S22&lt;=$K22,"Yes","No")),"")</f>
        <v/>
      </c>
      <c r="AA22" s="33">
        <f>IFERROR(IF(OR($T22&lt;&gt;"Delivered",$S22="",$K22=""),"",ROUND(MAX(0,($S22-$K22)*1440),0)),"")</f>
        <v/>
      </c>
      <c r="AB22" s="53">
        <f>IFERROR(IF(OR($P22="",$O22=""),"",$P22-$O22),"")</f>
        <v/>
      </c>
      <c r="AC22" s="35">
        <f>IFERROR(IF($P22="","",ROUND($P22*'Settings'!$B$6,2)),"")</f>
        <v/>
      </c>
      <c r="AD22" s="35">
        <f>IFERROR(IF($W22="","",MAX(0,$W22-IF($X22="",0,$X22))),"")</f>
        <v/>
      </c>
      <c r="AE22" s="16">
        <f>IFERROR(IF(COUNTA($A22:$X22)=0,"",IF(OR($A22="",$B22="",$C22="",$D22="",$E22="",$F22="",$G22="",$H22="",$I22="",$L22="",$M22="",$N22="",$T22=""),"Missing required field",IF(COUNTIFS($A$4:$A$1000,$A22,$B$4:$B$1000,$B22,$C$4:$C$1000,$C22)&gt;1,"Duplicate route stop",IF(OR($J22="",$K22=""),"Missing delivery window",IF($K22&lt;=$J22,"Invalid delivery window",IF(IFERROR(INDEX('Fleet Roster'!$C$4:$C$103,MATCH($L22,'Fleet Roster'!$A$4:$A$103,0)),"Not found")&lt;&gt;"Active","Driver not active",IF(IFERROR(INDEX('Fleet Roster'!$I$4:$I$103,MATCH($M22,'Fleet Roster'!$E$4:$E$103,0)),"Not found")&lt;&gt;"Active","Vehicle unavailable",IF(AND($T22="Delivered",OR($S22="",$P22="")),"Delivered row incomplete",IF(AND(OR($T22="Attempted",$T22="Exception"),$U22=""),"Missing exception code",IF(OR(NOT(ISNUMBER($N22)),$N22&lt;0,$N22&gt;'Settings'!$B$9),"Invalid package count",IF(OR(NOT(ISNUMBER($O22)),AND($P22&lt;&gt;"",NOT(ISNUMBER($P22))),$O22&lt;0,$O22&gt;'Settings'!$B$10,$P22&lt;0,$P22&gt;'Settings'!$B$10),"Invalid miles",IF($X22&gt;$W22,"COD collected exceeds amount","OK")))))))))))),"Review row")</f>
        <v/>
      </c>
    </row>
    <row r="23">
      <c r="A23" s="51" t="n"/>
      <c r="B23" s="26" t="n"/>
      <c r="C23" s="27" t="n"/>
      <c r="D23" s="26" t="n"/>
      <c r="E23" s="26" t="n"/>
      <c r="F23" s="28" t="n"/>
      <c r="G23" s="26" t="n"/>
      <c r="H23" s="26" t="n"/>
      <c r="I23" s="29" t="n"/>
      <c r="J23" s="30" t="n"/>
      <c r="K23" s="30" t="n"/>
      <c r="L23" s="26" t="n"/>
      <c r="M23" s="26" t="n"/>
      <c r="N23" s="27" t="n"/>
      <c r="O23" s="52" t="n"/>
      <c r="P23" s="52" t="n"/>
      <c r="Q23" s="30" t="n"/>
      <c r="R23" s="30" t="n"/>
      <c r="S23" s="30" t="n"/>
      <c r="T23" s="26" t="n"/>
      <c r="U23" s="26" t="n"/>
      <c r="V23" s="28" t="n"/>
      <c r="W23" s="32" t="n"/>
      <c r="X23" s="32" t="n"/>
      <c r="Y23" s="33">
        <f>IFERROR(IF(OR($R23="",$S23=""),"",ROUND(MOD($S23-$R23,1)*1440,0)),"")</f>
        <v/>
      </c>
      <c r="Z23" s="11">
        <f>IFERROR(IF(OR($T23&lt;&gt;"Delivered",$S23="",$K23=""),"",IF($S23&lt;=$K23,"Yes","No")),"")</f>
        <v/>
      </c>
      <c r="AA23" s="33">
        <f>IFERROR(IF(OR($T23&lt;&gt;"Delivered",$S23="",$K23=""),"",ROUND(MAX(0,($S23-$K23)*1440),0)),"")</f>
        <v/>
      </c>
      <c r="AB23" s="53">
        <f>IFERROR(IF(OR($P23="",$O23=""),"",$P23-$O23),"")</f>
        <v/>
      </c>
      <c r="AC23" s="35">
        <f>IFERROR(IF($P23="","",ROUND($P23*'Settings'!$B$6,2)),"")</f>
        <v/>
      </c>
      <c r="AD23" s="35">
        <f>IFERROR(IF($W23="","",MAX(0,$W23-IF($X23="",0,$X23))),"")</f>
        <v/>
      </c>
      <c r="AE23" s="16">
        <f>IFERROR(IF(COUNTA($A23:$X23)=0,"",IF(OR($A23="",$B23="",$C23="",$D23="",$E23="",$F23="",$G23="",$H23="",$I23="",$L23="",$M23="",$N23="",$T23=""),"Missing required field",IF(COUNTIFS($A$4:$A$1000,$A23,$B$4:$B$1000,$B23,$C$4:$C$1000,$C23)&gt;1,"Duplicate route stop",IF(OR($J23="",$K23=""),"Missing delivery window",IF($K23&lt;=$J23,"Invalid delivery window",IF(IFERROR(INDEX('Fleet Roster'!$C$4:$C$103,MATCH($L23,'Fleet Roster'!$A$4:$A$103,0)),"Not found")&lt;&gt;"Active","Driver not active",IF(IFERROR(INDEX('Fleet Roster'!$I$4:$I$103,MATCH($M23,'Fleet Roster'!$E$4:$E$103,0)),"Not found")&lt;&gt;"Active","Vehicle unavailable",IF(AND($T23="Delivered",OR($S23="",$P23="")),"Delivered row incomplete",IF(AND(OR($T23="Attempted",$T23="Exception"),$U23=""),"Missing exception code",IF(OR(NOT(ISNUMBER($N23)),$N23&lt;0,$N23&gt;'Settings'!$B$9),"Invalid package count",IF(OR(NOT(ISNUMBER($O23)),AND($P23&lt;&gt;"",NOT(ISNUMBER($P23))),$O23&lt;0,$O23&gt;'Settings'!$B$10,$P23&lt;0,$P23&gt;'Settings'!$B$10),"Invalid miles",IF($X23&gt;$W23,"COD collected exceeds amount","OK")))))))))))),"Review row")</f>
        <v/>
      </c>
    </row>
    <row r="24">
      <c r="A24" s="51" t="n"/>
      <c r="B24" s="26" t="n"/>
      <c r="C24" s="27" t="n"/>
      <c r="D24" s="26" t="n"/>
      <c r="E24" s="26" t="n"/>
      <c r="F24" s="28" t="n"/>
      <c r="G24" s="26" t="n"/>
      <c r="H24" s="26" t="n"/>
      <c r="I24" s="29" t="n"/>
      <c r="J24" s="30" t="n"/>
      <c r="K24" s="30" t="n"/>
      <c r="L24" s="26" t="n"/>
      <c r="M24" s="26" t="n"/>
      <c r="N24" s="27" t="n"/>
      <c r="O24" s="52" t="n"/>
      <c r="P24" s="52" t="n"/>
      <c r="Q24" s="30" t="n"/>
      <c r="R24" s="30" t="n"/>
      <c r="S24" s="30" t="n"/>
      <c r="T24" s="26" t="n"/>
      <c r="U24" s="26" t="n"/>
      <c r="V24" s="28" t="n"/>
      <c r="W24" s="32" t="n"/>
      <c r="X24" s="32" t="n"/>
      <c r="Y24" s="33">
        <f>IFERROR(IF(OR($R24="",$S24=""),"",ROUND(MOD($S24-$R24,1)*1440,0)),"")</f>
        <v/>
      </c>
      <c r="Z24" s="11">
        <f>IFERROR(IF(OR($T24&lt;&gt;"Delivered",$S24="",$K24=""),"",IF($S24&lt;=$K24,"Yes","No")),"")</f>
        <v/>
      </c>
      <c r="AA24" s="33">
        <f>IFERROR(IF(OR($T24&lt;&gt;"Delivered",$S24="",$K24=""),"",ROUND(MAX(0,($S24-$K24)*1440),0)),"")</f>
        <v/>
      </c>
      <c r="AB24" s="53">
        <f>IFERROR(IF(OR($P24="",$O24=""),"",$P24-$O24),"")</f>
        <v/>
      </c>
      <c r="AC24" s="35">
        <f>IFERROR(IF($P24="","",ROUND($P24*'Settings'!$B$6,2)),"")</f>
        <v/>
      </c>
      <c r="AD24" s="35">
        <f>IFERROR(IF($W24="","",MAX(0,$W24-IF($X24="",0,$X24))),"")</f>
        <v/>
      </c>
      <c r="AE24" s="16">
        <f>IFERROR(IF(COUNTA($A24:$X24)=0,"",IF(OR($A24="",$B24="",$C24="",$D24="",$E24="",$F24="",$G24="",$H24="",$I24="",$L24="",$M24="",$N24="",$T24=""),"Missing required field",IF(COUNTIFS($A$4:$A$1000,$A24,$B$4:$B$1000,$B24,$C$4:$C$1000,$C24)&gt;1,"Duplicate route stop",IF(OR($J24="",$K24=""),"Missing delivery window",IF($K24&lt;=$J24,"Invalid delivery window",IF(IFERROR(INDEX('Fleet Roster'!$C$4:$C$103,MATCH($L24,'Fleet Roster'!$A$4:$A$103,0)),"Not found")&lt;&gt;"Active","Driver not active",IF(IFERROR(INDEX('Fleet Roster'!$I$4:$I$103,MATCH($M24,'Fleet Roster'!$E$4:$E$103,0)),"Not found")&lt;&gt;"Active","Vehicle unavailable",IF(AND($T24="Delivered",OR($S24="",$P24="")),"Delivered row incomplete",IF(AND(OR($T24="Attempted",$T24="Exception"),$U24=""),"Missing exception code",IF(OR(NOT(ISNUMBER($N24)),$N24&lt;0,$N24&gt;'Settings'!$B$9),"Invalid package count",IF(OR(NOT(ISNUMBER($O24)),AND($P24&lt;&gt;"",NOT(ISNUMBER($P24))),$O24&lt;0,$O24&gt;'Settings'!$B$10,$P24&lt;0,$P24&gt;'Settings'!$B$10),"Invalid miles",IF($X24&gt;$W24,"COD collected exceeds amount","OK")))))))))))),"Review row")</f>
        <v/>
      </c>
    </row>
    <row r="25">
      <c r="A25" s="51" t="n"/>
      <c r="B25" s="26" t="n"/>
      <c r="C25" s="27" t="n"/>
      <c r="D25" s="26" t="n"/>
      <c r="E25" s="26" t="n"/>
      <c r="F25" s="28" t="n"/>
      <c r="G25" s="26" t="n"/>
      <c r="H25" s="26" t="n"/>
      <c r="I25" s="29" t="n"/>
      <c r="J25" s="30" t="n"/>
      <c r="K25" s="30" t="n"/>
      <c r="L25" s="26" t="n"/>
      <c r="M25" s="26" t="n"/>
      <c r="N25" s="27" t="n"/>
      <c r="O25" s="52" t="n"/>
      <c r="P25" s="52" t="n"/>
      <c r="Q25" s="30" t="n"/>
      <c r="R25" s="30" t="n"/>
      <c r="S25" s="30" t="n"/>
      <c r="T25" s="26" t="n"/>
      <c r="U25" s="26" t="n"/>
      <c r="V25" s="28" t="n"/>
      <c r="W25" s="32" t="n"/>
      <c r="X25" s="32" t="n"/>
      <c r="Y25" s="33">
        <f>IFERROR(IF(OR($R25="",$S25=""),"",ROUND(MOD($S25-$R25,1)*1440,0)),"")</f>
        <v/>
      </c>
      <c r="Z25" s="11">
        <f>IFERROR(IF(OR($T25&lt;&gt;"Delivered",$S25="",$K25=""),"",IF($S25&lt;=$K25,"Yes","No")),"")</f>
        <v/>
      </c>
      <c r="AA25" s="33">
        <f>IFERROR(IF(OR($T25&lt;&gt;"Delivered",$S25="",$K25=""),"",ROUND(MAX(0,($S25-$K25)*1440),0)),"")</f>
        <v/>
      </c>
      <c r="AB25" s="53">
        <f>IFERROR(IF(OR($P25="",$O25=""),"",$P25-$O25),"")</f>
        <v/>
      </c>
      <c r="AC25" s="35">
        <f>IFERROR(IF($P25="","",ROUND($P25*'Settings'!$B$6,2)),"")</f>
        <v/>
      </c>
      <c r="AD25" s="35">
        <f>IFERROR(IF($W25="","",MAX(0,$W25-IF($X25="",0,$X25))),"")</f>
        <v/>
      </c>
      <c r="AE25" s="16">
        <f>IFERROR(IF(COUNTA($A25:$X25)=0,"",IF(OR($A25="",$B25="",$C25="",$D25="",$E25="",$F25="",$G25="",$H25="",$I25="",$L25="",$M25="",$N25="",$T25=""),"Missing required field",IF(COUNTIFS($A$4:$A$1000,$A25,$B$4:$B$1000,$B25,$C$4:$C$1000,$C25)&gt;1,"Duplicate route stop",IF(OR($J25="",$K25=""),"Missing delivery window",IF($K25&lt;=$J25,"Invalid delivery window",IF(IFERROR(INDEX('Fleet Roster'!$C$4:$C$103,MATCH($L25,'Fleet Roster'!$A$4:$A$103,0)),"Not found")&lt;&gt;"Active","Driver not active",IF(IFERROR(INDEX('Fleet Roster'!$I$4:$I$103,MATCH($M25,'Fleet Roster'!$E$4:$E$103,0)),"Not found")&lt;&gt;"Active","Vehicle unavailable",IF(AND($T25="Delivered",OR($S25="",$P25="")),"Delivered row incomplete",IF(AND(OR($T25="Attempted",$T25="Exception"),$U25=""),"Missing exception code",IF(OR(NOT(ISNUMBER($N25)),$N25&lt;0,$N25&gt;'Settings'!$B$9),"Invalid package count",IF(OR(NOT(ISNUMBER($O25)),AND($P25&lt;&gt;"",NOT(ISNUMBER($P25))),$O25&lt;0,$O25&gt;'Settings'!$B$10,$P25&lt;0,$P25&gt;'Settings'!$B$10),"Invalid miles",IF($X25&gt;$W25,"COD collected exceeds amount","OK")))))))))))),"Review row")</f>
        <v/>
      </c>
    </row>
    <row r="26">
      <c r="A26" s="51" t="n"/>
      <c r="B26" s="26" t="n"/>
      <c r="C26" s="27" t="n"/>
      <c r="D26" s="26" t="n"/>
      <c r="E26" s="26" t="n"/>
      <c r="F26" s="28" t="n"/>
      <c r="G26" s="26" t="n"/>
      <c r="H26" s="26" t="n"/>
      <c r="I26" s="29" t="n"/>
      <c r="J26" s="30" t="n"/>
      <c r="K26" s="30" t="n"/>
      <c r="L26" s="26" t="n"/>
      <c r="M26" s="26" t="n"/>
      <c r="N26" s="27" t="n"/>
      <c r="O26" s="52" t="n"/>
      <c r="P26" s="52" t="n"/>
      <c r="Q26" s="30" t="n"/>
      <c r="R26" s="30" t="n"/>
      <c r="S26" s="30" t="n"/>
      <c r="T26" s="26" t="n"/>
      <c r="U26" s="26" t="n"/>
      <c r="V26" s="28" t="n"/>
      <c r="W26" s="32" t="n"/>
      <c r="X26" s="32" t="n"/>
      <c r="Y26" s="33">
        <f>IFERROR(IF(OR($R26="",$S26=""),"",ROUND(MOD($S26-$R26,1)*1440,0)),"")</f>
        <v/>
      </c>
      <c r="Z26" s="11">
        <f>IFERROR(IF(OR($T26&lt;&gt;"Delivered",$S26="",$K26=""),"",IF($S26&lt;=$K26,"Yes","No")),"")</f>
        <v/>
      </c>
      <c r="AA26" s="33">
        <f>IFERROR(IF(OR($T26&lt;&gt;"Delivered",$S26="",$K26=""),"",ROUND(MAX(0,($S26-$K26)*1440),0)),"")</f>
        <v/>
      </c>
      <c r="AB26" s="53">
        <f>IFERROR(IF(OR($P26="",$O26=""),"",$P26-$O26),"")</f>
        <v/>
      </c>
      <c r="AC26" s="35">
        <f>IFERROR(IF($P26="","",ROUND($P26*'Settings'!$B$6,2)),"")</f>
        <v/>
      </c>
      <c r="AD26" s="35">
        <f>IFERROR(IF($W26="","",MAX(0,$W26-IF($X26="",0,$X26))),"")</f>
        <v/>
      </c>
      <c r="AE26" s="16">
        <f>IFERROR(IF(COUNTA($A26:$X26)=0,"",IF(OR($A26="",$B26="",$C26="",$D26="",$E26="",$F26="",$G26="",$H26="",$I26="",$L26="",$M26="",$N26="",$T26=""),"Missing required field",IF(COUNTIFS($A$4:$A$1000,$A26,$B$4:$B$1000,$B26,$C$4:$C$1000,$C26)&gt;1,"Duplicate route stop",IF(OR($J26="",$K26=""),"Missing delivery window",IF($K26&lt;=$J26,"Invalid delivery window",IF(IFERROR(INDEX('Fleet Roster'!$C$4:$C$103,MATCH($L26,'Fleet Roster'!$A$4:$A$103,0)),"Not found")&lt;&gt;"Active","Driver not active",IF(IFERROR(INDEX('Fleet Roster'!$I$4:$I$103,MATCH($M26,'Fleet Roster'!$E$4:$E$103,0)),"Not found")&lt;&gt;"Active","Vehicle unavailable",IF(AND($T26="Delivered",OR($S26="",$P26="")),"Delivered row incomplete",IF(AND(OR($T26="Attempted",$T26="Exception"),$U26=""),"Missing exception code",IF(OR(NOT(ISNUMBER($N26)),$N26&lt;0,$N26&gt;'Settings'!$B$9),"Invalid package count",IF(OR(NOT(ISNUMBER($O26)),AND($P26&lt;&gt;"",NOT(ISNUMBER($P26))),$O26&lt;0,$O26&gt;'Settings'!$B$10,$P26&lt;0,$P26&gt;'Settings'!$B$10),"Invalid miles",IF($X26&gt;$W26,"COD collected exceeds amount","OK")))))))))))),"Review row")</f>
        <v/>
      </c>
    </row>
    <row r="27">
      <c r="A27" s="51" t="n"/>
      <c r="B27" s="26" t="n"/>
      <c r="C27" s="27" t="n"/>
      <c r="D27" s="26" t="n"/>
      <c r="E27" s="26" t="n"/>
      <c r="F27" s="28" t="n"/>
      <c r="G27" s="26" t="n"/>
      <c r="H27" s="26" t="n"/>
      <c r="I27" s="29" t="n"/>
      <c r="J27" s="30" t="n"/>
      <c r="K27" s="30" t="n"/>
      <c r="L27" s="26" t="n"/>
      <c r="M27" s="26" t="n"/>
      <c r="N27" s="27" t="n"/>
      <c r="O27" s="52" t="n"/>
      <c r="P27" s="52" t="n"/>
      <c r="Q27" s="30" t="n"/>
      <c r="R27" s="30" t="n"/>
      <c r="S27" s="30" t="n"/>
      <c r="T27" s="26" t="n"/>
      <c r="U27" s="26" t="n"/>
      <c r="V27" s="28" t="n"/>
      <c r="W27" s="32" t="n"/>
      <c r="X27" s="32" t="n"/>
      <c r="Y27" s="33">
        <f>IFERROR(IF(OR($R27="",$S27=""),"",ROUND(MOD($S27-$R27,1)*1440,0)),"")</f>
        <v/>
      </c>
      <c r="Z27" s="11">
        <f>IFERROR(IF(OR($T27&lt;&gt;"Delivered",$S27="",$K27=""),"",IF($S27&lt;=$K27,"Yes","No")),"")</f>
        <v/>
      </c>
      <c r="AA27" s="33">
        <f>IFERROR(IF(OR($T27&lt;&gt;"Delivered",$S27="",$K27=""),"",ROUND(MAX(0,($S27-$K27)*1440),0)),"")</f>
        <v/>
      </c>
      <c r="AB27" s="53">
        <f>IFERROR(IF(OR($P27="",$O27=""),"",$P27-$O27),"")</f>
        <v/>
      </c>
      <c r="AC27" s="35">
        <f>IFERROR(IF($P27="","",ROUND($P27*'Settings'!$B$6,2)),"")</f>
        <v/>
      </c>
      <c r="AD27" s="35">
        <f>IFERROR(IF($W27="","",MAX(0,$W27-IF($X27="",0,$X27))),"")</f>
        <v/>
      </c>
      <c r="AE27" s="16">
        <f>IFERROR(IF(COUNTA($A27:$X27)=0,"",IF(OR($A27="",$B27="",$C27="",$D27="",$E27="",$F27="",$G27="",$H27="",$I27="",$L27="",$M27="",$N27="",$T27=""),"Missing required field",IF(COUNTIFS($A$4:$A$1000,$A27,$B$4:$B$1000,$B27,$C$4:$C$1000,$C27)&gt;1,"Duplicate route stop",IF(OR($J27="",$K27=""),"Missing delivery window",IF($K27&lt;=$J27,"Invalid delivery window",IF(IFERROR(INDEX('Fleet Roster'!$C$4:$C$103,MATCH($L27,'Fleet Roster'!$A$4:$A$103,0)),"Not found")&lt;&gt;"Active","Driver not active",IF(IFERROR(INDEX('Fleet Roster'!$I$4:$I$103,MATCH($M27,'Fleet Roster'!$E$4:$E$103,0)),"Not found")&lt;&gt;"Active","Vehicle unavailable",IF(AND($T27="Delivered",OR($S27="",$P27="")),"Delivered row incomplete",IF(AND(OR($T27="Attempted",$T27="Exception"),$U27=""),"Missing exception code",IF(OR(NOT(ISNUMBER($N27)),$N27&lt;0,$N27&gt;'Settings'!$B$9),"Invalid package count",IF(OR(NOT(ISNUMBER($O27)),AND($P27&lt;&gt;"",NOT(ISNUMBER($P27))),$O27&lt;0,$O27&gt;'Settings'!$B$10,$P27&lt;0,$P27&gt;'Settings'!$B$10),"Invalid miles",IF($X27&gt;$W27,"COD collected exceeds amount","OK")))))))))))),"Review row")</f>
        <v/>
      </c>
    </row>
    <row r="28">
      <c r="A28" s="51" t="n"/>
      <c r="B28" s="26" t="n"/>
      <c r="C28" s="27" t="n"/>
      <c r="D28" s="26" t="n"/>
      <c r="E28" s="26" t="n"/>
      <c r="F28" s="28" t="n"/>
      <c r="G28" s="26" t="n"/>
      <c r="H28" s="26" t="n"/>
      <c r="I28" s="29" t="n"/>
      <c r="J28" s="30" t="n"/>
      <c r="K28" s="30" t="n"/>
      <c r="L28" s="26" t="n"/>
      <c r="M28" s="26" t="n"/>
      <c r="N28" s="27" t="n"/>
      <c r="O28" s="52" t="n"/>
      <c r="P28" s="52" t="n"/>
      <c r="Q28" s="30" t="n"/>
      <c r="R28" s="30" t="n"/>
      <c r="S28" s="30" t="n"/>
      <c r="T28" s="26" t="n"/>
      <c r="U28" s="26" t="n"/>
      <c r="V28" s="28" t="n"/>
      <c r="W28" s="32" t="n"/>
      <c r="X28" s="32" t="n"/>
      <c r="Y28" s="33">
        <f>IFERROR(IF(OR($R28="",$S28=""),"",ROUND(MOD($S28-$R28,1)*1440,0)),"")</f>
        <v/>
      </c>
      <c r="Z28" s="11">
        <f>IFERROR(IF(OR($T28&lt;&gt;"Delivered",$S28="",$K28=""),"",IF($S28&lt;=$K28,"Yes","No")),"")</f>
        <v/>
      </c>
      <c r="AA28" s="33">
        <f>IFERROR(IF(OR($T28&lt;&gt;"Delivered",$S28="",$K28=""),"",ROUND(MAX(0,($S28-$K28)*1440),0)),"")</f>
        <v/>
      </c>
      <c r="AB28" s="53">
        <f>IFERROR(IF(OR($P28="",$O28=""),"",$P28-$O28),"")</f>
        <v/>
      </c>
      <c r="AC28" s="35">
        <f>IFERROR(IF($P28="","",ROUND($P28*'Settings'!$B$6,2)),"")</f>
        <v/>
      </c>
      <c r="AD28" s="35">
        <f>IFERROR(IF($W28="","",MAX(0,$W28-IF($X28="",0,$X28))),"")</f>
        <v/>
      </c>
      <c r="AE28" s="16">
        <f>IFERROR(IF(COUNTA($A28:$X28)=0,"",IF(OR($A28="",$B28="",$C28="",$D28="",$E28="",$F28="",$G28="",$H28="",$I28="",$L28="",$M28="",$N28="",$T28=""),"Missing required field",IF(COUNTIFS($A$4:$A$1000,$A28,$B$4:$B$1000,$B28,$C$4:$C$1000,$C28)&gt;1,"Duplicate route stop",IF(OR($J28="",$K28=""),"Missing delivery window",IF($K28&lt;=$J28,"Invalid delivery window",IF(IFERROR(INDEX('Fleet Roster'!$C$4:$C$103,MATCH($L28,'Fleet Roster'!$A$4:$A$103,0)),"Not found")&lt;&gt;"Active","Driver not active",IF(IFERROR(INDEX('Fleet Roster'!$I$4:$I$103,MATCH($M28,'Fleet Roster'!$E$4:$E$103,0)),"Not found")&lt;&gt;"Active","Vehicle unavailable",IF(AND($T28="Delivered",OR($S28="",$P28="")),"Delivered row incomplete",IF(AND(OR($T28="Attempted",$T28="Exception"),$U28=""),"Missing exception code",IF(OR(NOT(ISNUMBER($N28)),$N28&lt;0,$N28&gt;'Settings'!$B$9),"Invalid package count",IF(OR(NOT(ISNUMBER($O28)),AND($P28&lt;&gt;"",NOT(ISNUMBER($P28))),$O28&lt;0,$O28&gt;'Settings'!$B$10,$P28&lt;0,$P28&gt;'Settings'!$B$10),"Invalid miles",IF($X28&gt;$W28,"COD collected exceeds amount","OK")))))))))))),"Review row")</f>
        <v/>
      </c>
    </row>
    <row r="29">
      <c r="A29" s="51" t="n"/>
      <c r="B29" s="26" t="n"/>
      <c r="C29" s="27" t="n"/>
      <c r="D29" s="26" t="n"/>
      <c r="E29" s="26" t="n"/>
      <c r="F29" s="28" t="n"/>
      <c r="G29" s="26" t="n"/>
      <c r="H29" s="26" t="n"/>
      <c r="I29" s="29" t="n"/>
      <c r="J29" s="30" t="n"/>
      <c r="K29" s="30" t="n"/>
      <c r="L29" s="26" t="n"/>
      <c r="M29" s="26" t="n"/>
      <c r="N29" s="27" t="n"/>
      <c r="O29" s="52" t="n"/>
      <c r="P29" s="52" t="n"/>
      <c r="Q29" s="30" t="n"/>
      <c r="R29" s="30" t="n"/>
      <c r="S29" s="30" t="n"/>
      <c r="T29" s="26" t="n"/>
      <c r="U29" s="26" t="n"/>
      <c r="V29" s="28" t="n"/>
      <c r="W29" s="32" t="n"/>
      <c r="X29" s="32" t="n"/>
      <c r="Y29" s="33">
        <f>IFERROR(IF(OR($R29="",$S29=""),"",ROUND(MOD($S29-$R29,1)*1440,0)),"")</f>
        <v/>
      </c>
      <c r="Z29" s="11">
        <f>IFERROR(IF(OR($T29&lt;&gt;"Delivered",$S29="",$K29=""),"",IF($S29&lt;=$K29,"Yes","No")),"")</f>
        <v/>
      </c>
      <c r="AA29" s="33">
        <f>IFERROR(IF(OR($T29&lt;&gt;"Delivered",$S29="",$K29=""),"",ROUND(MAX(0,($S29-$K29)*1440),0)),"")</f>
        <v/>
      </c>
      <c r="AB29" s="53">
        <f>IFERROR(IF(OR($P29="",$O29=""),"",$P29-$O29),"")</f>
        <v/>
      </c>
      <c r="AC29" s="35">
        <f>IFERROR(IF($P29="","",ROUND($P29*'Settings'!$B$6,2)),"")</f>
        <v/>
      </c>
      <c r="AD29" s="35">
        <f>IFERROR(IF($W29="","",MAX(0,$W29-IF($X29="",0,$X29))),"")</f>
        <v/>
      </c>
      <c r="AE29" s="16">
        <f>IFERROR(IF(COUNTA($A29:$X29)=0,"",IF(OR($A29="",$B29="",$C29="",$D29="",$E29="",$F29="",$G29="",$H29="",$I29="",$L29="",$M29="",$N29="",$T29=""),"Missing required field",IF(COUNTIFS($A$4:$A$1000,$A29,$B$4:$B$1000,$B29,$C$4:$C$1000,$C29)&gt;1,"Duplicate route stop",IF(OR($J29="",$K29=""),"Missing delivery window",IF($K29&lt;=$J29,"Invalid delivery window",IF(IFERROR(INDEX('Fleet Roster'!$C$4:$C$103,MATCH($L29,'Fleet Roster'!$A$4:$A$103,0)),"Not found")&lt;&gt;"Active","Driver not active",IF(IFERROR(INDEX('Fleet Roster'!$I$4:$I$103,MATCH($M29,'Fleet Roster'!$E$4:$E$103,0)),"Not found")&lt;&gt;"Active","Vehicle unavailable",IF(AND($T29="Delivered",OR($S29="",$P29="")),"Delivered row incomplete",IF(AND(OR($T29="Attempted",$T29="Exception"),$U29=""),"Missing exception code",IF(OR(NOT(ISNUMBER($N29)),$N29&lt;0,$N29&gt;'Settings'!$B$9),"Invalid package count",IF(OR(NOT(ISNUMBER($O29)),AND($P29&lt;&gt;"",NOT(ISNUMBER($P29))),$O29&lt;0,$O29&gt;'Settings'!$B$10,$P29&lt;0,$P29&gt;'Settings'!$B$10),"Invalid miles",IF($X29&gt;$W29,"COD collected exceeds amount","OK")))))))))))),"Review row")</f>
        <v/>
      </c>
    </row>
    <row r="30">
      <c r="A30" s="51" t="n"/>
      <c r="B30" s="26" t="n"/>
      <c r="C30" s="27" t="n"/>
      <c r="D30" s="26" t="n"/>
      <c r="E30" s="26" t="n"/>
      <c r="F30" s="28" t="n"/>
      <c r="G30" s="26" t="n"/>
      <c r="H30" s="26" t="n"/>
      <c r="I30" s="29" t="n"/>
      <c r="J30" s="30" t="n"/>
      <c r="K30" s="30" t="n"/>
      <c r="L30" s="26" t="n"/>
      <c r="M30" s="26" t="n"/>
      <c r="N30" s="27" t="n"/>
      <c r="O30" s="52" t="n"/>
      <c r="P30" s="52" t="n"/>
      <c r="Q30" s="30" t="n"/>
      <c r="R30" s="30" t="n"/>
      <c r="S30" s="30" t="n"/>
      <c r="T30" s="26" t="n"/>
      <c r="U30" s="26" t="n"/>
      <c r="V30" s="28" t="n"/>
      <c r="W30" s="32" t="n"/>
      <c r="X30" s="32" t="n"/>
      <c r="Y30" s="33">
        <f>IFERROR(IF(OR($R30="",$S30=""),"",ROUND(MOD($S30-$R30,1)*1440,0)),"")</f>
        <v/>
      </c>
      <c r="Z30" s="11">
        <f>IFERROR(IF(OR($T30&lt;&gt;"Delivered",$S30="",$K30=""),"",IF($S30&lt;=$K30,"Yes","No")),"")</f>
        <v/>
      </c>
      <c r="AA30" s="33">
        <f>IFERROR(IF(OR($T30&lt;&gt;"Delivered",$S30="",$K30=""),"",ROUND(MAX(0,($S30-$K30)*1440),0)),"")</f>
        <v/>
      </c>
      <c r="AB30" s="53">
        <f>IFERROR(IF(OR($P30="",$O30=""),"",$P30-$O30),"")</f>
        <v/>
      </c>
      <c r="AC30" s="35">
        <f>IFERROR(IF($P30="","",ROUND($P30*'Settings'!$B$6,2)),"")</f>
        <v/>
      </c>
      <c r="AD30" s="35">
        <f>IFERROR(IF($W30="","",MAX(0,$W30-IF($X30="",0,$X30))),"")</f>
        <v/>
      </c>
      <c r="AE30" s="16">
        <f>IFERROR(IF(COUNTA($A30:$X30)=0,"",IF(OR($A30="",$B30="",$C30="",$D30="",$E30="",$F30="",$G30="",$H30="",$I30="",$L30="",$M30="",$N30="",$T30=""),"Missing required field",IF(COUNTIFS($A$4:$A$1000,$A30,$B$4:$B$1000,$B30,$C$4:$C$1000,$C30)&gt;1,"Duplicate route stop",IF(OR($J30="",$K30=""),"Missing delivery window",IF($K30&lt;=$J30,"Invalid delivery window",IF(IFERROR(INDEX('Fleet Roster'!$C$4:$C$103,MATCH($L30,'Fleet Roster'!$A$4:$A$103,0)),"Not found")&lt;&gt;"Active","Driver not active",IF(IFERROR(INDEX('Fleet Roster'!$I$4:$I$103,MATCH($M30,'Fleet Roster'!$E$4:$E$103,0)),"Not found")&lt;&gt;"Active","Vehicle unavailable",IF(AND($T30="Delivered",OR($S30="",$P30="")),"Delivered row incomplete",IF(AND(OR($T30="Attempted",$T30="Exception"),$U30=""),"Missing exception code",IF(OR(NOT(ISNUMBER($N30)),$N30&lt;0,$N30&gt;'Settings'!$B$9),"Invalid package count",IF(OR(NOT(ISNUMBER($O30)),AND($P30&lt;&gt;"",NOT(ISNUMBER($P30))),$O30&lt;0,$O30&gt;'Settings'!$B$10,$P30&lt;0,$P30&gt;'Settings'!$B$10),"Invalid miles",IF($X30&gt;$W30,"COD collected exceeds amount","OK")))))))))))),"Review row")</f>
        <v/>
      </c>
    </row>
    <row r="31">
      <c r="A31" s="51" t="n"/>
      <c r="B31" s="26" t="n"/>
      <c r="C31" s="27" t="n"/>
      <c r="D31" s="26" t="n"/>
      <c r="E31" s="26" t="n"/>
      <c r="F31" s="28" t="n"/>
      <c r="G31" s="26" t="n"/>
      <c r="H31" s="26" t="n"/>
      <c r="I31" s="29" t="n"/>
      <c r="J31" s="30" t="n"/>
      <c r="K31" s="30" t="n"/>
      <c r="L31" s="26" t="n"/>
      <c r="M31" s="26" t="n"/>
      <c r="N31" s="27" t="n"/>
      <c r="O31" s="52" t="n"/>
      <c r="P31" s="52" t="n"/>
      <c r="Q31" s="30" t="n"/>
      <c r="R31" s="30" t="n"/>
      <c r="S31" s="30" t="n"/>
      <c r="T31" s="26" t="n"/>
      <c r="U31" s="26" t="n"/>
      <c r="V31" s="28" t="n"/>
      <c r="W31" s="32" t="n"/>
      <c r="X31" s="32" t="n"/>
      <c r="Y31" s="33">
        <f>IFERROR(IF(OR($R31="",$S31=""),"",ROUND(MOD($S31-$R31,1)*1440,0)),"")</f>
        <v/>
      </c>
      <c r="Z31" s="11">
        <f>IFERROR(IF(OR($T31&lt;&gt;"Delivered",$S31="",$K31=""),"",IF($S31&lt;=$K31,"Yes","No")),"")</f>
        <v/>
      </c>
      <c r="AA31" s="33">
        <f>IFERROR(IF(OR($T31&lt;&gt;"Delivered",$S31="",$K31=""),"",ROUND(MAX(0,($S31-$K31)*1440),0)),"")</f>
        <v/>
      </c>
      <c r="AB31" s="53">
        <f>IFERROR(IF(OR($P31="",$O31=""),"",$P31-$O31),"")</f>
        <v/>
      </c>
      <c r="AC31" s="35">
        <f>IFERROR(IF($P31="","",ROUND($P31*'Settings'!$B$6,2)),"")</f>
        <v/>
      </c>
      <c r="AD31" s="35">
        <f>IFERROR(IF($W31="","",MAX(0,$W31-IF($X31="",0,$X31))),"")</f>
        <v/>
      </c>
      <c r="AE31" s="16">
        <f>IFERROR(IF(COUNTA($A31:$X31)=0,"",IF(OR($A31="",$B31="",$C31="",$D31="",$E31="",$F31="",$G31="",$H31="",$I31="",$L31="",$M31="",$N31="",$T31=""),"Missing required field",IF(COUNTIFS($A$4:$A$1000,$A31,$B$4:$B$1000,$B31,$C$4:$C$1000,$C31)&gt;1,"Duplicate route stop",IF(OR($J31="",$K31=""),"Missing delivery window",IF($K31&lt;=$J31,"Invalid delivery window",IF(IFERROR(INDEX('Fleet Roster'!$C$4:$C$103,MATCH($L31,'Fleet Roster'!$A$4:$A$103,0)),"Not found")&lt;&gt;"Active","Driver not active",IF(IFERROR(INDEX('Fleet Roster'!$I$4:$I$103,MATCH($M31,'Fleet Roster'!$E$4:$E$103,0)),"Not found")&lt;&gt;"Active","Vehicle unavailable",IF(AND($T31="Delivered",OR($S31="",$P31="")),"Delivered row incomplete",IF(AND(OR($T31="Attempted",$T31="Exception"),$U31=""),"Missing exception code",IF(OR(NOT(ISNUMBER($N31)),$N31&lt;0,$N31&gt;'Settings'!$B$9),"Invalid package count",IF(OR(NOT(ISNUMBER($O31)),AND($P31&lt;&gt;"",NOT(ISNUMBER($P31))),$O31&lt;0,$O31&gt;'Settings'!$B$10,$P31&lt;0,$P31&gt;'Settings'!$B$10),"Invalid miles",IF($X31&gt;$W31,"COD collected exceeds amount","OK")))))))))))),"Review row")</f>
        <v/>
      </c>
    </row>
    <row r="32">
      <c r="A32" s="51" t="n"/>
      <c r="B32" s="26" t="n"/>
      <c r="C32" s="27" t="n"/>
      <c r="D32" s="26" t="n"/>
      <c r="E32" s="26" t="n"/>
      <c r="F32" s="28" t="n"/>
      <c r="G32" s="26" t="n"/>
      <c r="H32" s="26" t="n"/>
      <c r="I32" s="29" t="n"/>
      <c r="J32" s="30" t="n"/>
      <c r="K32" s="30" t="n"/>
      <c r="L32" s="26" t="n"/>
      <c r="M32" s="26" t="n"/>
      <c r="N32" s="27" t="n"/>
      <c r="O32" s="52" t="n"/>
      <c r="P32" s="52" t="n"/>
      <c r="Q32" s="30" t="n"/>
      <c r="R32" s="30" t="n"/>
      <c r="S32" s="30" t="n"/>
      <c r="T32" s="26" t="n"/>
      <c r="U32" s="26" t="n"/>
      <c r="V32" s="28" t="n"/>
      <c r="W32" s="32" t="n"/>
      <c r="X32" s="32" t="n"/>
      <c r="Y32" s="33">
        <f>IFERROR(IF(OR($R32="",$S32=""),"",ROUND(MOD($S32-$R32,1)*1440,0)),"")</f>
        <v/>
      </c>
      <c r="Z32" s="11">
        <f>IFERROR(IF(OR($T32&lt;&gt;"Delivered",$S32="",$K32=""),"",IF($S32&lt;=$K32,"Yes","No")),"")</f>
        <v/>
      </c>
      <c r="AA32" s="33">
        <f>IFERROR(IF(OR($T32&lt;&gt;"Delivered",$S32="",$K32=""),"",ROUND(MAX(0,($S32-$K32)*1440),0)),"")</f>
        <v/>
      </c>
      <c r="AB32" s="53">
        <f>IFERROR(IF(OR($P32="",$O32=""),"",$P32-$O32),"")</f>
        <v/>
      </c>
      <c r="AC32" s="35">
        <f>IFERROR(IF($P32="","",ROUND($P32*'Settings'!$B$6,2)),"")</f>
        <v/>
      </c>
      <c r="AD32" s="35">
        <f>IFERROR(IF($W32="","",MAX(0,$W32-IF($X32="",0,$X32))),"")</f>
        <v/>
      </c>
      <c r="AE32" s="16">
        <f>IFERROR(IF(COUNTA($A32:$X32)=0,"",IF(OR($A32="",$B32="",$C32="",$D32="",$E32="",$F32="",$G32="",$H32="",$I32="",$L32="",$M32="",$N32="",$T32=""),"Missing required field",IF(COUNTIFS($A$4:$A$1000,$A32,$B$4:$B$1000,$B32,$C$4:$C$1000,$C32)&gt;1,"Duplicate route stop",IF(OR($J32="",$K32=""),"Missing delivery window",IF($K32&lt;=$J32,"Invalid delivery window",IF(IFERROR(INDEX('Fleet Roster'!$C$4:$C$103,MATCH($L32,'Fleet Roster'!$A$4:$A$103,0)),"Not found")&lt;&gt;"Active","Driver not active",IF(IFERROR(INDEX('Fleet Roster'!$I$4:$I$103,MATCH($M32,'Fleet Roster'!$E$4:$E$103,0)),"Not found")&lt;&gt;"Active","Vehicle unavailable",IF(AND($T32="Delivered",OR($S32="",$P32="")),"Delivered row incomplete",IF(AND(OR($T32="Attempted",$T32="Exception"),$U32=""),"Missing exception code",IF(OR(NOT(ISNUMBER($N32)),$N32&lt;0,$N32&gt;'Settings'!$B$9),"Invalid package count",IF(OR(NOT(ISNUMBER($O32)),AND($P32&lt;&gt;"",NOT(ISNUMBER($P32))),$O32&lt;0,$O32&gt;'Settings'!$B$10,$P32&lt;0,$P32&gt;'Settings'!$B$10),"Invalid miles",IF($X32&gt;$W32,"COD collected exceeds amount","OK")))))))))))),"Review row")</f>
        <v/>
      </c>
    </row>
    <row r="33">
      <c r="A33" s="51" t="n"/>
      <c r="B33" s="26" t="n"/>
      <c r="C33" s="27" t="n"/>
      <c r="D33" s="26" t="n"/>
      <c r="E33" s="26" t="n"/>
      <c r="F33" s="28" t="n"/>
      <c r="G33" s="26" t="n"/>
      <c r="H33" s="26" t="n"/>
      <c r="I33" s="29" t="n"/>
      <c r="J33" s="30" t="n"/>
      <c r="K33" s="30" t="n"/>
      <c r="L33" s="26" t="n"/>
      <c r="M33" s="26" t="n"/>
      <c r="N33" s="27" t="n"/>
      <c r="O33" s="52" t="n"/>
      <c r="P33" s="52" t="n"/>
      <c r="Q33" s="30" t="n"/>
      <c r="R33" s="30" t="n"/>
      <c r="S33" s="30" t="n"/>
      <c r="T33" s="26" t="n"/>
      <c r="U33" s="26" t="n"/>
      <c r="V33" s="28" t="n"/>
      <c r="W33" s="32" t="n"/>
      <c r="X33" s="32" t="n"/>
      <c r="Y33" s="33">
        <f>IFERROR(IF(OR($R33="",$S33=""),"",ROUND(MOD($S33-$R33,1)*1440,0)),"")</f>
        <v/>
      </c>
      <c r="Z33" s="11">
        <f>IFERROR(IF(OR($T33&lt;&gt;"Delivered",$S33="",$K33=""),"",IF($S33&lt;=$K33,"Yes","No")),"")</f>
        <v/>
      </c>
      <c r="AA33" s="33">
        <f>IFERROR(IF(OR($T33&lt;&gt;"Delivered",$S33="",$K33=""),"",ROUND(MAX(0,($S33-$K33)*1440),0)),"")</f>
        <v/>
      </c>
      <c r="AB33" s="53">
        <f>IFERROR(IF(OR($P33="",$O33=""),"",$P33-$O33),"")</f>
        <v/>
      </c>
      <c r="AC33" s="35">
        <f>IFERROR(IF($P33="","",ROUND($P33*'Settings'!$B$6,2)),"")</f>
        <v/>
      </c>
      <c r="AD33" s="35">
        <f>IFERROR(IF($W33="","",MAX(0,$W33-IF($X33="",0,$X33))),"")</f>
        <v/>
      </c>
      <c r="AE33" s="16">
        <f>IFERROR(IF(COUNTA($A33:$X33)=0,"",IF(OR($A33="",$B33="",$C33="",$D33="",$E33="",$F33="",$G33="",$H33="",$I33="",$L33="",$M33="",$N33="",$T33=""),"Missing required field",IF(COUNTIFS($A$4:$A$1000,$A33,$B$4:$B$1000,$B33,$C$4:$C$1000,$C33)&gt;1,"Duplicate route stop",IF(OR($J33="",$K33=""),"Missing delivery window",IF($K33&lt;=$J33,"Invalid delivery window",IF(IFERROR(INDEX('Fleet Roster'!$C$4:$C$103,MATCH($L33,'Fleet Roster'!$A$4:$A$103,0)),"Not found")&lt;&gt;"Active","Driver not active",IF(IFERROR(INDEX('Fleet Roster'!$I$4:$I$103,MATCH($M33,'Fleet Roster'!$E$4:$E$103,0)),"Not found")&lt;&gt;"Active","Vehicle unavailable",IF(AND($T33="Delivered",OR($S33="",$P33="")),"Delivered row incomplete",IF(AND(OR($T33="Attempted",$T33="Exception"),$U33=""),"Missing exception code",IF(OR(NOT(ISNUMBER($N33)),$N33&lt;0,$N33&gt;'Settings'!$B$9),"Invalid package count",IF(OR(NOT(ISNUMBER($O33)),AND($P33&lt;&gt;"",NOT(ISNUMBER($P33))),$O33&lt;0,$O33&gt;'Settings'!$B$10,$P33&lt;0,$P33&gt;'Settings'!$B$10),"Invalid miles",IF($X33&gt;$W33,"COD collected exceeds amount","OK")))))))))))),"Review row")</f>
        <v/>
      </c>
    </row>
    <row r="34">
      <c r="A34" s="51" t="n"/>
      <c r="B34" s="26" t="n"/>
      <c r="C34" s="27" t="n"/>
      <c r="D34" s="26" t="n"/>
      <c r="E34" s="26" t="n"/>
      <c r="F34" s="28" t="n"/>
      <c r="G34" s="26" t="n"/>
      <c r="H34" s="26" t="n"/>
      <c r="I34" s="29" t="n"/>
      <c r="J34" s="30" t="n"/>
      <c r="K34" s="30" t="n"/>
      <c r="L34" s="26" t="n"/>
      <c r="M34" s="26" t="n"/>
      <c r="N34" s="27" t="n"/>
      <c r="O34" s="52" t="n"/>
      <c r="P34" s="52" t="n"/>
      <c r="Q34" s="30" t="n"/>
      <c r="R34" s="30" t="n"/>
      <c r="S34" s="30" t="n"/>
      <c r="T34" s="26" t="n"/>
      <c r="U34" s="26" t="n"/>
      <c r="V34" s="28" t="n"/>
      <c r="W34" s="32" t="n"/>
      <c r="X34" s="32" t="n"/>
      <c r="Y34" s="33">
        <f>IFERROR(IF(OR($R34="",$S34=""),"",ROUND(MOD($S34-$R34,1)*1440,0)),"")</f>
        <v/>
      </c>
      <c r="Z34" s="11">
        <f>IFERROR(IF(OR($T34&lt;&gt;"Delivered",$S34="",$K34=""),"",IF($S34&lt;=$K34,"Yes","No")),"")</f>
        <v/>
      </c>
      <c r="AA34" s="33">
        <f>IFERROR(IF(OR($T34&lt;&gt;"Delivered",$S34="",$K34=""),"",ROUND(MAX(0,($S34-$K34)*1440),0)),"")</f>
        <v/>
      </c>
      <c r="AB34" s="53">
        <f>IFERROR(IF(OR($P34="",$O34=""),"",$P34-$O34),"")</f>
        <v/>
      </c>
      <c r="AC34" s="35">
        <f>IFERROR(IF($P34="","",ROUND($P34*'Settings'!$B$6,2)),"")</f>
        <v/>
      </c>
      <c r="AD34" s="35">
        <f>IFERROR(IF($W34="","",MAX(0,$W34-IF($X34="",0,$X34))),"")</f>
        <v/>
      </c>
      <c r="AE34" s="16">
        <f>IFERROR(IF(COUNTA($A34:$X34)=0,"",IF(OR($A34="",$B34="",$C34="",$D34="",$E34="",$F34="",$G34="",$H34="",$I34="",$L34="",$M34="",$N34="",$T34=""),"Missing required field",IF(COUNTIFS($A$4:$A$1000,$A34,$B$4:$B$1000,$B34,$C$4:$C$1000,$C34)&gt;1,"Duplicate route stop",IF(OR($J34="",$K34=""),"Missing delivery window",IF($K34&lt;=$J34,"Invalid delivery window",IF(IFERROR(INDEX('Fleet Roster'!$C$4:$C$103,MATCH($L34,'Fleet Roster'!$A$4:$A$103,0)),"Not found")&lt;&gt;"Active","Driver not active",IF(IFERROR(INDEX('Fleet Roster'!$I$4:$I$103,MATCH($M34,'Fleet Roster'!$E$4:$E$103,0)),"Not found")&lt;&gt;"Active","Vehicle unavailable",IF(AND($T34="Delivered",OR($S34="",$P34="")),"Delivered row incomplete",IF(AND(OR($T34="Attempted",$T34="Exception"),$U34=""),"Missing exception code",IF(OR(NOT(ISNUMBER($N34)),$N34&lt;0,$N34&gt;'Settings'!$B$9),"Invalid package count",IF(OR(NOT(ISNUMBER($O34)),AND($P34&lt;&gt;"",NOT(ISNUMBER($P34))),$O34&lt;0,$O34&gt;'Settings'!$B$10,$P34&lt;0,$P34&gt;'Settings'!$B$10),"Invalid miles",IF($X34&gt;$W34,"COD collected exceeds amount","OK")))))))))))),"Review row")</f>
        <v/>
      </c>
    </row>
    <row r="35">
      <c r="A35" s="51" t="n"/>
      <c r="B35" s="26" t="n"/>
      <c r="C35" s="27" t="n"/>
      <c r="D35" s="26" t="n"/>
      <c r="E35" s="26" t="n"/>
      <c r="F35" s="28" t="n"/>
      <c r="G35" s="26" t="n"/>
      <c r="H35" s="26" t="n"/>
      <c r="I35" s="29" t="n"/>
      <c r="J35" s="30" t="n"/>
      <c r="K35" s="30" t="n"/>
      <c r="L35" s="26" t="n"/>
      <c r="M35" s="26" t="n"/>
      <c r="N35" s="27" t="n"/>
      <c r="O35" s="52" t="n"/>
      <c r="P35" s="52" t="n"/>
      <c r="Q35" s="30" t="n"/>
      <c r="R35" s="30" t="n"/>
      <c r="S35" s="30" t="n"/>
      <c r="T35" s="26" t="n"/>
      <c r="U35" s="26" t="n"/>
      <c r="V35" s="28" t="n"/>
      <c r="W35" s="32" t="n"/>
      <c r="X35" s="32" t="n"/>
      <c r="Y35" s="33">
        <f>IFERROR(IF(OR($R35="",$S35=""),"",ROUND(MOD($S35-$R35,1)*1440,0)),"")</f>
        <v/>
      </c>
      <c r="Z35" s="11">
        <f>IFERROR(IF(OR($T35&lt;&gt;"Delivered",$S35="",$K35=""),"",IF($S35&lt;=$K35,"Yes","No")),"")</f>
        <v/>
      </c>
      <c r="AA35" s="33">
        <f>IFERROR(IF(OR($T35&lt;&gt;"Delivered",$S35="",$K35=""),"",ROUND(MAX(0,($S35-$K35)*1440),0)),"")</f>
        <v/>
      </c>
      <c r="AB35" s="53">
        <f>IFERROR(IF(OR($P35="",$O35=""),"",$P35-$O35),"")</f>
        <v/>
      </c>
      <c r="AC35" s="35">
        <f>IFERROR(IF($P35="","",ROUND($P35*'Settings'!$B$6,2)),"")</f>
        <v/>
      </c>
      <c r="AD35" s="35">
        <f>IFERROR(IF($W35="","",MAX(0,$W35-IF($X35="",0,$X35))),"")</f>
        <v/>
      </c>
      <c r="AE35" s="16">
        <f>IFERROR(IF(COUNTA($A35:$X35)=0,"",IF(OR($A35="",$B35="",$C35="",$D35="",$E35="",$F35="",$G35="",$H35="",$I35="",$L35="",$M35="",$N35="",$T35=""),"Missing required field",IF(COUNTIFS($A$4:$A$1000,$A35,$B$4:$B$1000,$B35,$C$4:$C$1000,$C35)&gt;1,"Duplicate route stop",IF(OR($J35="",$K35=""),"Missing delivery window",IF($K35&lt;=$J35,"Invalid delivery window",IF(IFERROR(INDEX('Fleet Roster'!$C$4:$C$103,MATCH($L35,'Fleet Roster'!$A$4:$A$103,0)),"Not found")&lt;&gt;"Active","Driver not active",IF(IFERROR(INDEX('Fleet Roster'!$I$4:$I$103,MATCH($M35,'Fleet Roster'!$E$4:$E$103,0)),"Not found")&lt;&gt;"Active","Vehicle unavailable",IF(AND($T35="Delivered",OR($S35="",$P35="")),"Delivered row incomplete",IF(AND(OR($T35="Attempted",$T35="Exception"),$U35=""),"Missing exception code",IF(OR(NOT(ISNUMBER($N35)),$N35&lt;0,$N35&gt;'Settings'!$B$9),"Invalid package count",IF(OR(NOT(ISNUMBER($O35)),AND($P35&lt;&gt;"",NOT(ISNUMBER($P35))),$O35&lt;0,$O35&gt;'Settings'!$B$10,$P35&lt;0,$P35&gt;'Settings'!$B$10),"Invalid miles",IF($X35&gt;$W35,"COD collected exceeds amount","OK")))))))))))),"Review row")</f>
        <v/>
      </c>
    </row>
    <row r="36">
      <c r="A36" s="51" t="n"/>
      <c r="B36" s="26" t="n"/>
      <c r="C36" s="27" t="n"/>
      <c r="D36" s="26" t="n"/>
      <c r="E36" s="26" t="n"/>
      <c r="F36" s="28" t="n"/>
      <c r="G36" s="26" t="n"/>
      <c r="H36" s="26" t="n"/>
      <c r="I36" s="29" t="n"/>
      <c r="J36" s="30" t="n"/>
      <c r="K36" s="30" t="n"/>
      <c r="L36" s="26" t="n"/>
      <c r="M36" s="26" t="n"/>
      <c r="N36" s="27" t="n"/>
      <c r="O36" s="52" t="n"/>
      <c r="P36" s="52" t="n"/>
      <c r="Q36" s="30" t="n"/>
      <c r="R36" s="30" t="n"/>
      <c r="S36" s="30" t="n"/>
      <c r="T36" s="26" t="n"/>
      <c r="U36" s="26" t="n"/>
      <c r="V36" s="28" t="n"/>
      <c r="W36" s="32" t="n"/>
      <c r="X36" s="32" t="n"/>
      <c r="Y36" s="33">
        <f>IFERROR(IF(OR($R36="",$S36=""),"",ROUND(MOD($S36-$R36,1)*1440,0)),"")</f>
        <v/>
      </c>
      <c r="Z36" s="11">
        <f>IFERROR(IF(OR($T36&lt;&gt;"Delivered",$S36="",$K36=""),"",IF($S36&lt;=$K36,"Yes","No")),"")</f>
        <v/>
      </c>
      <c r="AA36" s="33">
        <f>IFERROR(IF(OR($T36&lt;&gt;"Delivered",$S36="",$K36=""),"",ROUND(MAX(0,($S36-$K36)*1440),0)),"")</f>
        <v/>
      </c>
      <c r="AB36" s="53">
        <f>IFERROR(IF(OR($P36="",$O36=""),"",$P36-$O36),"")</f>
        <v/>
      </c>
      <c r="AC36" s="35">
        <f>IFERROR(IF($P36="","",ROUND($P36*'Settings'!$B$6,2)),"")</f>
        <v/>
      </c>
      <c r="AD36" s="35">
        <f>IFERROR(IF($W36="","",MAX(0,$W36-IF($X36="",0,$X36))),"")</f>
        <v/>
      </c>
      <c r="AE36" s="16">
        <f>IFERROR(IF(COUNTA($A36:$X36)=0,"",IF(OR($A36="",$B36="",$C36="",$D36="",$E36="",$F36="",$G36="",$H36="",$I36="",$L36="",$M36="",$N36="",$T36=""),"Missing required field",IF(COUNTIFS($A$4:$A$1000,$A36,$B$4:$B$1000,$B36,$C$4:$C$1000,$C36)&gt;1,"Duplicate route stop",IF(OR($J36="",$K36=""),"Missing delivery window",IF($K36&lt;=$J36,"Invalid delivery window",IF(IFERROR(INDEX('Fleet Roster'!$C$4:$C$103,MATCH($L36,'Fleet Roster'!$A$4:$A$103,0)),"Not found")&lt;&gt;"Active","Driver not active",IF(IFERROR(INDEX('Fleet Roster'!$I$4:$I$103,MATCH($M36,'Fleet Roster'!$E$4:$E$103,0)),"Not found")&lt;&gt;"Active","Vehicle unavailable",IF(AND($T36="Delivered",OR($S36="",$P36="")),"Delivered row incomplete",IF(AND(OR($T36="Attempted",$T36="Exception"),$U36=""),"Missing exception code",IF(OR(NOT(ISNUMBER($N36)),$N36&lt;0,$N36&gt;'Settings'!$B$9),"Invalid package count",IF(OR(NOT(ISNUMBER($O36)),AND($P36&lt;&gt;"",NOT(ISNUMBER($P36))),$O36&lt;0,$O36&gt;'Settings'!$B$10,$P36&lt;0,$P36&gt;'Settings'!$B$10),"Invalid miles",IF($X36&gt;$W36,"COD collected exceeds amount","OK")))))))))))),"Review row")</f>
        <v/>
      </c>
    </row>
    <row r="37">
      <c r="A37" s="51" t="n"/>
      <c r="B37" s="26" t="n"/>
      <c r="C37" s="27" t="n"/>
      <c r="D37" s="26" t="n"/>
      <c r="E37" s="26" t="n"/>
      <c r="F37" s="28" t="n"/>
      <c r="G37" s="26" t="n"/>
      <c r="H37" s="26" t="n"/>
      <c r="I37" s="29" t="n"/>
      <c r="J37" s="30" t="n"/>
      <c r="K37" s="30" t="n"/>
      <c r="L37" s="26" t="n"/>
      <c r="M37" s="26" t="n"/>
      <c r="N37" s="27" t="n"/>
      <c r="O37" s="52" t="n"/>
      <c r="P37" s="52" t="n"/>
      <c r="Q37" s="30" t="n"/>
      <c r="R37" s="30" t="n"/>
      <c r="S37" s="30" t="n"/>
      <c r="T37" s="26" t="n"/>
      <c r="U37" s="26" t="n"/>
      <c r="V37" s="28" t="n"/>
      <c r="W37" s="32" t="n"/>
      <c r="X37" s="32" t="n"/>
      <c r="Y37" s="33">
        <f>IFERROR(IF(OR($R37="",$S37=""),"",ROUND(MOD($S37-$R37,1)*1440,0)),"")</f>
        <v/>
      </c>
      <c r="Z37" s="11">
        <f>IFERROR(IF(OR($T37&lt;&gt;"Delivered",$S37="",$K37=""),"",IF($S37&lt;=$K37,"Yes","No")),"")</f>
        <v/>
      </c>
      <c r="AA37" s="33">
        <f>IFERROR(IF(OR($T37&lt;&gt;"Delivered",$S37="",$K37=""),"",ROUND(MAX(0,($S37-$K37)*1440),0)),"")</f>
        <v/>
      </c>
      <c r="AB37" s="53">
        <f>IFERROR(IF(OR($P37="",$O37=""),"",$P37-$O37),"")</f>
        <v/>
      </c>
      <c r="AC37" s="35">
        <f>IFERROR(IF($P37="","",ROUND($P37*'Settings'!$B$6,2)),"")</f>
        <v/>
      </c>
      <c r="AD37" s="35">
        <f>IFERROR(IF($W37="","",MAX(0,$W37-IF($X37="",0,$X37))),"")</f>
        <v/>
      </c>
      <c r="AE37" s="16">
        <f>IFERROR(IF(COUNTA($A37:$X37)=0,"",IF(OR($A37="",$B37="",$C37="",$D37="",$E37="",$F37="",$G37="",$H37="",$I37="",$L37="",$M37="",$N37="",$T37=""),"Missing required field",IF(COUNTIFS($A$4:$A$1000,$A37,$B$4:$B$1000,$B37,$C$4:$C$1000,$C37)&gt;1,"Duplicate route stop",IF(OR($J37="",$K37=""),"Missing delivery window",IF($K37&lt;=$J37,"Invalid delivery window",IF(IFERROR(INDEX('Fleet Roster'!$C$4:$C$103,MATCH($L37,'Fleet Roster'!$A$4:$A$103,0)),"Not found")&lt;&gt;"Active","Driver not active",IF(IFERROR(INDEX('Fleet Roster'!$I$4:$I$103,MATCH($M37,'Fleet Roster'!$E$4:$E$103,0)),"Not found")&lt;&gt;"Active","Vehicle unavailable",IF(AND($T37="Delivered",OR($S37="",$P37="")),"Delivered row incomplete",IF(AND(OR($T37="Attempted",$T37="Exception"),$U37=""),"Missing exception code",IF(OR(NOT(ISNUMBER($N37)),$N37&lt;0,$N37&gt;'Settings'!$B$9),"Invalid package count",IF(OR(NOT(ISNUMBER($O37)),AND($P37&lt;&gt;"",NOT(ISNUMBER($P37))),$O37&lt;0,$O37&gt;'Settings'!$B$10,$P37&lt;0,$P37&gt;'Settings'!$B$10),"Invalid miles",IF($X37&gt;$W37,"COD collected exceeds amount","OK")))))))))))),"Review row")</f>
        <v/>
      </c>
    </row>
    <row r="38">
      <c r="A38" s="51" t="n"/>
      <c r="B38" s="26" t="n"/>
      <c r="C38" s="27" t="n"/>
      <c r="D38" s="26" t="n"/>
      <c r="E38" s="26" t="n"/>
      <c r="F38" s="28" t="n"/>
      <c r="G38" s="26" t="n"/>
      <c r="H38" s="26" t="n"/>
      <c r="I38" s="29" t="n"/>
      <c r="J38" s="30" t="n"/>
      <c r="K38" s="30" t="n"/>
      <c r="L38" s="26" t="n"/>
      <c r="M38" s="26" t="n"/>
      <c r="N38" s="27" t="n"/>
      <c r="O38" s="52" t="n"/>
      <c r="P38" s="52" t="n"/>
      <c r="Q38" s="30" t="n"/>
      <c r="R38" s="30" t="n"/>
      <c r="S38" s="30" t="n"/>
      <c r="T38" s="26" t="n"/>
      <c r="U38" s="26" t="n"/>
      <c r="V38" s="28" t="n"/>
      <c r="W38" s="32" t="n"/>
      <c r="X38" s="32" t="n"/>
      <c r="Y38" s="33">
        <f>IFERROR(IF(OR($R38="",$S38=""),"",ROUND(MOD($S38-$R38,1)*1440,0)),"")</f>
        <v/>
      </c>
      <c r="Z38" s="11">
        <f>IFERROR(IF(OR($T38&lt;&gt;"Delivered",$S38="",$K38=""),"",IF($S38&lt;=$K38,"Yes","No")),"")</f>
        <v/>
      </c>
      <c r="AA38" s="33">
        <f>IFERROR(IF(OR($T38&lt;&gt;"Delivered",$S38="",$K38=""),"",ROUND(MAX(0,($S38-$K38)*1440),0)),"")</f>
        <v/>
      </c>
      <c r="AB38" s="53">
        <f>IFERROR(IF(OR($P38="",$O38=""),"",$P38-$O38),"")</f>
        <v/>
      </c>
      <c r="AC38" s="35">
        <f>IFERROR(IF($P38="","",ROUND($P38*'Settings'!$B$6,2)),"")</f>
        <v/>
      </c>
      <c r="AD38" s="35">
        <f>IFERROR(IF($W38="","",MAX(0,$W38-IF($X38="",0,$X38))),"")</f>
        <v/>
      </c>
      <c r="AE38" s="16">
        <f>IFERROR(IF(COUNTA($A38:$X38)=0,"",IF(OR($A38="",$B38="",$C38="",$D38="",$E38="",$F38="",$G38="",$H38="",$I38="",$L38="",$M38="",$N38="",$T38=""),"Missing required field",IF(COUNTIFS($A$4:$A$1000,$A38,$B$4:$B$1000,$B38,$C$4:$C$1000,$C38)&gt;1,"Duplicate route stop",IF(OR($J38="",$K38=""),"Missing delivery window",IF($K38&lt;=$J38,"Invalid delivery window",IF(IFERROR(INDEX('Fleet Roster'!$C$4:$C$103,MATCH($L38,'Fleet Roster'!$A$4:$A$103,0)),"Not found")&lt;&gt;"Active","Driver not active",IF(IFERROR(INDEX('Fleet Roster'!$I$4:$I$103,MATCH($M38,'Fleet Roster'!$E$4:$E$103,0)),"Not found")&lt;&gt;"Active","Vehicle unavailable",IF(AND($T38="Delivered",OR($S38="",$P38="")),"Delivered row incomplete",IF(AND(OR($T38="Attempted",$T38="Exception"),$U38=""),"Missing exception code",IF(OR(NOT(ISNUMBER($N38)),$N38&lt;0,$N38&gt;'Settings'!$B$9),"Invalid package count",IF(OR(NOT(ISNUMBER($O38)),AND($P38&lt;&gt;"",NOT(ISNUMBER($P38))),$O38&lt;0,$O38&gt;'Settings'!$B$10,$P38&lt;0,$P38&gt;'Settings'!$B$10),"Invalid miles",IF($X38&gt;$W38,"COD collected exceeds amount","OK")))))))))))),"Review row")</f>
        <v/>
      </c>
    </row>
    <row r="39">
      <c r="A39" s="51" t="n"/>
      <c r="B39" s="26" t="n"/>
      <c r="C39" s="27" t="n"/>
      <c r="D39" s="26" t="n"/>
      <c r="E39" s="26" t="n"/>
      <c r="F39" s="28" t="n"/>
      <c r="G39" s="26" t="n"/>
      <c r="H39" s="26" t="n"/>
      <c r="I39" s="29" t="n"/>
      <c r="J39" s="30" t="n"/>
      <c r="K39" s="30" t="n"/>
      <c r="L39" s="26" t="n"/>
      <c r="M39" s="26" t="n"/>
      <c r="N39" s="27" t="n"/>
      <c r="O39" s="52" t="n"/>
      <c r="P39" s="52" t="n"/>
      <c r="Q39" s="30" t="n"/>
      <c r="R39" s="30" t="n"/>
      <c r="S39" s="30" t="n"/>
      <c r="T39" s="26" t="n"/>
      <c r="U39" s="26" t="n"/>
      <c r="V39" s="28" t="n"/>
      <c r="W39" s="32" t="n"/>
      <c r="X39" s="32" t="n"/>
      <c r="Y39" s="33">
        <f>IFERROR(IF(OR($R39="",$S39=""),"",ROUND(MOD($S39-$R39,1)*1440,0)),"")</f>
        <v/>
      </c>
      <c r="Z39" s="11">
        <f>IFERROR(IF(OR($T39&lt;&gt;"Delivered",$S39="",$K39=""),"",IF($S39&lt;=$K39,"Yes","No")),"")</f>
        <v/>
      </c>
      <c r="AA39" s="33">
        <f>IFERROR(IF(OR($T39&lt;&gt;"Delivered",$S39="",$K39=""),"",ROUND(MAX(0,($S39-$K39)*1440),0)),"")</f>
        <v/>
      </c>
      <c r="AB39" s="53">
        <f>IFERROR(IF(OR($P39="",$O39=""),"",$P39-$O39),"")</f>
        <v/>
      </c>
      <c r="AC39" s="35">
        <f>IFERROR(IF($P39="","",ROUND($P39*'Settings'!$B$6,2)),"")</f>
        <v/>
      </c>
      <c r="AD39" s="35">
        <f>IFERROR(IF($W39="","",MAX(0,$W39-IF($X39="",0,$X39))),"")</f>
        <v/>
      </c>
      <c r="AE39" s="16">
        <f>IFERROR(IF(COUNTA($A39:$X39)=0,"",IF(OR($A39="",$B39="",$C39="",$D39="",$E39="",$F39="",$G39="",$H39="",$I39="",$L39="",$M39="",$N39="",$T39=""),"Missing required field",IF(COUNTIFS($A$4:$A$1000,$A39,$B$4:$B$1000,$B39,$C$4:$C$1000,$C39)&gt;1,"Duplicate route stop",IF(OR($J39="",$K39=""),"Missing delivery window",IF($K39&lt;=$J39,"Invalid delivery window",IF(IFERROR(INDEX('Fleet Roster'!$C$4:$C$103,MATCH($L39,'Fleet Roster'!$A$4:$A$103,0)),"Not found")&lt;&gt;"Active","Driver not active",IF(IFERROR(INDEX('Fleet Roster'!$I$4:$I$103,MATCH($M39,'Fleet Roster'!$E$4:$E$103,0)),"Not found")&lt;&gt;"Active","Vehicle unavailable",IF(AND($T39="Delivered",OR($S39="",$P39="")),"Delivered row incomplete",IF(AND(OR($T39="Attempted",$T39="Exception"),$U39=""),"Missing exception code",IF(OR(NOT(ISNUMBER($N39)),$N39&lt;0,$N39&gt;'Settings'!$B$9),"Invalid package count",IF(OR(NOT(ISNUMBER($O39)),AND($P39&lt;&gt;"",NOT(ISNUMBER($P39))),$O39&lt;0,$O39&gt;'Settings'!$B$10,$P39&lt;0,$P39&gt;'Settings'!$B$10),"Invalid miles",IF($X39&gt;$W39,"COD collected exceeds amount","OK")))))))))))),"Review row")</f>
        <v/>
      </c>
    </row>
    <row r="40">
      <c r="A40" s="51" t="n"/>
      <c r="B40" s="26" t="n"/>
      <c r="C40" s="27" t="n"/>
      <c r="D40" s="26" t="n"/>
      <c r="E40" s="26" t="n"/>
      <c r="F40" s="28" t="n"/>
      <c r="G40" s="26" t="n"/>
      <c r="H40" s="26" t="n"/>
      <c r="I40" s="29" t="n"/>
      <c r="J40" s="30" t="n"/>
      <c r="K40" s="30" t="n"/>
      <c r="L40" s="26" t="n"/>
      <c r="M40" s="26" t="n"/>
      <c r="N40" s="27" t="n"/>
      <c r="O40" s="52" t="n"/>
      <c r="P40" s="52" t="n"/>
      <c r="Q40" s="30" t="n"/>
      <c r="R40" s="30" t="n"/>
      <c r="S40" s="30" t="n"/>
      <c r="T40" s="26" t="n"/>
      <c r="U40" s="26" t="n"/>
      <c r="V40" s="28" t="n"/>
      <c r="W40" s="32" t="n"/>
      <c r="X40" s="32" t="n"/>
      <c r="Y40" s="33">
        <f>IFERROR(IF(OR($R40="",$S40=""),"",ROUND(MOD($S40-$R40,1)*1440,0)),"")</f>
        <v/>
      </c>
      <c r="Z40" s="11">
        <f>IFERROR(IF(OR($T40&lt;&gt;"Delivered",$S40="",$K40=""),"",IF($S40&lt;=$K40,"Yes","No")),"")</f>
        <v/>
      </c>
      <c r="AA40" s="33">
        <f>IFERROR(IF(OR($T40&lt;&gt;"Delivered",$S40="",$K40=""),"",ROUND(MAX(0,($S40-$K40)*1440),0)),"")</f>
        <v/>
      </c>
      <c r="AB40" s="53">
        <f>IFERROR(IF(OR($P40="",$O40=""),"",$P40-$O40),"")</f>
        <v/>
      </c>
      <c r="AC40" s="35">
        <f>IFERROR(IF($P40="","",ROUND($P40*'Settings'!$B$6,2)),"")</f>
        <v/>
      </c>
      <c r="AD40" s="35">
        <f>IFERROR(IF($W40="","",MAX(0,$W40-IF($X40="",0,$X40))),"")</f>
        <v/>
      </c>
      <c r="AE40" s="16">
        <f>IFERROR(IF(COUNTA($A40:$X40)=0,"",IF(OR($A40="",$B40="",$C40="",$D40="",$E40="",$F40="",$G40="",$H40="",$I40="",$L40="",$M40="",$N40="",$T40=""),"Missing required field",IF(COUNTIFS($A$4:$A$1000,$A40,$B$4:$B$1000,$B40,$C$4:$C$1000,$C40)&gt;1,"Duplicate route stop",IF(OR($J40="",$K40=""),"Missing delivery window",IF($K40&lt;=$J40,"Invalid delivery window",IF(IFERROR(INDEX('Fleet Roster'!$C$4:$C$103,MATCH($L40,'Fleet Roster'!$A$4:$A$103,0)),"Not found")&lt;&gt;"Active","Driver not active",IF(IFERROR(INDEX('Fleet Roster'!$I$4:$I$103,MATCH($M40,'Fleet Roster'!$E$4:$E$103,0)),"Not found")&lt;&gt;"Active","Vehicle unavailable",IF(AND($T40="Delivered",OR($S40="",$P40="")),"Delivered row incomplete",IF(AND(OR($T40="Attempted",$T40="Exception"),$U40=""),"Missing exception code",IF(OR(NOT(ISNUMBER($N40)),$N40&lt;0,$N40&gt;'Settings'!$B$9),"Invalid package count",IF(OR(NOT(ISNUMBER($O40)),AND($P40&lt;&gt;"",NOT(ISNUMBER($P40))),$O40&lt;0,$O40&gt;'Settings'!$B$10,$P40&lt;0,$P40&gt;'Settings'!$B$10),"Invalid miles",IF($X40&gt;$W40,"COD collected exceeds amount","OK")))))))))))),"Review row")</f>
        <v/>
      </c>
    </row>
    <row r="41">
      <c r="A41" s="51" t="n"/>
      <c r="B41" s="26" t="n"/>
      <c r="C41" s="27" t="n"/>
      <c r="D41" s="26" t="n"/>
      <c r="E41" s="26" t="n"/>
      <c r="F41" s="28" t="n"/>
      <c r="G41" s="26" t="n"/>
      <c r="H41" s="26" t="n"/>
      <c r="I41" s="29" t="n"/>
      <c r="J41" s="30" t="n"/>
      <c r="K41" s="30" t="n"/>
      <c r="L41" s="26" t="n"/>
      <c r="M41" s="26" t="n"/>
      <c r="N41" s="27" t="n"/>
      <c r="O41" s="52" t="n"/>
      <c r="P41" s="52" t="n"/>
      <c r="Q41" s="30" t="n"/>
      <c r="R41" s="30" t="n"/>
      <c r="S41" s="30" t="n"/>
      <c r="T41" s="26" t="n"/>
      <c r="U41" s="26" t="n"/>
      <c r="V41" s="28" t="n"/>
      <c r="W41" s="32" t="n"/>
      <c r="X41" s="32" t="n"/>
      <c r="Y41" s="33">
        <f>IFERROR(IF(OR($R41="",$S41=""),"",ROUND(MOD($S41-$R41,1)*1440,0)),"")</f>
        <v/>
      </c>
      <c r="Z41" s="11">
        <f>IFERROR(IF(OR($T41&lt;&gt;"Delivered",$S41="",$K41=""),"",IF($S41&lt;=$K41,"Yes","No")),"")</f>
        <v/>
      </c>
      <c r="AA41" s="33">
        <f>IFERROR(IF(OR($T41&lt;&gt;"Delivered",$S41="",$K41=""),"",ROUND(MAX(0,($S41-$K41)*1440),0)),"")</f>
        <v/>
      </c>
      <c r="AB41" s="53">
        <f>IFERROR(IF(OR($P41="",$O41=""),"",$P41-$O41),"")</f>
        <v/>
      </c>
      <c r="AC41" s="35">
        <f>IFERROR(IF($P41="","",ROUND($P41*'Settings'!$B$6,2)),"")</f>
        <v/>
      </c>
      <c r="AD41" s="35">
        <f>IFERROR(IF($W41="","",MAX(0,$W41-IF($X41="",0,$X41))),"")</f>
        <v/>
      </c>
      <c r="AE41" s="16">
        <f>IFERROR(IF(COUNTA($A41:$X41)=0,"",IF(OR($A41="",$B41="",$C41="",$D41="",$E41="",$F41="",$G41="",$H41="",$I41="",$L41="",$M41="",$N41="",$T41=""),"Missing required field",IF(COUNTIFS($A$4:$A$1000,$A41,$B$4:$B$1000,$B41,$C$4:$C$1000,$C41)&gt;1,"Duplicate route stop",IF(OR($J41="",$K41=""),"Missing delivery window",IF($K41&lt;=$J41,"Invalid delivery window",IF(IFERROR(INDEX('Fleet Roster'!$C$4:$C$103,MATCH($L41,'Fleet Roster'!$A$4:$A$103,0)),"Not found")&lt;&gt;"Active","Driver not active",IF(IFERROR(INDEX('Fleet Roster'!$I$4:$I$103,MATCH($M41,'Fleet Roster'!$E$4:$E$103,0)),"Not found")&lt;&gt;"Active","Vehicle unavailable",IF(AND($T41="Delivered",OR($S41="",$P41="")),"Delivered row incomplete",IF(AND(OR($T41="Attempted",$T41="Exception"),$U41=""),"Missing exception code",IF(OR(NOT(ISNUMBER($N41)),$N41&lt;0,$N41&gt;'Settings'!$B$9),"Invalid package count",IF(OR(NOT(ISNUMBER($O41)),AND($P41&lt;&gt;"",NOT(ISNUMBER($P41))),$O41&lt;0,$O41&gt;'Settings'!$B$10,$P41&lt;0,$P41&gt;'Settings'!$B$10),"Invalid miles",IF($X41&gt;$W41,"COD collected exceeds amount","OK")))))))))))),"Review row")</f>
        <v/>
      </c>
    </row>
    <row r="42">
      <c r="A42" s="51" t="n"/>
      <c r="B42" s="26" t="n"/>
      <c r="C42" s="27" t="n"/>
      <c r="D42" s="26" t="n"/>
      <c r="E42" s="26" t="n"/>
      <c r="F42" s="28" t="n"/>
      <c r="G42" s="26" t="n"/>
      <c r="H42" s="26" t="n"/>
      <c r="I42" s="29" t="n"/>
      <c r="J42" s="30" t="n"/>
      <c r="K42" s="30" t="n"/>
      <c r="L42" s="26" t="n"/>
      <c r="M42" s="26" t="n"/>
      <c r="N42" s="27" t="n"/>
      <c r="O42" s="52" t="n"/>
      <c r="P42" s="52" t="n"/>
      <c r="Q42" s="30" t="n"/>
      <c r="R42" s="30" t="n"/>
      <c r="S42" s="30" t="n"/>
      <c r="T42" s="26" t="n"/>
      <c r="U42" s="26" t="n"/>
      <c r="V42" s="28" t="n"/>
      <c r="W42" s="32" t="n"/>
      <c r="X42" s="32" t="n"/>
      <c r="Y42" s="33">
        <f>IFERROR(IF(OR($R42="",$S42=""),"",ROUND(MOD($S42-$R42,1)*1440,0)),"")</f>
        <v/>
      </c>
      <c r="Z42" s="11">
        <f>IFERROR(IF(OR($T42&lt;&gt;"Delivered",$S42="",$K42=""),"",IF($S42&lt;=$K42,"Yes","No")),"")</f>
        <v/>
      </c>
      <c r="AA42" s="33">
        <f>IFERROR(IF(OR($T42&lt;&gt;"Delivered",$S42="",$K42=""),"",ROUND(MAX(0,($S42-$K42)*1440),0)),"")</f>
        <v/>
      </c>
      <c r="AB42" s="53">
        <f>IFERROR(IF(OR($P42="",$O42=""),"",$P42-$O42),"")</f>
        <v/>
      </c>
      <c r="AC42" s="35">
        <f>IFERROR(IF($P42="","",ROUND($P42*'Settings'!$B$6,2)),"")</f>
        <v/>
      </c>
      <c r="AD42" s="35">
        <f>IFERROR(IF($W42="","",MAX(0,$W42-IF($X42="",0,$X42))),"")</f>
        <v/>
      </c>
      <c r="AE42" s="16">
        <f>IFERROR(IF(COUNTA($A42:$X42)=0,"",IF(OR($A42="",$B42="",$C42="",$D42="",$E42="",$F42="",$G42="",$H42="",$I42="",$L42="",$M42="",$N42="",$T42=""),"Missing required field",IF(COUNTIFS($A$4:$A$1000,$A42,$B$4:$B$1000,$B42,$C$4:$C$1000,$C42)&gt;1,"Duplicate route stop",IF(OR($J42="",$K42=""),"Missing delivery window",IF($K42&lt;=$J42,"Invalid delivery window",IF(IFERROR(INDEX('Fleet Roster'!$C$4:$C$103,MATCH($L42,'Fleet Roster'!$A$4:$A$103,0)),"Not found")&lt;&gt;"Active","Driver not active",IF(IFERROR(INDEX('Fleet Roster'!$I$4:$I$103,MATCH($M42,'Fleet Roster'!$E$4:$E$103,0)),"Not found")&lt;&gt;"Active","Vehicle unavailable",IF(AND($T42="Delivered",OR($S42="",$P42="")),"Delivered row incomplete",IF(AND(OR($T42="Attempted",$T42="Exception"),$U42=""),"Missing exception code",IF(OR(NOT(ISNUMBER($N42)),$N42&lt;0,$N42&gt;'Settings'!$B$9),"Invalid package count",IF(OR(NOT(ISNUMBER($O42)),AND($P42&lt;&gt;"",NOT(ISNUMBER($P42))),$O42&lt;0,$O42&gt;'Settings'!$B$10,$P42&lt;0,$P42&gt;'Settings'!$B$10),"Invalid miles",IF($X42&gt;$W42,"COD collected exceeds amount","OK")))))))))))),"Review row")</f>
        <v/>
      </c>
    </row>
    <row r="43">
      <c r="A43" s="51" t="n"/>
      <c r="B43" s="26" t="n"/>
      <c r="C43" s="27" t="n"/>
      <c r="D43" s="26" t="n"/>
      <c r="E43" s="26" t="n"/>
      <c r="F43" s="28" t="n"/>
      <c r="G43" s="26" t="n"/>
      <c r="H43" s="26" t="n"/>
      <c r="I43" s="29" t="n"/>
      <c r="J43" s="30" t="n"/>
      <c r="K43" s="30" t="n"/>
      <c r="L43" s="26" t="n"/>
      <c r="M43" s="26" t="n"/>
      <c r="N43" s="27" t="n"/>
      <c r="O43" s="52" t="n"/>
      <c r="P43" s="52" t="n"/>
      <c r="Q43" s="30" t="n"/>
      <c r="R43" s="30" t="n"/>
      <c r="S43" s="30" t="n"/>
      <c r="T43" s="26" t="n"/>
      <c r="U43" s="26" t="n"/>
      <c r="V43" s="28" t="n"/>
      <c r="W43" s="32" t="n"/>
      <c r="X43" s="32" t="n"/>
      <c r="Y43" s="33">
        <f>IFERROR(IF(OR($R43="",$S43=""),"",ROUND(MOD($S43-$R43,1)*1440,0)),"")</f>
        <v/>
      </c>
      <c r="Z43" s="11">
        <f>IFERROR(IF(OR($T43&lt;&gt;"Delivered",$S43="",$K43=""),"",IF($S43&lt;=$K43,"Yes","No")),"")</f>
        <v/>
      </c>
      <c r="AA43" s="33">
        <f>IFERROR(IF(OR($T43&lt;&gt;"Delivered",$S43="",$K43=""),"",ROUND(MAX(0,($S43-$K43)*1440),0)),"")</f>
        <v/>
      </c>
      <c r="AB43" s="53">
        <f>IFERROR(IF(OR($P43="",$O43=""),"",$P43-$O43),"")</f>
        <v/>
      </c>
      <c r="AC43" s="35">
        <f>IFERROR(IF($P43="","",ROUND($P43*'Settings'!$B$6,2)),"")</f>
        <v/>
      </c>
      <c r="AD43" s="35">
        <f>IFERROR(IF($W43="","",MAX(0,$W43-IF($X43="",0,$X43))),"")</f>
        <v/>
      </c>
      <c r="AE43" s="16">
        <f>IFERROR(IF(COUNTA($A43:$X43)=0,"",IF(OR($A43="",$B43="",$C43="",$D43="",$E43="",$F43="",$G43="",$H43="",$I43="",$L43="",$M43="",$N43="",$T43=""),"Missing required field",IF(COUNTIFS($A$4:$A$1000,$A43,$B$4:$B$1000,$B43,$C$4:$C$1000,$C43)&gt;1,"Duplicate route stop",IF(OR($J43="",$K43=""),"Missing delivery window",IF($K43&lt;=$J43,"Invalid delivery window",IF(IFERROR(INDEX('Fleet Roster'!$C$4:$C$103,MATCH($L43,'Fleet Roster'!$A$4:$A$103,0)),"Not found")&lt;&gt;"Active","Driver not active",IF(IFERROR(INDEX('Fleet Roster'!$I$4:$I$103,MATCH($M43,'Fleet Roster'!$E$4:$E$103,0)),"Not found")&lt;&gt;"Active","Vehicle unavailable",IF(AND($T43="Delivered",OR($S43="",$P43="")),"Delivered row incomplete",IF(AND(OR($T43="Attempted",$T43="Exception"),$U43=""),"Missing exception code",IF(OR(NOT(ISNUMBER($N43)),$N43&lt;0,$N43&gt;'Settings'!$B$9),"Invalid package count",IF(OR(NOT(ISNUMBER($O43)),AND($P43&lt;&gt;"",NOT(ISNUMBER($P43))),$O43&lt;0,$O43&gt;'Settings'!$B$10,$P43&lt;0,$P43&gt;'Settings'!$B$10),"Invalid miles",IF($X43&gt;$W43,"COD collected exceeds amount","OK")))))))))))),"Review row")</f>
        <v/>
      </c>
    </row>
    <row r="44">
      <c r="A44" s="51" t="n"/>
      <c r="B44" s="26" t="n"/>
      <c r="C44" s="27" t="n"/>
      <c r="D44" s="26" t="n"/>
      <c r="E44" s="26" t="n"/>
      <c r="F44" s="28" t="n"/>
      <c r="G44" s="26" t="n"/>
      <c r="H44" s="26" t="n"/>
      <c r="I44" s="29" t="n"/>
      <c r="J44" s="30" t="n"/>
      <c r="K44" s="30" t="n"/>
      <c r="L44" s="26" t="n"/>
      <c r="M44" s="26" t="n"/>
      <c r="N44" s="27" t="n"/>
      <c r="O44" s="52" t="n"/>
      <c r="P44" s="52" t="n"/>
      <c r="Q44" s="30" t="n"/>
      <c r="R44" s="30" t="n"/>
      <c r="S44" s="30" t="n"/>
      <c r="T44" s="26" t="n"/>
      <c r="U44" s="26" t="n"/>
      <c r="V44" s="28" t="n"/>
      <c r="W44" s="32" t="n"/>
      <c r="X44" s="32" t="n"/>
      <c r="Y44" s="33">
        <f>IFERROR(IF(OR($R44="",$S44=""),"",ROUND(MOD($S44-$R44,1)*1440,0)),"")</f>
        <v/>
      </c>
      <c r="Z44" s="11">
        <f>IFERROR(IF(OR($T44&lt;&gt;"Delivered",$S44="",$K44=""),"",IF($S44&lt;=$K44,"Yes","No")),"")</f>
        <v/>
      </c>
      <c r="AA44" s="33">
        <f>IFERROR(IF(OR($T44&lt;&gt;"Delivered",$S44="",$K44=""),"",ROUND(MAX(0,($S44-$K44)*1440),0)),"")</f>
        <v/>
      </c>
      <c r="AB44" s="53">
        <f>IFERROR(IF(OR($P44="",$O44=""),"",$P44-$O44),"")</f>
        <v/>
      </c>
      <c r="AC44" s="35">
        <f>IFERROR(IF($P44="","",ROUND($P44*'Settings'!$B$6,2)),"")</f>
        <v/>
      </c>
      <c r="AD44" s="35">
        <f>IFERROR(IF($W44="","",MAX(0,$W44-IF($X44="",0,$X44))),"")</f>
        <v/>
      </c>
      <c r="AE44" s="16">
        <f>IFERROR(IF(COUNTA($A44:$X44)=0,"",IF(OR($A44="",$B44="",$C44="",$D44="",$E44="",$F44="",$G44="",$H44="",$I44="",$L44="",$M44="",$N44="",$T44=""),"Missing required field",IF(COUNTIFS($A$4:$A$1000,$A44,$B$4:$B$1000,$B44,$C$4:$C$1000,$C44)&gt;1,"Duplicate route stop",IF(OR($J44="",$K44=""),"Missing delivery window",IF($K44&lt;=$J44,"Invalid delivery window",IF(IFERROR(INDEX('Fleet Roster'!$C$4:$C$103,MATCH($L44,'Fleet Roster'!$A$4:$A$103,0)),"Not found")&lt;&gt;"Active","Driver not active",IF(IFERROR(INDEX('Fleet Roster'!$I$4:$I$103,MATCH($M44,'Fleet Roster'!$E$4:$E$103,0)),"Not found")&lt;&gt;"Active","Vehicle unavailable",IF(AND($T44="Delivered",OR($S44="",$P44="")),"Delivered row incomplete",IF(AND(OR($T44="Attempted",$T44="Exception"),$U44=""),"Missing exception code",IF(OR(NOT(ISNUMBER($N44)),$N44&lt;0,$N44&gt;'Settings'!$B$9),"Invalid package count",IF(OR(NOT(ISNUMBER($O44)),AND($P44&lt;&gt;"",NOT(ISNUMBER($P44))),$O44&lt;0,$O44&gt;'Settings'!$B$10,$P44&lt;0,$P44&gt;'Settings'!$B$10),"Invalid miles",IF($X44&gt;$W44,"COD collected exceeds amount","OK")))))))))))),"Review row")</f>
        <v/>
      </c>
    </row>
    <row r="45">
      <c r="A45" s="51" t="n"/>
      <c r="B45" s="26" t="n"/>
      <c r="C45" s="27" t="n"/>
      <c r="D45" s="26" t="n"/>
      <c r="E45" s="26" t="n"/>
      <c r="F45" s="28" t="n"/>
      <c r="G45" s="26" t="n"/>
      <c r="H45" s="26" t="n"/>
      <c r="I45" s="29" t="n"/>
      <c r="J45" s="30" t="n"/>
      <c r="K45" s="30" t="n"/>
      <c r="L45" s="26" t="n"/>
      <c r="M45" s="26" t="n"/>
      <c r="N45" s="27" t="n"/>
      <c r="O45" s="52" t="n"/>
      <c r="P45" s="52" t="n"/>
      <c r="Q45" s="30" t="n"/>
      <c r="R45" s="30" t="n"/>
      <c r="S45" s="30" t="n"/>
      <c r="T45" s="26" t="n"/>
      <c r="U45" s="26" t="n"/>
      <c r="V45" s="28" t="n"/>
      <c r="W45" s="32" t="n"/>
      <c r="X45" s="32" t="n"/>
      <c r="Y45" s="33">
        <f>IFERROR(IF(OR($R45="",$S45=""),"",ROUND(MOD($S45-$R45,1)*1440,0)),"")</f>
        <v/>
      </c>
      <c r="Z45" s="11">
        <f>IFERROR(IF(OR($T45&lt;&gt;"Delivered",$S45="",$K45=""),"",IF($S45&lt;=$K45,"Yes","No")),"")</f>
        <v/>
      </c>
      <c r="AA45" s="33">
        <f>IFERROR(IF(OR($T45&lt;&gt;"Delivered",$S45="",$K45=""),"",ROUND(MAX(0,($S45-$K45)*1440),0)),"")</f>
        <v/>
      </c>
      <c r="AB45" s="53">
        <f>IFERROR(IF(OR($P45="",$O45=""),"",$P45-$O45),"")</f>
        <v/>
      </c>
      <c r="AC45" s="35">
        <f>IFERROR(IF($P45="","",ROUND($P45*'Settings'!$B$6,2)),"")</f>
        <v/>
      </c>
      <c r="AD45" s="35">
        <f>IFERROR(IF($W45="","",MAX(0,$W45-IF($X45="",0,$X45))),"")</f>
        <v/>
      </c>
      <c r="AE45" s="16">
        <f>IFERROR(IF(COUNTA($A45:$X45)=0,"",IF(OR($A45="",$B45="",$C45="",$D45="",$E45="",$F45="",$G45="",$H45="",$I45="",$L45="",$M45="",$N45="",$T45=""),"Missing required field",IF(COUNTIFS($A$4:$A$1000,$A45,$B$4:$B$1000,$B45,$C$4:$C$1000,$C45)&gt;1,"Duplicate route stop",IF(OR($J45="",$K45=""),"Missing delivery window",IF($K45&lt;=$J45,"Invalid delivery window",IF(IFERROR(INDEX('Fleet Roster'!$C$4:$C$103,MATCH($L45,'Fleet Roster'!$A$4:$A$103,0)),"Not found")&lt;&gt;"Active","Driver not active",IF(IFERROR(INDEX('Fleet Roster'!$I$4:$I$103,MATCH($M45,'Fleet Roster'!$E$4:$E$103,0)),"Not found")&lt;&gt;"Active","Vehicle unavailable",IF(AND($T45="Delivered",OR($S45="",$P45="")),"Delivered row incomplete",IF(AND(OR($T45="Attempted",$T45="Exception"),$U45=""),"Missing exception code",IF(OR(NOT(ISNUMBER($N45)),$N45&lt;0,$N45&gt;'Settings'!$B$9),"Invalid package count",IF(OR(NOT(ISNUMBER($O45)),AND($P45&lt;&gt;"",NOT(ISNUMBER($P45))),$O45&lt;0,$O45&gt;'Settings'!$B$10,$P45&lt;0,$P45&gt;'Settings'!$B$10),"Invalid miles",IF($X45&gt;$W45,"COD collected exceeds amount","OK")))))))))))),"Review row")</f>
        <v/>
      </c>
    </row>
    <row r="46">
      <c r="A46" s="51" t="n"/>
      <c r="B46" s="26" t="n"/>
      <c r="C46" s="27" t="n"/>
      <c r="D46" s="26" t="n"/>
      <c r="E46" s="26" t="n"/>
      <c r="F46" s="28" t="n"/>
      <c r="G46" s="26" t="n"/>
      <c r="H46" s="26" t="n"/>
      <c r="I46" s="29" t="n"/>
      <c r="J46" s="30" t="n"/>
      <c r="K46" s="30" t="n"/>
      <c r="L46" s="26" t="n"/>
      <c r="M46" s="26" t="n"/>
      <c r="N46" s="27" t="n"/>
      <c r="O46" s="52" t="n"/>
      <c r="P46" s="52" t="n"/>
      <c r="Q46" s="30" t="n"/>
      <c r="R46" s="30" t="n"/>
      <c r="S46" s="30" t="n"/>
      <c r="T46" s="26" t="n"/>
      <c r="U46" s="26" t="n"/>
      <c r="V46" s="28" t="n"/>
      <c r="W46" s="32" t="n"/>
      <c r="X46" s="32" t="n"/>
      <c r="Y46" s="33">
        <f>IFERROR(IF(OR($R46="",$S46=""),"",ROUND(MOD($S46-$R46,1)*1440,0)),"")</f>
        <v/>
      </c>
      <c r="Z46" s="11">
        <f>IFERROR(IF(OR($T46&lt;&gt;"Delivered",$S46="",$K46=""),"",IF($S46&lt;=$K46,"Yes","No")),"")</f>
        <v/>
      </c>
      <c r="AA46" s="33">
        <f>IFERROR(IF(OR($T46&lt;&gt;"Delivered",$S46="",$K46=""),"",ROUND(MAX(0,($S46-$K46)*1440),0)),"")</f>
        <v/>
      </c>
      <c r="AB46" s="53">
        <f>IFERROR(IF(OR($P46="",$O46=""),"",$P46-$O46),"")</f>
        <v/>
      </c>
      <c r="AC46" s="35">
        <f>IFERROR(IF($P46="","",ROUND($P46*'Settings'!$B$6,2)),"")</f>
        <v/>
      </c>
      <c r="AD46" s="35">
        <f>IFERROR(IF($W46="","",MAX(0,$W46-IF($X46="",0,$X46))),"")</f>
        <v/>
      </c>
      <c r="AE46" s="16">
        <f>IFERROR(IF(COUNTA($A46:$X46)=0,"",IF(OR($A46="",$B46="",$C46="",$D46="",$E46="",$F46="",$G46="",$H46="",$I46="",$L46="",$M46="",$N46="",$T46=""),"Missing required field",IF(COUNTIFS($A$4:$A$1000,$A46,$B$4:$B$1000,$B46,$C$4:$C$1000,$C46)&gt;1,"Duplicate route stop",IF(OR($J46="",$K46=""),"Missing delivery window",IF($K46&lt;=$J46,"Invalid delivery window",IF(IFERROR(INDEX('Fleet Roster'!$C$4:$C$103,MATCH($L46,'Fleet Roster'!$A$4:$A$103,0)),"Not found")&lt;&gt;"Active","Driver not active",IF(IFERROR(INDEX('Fleet Roster'!$I$4:$I$103,MATCH($M46,'Fleet Roster'!$E$4:$E$103,0)),"Not found")&lt;&gt;"Active","Vehicle unavailable",IF(AND($T46="Delivered",OR($S46="",$P46="")),"Delivered row incomplete",IF(AND(OR($T46="Attempted",$T46="Exception"),$U46=""),"Missing exception code",IF(OR(NOT(ISNUMBER($N46)),$N46&lt;0,$N46&gt;'Settings'!$B$9),"Invalid package count",IF(OR(NOT(ISNUMBER($O46)),AND($P46&lt;&gt;"",NOT(ISNUMBER($P46))),$O46&lt;0,$O46&gt;'Settings'!$B$10,$P46&lt;0,$P46&gt;'Settings'!$B$10),"Invalid miles",IF($X46&gt;$W46,"COD collected exceeds amount","OK")))))))))))),"Review row")</f>
        <v/>
      </c>
    </row>
    <row r="47">
      <c r="A47" s="51" t="n"/>
      <c r="B47" s="26" t="n"/>
      <c r="C47" s="27" t="n"/>
      <c r="D47" s="26" t="n"/>
      <c r="E47" s="26" t="n"/>
      <c r="F47" s="28" t="n"/>
      <c r="G47" s="26" t="n"/>
      <c r="H47" s="26" t="n"/>
      <c r="I47" s="29" t="n"/>
      <c r="J47" s="30" t="n"/>
      <c r="K47" s="30" t="n"/>
      <c r="L47" s="26" t="n"/>
      <c r="M47" s="26" t="n"/>
      <c r="N47" s="27" t="n"/>
      <c r="O47" s="52" t="n"/>
      <c r="P47" s="52" t="n"/>
      <c r="Q47" s="30" t="n"/>
      <c r="R47" s="30" t="n"/>
      <c r="S47" s="30" t="n"/>
      <c r="T47" s="26" t="n"/>
      <c r="U47" s="26" t="n"/>
      <c r="V47" s="28" t="n"/>
      <c r="W47" s="32" t="n"/>
      <c r="X47" s="32" t="n"/>
      <c r="Y47" s="33">
        <f>IFERROR(IF(OR($R47="",$S47=""),"",ROUND(MOD($S47-$R47,1)*1440,0)),"")</f>
        <v/>
      </c>
      <c r="Z47" s="11">
        <f>IFERROR(IF(OR($T47&lt;&gt;"Delivered",$S47="",$K47=""),"",IF($S47&lt;=$K47,"Yes","No")),"")</f>
        <v/>
      </c>
      <c r="AA47" s="33">
        <f>IFERROR(IF(OR($T47&lt;&gt;"Delivered",$S47="",$K47=""),"",ROUND(MAX(0,($S47-$K47)*1440),0)),"")</f>
        <v/>
      </c>
      <c r="AB47" s="53">
        <f>IFERROR(IF(OR($P47="",$O47=""),"",$P47-$O47),"")</f>
        <v/>
      </c>
      <c r="AC47" s="35">
        <f>IFERROR(IF($P47="","",ROUND($P47*'Settings'!$B$6,2)),"")</f>
        <v/>
      </c>
      <c r="AD47" s="35">
        <f>IFERROR(IF($W47="","",MAX(0,$W47-IF($X47="",0,$X47))),"")</f>
        <v/>
      </c>
      <c r="AE47" s="16">
        <f>IFERROR(IF(COUNTA($A47:$X47)=0,"",IF(OR($A47="",$B47="",$C47="",$D47="",$E47="",$F47="",$G47="",$H47="",$I47="",$L47="",$M47="",$N47="",$T47=""),"Missing required field",IF(COUNTIFS($A$4:$A$1000,$A47,$B$4:$B$1000,$B47,$C$4:$C$1000,$C47)&gt;1,"Duplicate route stop",IF(OR($J47="",$K47=""),"Missing delivery window",IF($K47&lt;=$J47,"Invalid delivery window",IF(IFERROR(INDEX('Fleet Roster'!$C$4:$C$103,MATCH($L47,'Fleet Roster'!$A$4:$A$103,0)),"Not found")&lt;&gt;"Active","Driver not active",IF(IFERROR(INDEX('Fleet Roster'!$I$4:$I$103,MATCH($M47,'Fleet Roster'!$E$4:$E$103,0)),"Not found")&lt;&gt;"Active","Vehicle unavailable",IF(AND($T47="Delivered",OR($S47="",$P47="")),"Delivered row incomplete",IF(AND(OR($T47="Attempted",$T47="Exception"),$U47=""),"Missing exception code",IF(OR(NOT(ISNUMBER($N47)),$N47&lt;0,$N47&gt;'Settings'!$B$9),"Invalid package count",IF(OR(NOT(ISNUMBER($O47)),AND($P47&lt;&gt;"",NOT(ISNUMBER($P47))),$O47&lt;0,$O47&gt;'Settings'!$B$10,$P47&lt;0,$P47&gt;'Settings'!$B$10),"Invalid miles",IF($X47&gt;$W47,"COD collected exceeds amount","OK")))))))))))),"Review row")</f>
        <v/>
      </c>
    </row>
    <row r="48">
      <c r="A48" s="51" t="n"/>
      <c r="B48" s="26" t="n"/>
      <c r="C48" s="27" t="n"/>
      <c r="D48" s="26" t="n"/>
      <c r="E48" s="26" t="n"/>
      <c r="F48" s="28" t="n"/>
      <c r="G48" s="26" t="n"/>
      <c r="H48" s="26" t="n"/>
      <c r="I48" s="29" t="n"/>
      <c r="J48" s="30" t="n"/>
      <c r="K48" s="30" t="n"/>
      <c r="L48" s="26" t="n"/>
      <c r="M48" s="26" t="n"/>
      <c r="N48" s="27" t="n"/>
      <c r="O48" s="52" t="n"/>
      <c r="P48" s="52" t="n"/>
      <c r="Q48" s="30" t="n"/>
      <c r="R48" s="30" t="n"/>
      <c r="S48" s="30" t="n"/>
      <c r="T48" s="26" t="n"/>
      <c r="U48" s="26" t="n"/>
      <c r="V48" s="28" t="n"/>
      <c r="W48" s="32" t="n"/>
      <c r="X48" s="32" t="n"/>
      <c r="Y48" s="33">
        <f>IFERROR(IF(OR($R48="",$S48=""),"",ROUND(MOD($S48-$R48,1)*1440,0)),"")</f>
        <v/>
      </c>
      <c r="Z48" s="11">
        <f>IFERROR(IF(OR($T48&lt;&gt;"Delivered",$S48="",$K48=""),"",IF($S48&lt;=$K48,"Yes","No")),"")</f>
        <v/>
      </c>
      <c r="AA48" s="33">
        <f>IFERROR(IF(OR($T48&lt;&gt;"Delivered",$S48="",$K48=""),"",ROUND(MAX(0,($S48-$K48)*1440),0)),"")</f>
        <v/>
      </c>
      <c r="AB48" s="53">
        <f>IFERROR(IF(OR($P48="",$O48=""),"",$P48-$O48),"")</f>
        <v/>
      </c>
      <c r="AC48" s="35">
        <f>IFERROR(IF($P48="","",ROUND($P48*'Settings'!$B$6,2)),"")</f>
        <v/>
      </c>
      <c r="AD48" s="35">
        <f>IFERROR(IF($W48="","",MAX(0,$W48-IF($X48="",0,$X48))),"")</f>
        <v/>
      </c>
      <c r="AE48" s="16">
        <f>IFERROR(IF(COUNTA($A48:$X48)=0,"",IF(OR($A48="",$B48="",$C48="",$D48="",$E48="",$F48="",$G48="",$H48="",$I48="",$L48="",$M48="",$N48="",$T48=""),"Missing required field",IF(COUNTIFS($A$4:$A$1000,$A48,$B$4:$B$1000,$B48,$C$4:$C$1000,$C48)&gt;1,"Duplicate route stop",IF(OR($J48="",$K48=""),"Missing delivery window",IF($K48&lt;=$J48,"Invalid delivery window",IF(IFERROR(INDEX('Fleet Roster'!$C$4:$C$103,MATCH($L48,'Fleet Roster'!$A$4:$A$103,0)),"Not found")&lt;&gt;"Active","Driver not active",IF(IFERROR(INDEX('Fleet Roster'!$I$4:$I$103,MATCH($M48,'Fleet Roster'!$E$4:$E$103,0)),"Not found")&lt;&gt;"Active","Vehicle unavailable",IF(AND($T48="Delivered",OR($S48="",$P48="")),"Delivered row incomplete",IF(AND(OR($T48="Attempted",$T48="Exception"),$U48=""),"Missing exception code",IF(OR(NOT(ISNUMBER($N48)),$N48&lt;0,$N48&gt;'Settings'!$B$9),"Invalid package count",IF(OR(NOT(ISNUMBER($O48)),AND($P48&lt;&gt;"",NOT(ISNUMBER($P48))),$O48&lt;0,$O48&gt;'Settings'!$B$10,$P48&lt;0,$P48&gt;'Settings'!$B$10),"Invalid miles",IF($X48&gt;$W48,"COD collected exceeds amount","OK")))))))))))),"Review row")</f>
        <v/>
      </c>
    </row>
    <row r="49">
      <c r="A49" s="51" t="n"/>
      <c r="B49" s="26" t="n"/>
      <c r="C49" s="27" t="n"/>
      <c r="D49" s="26" t="n"/>
      <c r="E49" s="26" t="n"/>
      <c r="F49" s="28" t="n"/>
      <c r="G49" s="26" t="n"/>
      <c r="H49" s="26" t="n"/>
      <c r="I49" s="29" t="n"/>
      <c r="J49" s="30" t="n"/>
      <c r="K49" s="30" t="n"/>
      <c r="L49" s="26" t="n"/>
      <c r="M49" s="26" t="n"/>
      <c r="N49" s="27" t="n"/>
      <c r="O49" s="52" t="n"/>
      <c r="P49" s="52" t="n"/>
      <c r="Q49" s="30" t="n"/>
      <c r="R49" s="30" t="n"/>
      <c r="S49" s="30" t="n"/>
      <c r="T49" s="26" t="n"/>
      <c r="U49" s="26" t="n"/>
      <c r="V49" s="28" t="n"/>
      <c r="W49" s="32" t="n"/>
      <c r="X49" s="32" t="n"/>
      <c r="Y49" s="33">
        <f>IFERROR(IF(OR($R49="",$S49=""),"",ROUND(MOD($S49-$R49,1)*1440,0)),"")</f>
        <v/>
      </c>
      <c r="Z49" s="11">
        <f>IFERROR(IF(OR($T49&lt;&gt;"Delivered",$S49="",$K49=""),"",IF($S49&lt;=$K49,"Yes","No")),"")</f>
        <v/>
      </c>
      <c r="AA49" s="33">
        <f>IFERROR(IF(OR($T49&lt;&gt;"Delivered",$S49="",$K49=""),"",ROUND(MAX(0,($S49-$K49)*1440),0)),"")</f>
        <v/>
      </c>
      <c r="AB49" s="53">
        <f>IFERROR(IF(OR($P49="",$O49=""),"",$P49-$O49),"")</f>
        <v/>
      </c>
      <c r="AC49" s="35">
        <f>IFERROR(IF($P49="","",ROUND($P49*'Settings'!$B$6,2)),"")</f>
        <v/>
      </c>
      <c r="AD49" s="35">
        <f>IFERROR(IF($W49="","",MAX(0,$W49-IF($X49="",0,$X49))),"")</f>
        <v/>
      </c>
      <c r="AE49" s="16">
        <f>IFERROR(IF(COUNTA($A49:$X49)=0,"",IF(OR($A49="",$B49="",$C49="",$D49="",$E49="",$F49="",$G49="",$H49="",$I49="",$L49="",$M49="",$N49="",$T49=""),"Missing required field",IF(COUNTIFS($A$4:$A$1000,$A49,$B$4:$B$1000,$B49,$C$4:$C$1000,$C49)&gt;1,"Duplicate route stop",IF(OR($J49="",$K49=""),"Missing delivery window",IF($K49&lt;=$J49,"Invalid delivery window",IF(IFERROR(INDEX('Fleet Roster'!$C$4:$C$103,MATCH($L49,'Fleet Roster'!$A$4:$A$103,0)),"Not found")&lt;&gt;"Active","Driver not active",IF(IFERROR(INDEX('Fleet Roster'!$I$4:$I$103,MATCH($M49,'Fleet Roster'!$E$4:$E$103,0)),"Not found")&lt;&gt;"Active","Vehicle unavailable",IF(AND($T49="Delivered",OR($S49="",$P49="")),"Delivered row incomplete",IF(AND(OR($T49="Attempted",$T49="Exception"),$U49=""),"Missing exception code",IF(OR(NOT(ISNUMBER($N49)),$N49&lt;0,$N49&gt;'Settings'!$B$9),"Invalid package count",IF(OR(NOT(ISNUMBER($O49)),AND($P49&lt;&gt;"",NOT(ISNUMBER($P49))),$O49&lt;0,$O49&gt;'Settings'!$B$10,$P49&lt;0,$P49&gt;'Settings'!$B$10),"Invalid miles",IF($X49&gt;$W49,"COD collected exceeds amount","OK")))))))))))),"Review row")</f>
        <v/>
      </c>
    </row>
    <row r="50">
      <c r="A50" s="51" t="n"/>
      <c r="B50" s="26" t="n"/>
      <c r="C50" s="27" t="n"/>
      <c r="D50" s="26" t="n"/>
      <c r="E50" s="26" t="n"/>
      <c r="F50" s="28" t="n"/>
      <c r="G50" s="26" t="n"/>
      <c r="H50" s="26" t="n"/>
      <c r="I50" s="29" t="n"/>
      <c r="J50" s="30" t="n"/>
      <c r="K50" s="30" t="n"/>
      <c r="L50" s="26" t="n"/>
      <c r="M50" s="26" t="n"/>
      <c r="N50" s="27" t="n"/>
      <c r="O50" s="52" t="n"/>
      <c r="P50" s="52" t="n"/>
      <c r="Q50" s="30" t="n"/>
      <c r="R50" s="30" t="n"/>
      <c r="S50" s="30" t="n"/>
      <c r="T50" s="26" t="n"/>
      <c r="U50" s="26" t="n"/>
      <c r="V50" s="28" t="n"/>
      <c r="W50" s="32" t="n"/>
      <c r="X50" s="32" t="n"/>
      <c r="Y50" s="33">
        <f>IFERROR(IF(OR($R50="",$S50=""),"",ROUND(MOD($S50-$R50,1)*1440,0)),"")</f>
        <v/>
      </c>
      <c r="Z50" s="11">
        <f>IFERROR(IF(OR($T50&lt;&gt;"Delivered",$S50="",$K50=""),"",IF($S50&lt;=$K50,"Yes","No")),"")</f>
        <v/>
      </c>
      <c r="AA50" s="33">
        <f>IFERROR(IF(OR($T50&lt;&gt;"Delivered",$S50="",$K50=""),"",ROUND(MAX(0,($S50-$K50)*1440),0)),"")</f>
        <v/>
      </c>
      <c r="AB50" s="53">
        <f>IFERROR(IF(OR($P50="",$O50=""),"",$P50-$O50),"")</f>
        <v/>
      </c>
      <c r="AC50" s="35">
        <f>IFERROR(IF($P50="","",ROUND($P50*'Settings'!$B$6,2)),"")</f>
        <v/>
      </c>
      <c r="AD50" s="35">
        <f>IFERROR(IF($W50="","",MAX(0,$W50-IF($X50="",0,$X50))),"")</f>
        <v/>
      </c>
      <c r="AE50" s="16">
        <f>IFERROR(IF(COUNTA($A50:$X50)=0,"",IF(OR($A50="",$B50="",$C50="",$D50="",$E50="",$F50="",$G50="",$H50="",$I50="",$L50="",$M50="",$N50="",$T50=""),"Missing required field",IF(COUNTIFS($A$4:$A$1000,$A50,$B$4:$B$1000,$B50,$C$4:$C$1000,$C50)&gt;1,"Duplicate route stop",IF(OR($J50="",$K50=""),"Missing delivery window",IF($K50&lt;=$J50,"Invalid delivery window",IF(IFERROR(INDEX('Fleet Roster'!$C$4:$C$103,MATCH($L50,'Fleet Roster'!$A$4:$A$103,0)),"Not found")&lt;&gt;"Active","Driver not active",IF(IFERROR(INDEX('Fleet Roster'!$I$4:$I$103,MATCH($M50,'Fleet Roster'!$E$4:$E$103,0)),"Not found")&lt;&gt;"Active","Vehicle unavailable",IF(AND($T50="Delivered",OR($S50="",$P50="")),"Delivered row incomplete",IF(AND(OR($T50="Attempted",$T50="Exception"),$U50=""),"Missing exception code",IF(OR(NOT(ISNUMBER($N50)),$N50&lt;0,$N50&gt;'Settings'!$B$9),"Invalid package count",IF(OR(NOT(ISNUMBER($O50)),AND($P50&lt;&gt;"",NOT(ISNUMBER($P50))),$O50&lt;0,$O50&gt;'Settings'!$B$10,$P50&lt;0,$P50&gt;'Settings'!$B$10),"Invalid miles",IF($X50&gt;$W50,"COD collected exceeds amount","OK")))))))))))),"Review row")</f>
        <v/>
      </c>
    </row>
    <row r="51">
      <c r="A51" s="51" t="n"/>
      <c r="B51" s="26" t="n"/>
      <c r="C51" s="27" t="n"/>
      <c r="D51" s="26" t="n"/>
      <c r="E51" s="26" t="n"/>
      <c r="F51" s="28" t="n"/>
      <c r="G51" s="26" t="n"/>
      <c r="H51" s="26" t="n"/>
      <c r="I51" s="29" t="n"/>
      <c r="J51" s="30" t="n"/>
      <c r="K51" s="30" t="n"/>
      <c r="L51" s="26" t="n"/>
      <c r="M51" s="26" t="n"/>
      <c r="N51" s="27" t="n"/>
      <c r="O51" s="52" t="n"/>
      <c r="P51" s="52" t="n"/>
      <c r="Q51" s="30" t="n"/>
      <c r="R51" s="30" t="n"/>
      <c r="S51" s="30" t="n"/>
      <c r="T51" s="26" t="n"/>
      <c r="U51" s="26" t="n"/>
      <c r="V51" s="28" t="n"/>
      <c r="W51" s="32" t="n"/>
      <c r="X51" s="32" t="n"/>
      <c r="Y51" s="33">
        <f>IFERROR(IF(OR($R51="",$S51=""),"",ROUND(MOD($S51-$R51,1)*1440,0)),"")</f>
        <v/>
      </c>
      <c r="Z51" s="11">
        <f>IFERROR(IF(OR($T51&lt;&gt;"Delivered",$S51="",$K51=""),"",IF($S51&lt;=$K51,"Yes","No")),"")</f>
        <v/>
      </c>
      <c r="AA51" s="33">
        <f>IFERROR(IF(OR($T51&lt;&gt;"Delivered",$S51="",$K51=""),"",ROUND(MAX(0,($S51-$K51)*1440),0)),"")</f>
        <v/>
      </c>
      <c r="AB51" s="53">
        <f>IFERROR(IF(OR($P51="",$O51=""),"",$P51-$O51),"")</f>
        <v/>
      </c>
      <c r="AC51" s="35">
        <f>IFERROR(IF($P51="","",ROUND($P51*'Settings'!$B$6,2)),"")</f>
        <v/>
      </c>
      <c r="AD51" s="35">
        <f>IFERROR(IF($W51="","",MAX(0,$W51-IF($X51="",0,$X51))),"")</f>
        <v/>
      </c>
      <c r="AE51" s="16">
        <f>IFERROR(IF(COUNTA($A51:$X51)=0,"",IF(OR($A51="",$B51="",$C51="",$D51="",$E51="",$F51="",$G51="",$H51="",$I51="",$L51="",$M51="",$N51="",$T51=""),"Missing required field",IF(COUNTIFS($A$4:$A$1000,$A51,$B$4:$B$1000,$B51,$C$4:$C$1000,$C51)&gt;1,"Duplicate route stop",IF(OR($J51="",$K51=""),"Missing delivery window",IF($K51&lt;=$J51,"Invalid delivery window",IF(IFERROR(INDEX('Fleet Roster'!$C$4:$C$103,MATCH($L51,'Fleet Roster'!$A$4:$A$103,0)),"Not found")&lt;&gt;"Active","Driver not active",IF(IFERROR(INDEX('Fleet Roster'!$I$4:$I$103,MATCH($M51,'Fleet Roster'!$E$4:$E$103,0)),"Not found")&lt;&gt;"Active","Vehicle unavailable",IF(AND($T51="Delivered",OR($S51="",$P51="")),"Delivered row incomplete",IF(AND(OR($T51="Attempted",$T51="Exception"),$U51=""),"Missing exception code",IF(OR(NOT(ISNUMBER($N51)),$N51&lt;0,$N51&gt;'Settings'!$B$9),"Invalid package count",IF(OR(NOT(ISNUMBER($O51)),AND($P51&lt;&gt;"",NOT(ISNUMBER($P51))),$O51&lt;0,$O51&gt;'Settings'!$B$10,$P51&lt;0,$P51&gt;'Settings'!$B$10),"Invalid miles",IF($X51&gt;$W51,"COD collected exceeds amount","OK")))))))))))),"Review row")</f>
        <v/>
      </c>
    </row>
    <row r="52">
      <c r="A52" s="51" t="n"/>
      <c r="B52" s="26" t="n"/>
      <c r="C52" s="27" t="n"/>
      <c r="D52" s="26" t="n"/>
      <c r="E52" s="26" t="n"/>
      <c r="F52" s="28" t="n"/>
      <c r="G52" s="26" t="n"/>
      <c r="H52" s="26" t="n"/>
      <c r="I52" s="29" t="n"/>
      <c r="J52" s="30" t="n"/>
      <c r="K52" s="30" t="n"/>
      <c r="L52" s="26" t="n"/>
      <c r="M52" s="26" t="n"/>
      <c r="N52" s="27" t="n"/>
      <c r="O52" s="52" t="n"/>
      <c r="P52" s="52" t="n"/>
      <c r="Q52" s="30" t="n"/>
      <c r="R52" s="30" t="n"/>
      <c r="S52" s="30" t="n"/>
      <c r="T52" s="26" t="n"/>
      <c r="U52" s="26" t="n"/>
      <c r="V52" s="28" t="n"/>
      <c r="W52" s="32" t="n"/>
      <c r="X52" s="32" t="n"/>
      <c r="Y52" s="33">
        <f>IFERROR(IF(OR($R52="",$S52=""),"",ROUND(MOD($S52-$R52,1)*1440,0)),"")</f>
        <v/>
      </c>
      <c r="Z52" s="11">
        <f>IFERROR(IF(OR($T52&lt;&gt;"Delivered",$S52="",$K52=""),"",IF($S52&lt;=$K52,"Yes","No")),"")</f>
        <v/>
      </c>
      <c r="AA52" s="33">
        <f>IFERROR(IF(OR($T52&lt;&gt;"Delivered",$S52="",$K52=""),"",ROUND(MAX(0,($S52-$K52)*1440),0)),"")</f>
        <v/>
      </c>
      <c r="AB52" s="53">
        <f>IFERROR(IF(OR($P52="",$O52=""),"",$P52-$O52),"")</f>
        <v/>
      </c>
      <c r="AC52" s="35">
        <f>IFERROR(IF($P52="","",ROUND($P52*'Settings'!$B$6,2)),"")</f>
        <v/>
      </c>
      <c r="AD52" s="35">
        <f>IFERROR(IF($W52="","",MAX(0,$W52-IF($X52="",0,$X52))),"")</f>
        <v/>
      </c>
      <c r="AE52" s="16">
        <f>IFERROR(IF(COUNTA($A52:$X52)=0,"",IF(OR($A52="",$B52="",$C52="",$D52="",$E52="",$F52="",$G52="",$H52="",$I52="",$L52="",$M52="",$N52="",$T52=""),"Missing required field",IF(COUNTIFS($A$4:$A$1000,$A52,$B$4:$B$1000,$B52,$C$4:$C$1000,$C52)&gt;1,"Duplicate route stop",IF(OR($J52="",$K52=""),"Missing delivery window",IF($K52&lt;=$J52,"Invalid delivery window",IF(IFERROR(INDEX('Fleet Roster'!$C$4:$C$103,MATCH($L52,'Fleet Roster'!$A$4:$A$103,0)),"Not found")&lt;&gt;"Active","Driver not active",IF(IFERROR(INDEX('Fleet Roster'!$I$4:$I$103,MATCH($M52,'Fleet Roster'!$E$4:$E$103,0)),"Not found")&lt;&gt;"Active","Vehicle unavailable",IF(AND($T52="Delivered",OR($S52="",$P52="")),"Delivered row incomplete",IF(AND(OR($T52="Attempted",$T52="Exception"),$U52=""),"Missing exception code",IF(OR(NOT(ISNUMBER($N52)),$N52&lt;0,$N52&gt;'Settings'!$B$9),"Invalid package count",IF(OR(NOT(ISNUMBER($O52)),AND($P52&lt;&gt;"",NOT(ISNUMBER($P52))),$O52&lt;0,$O52&gt;'Settings'!$B$10,$P52&lt;0,$P52&gt;'Settings'!$B$10),"Invalid miles",IF($X52&gt;$W52,"COD collected exceeds amount","OK")))))))))))),"Review row")</f>
        <v/>
      </c>
    </row>
    <row r="53">
      <c r="A53" s="51" t="n"/>
      <c r="B53" s="26" t="n"/>
      <c r="C53" s="27" t="n"/>
      <c r="D53" s="26" t="n"/>
      <c r="E53" s="26" t="n"/>
      <c r="F53" s="28" t="n"/>
      <c r="G53" s="26" t="n"/>
      <c r="H53" s="26" t="n"/>
      <c r="I53" s="29" t="n"/>
      <c r="J53" s="30" t="n"/>
      <c r="K53" s="30" t="n"/>
      <c r="L53" s="26" t="n"/>
      <c r="M53" s="26" t="n"/>
      <c r="N53" s="27" t="n"/>
      <c r="O53" s="52" t="n"/>
      <c r="P53" s="52" t="n"/>
      <c r="Q53" s="30" t="n"/>
      <c r="R53" s="30" t="n"/>
      <c r="S53" s="30" t="n"/>
      <c r="T53" s="26" t="n"/>
      <c r="U53" s="26" t="n"/>
      <c r="V53" s="28" t="n"/>
      <c r="W53" s="32" t="n"/>
      <c r="X53" s="32" t="n"/>
      <c r="Y53" s="33">
        <f>IFERROR(IF(OR($R53="",$S53=""),"",ROUND(MOD($S53-$R53,1)*1440,0)),"")</f>
        <v/>
      </c>
      <c r="Z53" s="11">
        <f>IFERROR(IF(OR($T53&lt;&gt;"Delivered",$S53="",$K53=""),"",IF($S53&lt;=$K53,"Yes","No")),"")</f>
        <v/>
      </c>
      <c r="AA53" s="33">
        <f>IFERROR(IF(OR($T53&lt;&gt;"Delivered",$S53="",$K53=""),"",ROUND(MAX(0,($S53-$K53)*1440),0)),"")</f>
        <v/>
      </c>
      <c r="AB53" s="53">
        <f>IFERROR(IF(OR($P53="",$O53=""),"",$P53-$O53),"")</f>
        <v/>
      </c>
      <c r="AC53" s="35">
        <f>IFERROR(IF($P53="","",ROUND($P53*'Settings'!$B$6,2)),"")</f>
        <v/>
      </c>
      <c r="AD53" s="35">
        <f>IFERROR(IF($W53="","",MAX(0,$W53-IF($X53="",0,$X53))),"")</f>
        <v/>
      </c>
      <c r="AE53" s="16">
        <f>IFERROR(IF(COUNTA($A53:$X53)=0,"",IF(OR($A53="",$B53="",$C53="",$D53="",$E53="",$F53="",$G53="",$H53="",$I53="",$L53="",$M53="",$N53="",$T53=""),"Missing required field",IF(COUNTIFS($A$4:$A$1000,$A53,$B$4:$B$1000,$B53,$C$4:$C$1000,$C53)&gt;1,"Duplicate route stop",IF(OR($J53="",$K53=""),"Missing delivery window",IF($K53&lt;=$J53,"Invalid delivery window",IF(IFERROR(INDEX('Fleet Roster'!$C$4:$C$103,MATCH($L53,'Fleet Roster'!$A$4:$A$103,0)),"Not found")&lt;&gt;"Active","Driver not active",IF(IFERROR(INDEX('Fleet Roster'!$I$4:$I$103,MATCH($M53,'Fleet Roster'!$E$4:$E$103,0)),"Not found")&lt;&gt;"Active","Vehicle unavailable",IF(AND($T53="Delivered",OR($S53="",$P53="")),"Delivered row incomplete",IF(AND(OR($T53="Attempted",$T53="Exception"),$U53=""),"Missing exception code",IF(OR(NOT(ISNUMBER($N53)),$N53&lt;0,$N53&gt;'Settings'!$B$9),"Invalid package count",IF(OR(NOT(ISNUMBER($O53)),AND($P53&lt;&gt;"",NOT(ISNUMBER($P53))),$O53&lt;0,$O53&gt;'Settings'!$B$10,$P53&lt;0,$P53&gt;'Settings'!$B$10),"Invalid miles",IF($X53&gt;$W53,"COD collected exceeds amount","OK")))))))))))),"Review row")</f>
        <v/>
      </c>
    </row>
    <row r="54">
      <c r="A54" s="51" t="n"/>
      <c r="B54" s="26" t="n"/>
      <c r="C54" s="27" t="n"/>
      <c r="D54" s="26" t="n"/>
      <c r="E54" s="26" t="n"/>
      <c r="F54" s="28" t="n"/>
      <c r="G54" s="26" t="n"/>
      <c r="H54" s="26" t="n"/>
      <c r="I54" s="29" t="n"/>
      <c r="J54" s="30" t="n"/>
      <c r="K54" s="30" t="n"/>
      <c r="L54" s="26" t="n"/>
      <c r="M54" s="26" t="n"/>
      <c r="N54" s="27" t="n"/>
      <c r="O54" s="52" t="n"/>
      <c r="P54" s="52" t="n"/>
      <c r="Q54" s="30" t="n"/>
      <c r="R54" s="30" t="n"/>
      <c r="S54" s="30" t="n"/>
      <c r="T54" s="26" t="n"/>
      <c r="U54" s="26" t="n"/>
      <c r="V54" s="28" t="n"/>
      <c r="W54" s="32" t="n"/>
      <c r="X54" s="32" t="n"/>
      <c r="Y54" s="33">
        <f>IFERROR(IF(OR($R54="",$S54=""),"",ROUND(MOD($S54-$R54,1)*1440,0)),"")</f>
        <v/>
      </c>
      <c r="Z54" s="11">
        <f>IFERROR(IF(OR($T54&lt;&gt;"Delivered",$S54="",$K54=""),"",IF($S54&lt;=$K54,"Yes","No")),"")</f>
        <v/>
      </c>
      <c r="AA54" s="33">
        <f>IFERROR(IF(OR($T54&lt;&gt;"Delivered",$S54="",$K54=""),"",ROUND(MAX(0,($S54-$K54)*1440),0)),"")</f>
        <v/>
      </c>
      <c r="AB54" s="53">
        <f>IFERROR(IF(OR($P54="",$O54=""),"",$P54-$O54),"")</f>
        <v/>
      </c>
      <c r="AC54" s="35">
        <f>IFERROR(IF($P54="","",ROUND($P54*'Settings'!$B$6,2)),"")</f>
        <v/>
      </c>
      <c r="AD54" s="35">
        <f>IFERROR(IF($W54="","",MAX(0,$W54-IF($X54="",0,$X54))),"")</f>
        <v/>
      </c>
      <c r="AE54" s="16">
        <f>IFERROR(IF(COUNTA($A54:$X54)=0,"",IF(OR($A54="",$B54="",$C54="",$D54="",$E54="",$F54="",$G54="",$H54="",$I54="",$L54="",$M54="",$N54="",$T54=""),"Missing required field",IF(COUNTIFS($A$4:$A$1000,$A54,$B$4:$B$1000,$B54,$C$4:$C$1000,$C54)&gt;1,"Duplicate route stop",IF(OR($J54="",$K54=""),"Missing delivery window",IF($K54&lt;=$J54,"Invalid delivery window",IF(IFERROR(INDEX('Fleet Roster'!$C$4:$C$103,MATCH($L54,'Fleet Roster'!$A$4:$A$103,0)),"Not found")&lt;&gt;"Active","Driver not active",IF(IFERROR(INDEX('Fleet Roster'!$I$4:$I$103,MATCH($M54,'Fleet Roster'!$E$4:$E$103,0)),"Not found")&lt;&gt;"Active","Vehicle unavailable",IF(AND($T54="Delivered",OR($S54="",$P54="")),"Delivered row incomplete",IF(AND(OR($T54="Attempted",$T54="Exception"),$U54=""),"Missing exception code",IF(OR(NOT(ISNUMBER($N54)),$N54&lt;0,$N54&gt;'Settings'!$B$9),"Invalid package count",IF(OR(NOT(ISNUMBER($O54)),AND($P54&lt;&gt;"",NOT(ISNUMBER($P54))),$O54&lt;0,$O54&gt;'Settings'!$B$10,$P54&lt;0,$P54&gt;'Settings'!$B$10),"Invalid miles",IF($X54&gt;$W54,"COD collected exceeds amount","OK")))))))))))),"Review row")</f>
        <v/>
      </c>
    </row>
    <row r="55">
      <c r="A55" s="51" t="n"/>
      <c r="B55" s="26" t="n"/>
      <c r="C55" s="27" t="n"/>
      <c r="D55" s="26" t="n"/>
      <c r="E55" s="26" t="n"/>
      <c r="F55" s="28" t="n"/>
      <c r="G55" s="26" t="n"/>
      <c r="H55" s="26" t="n"/>
      <c r="I55" s="29" t="n"/>
      <c r="J55" s="30" t="n"/>
      <c r="K55" s="30" t="n"/>
      <c r="L55" s="26" t="n"/>
      <c r="M55" s="26" t="n"/>
      <c r="N55" s="27" t="n"/>
      <c r="O55" s="52" t="n"/>
      <c r="P55" s="52" t="n"/>
      <c r="Q55" s="30" t="n"/>
      <c r="R55" s="30" t="n"/>
      <c r="S55" s="30" t="n"/>
      <c r="T55" s="26" t="n"/>
      <c r="U55" s="26" t="n"/>
      <c r="V55" s="28" t="n"/>
      <c r="W55" s="32" t="n"/>
      <c r="X55" s="32" t="n"/>
      <c r="Y55" s="33">
        <f>IFERROR(IF(OR($R55="",$S55=""),"",ROUND(MOD($S55-$R55,1)*1440,0)),"")</f>
        <v/>
      </c>
      <c r="Z55" s="11">
        <f>IFERROR(IF(OR($T55&lt;&gt;"Delivered",$S55="",$K55=""),"",IF($S55&lt;=$K55,"Yes","No")),"")</f>
        <v/>
      </c>
      <c r="AA55" s="33">
        <f>IFERROR(IF(OR($T55&lt;&gt;"Delivered",$S55="",$K55=""),"",ROUND(MAX(0,($S55-$K55)*1440),0)),"")</f>
        <v/>
      </c>
      <c r="AB55" s="53">
        <f>IFERROR(IF(OR($P55="",$O55=""),"",$P55-$O55),"")</f>
        <v/>
      </c>
      <c r="AC55" s="35">
        <f>IFERROR(IF($P55="","",ROUND($P55*'Settings'!$B$6,2)),"")</f>
        <v/>
      </c>
      <c r="AD55" s="35">
        <f>IFERROR(IF($W55="","",MAX(0,$W55-IF($X55="",0,$X55))),"")</f>
        <v/>
      </c>
      <c r="AE55" s="16">
        <f>IFERROR(IF(COUNTA($A55:$X55)=0,"",IF(OR($A55="",$B55="",$C55="",$D55="",$E55="",$F55="",$G55="",$H55="",$I55="",$L55="",$M55="",$N55="",$T55=""),"Missing required field",IF(COUNTIFS($A$4:$A$1000,$A55,$B$4:$B$1000,$B55,$C$4:$C$1000,$C55)&gt;1,"Duplicate route stop",IF(OR($J55="",$K55=""),"Missing delivery window",IF($K55&lt;=$J55,"Invalid delivery window",IF(IFERROR(INDEX('Fleet Roster'!$C$4:$C$103,MATCH($L55,'Fleet Roster'!$A$4:$A$103,0)),"Not found")&lt;&gt;"Active","Driver not active",IF(IFERROR(INDEX('Fleet Roster'!$I$4:$I$103,MATCH($M55,'Fleet Roster'!$E$4:$E$103,0)),"Not found")&lt;&gt;"Active","Vehicle unavailable",IF(AND($T55="Delivered",OR($S55="",$P55="")),"Delivered row incomplete",IF(AND(OR($T55="Attempted",$T55="Exception"),$U55=""),"Missing exception code",IF(OR(NOT(ISNUMBER($N55)),$N55&lt;0,$N55&gt;'Settings'!$B$9),"Invalid package count",IF(OR(NOT(ISNUMBER($O55)),AND($P55&lt;&gt;"",NOT(ISNUMBER($P55))),$O55&lt;0,$O55&gt;'Settings'!$B$10,$P55&lt;0,$P55&gt;'Settings'!$B$10),"Invalid miles",IF($X55&gt;$W55,"COD collected exceeds amount","OK")))))))))))),"Review row")</f>
        <v/>
      </c>
    </row>
    <row r="56">
      <c r="A56" s="51" t="n"/>
      <c r="B56" s="26" t="n"/>
      <c r="C56" s="27" t="n"/>
      <c r="D56" s="26" t="n"/>
      <c r="E56" s="26" t="n"/>
      <c r="F56" s="28" t="n"/>
      <c r="G56" s="26" t="n"/>
      <c r="H56" s="26" t="n"/>
      <c r="I56" s="29" t="n"/>
      <c r="J56" s="30" t="n"/>
      <c r="K56" s="30" t="n"/>
      <c r="L56" s="26" t="n"/>
      <c r="M56" s="26" t="n"/>
      <c r="N56" s="27" t="n"/>
      <c r="O56" s="52" t="n"/>
      <c r="P56" s="52" t="n"/>
      <c r="Q56" s="30" t="n"/>
      <c r="R56" s="30" t="n"/>
      <c r="S56" s="30" t="n"/>
      <c r="T56" s="26" t="n"/>
      <c r="U56" s="26" t="n"/>
      <c r="V56" s="28" t="n"/>
      <c r="W56" s="32" t="n"/>
      <c r="X56" s="32" t="n"/>
      <c r="Y56" s="33">
        <f>IFERROR(IF(OR($R56="",$S56=""),"",ROUND(MOD($S56-$R56,1)*1440,0)),"")</f>
        <v/>
      </c>
      <c r="Z56" s="11">
        <f>IFERROR(IF(OR($T56&lt;&gt;"Delivered",$S56="",$K56=""),"",IF($S56&lt;=$K56,"Yes","No")),"")</f>
        <v/>
      </c>
      <c r="AA56" s="33">
        <f>IFERROR(IF(OR($T56&lt;&gt;"Delivered",$S56="",$K56=""),"",ROUND(MAX(0,($S56-$K56)*1440),0)),"")</f>
        <v/>
      </c>
      <c r="AB56" s="53">
        <f>IFERROR(IF(OR($P56="",$O56=""),"",$P56-$O56),"")</f>
        <v/>
      </c>
      <c r="AC56" s="35">
        <f>IFERROR(IF($P56="","",ROUND($P56*'Settings'!$B$6,2)),"")</f>
        <v/>
      </c>
      <c r="AD56" s="35">
        <f>IFERROR(IF($W56="","",MAX(0,$W56-IF($X56="",0,$X56))),"")</f>
        <v/>
      </c>
      <c r="AE56" s="16">
        <f>IFERROR(IF(COUNTA($A56:$X56)=0,"",IF(OR($A56="",$B56="",$C56="",$D56="",$E56="",$F56="",$G56="",$H56="",$I56="",$L56="",$M56="",$N56="",$T56=""),"Missing required field",IF(COUNTIFS($A$4:$A$1000,$A56,$B$4:$B$1000,$B56,$C$4:$C$1000,$C56)&gt;1,"Duplicate route stop",IF(OR($J56="",$K56=""),"Missing delivery window",IF($K56&lt;=$J56,"Invalid delivery window",IF(IFERROR(INDEX('Fleet Roster'!$C$4:$C$103,MATCH($L56,'Fleet Roster'!$A$4:$A$103,0)),"Not found")&lt;&gt;"Active","Driver not active",IF(IFERROR(INDEX('Fleet Roster'!$I$4:$I$103,MATCH($M56,'Fleet Roster'!$E$4:$E$103,0)),"Not found")&lt;&gt;"Active","Vehicle unavailable",IF(AND($T56="Delivered",OR($S56="",$P56="")),"Delivered row incomplete",IF(AND(OR($T56="Attempted",$T56="Exception"),$U56=""),"Missing exception code",IF(OR(NOT(ISNUMBER($N56)),$N56&lt;0,$N56&gt;'Settings'!$B$9),"Invalid package count",IF(OR(NOT(ISNUMBER($O56)),AND($P56&lt;&gt;"",NOT(ISNUMBER($P56))),$O56&lt;0,$O56&gt;'Settings'!$B$10,$P56&lt;0,$P56&gt;'Settings'!$B$10),"Invalid miles",IF($X56&gt;$W56,"COD collected exceeds amount","OK")))))))))))),"Review row")</f>
        <v/>
      </c>
    </row>
    <row r="57">
      <c r="A57" s="51" t="n"/>
      <c r="B57" s="26" t="n"/>
      <c r="C57" s="27" t="n"/>
      <c r="D57" s="26" t="n"/>
      <c r="E57" s="26" t="n"/>
      <c r="F57" s="28" t="n"/>
      <c r="G57" s="26" t="n"/>
      <c r="H57" s="26" t="n"/>
      <c r="I57" s="29" t="n"/>
      <c r="J57" s="30" t="n"/>
      <c r="K57" s="30" t="n"/>
      <c r="L57" s="26" t="n"/>
      <c r="M57" s="26" t="n"/>
      <c r="N57" s="27" t="n"/>
      <c r="O57" s="52" t="n"/>
      <c r="P57" s="52" t="n"/>
      <c r="Q57" s="30" t="n"/>
      <c r="R57" s="30" t="n"/>
      <c r="S57" s="30" t="n"/>
      <c r="T57" s="26" t="n"/>
      <c r="U57" s="26" t="n"/>
      <c r="V57" s="28" t="n"/>
      <c r="W57" s="32" t="n"/>
      <c r="X57" s="32" t="n"/>
      <c r="Y57" s="33">
        <f>IFERROR(IF(OR($R57="",$S57=""),"",ROUND(MOD($S57-$R57,1)*1440,0)),"")</f>
        <v/>
      </c>
      <c r="Z57" s="11">
        <f>IFERROR(IF(OR($T57&lt;&gt;"Delivered",$S57="",$K57=""),"",IF($S57&lt;=$K57,"Yes","No")),"")</f>
        <v/>
      </c>
      <c r="AA57" s="33">
        <f>IFERROR(IF(OR($T57&lt;&gt;"Delivered",$S57="",$K57=""),"",ROUND(MAX(0,($S57-$K57)*1440),0)),"")</f>
        <v/>
      </c>
      <c r="AB57" s="53">
        <f>IFERROR(IF(OR($P57="",$O57=""),"",$P57-$O57),"")</f>
        <v/>
      </c>
      <c r="AC57" s="35">
        <f>IFERROR(IF($P57="","",ROUND($P57*'Settings'!$B$6,2)),"")</f>
        <v/>
      </c>
      <c r="AD57" s="35">
        <f>IFERROR(IF($W57="","",MAX(0,$W57-IF($X57="",0,$X57))),"")</f>
        <v/>
      </c>
      <c r="AE57" s="16">
        <f>IFERROR(IF(COUNTA($A57:$X57)=0,"",IF(OR($A57="",$B57="",$C57="",$D57="",$E57="",$F57="",$G57="",$H57="",$I57="",$L57="",$M57="",$N57="",$T57=""),"Missing required field",IF(COUNTIFS($A$4:$A$1000,$A57,$B$4:$B$1000,$B57,$C$4:$C$1000,$C57)&gt;1,"Duplicate route stop",IF(OR($J57="",$K57=""),"Missing delivery window",IF($K57&lt;=$J57,"Invalid delivery window",IF(IFERROR(INDEX('Fleet Roster'!$C$4:$C$103,MATCH($L57,'Fleet Roster'!$A$4:$A$103,0)),"Not found")&lt;&gt;"Active","Driver not active",IF(IFERROR(INDEX('Fleet Roster'!$I$4:$I$103,MATCH($M57,'Fleet Roster'!$E$4:$E$103,0)),"Not found")&lt;&gt;"Active","Vehicle unavailable",IF(AND($T57="Delivered",OR($S57="",$P57="")),"Delivered row incomplete",IF(AND(OR($T57="Attempted",$T57="Exception"),$U57=""),"Missing exception code",IF(OR(NOT(ISNUMBER($N57)),$N57&lt;0,$N57&gt;'Settings'!$B$9),"Invalid package count",IF(OR(NOT(ISNUMBER($O57)),AND($P57&lt;&gt;"",NOT(ISNUMBER($P57))),$O57&lt;0,$O57&gt;'Settings'!$B$10,$P57&lt;0,$P57&gt;'Settings'!$B$10),"Invalid miles",IF($X57&gt;$W57,"COD collected exceeds amount","OK")))))))))))),"Review row")</f>
        <v/>
      </c>
    </row>
    <row r="58">
      <c r="A58" s="51" t="n"/>
      <c r="B58" s="26" t="n"/>
      <c r="C58" s="27" t="n"/>
      <c r="D58" s="26" t="n"/>
      <c r="E58" s="26" t="n"/>
      <c r="F58" s="28" t="n"/>
      <c r="G58" s="26" t="n"/>
      <c r="H58" s="26" t="n"/>
      <c r="I58" s="29" t="n"/>
      <c r="J58" s="30" t="n"/>
      <c r="K58" s="30" t="n"/>
      <c r="L58" s="26" t="n"/>
      <c r="M58" s="26" t="n"/>
      <c r="N58" s="27" t="n"/>
      <c r="O58" s="52" t="n"/>
      <c r="P58" s="52" t="n"/>
      <c r="Q58" s="30" t="n"/>
      <c r="R58" s="30" t="n"/>
      <c r="S58" s="30" t="n"/>
      <c r="T58" s="26" t="n"/>
      <c r="U58" s="26" t="n"/>
      <c r="V58" s="28" t="n"/>
      <c r="W58" s="32" t="n"/>
      <c r="X58" s="32" t="n"/>
      <c r="Y58" s="33">
        <f>IFERROR(IF(OR($R58="",$S58=""),"",ROUND(MOD($S58-$R58,1)*1440,0)),"")</f>
        <v/>
      </c>
      <c r="Z58" s="11">
        <f>IFERROR(IF(OR($T58&lt;&gt;"Delivered",$S58="",$K58=""),"",IF($S58&lt;=$K58,"Yes","No")),"")</f>
        <v/>
      </c>
      <c r="AA58" s="33">
        <f>IFERROR(IF(OR($T58&lt;&gt;"Delivered",$S58="",$K58=""),"",ROUND(MAX(0,($S58-$K58)*1440),0)),"")</f>
        <v/>
      </c>
      <c r="AB58" s="53">
        <f>IFERROR(IF(OR($P58="",$O58=""),"",$P58-$O58),"")</f>
        <v/>
      </c>
      <c r="AC58" s="35">
        <f>IFERROR(IF($P58="","",ROUND($P58*'Settings'!$B$6,2)),"")</f>
        <v/>
      </c>
      <c r="AD58" s="35">
        <f>IFERROR(IF($W58="","",MAX(0,$W58-IF($X58="",0,$X58))),"")</f>
        <v/>
      </c>
      <c r="AE58" s="16">
        <f>IFERROR(IF(COUNTA($A58:$X58)=0,"",IF(OR($A58="",$B58="",$C58="",$D58="",$E58="",$F58="",$G58="",$H58="",$I58="",$L58="",$M58="",$N58="",$T58=""),"Missing required field",IF(COUNTIFS($A$4:$A$1000,$A58,$B$4:$B$1000,$B58,$C$4:$C$1000,$C58)&gt;1,"Duplicate route stop",IF(OR($J58="",$K58=""),"Missing delivery window",IF($K58&lt;=$J58,"Invalid delivery window",IF(IFERROR(INDEX('Fleet Roster'!$C$4:$C$103,MATCH($L58,'Fleet Roster'!$A$4:$A$103,0)),"Not found")&lt;&gt;"Active","Driver not active",IF(IFERROR(INDEX('Fleet Roster'!$I$4:$I$103,MATCH($M58,'Fleet Roster'!$E$4:$E$103,0)),"Not found")&lt;&gt;"Active","Vehicle unavailable",IF(AND($T58="Delivered",OR($S58="",$P58="")),"Delivered row incomplete",IF(AND(OR($T58="Attempted",$T58="Exception"),$U58=""),"Missing exception code",IF(OR(NOT(ISNUMBER($N58)),$N58&lt;0,$N58&gt;'Settings'!$B$9),"Invalid package count",IF(OR(NOT(ISNUMBER($O58)),AND($P58&lt;&gt;"",NOT(ISNUMBER($P58))),$O58&lt;0,$O58&gt;'Settings'!$B$10,$P58&lt;0,$P58&gt;'Settings'!$B$10),"Invalid miles",IF($X58&gt;$W58,"COD collected exceeds amount","OK")))))))))))),"Review row")</f>
        <v/>
      </c>
    </row>
    <row r="59">
      <c r="A59" s="51" t="n"/>
      <c r="B59" s="26" t="n"/>
      <c r="C59" s="27" t="n"/>
      <c r="D59" s="26" t="n"/>
      <c r="E59" s="26" t="n"/>
      <c r="F59" s="28" t="n"/>
      <c r="G59" s="26" t="n"/>
      <c r="H59" s="26" t="n"/>
      <c r="I59" s="29" t="n"/>
      <c r="J59" s="30" t="n"/>
      <c r="K59" s="30" t="n"/>
      <c r="L59" s="26" t="n"/>
      <c r="M59" s="26" t="n"/>
      <c r="N59" s="27" t="n"/>
      <c r="O59" s="52" t="n"/>
      <c r="P59" s="52" t="n"/>
      <c r="Q59" s="30" t="n"/>
      <c r="R59" s="30" t="n"/>
      <c r="S59" s="30" t="n"/>
      <c r="T59" s="26" t="n"/>
      <c r="U59" s="26" t="n"/>
      <c r="V59" s="28" t="n"/>
      <c r="W59" s="32" t="n"/>
      <c r="X59" s="32" t="n"/>
      <c r="Y59" s="33">
        <f>IFERROR(IF(OR($R59="",$S59=""),"",ROUND(MOD($S59-$R59,1)*1440,0)),"")</f>
        <v/>
      </c>
      <c r="Z59" s="11">
        <f>IFERROR(IF(OR($T59&lt;&gt;"Delivered",$S59="",$K59=""),"",IF($S59&lt;=$K59,"Yes","No")),"")</f>
        <v/>
      </c>
      <c r="AA59" s="33">
        <f>IFERROR(IF(OR($T59&lt;&gt;"Delivered",$S59="",$K59=""),"",ROUND(MAX(0,($S59-$K59)*1440),0)),"")</f>
        <v/>
      </c>
      <c r="AB59" s="53">
        <f>IFERROR(IF(OR($P59="",$O59=""),"",$P59-$O59),"")</f>
        <v/>
      </c>
      <c r="AC59" s="35">
        <f>IFERROR(IF($P59="","",ROUND($P59*'Settings'!$B$6,2)),"")</f>
        <v/>
      </c>
      <c r="AD59" s="35">
        <f>IFERROR(IF($W59="","",MAX(0,$W59-IF($X59="",0,$X59))),"")</f>
        <v/>
      </c>
      <c r="AE59" s="16">
        <f>IFERROR(IF(COUNTA($A59:$X59)=0,"",IF(OR($A59="",$B59="",$C59="",$D59="",$E59="",$F59="",$G59="",$H59="",$I59="",$L59="",$M59="",$N59="",$T59=""),"Missing required field",IF(COUNTIFS($A$4:$A$1000,$A59,$B$4:$B$1000,$B59,$C$4:$C$1000,$C59)&gt;1,"Duplicate route stop",IF(OR($J59="",$K59=""),"Missing delivery window",IF($K59&lt;=$J59,"Invalid delivery window",IF(IFERROR(INDEX('Fleet Roster'!$C$4:$C$103,MATCH($L59,'Fleet Roster'!$A$4:$A$103,0)),"Not found")&lt;&gt;"Active","Driver not active",IF(IFERROR(INDEX('Fleet Roster'!$I$4:$I$103,MATCH($M59,'Fleet Roster'!$E$4:$E$103,0)),"Not found")&lt;&gt;"Active","Vehicle unavailable",IF(AND($T59="Delivered",OR($S59="",$P59="")),"Delivered row incomplete",IF(AND(OR($T59="Attempted",$T59="Exception"),$U59=""),"Missing exception code",IF(OR(NOT(ISNUMBER($N59)),$N59&lt;0,$N59&gt;'Settings'!$B$9),"Invalid package count",IF(OR(NOT(ISNUMBER($O59)),AND($P59&lt;&gt;"",NOT(ISNUMBER($P59))),$O59&lt;0,$O59&gt;'Settings'!$B$10,$P59&lt;0,$P59&gt;'Settings'!$B$10),"Invalid miles",IF($X59&gt;$W59,"COD collected exceeds amount","OK")))))))))))),"Review row")</f>
        <v/>
      </c>
    </row>
    <row r="60">
      <c r="A60" s="51" t="n"/>
      <c r="B60" s="26" t="n"/>
      <c r="C60" s="27" t="n"/>
      <c r="D60" s="26" t="n"/>
      <c r="E60" s="26" t="n"/>
      <c r="F60" s="28" t="n"/>
      <c r="G60" s="26" t="n"/>
      <c r="H60" s="26" t="n"/>
      <c r="I60" s="29" t="n"/>
      <c r="J60" s="30" t="n"/>
      <c r="K60" s="30" t="n"/>
      <c r="L60" s="26" t="n"/>
      <c r="M60" s="26" t="n"/>
      <c r="N60" s="27" t="n"/>
      <c r="O60" s="52" t="n"/>
      <c r="P60" s="52" t="n"/>
      <c r="Q60" s="30" t="n"/>
      <c r="R60" s="30" t="n"/>
      <c r="S60" s="30" t="n"/>
      <c r="T60" s="26" t="n"/>
      <c r="U60" s="26" t="n"/>
      <c r="V60" s="28" t="n"/>
      <c r="W60" s="32" t="n"/>
      <c r="X60" s="32" t="n"/>
      <c r="Y60" s="33">
        <f>IFERROR(IF(OR($R60="",$S60=""),"",ROUND(MOD($S60-$R60,1)*1440,0)),"")</f>
        <v/>
      </c>
      <c r="Z60" s="11">
        <f>IFERROR(IF(OR($T60&lt;&gt;"Delivered",$S60="",$K60=""),"",IF($S60&lt;=$K60,"Yes","No")),"")</f>
        <v/>
      </c>
      <c r="AA60" s="33">
        <f>IFERROR(IF(OR($T60&lt;&gt;"Delivered",$S60="",$K60=""),"",ROUND(MAX(0,($S60-$K60)*1440),0)),"")</f>
        <v/>
      </c>
      <c r="AB60" s="53">
        <f>IFERROR(IF(OR($P60="",$O60=""),"",$P60-$O60),"")</f>
        <v/>
      </c>
      <c r="AC60" s="35">
        <f>IFERROR(IF($P60="","",ROUND($P60*'Settings'!$B$6,2)),"")</f>
        <v/>
      </c>
      <c r="AD60" s="35">
        <f>IFERROR(IF($W60="","",MAX(0,$W60-IF($X60="",0,$X60))),"")</f>
        <v/>
      </c>
      <c r="AE60" s="16">
        <f>IFERROR(IF(COUNTA($A60:$X60)=0,"",IF(OR($A60="",$B60="",$C60="",$D60="",$E60="",$F60="",$G60="",$H60="",$I60="",$L60="",$M60="",$N60="",$T60=""),"Missing required field",IF(COUNTIFS($A$4:$A$1000,$A60,$B$4:$B$1000,$B60,$C$4:$C$1000,$C60)&gt;1,"Duplicate route stop",IF(OR($J60="",$K60=""),"Missing delivery window",IF($K60&lt;=$J60,"Invalid delivery window",IF(IFERROR(INDEX('Fleet Roster'!$C$4:$C$103,MATCH($L60,'Fleet Roster'!$A$4:$A$103,0)),"Not found")&lt;&gt;"Active","Driver not active",IF(IFERROR(INDEX('Fleet Roster'!$I$4:$I$103,MATCH($M60,'Fleet Roster'!$E$4:$E$103,0)),"Not found")&lt;&gt;"Active","Vehicle unavailable",IF(AND($T60="Delivered",OR($S60="",$P60="")),"Delivered row incomplete",IF(AND(OR($T60="Attempted",$T60="Exception"),$U60=""),"Missing exception code",IF(OR(NOT(ISNUMBER($N60)),$N60&lt;0,$N60&gt;'Settings'!$B$9),"Invalid package count",IF(OR(NOT(ISNUMBER($O60)),AND($P60&lt;&gt;"",NOT(ISNUMBER($P60))),$O60&lt;0,$O60&gt;'Settings'!$B$10,$P60&lt;0,$P60&gt;'Settings'!$B$10),"Invalid miles",IF($X60&gt;$W60,"COD collected exceeds amount","OK")))))))))))),"Review row")</f>
        <v/>
      </c>
    </row>
    <row r="61">
      <c r="A61" s="51" t="n"/>
      <c r="B61" s="26" t="n"/>
      <c r="C61" s="27" t="n"/>
      <c r="D61" s="26" t="n"/>
      <c r="E61" s="26" t="n"/>
      <c r="F61" s="28" t="n"/>
      <c r="G61" s="26" t="n"/>
      <c r="H61" s="26" t="n"/>
      <c r="I61" s="29" t="n"/>
      <c r="J61" s="30" t="n"/>
      <c r="K61" s="30" t="n"/>
      <c r="L61" s="26" t="n"/>
      <c r="M61" s="26" t="n"/>
      <c r="N61" s="27" t="n"/>
      <c r="O61" s="52" t="n"/>
      <c r="P61" s="52" t="n"/>
      <c r="Q61" s="30" t="n"/>
      <c r="R61" s="30" t="n"/>
      <c r="S61" s="30" t="n"/>
      <c r="T61" s="26" t="n"/>
      <c r="U61" s="26" t="n"/>
      <c r="V61" s="28" t="n"/>
      <c r="W61" s="32" t="n"/>
      <c r="X61" s="32" t="n"/>
      <c r="Y61" s="33">
        <f>IFERROR(IF(OR($R61="",$S61=""),"",ROUND(MOD($S61-$R61,1)*1440,0)),"")</f>
        <v/>
      </c>
      <c r="Z61" s="11">
        <f>IFERROR(IF(OR($T61&lt;&gt;"Delivered",$S61="",$K61=""),"",IF($S61&lt;=$K61,"Yes","No")),"")</f>
        <v/>
      </c>
      <c r="AA61" s="33">
        <f>IFERROR(IF(OR($T61&lt;&gt;"Delivered",$S61="",$K61=""),"",ROUND(MAX(0,($S61-$K61)*1440),0)),"")</f>
        <v/>
      </c>
      <c r="AB61" s="53">
        <f>IFERROR(IF(OR($P61="",$O61=""),"",$P61-$O61),"")</f>
        <v/>
      </c>
      <c r="AC61" s="35">
        <f>IFERROR(IF($P61="","",ROUND($P61*'Settings'!$B$6,2)),"")</f>
        <v/>
      </c>
      <c r="AD61" s="35">
        <f>IFERROR(IF($W61="","",MAX(0,$W61-IF($X61="",0,$X61))),"")</f>
        <v/>
      </c>
      <c r="AE61" s="16">
        <f>IFERROR(IF(COUNTA($A61:$X61)=0,"",IF(OR($A61="",$B61="",$C61="",$D61="",$E61="",$F61="",$G61="",$H61="",$I61="",$L61="",$M61="",$N61="",$T61=""),"Missing required field",IF(COUNTIFS($A$4:$A$1000,$A61,$B$4:$B$1000,$B61,$C$4:$C$1000,$C61)&gt;1,"Duplicate route stop",IF(OR($J61="",$K61=""),"Missing delivery window",IF($K61&lt;=$J61,"Invalid delivery window",IF(IFERROR(INDEX('Fleet Roster'!$C$4:$C$103,MATCH($L61,'Fleet Roster'!$A$4:$A$103,0)),"Not found")&lt;&gt;"Active","Driver not active",IF(IFERROR(INDEX('Fleet Roster'!$I$4:$I$103,MATCH($M61,'Fleet Roster'!$E$4:$E$103,0)),"Not found")&lt;&gt;"Active","Vehicle unavailable",IF(AND($T61="Delivered",OR($S61="",$P61="")),"Delivered row incomplete",IF(AND(OR($T61="Attempted",$T61="Exception"),$U61=""),"Missing exception code",IF(OR(NOT(ISNUMBER($N61)),$N61&lt;0,$N61&gt;'Settings'!$B$9),"Invalid package count",IF(OR(NOT(ISNUMBER($O61)),AND($P61&lt;&gt;"",NOT(ISNUMBER($P61))),$O61&lt;0,$O61&gt;'Settings'!$B$10,$P61&lt;0,$P61&gt;'Settings'!$B$10),"Invalid miles",IF($X61&gt;$W61,"COD collected exceeds amount","OK")))))))))))),"Review row")</f>
        <v/>
      </c>
    </row>
    <row r="62">
      <c r="A62" s="51" t="n"/>
      <c r="B62" s="26" t="n"/>
      <c r="C62" s="27" t="n"/>
      <c r="D62" s="26" t="n"/>
      <c r="E62" s="26" t="n"/>
      <c r="F62" s="28" t="n"/>
      <c r="G62" s="26" t="n"/>
      <c r="H62" s="26" t="n"/>
      <c r="I62" s="29" t="n"/>
      <c r="J62" s="30" t="n"/>
      <c r="K62" s="30" t="n"/>
      <c r="L62" s="26" t="n"/>
      <c r="M62" s="26" t="n"/>
      <c r="N62" s="27" t="n"/>
      <c r="O62" s="52" t="n"/>
      <c r="P62" s="52" t="n"/>
      <c r="Q62" s="30" t="n"/>
      <c r="R62" s="30" t="n"/>
      <c r="S62" s="30" t="n"/>
      <c r="T62" s="26" t="n"/>
      <c r="U62" s="26" t="n"/>
      <c r="V62" s="28" t="n"/>
      <c r="W62" s="32" t="n"/>
      <c r="X62" s="32" t="n"/>
      <c r="Y62" s="33">
        <f>IFERROR(IF(OR($R62="",$S62=""),"",ROUND(MOD($S62-$R62,1)*1440,0)),"")</f>
        <v/>
      </c>
      <c r="Z62" s="11">
        <f>IFERROR(IF(OR($T62&lt;&gt;"Delivered",$S62="",$K62=""),"",IF($S62&lt;=$K62,"Yes","No")),"")</f>
        <v/>
      </c>
      <c r="AA62" s="33">
        <f>IFERROR(IF(OR($T62&lt;&gt;"Delivered",$S62="",$K62=""),"",ROUND(MAX(0,($S62-$K62)*1440),0)),"")</f>
        <v/>
      </c>
      <c r="AB62" s="53">
        <f>IFERROR(IF(OR($P62="",$O62=""),"",$P62-$O62),"")</f>
        <v/>
      </c>
      <c r="AC62" s="35">
        <f>IFERROR(IF($P62="","",ROUND($P62*'Settings'!$B$6,2)),"")</f>
        <v/>
      </c>
      <c r="AD62" s="35">
        <f>IFERROR(IF($W62="","",MAX(0,$W62-IF($X62="",0,$X62))),"")</f>
        <v/>
      </c>
      <c r="AE62" s="16">
        <f>IFERROR(IF(COUNTA($A62:$X62)=0,"",IF(OR($A62="",$B62="",$C62="",$D62="",$E62="",$F62="",$G62="",$H62="",$I62="",$L62="",$M62="",$N62="",$T62=""),"Missing required field",IF(COUNTIFS($A$4:$A$1000,$A62,$B$4:$B$1000,$B62,$C$4:$C$1000,$C62)&gt;1,"Duplicate route stop",IF(OR($J62="",$K62=""),"Missing delivery window",IF($K62&lt;=$J62,"Invalid delivery window",IF(IFERROR(INDEX('Fleet Roster'!$C$4:$C$103,MATCH($L62,'Fleet Roster'!$A$4:$A$103,0)),"Not found")&lt;&gt;"Active","Driver not active",IF(IFERROR(INDEX('Fleet Roster'!$I$4:$I$103,MATCH($M62,'Fleet Roster'!$E$4:$E$103,0)),"Not found")&lt;&gt;"Active","Vehicle unavailable",IF(AND($T62="Delivered",OR($S62="",$P62="")),"Delivered row incomplete",IF(AND(OR($T62="Attempted",$T62="Exception"),$U62=""),"Missing exception code",IF(OR(NOT(ISNUMBER($N62)),$N62&lt;0,$N62&gt;'Settings'!$B$9),"Invalid package count",IF(OR(NOT(ISNUMBER($O62)),AND($P62&lt;&gt;"",NOT(ISNUMBER($P62))),$O62&lt;0,$O62&gt;'Settings'!$B$10,$P62&lt;0,$P62&gt;'Settings'!$B$10),"Invalid miles",IF($X62&gt;$W62,"COD collected exceeds amount","OK")))))))))))),"Review row")</f>
        <v/>
      </c>
    </row>
    <row r="63">
      <c r="A63" s="51" t="n"/>
      <c r="B63" s="26" t="n"/>
      <c r="C63" s="27" t="n"/>
      <c r="D63" s="26" t="n"/>
      <c r="E63" s="26" t="n"/>
      <c r="F63" s="28" t="n"/>
      <c r="G63" s="26" t="n"/>
      <c r="H63" s="26" t="n"/>
      <c r="I63" s="29" t="n"/>
      <c r="J63" s="30" t="n"/>
      <c r="K63" s="30" t="n"/>
      <c r="L63" s="26" t="n"/>
      <c r="M63" s="26" t="n"/>
      <c r="N63" s="27" t="n"/>
      <c r="O63" s="52" t="n"/>
      <c r="P63" s="52" t="n"/>
      <c r="Q63" s="30" t="n"/>
      <c r="R63" s="30" t="n"/>
      <c r="S63" s="30" t="n"/>
      <c r="T63" s="26" t="n"/>
      <c r="U63" s="26" t="n"/>
      <c r="V63" s="28" t="n"/>
      <c r="W63" s="32" t="n"/>
      <c r="X63" s="32" t="n"/>
      <c r="Y63" s="33">
        <f>IFERROR(IF(OR($R63="",$S63=""),"",ROUND(MOD($S63-$R63,1)*1440,0)),"")</f>
        <v/>
      </c>
      <c r="Z63" s="11">
        <f>IFERROR(IF(OR($T63&lt;&gt;"Delivered",$S63="",$K63=""),"",IF($S63&lt;=$K63,"Yes","No")),"")</f>
        <v/>
      </c>
      <c r="AA63" s="33">
        <f>IFERROR(IF(OR($T63&lt;&gt;"Delivered",$S63="",$K63=""),"",ROUND(MAX(0,($S63-$K63)*1440),0)),"")</f>
        <v/>
      </c>
      <c r="AB63" s="53">
        <f>IFERROR(IF(OR($P63="",$O63=""),"",$P63-$O63),"")</f>
        <v/>
      </c>
      <c r="AC63" s="35">
        <f>IFERROR(IF($P63="","",ROUND($P63*'Settings'!$B$6,2)),"")</f>
        <v/>
      </c>
      <c r="AD63" s="35">
        <f>IFERROR(IF($W63="","",MAX(0,$W63-IF($X63="",0,$X63))),"")</f>
        <v/>
      </c>
      <c r="AE63" s="16">
        <f>IFERROR(IF(COUNTA($A63:$X63)=0,"",IF(OR($A63="",$B63="",$C63="",$D63="",$E63="",$F63="",$G63="",$H63="",$I63="",$L63="",$M63="",$N63="",$T63=""),"Missing required field",IF(COUNTIFS($A$4:$A$1000,$A63,$B$4:$B$1000,$B63,$C$4:$C$1000,$C63)&gt;1,"Duplicate route stop",IF(OR($J63="",$K63=""),"Missing delivery window",IF($K63&lt;=$J63,"Invalid delivery window",IF(IFERROR(INDEX('Fleet Roster'!$C$4:$C$103,MATCH($L63,'Fleet Roster'!$A$4:$A$103,0)),"Not found")&lt;&gt;"Active","Driver not active",IF(IFERROR(INDEX('Fleet Roster'!$I$4:$I$103,MATCH($M63,'Fleet Roster'!$E$4:$E$103,0)),"Not found")&lt;&gt;"Active","Vehicle unavailable",IF(AND($T63="Delivered",OR($S63="",$P63="")),"Delivered row incomplete",IF(AND(OR($T63="Attempted",$T63="Exception"),$U63=""),"Missing exception code",IF(OR(NOT(ISNUMBER($N63)),$N63&lt;0,$N63&gt;'Settings'!$B$9),"Invalid package count",IF(OR(NOT(ISNUMBER($O63)),AND($P63&lt;&gt;"",NOT(ISNUMBER($P63))),$O63&lt;0,$O63&gt;'Settings'!$B$10,$P63&lt;0,$P63&gt;'Settings'!$B$10),"Invalid miles",IF($X63&gt;$W63,"COD collected exceeds amount","OK")))))))))))),"Review row")</f>
        <v/>
      </c>
    </row>
    <row r="64">
      <c r="A64" s="51" t="n"/>
      <c r="B64" s="26" t="n"/>
      <c r="C64" s="27" t="n"/>
      <c r="D64" s="26" t="n"/>
      <c r="E64" s="26" t="n"/>
      <c r="F64" s="28" t="n"/>
      <c r="G64" s="26" t="n"/>
      <c r="H64" s="26" t="n"/>
      <c r="I64" s="29" t="n"/>
      <c r="J64" s="30" t="n"/>
      <c r="K64" s="30" t="n"/>
      <c r="L64" s="26" t="n"/>
      <c r="M64" s="26" t="n"/>
      <c r="N64" s="27" t="n"/>
      <c r="O64" s="52" t="n"/>
      <c r="P64" s="52" t="n"/>
      <c r="Q64" s="30" t="n"/>
      <c r="R64" s="30" t="n"/>
      <c r="S64" s="30" t="n"/>
      <c r="T64" s="26" t="n"/>
      <c r="U64" s="26" t="n"/>
      <c r="V64" s="28" t="n"/>
      <c r="W64" s="32" t="n"/>
      <c r="X64" s="32" t="n"/>
      <c r="Y64" s="33">
        <f>IFERROR(IF(OR($R64="",$S64=""),"",ROUND(MOD($S64-$R64,1)*1440,0)),"")</f>
        <v/>
      </c>
      <c r="Z64" s="11">
        <f>IFERROR(IF(OR($T64&lt;&gt;"Delivered",$S64="",$K64=""),"",IF($S64&lt;=$K64,"Yes","No")),"")</f>
        <v/>
      </c>
      <c r="AA64" s="33">
        <f>IFERROR(IF(OR($T64&lt;&gt;"Delivered",$S64="",$K64=""),"",ROUND(MAX(0,($S64-$K64)*1440),0)),"")</f>
        <v/>
      </c>
      <c r="AB64" s="53">
        <f>IFERROR(IF(OR($P64="",$O64=""),"",$P64-$O64),"")</f>
        <v/>
      </c>
      <c r="AC64" s="35">
        <f>IFERROR(IF($P64="","",ROUND($P64*'Settings'!$B$6,2)),"")</f>
        <v/>
      </c>
      <c r="AD64" s="35">
        <f>IFERROR(IF($W64="","",MAX(0,$W64-IF($X64="",0,$X64))),"")</f>
        <v/>
      </c>
      <c r="AE64" s="16">
        <f>IFERROR(IF(COUNTA($A64:$X64)=0,"",IF(OR($A64="",$B64="",$C64="",$D64="",$E64="",$F64="",$G64="",$H64="",$I64="",$L64="",$M64="",$N64="",$T64=""),"Missing required field",IF(COUNTIFS($A$4:$A$1000,$A64,$B$4:$B$1000,$B64,$C$4:$C$1000,$C64)&gt;1,"Duplicate route stop",IF(OR($J64="",$K64=""),"Missing delivery window",IF($K64&lt;=$J64,"Invalid delivery window",IF(IFERROR(INDEX('Fleet Roster'!$C$4:$C$103,MATCH($L64,'Fleet Roster'!$A$4:$A$103,0)),"Not found")&lt;&gt;"Active","Driver not active",IF(IFERROR(INDEX('Fleet Roster'!$I$4:$I$103,MATCH($M64,'Fleet Roster'!$E$4:$E$103,0)),"Not found")&lt;&gt;"Active","Vehicle unavailable",IF(AND($T64="Delivered",OR($S64="",$P64="")),"Delivered row incomplete",IF(AND(OR($T64="Attempted",$T64="Exception"),$U64=""),"Missing exception code",IF(OR(NOT(ISNUMBER($N64)),$N64&lt;0,$N64&gt;'Settings'!$B$9),"Invalid package count",IF(OR(NOT(ISNUMBER($O64)),AND($P64&lt;&gt;"",NOT(ISNUMBER($P64))),$O64&lt;0,$O64&gt;'Settings'!$B$10,$P64&lt;0,$P64&gt;'Settings'!$B$10),"Invalid miles",IF($X64&gt;$W64,"COD collected exceeds amount","OK")))))))))))),"Review row")</f>
        <v/>
      </c>
    </row>
    <row r="65">
      <c r="A65" s="51" t="n"/>
      <c r="B65" s="26" t="n"/>
      <c r="C65" s="27" t="n"/>
      <c r="D65" s="26" t="n"/>
      <c r="E65" s="26" t="n"/>
      <c r="F65" s="28" t="n"/>
      <c r="G65" s="26" t="n"/>
      <c r="H65" s="26" t="n"/>
      <c r="I65" s="29" t="n"/>
      <c r="J65" s="30" t="n"/>
      <c r="K65" s="30" t="n"/>
      <c r="L65" s="26" t="n"/>
      <c r="M65" s="26" t="n"/>
      <c r="N65" s="27" t="n"/>
      <c r="O65" s="52" t="n"/>
      <c r="P65" s="52" t="n"/>
      <c r="Q65" s="30" t="n"/>
      <c r="R65" s="30" t="n"/>
      <c r="S65" s="30" t="n"/>
      <c r="T65" s="26" t="n"/>
      <c r="U65" s="26" t="n"/>
      <c r="V65" s="28" t="n"/>
      <c r="W65" s="32" t="n"/>
      <c r="X65" s="32" t="n"/>
      <c r="Y65" s="33">
        <f>IFERROR(IF(OR($R65="",$S65=""),"",ROUND(MOD($S65-$R65,1)*1440,0)),"")</f>
        <v/>
      </c>
      <c r="Z65" s="11">
        <f>IFERROR(IF(OR($T65&lt;&gt;"Delivered",$S65="",$K65=""),"",IF($S65&lt;=$K65,"Yes","No")),"")</f>
        <v/>
      </c>
      <c r="AA65" s="33">
        <f>IFERROR(IF(OR($T65&lt;&gt;"Delivered",$S65="",$K65=""),"",ROUND(MAX(0,($S65-$K65)*1440),0)),"")</f>
        <v/>
      </c>
      <c r="AB65" s="53">
        <f>IFERROR(IF(OR($P65="",$O65=""),"",$P65-$O65),"")</f>
        <v/>
      </c>
      <c r="AC65" s="35">
        <f>IFERROR(IF($P65="","",ROUND($P65*'Settings'!$B$6,2)),"")</f>
        <v/>
      </c>
      <c r="AD65" s="35">
        <f>IFERROR(IF($W65="","",MAX(0,$W65-IF($X65="",0,$X65))),"")</f>
        <v/>
      </c>
      <c r="AE65" s="16">
        <f>IFERROR(IF(COUNTA($A65:$X65)=0,"",IF(OR($A65="",$B65="",$C65="",$D65="",$E65="",$F65="",$G65="",$H65="",$I65="",$L65="",$M65="",$N65="",$T65=""),"Missing required field",IF(COUNTIFS($A$4:$A$1000,$A65,$B$4:$B$1000,$B65,$C$4:$C$1000,$C65)&gt;1,"Duplicate route stop",IF(OR($J65="",$K65=""),"Missing delivery window",IF($K65&lt;=$J65,"Invalid delivery window",IF(IFERROR(INDEX('Fleet Roster'!$C$4:$C$103,MATCH($L65,'Fleet Roster'!$A$4:$A$103,0)),"Not found")&lt;&gt;"Active","Driver not active",IF(IFERROR(INDEX('Fleet Roster'!$I$4:$I$103,MATCH($M65,'Fleet Roster'!$E$4:$E$103,0)),"Not found")&lt;&gt;"Active","Vehicle unavailable",IF(AND($T65="Delivered",OR($S65="",$P65="")),"Delivered row incomplete",IF(AND(OR($T65="Attempted",$T65="Exception"),$U65=""),"Missing exception code",IF(OR(NOT(ISNUMBER($N65)),$N65&lt;0,$N65&gt;'Settings'!$B$9),"Invalid package count",IF(OR(NOT(ISNUMBER($O65)),AND($P65&lt;&gt;"",NOT(ISNUMBER($P65))),$O65&lt;0,$O65&gt;'Settings'!$B$10,$P65&lt;0,$P65&gt;'Settings'!$B$10),"Invalid miles",IF($X65&gt;$W65,"COD collected exceeds amount","OK")))))))))))),"Review row")</f>
        <v/>
      </c>
    </row>
    <row r="66">
      <c r="A66" s="51" t="n"/>
      <c r="B66" s="26" t="n"/>
      <c r="C66" s="27" t="n"/>
      <c r="D66" s="26" t="n"/>
      <c r="E66" s="26" t="n"/>
      <c r="F66" s="28" t="n"/>
      <c r="G66" s="26" t="n"/>
      <c r="H66" s="26" t="n"/>
      <c r="I66" s="29" t="n"/>
      <c r="J66" s="30" t="n"/>
      <c r="K66" s="30" t="n"/>
      <c r="L66" s="26" t="n"/>
      <c r="M66" s="26" t="n"/>
      <c r="N66" s="27" t="n"/>
      <c r="O66" s="52" t="n"/>
      <c r="P66" s="52" t="n"/>
      <c r="Q66" s="30" t="n"/>
      <c r="R66" s="30" t="n"/>
      <c r="S66" s="30" t="n"/>
      <c r="T66" s="26" t="n"/>
      <c r="U66" s="26" t="n"/>
      <c r="V66" s="28" t="n"/>
      <c r="W66" s="32" t="n"/>
      <c r="X66" s="32" t="n"/>
      <c r="Y66" s="33">
        <f>IFERROR(IF(OR($R66="",$S66=""),"",ROUND(MOD($S66-$R66,1)*1440,0)),"")</f>
        <v/>
      </c>
      <c r="Z66" s="11">
        <f>IFERROR(IF(OR($T66&lt;&gt;"Delivered",$S66="",$K66=""),"",IF($S66&lt;=$K66,"Yes","No")),"")</f>
        <v/>
      </c>
      <c r="AA66" s="33">
        <f>IFERROR(IF(OR($T66&lt;&gt;"Delivered",$S66="",$K66=""),"",ROUND(MAX(0,($S66-$K66)*1440),0)),"")</f>
        <v/>
      </c>
      <c r="AB66" s="53">
        <f>IFERROR(IF(OR($P66="",$O66=""),"",$P66-$O66),"")</f>
        <v/>
      </c>
      <c r="AC66" s="35">
        <f>IFERROR(IF($P66="","",ROUND($P66*'Settings'!$B$6,2)),"")</f>
        <v/>
      </c>
      <c r="AD66" s="35">
        <f>IFERROR(IF($W66="","",MAX(0,$W66-IF($X66="",0,$X66))),"")</f>
        <v/>
      </c>
      <c r="AE66" s="16">
        <f>IFERROR(IF(COUNTA($A66:$X66)=0,"",IF(OR($A66="",$B66="",$C66="",$D66="",$E66="",$F66="",$G66="",$H66="",$I66="",$L66="",$M66="",$N66="",$T66=""),"Missing required field",IF(COUNTIFS($A$4:$A$1000,$A66,$B$4:$B$1000,$B66,$C$4:$C$1000,$C66)&gt;1,"Duplicate route stop",IF(OR($J66="",$K66=""),"Missing delivery window",IF($K66&lt;=$J66,"Invalid delivery window",IF(IFERROR(INDEX('Fleet Roster'!$C$4:$C$103,MATCH($L66,'Fleet Roster'!$A$4:$A$103,0)),"Not found")&lt;&gt;"Active","Driver not active",IF(IFERROR(INDEX('Fleet Roster'!$I$4:$I$103,MATCH($M66,'Fleet Roster'!$E$4:$E$103,0)),"Not found")&lt;&gt;"Active","Vehicle unavailable",IF(AND($T66="Delivered",OR($S66="",$P66="")),"Delivered row incomplete",IF(AND(OR($T66="Attempted",$T66="Exception"),$U66=""),"Missing exception code",IF(OR(NOT(ISNUMBER($N66)),$N66&lt;0,$N66&gt;'Settings'!$B$9),"Invalid package count",IF(OR(NOT(ISNUMBER($O66)),AND($P66&lt;&gt;"",NOT(ISNUMBER($P66))),$O66&lt;0,$O66&gt;'Settings'!$B$10,$P66&lt;0,$P66&gt;'Settings'!$B$10),"Invalid miles",IF($X66&gt;$W66,"COD collected exceeds amount","OK")))))))))))),"Review row")</f>
        <v/>
      </c>
    </row>
    <row r="67">
      <c r="A67" s="51" t="n"/>
      <c r="B67" s="26" t="n"/>
      <c r="C67" s="27" t="n"/>
      <c r="D67" s="26" t="n"/>
      <c r="E67" s="26" t="n"/>
      <c r="F67" s="28" t="n"/>
      <c r="G67" s="26" t="n"/>
      <c r="H67" s="26" t="n"/>
      <c r="I67" s="29" t="n"/>
      <c r="J67" s="30" t="n"/>
      <c r="K67" s="30" t="n"/>
      <c r="L67" s="26" t="n"/>
      <c r="M67" s="26" t="n"/>
      <c r="N67" s="27" t="n"/>
      <c r="O67" s="52" t="n"/>
      <c r="P67" s="52" t="n"/>
      <c r="Q67" s="30" t="n"/>
      <c r="R67" s="30" t="n"/>
      <c r="S67" s="30" t="n"/>
      <c r="T67" s="26" t="n"/>
      <c r="U67" s="26" t="n"/>
      <c r="V67" s="28" t="n"/>
      <c r="W67" s="32" t="n"/>
      <c r="X67" s="32" t="n"/>
      <c r="Y67" s="33">
        <f>IFERROR(IF(OR($R67="",$S67=""),"",ROUND(MOD($S67-$R67,1)*1440,0)),"")</f>
        <v/>
      </c>
      <c r="Z67" s="11">
        <f>IFERROR(IF(OR($T67&lt;&gt;"Delivered",$S67="",$K67=""),"",IF($S67&lt;=$K67,"Yes","No")),"")</f>
        <v/>
      </c>
      <c r="AA67" s="33">
        <f>IFERROR(IF(OR($T67&lt;&gt;"Delivered",$S67="",$K67=""),"",ROUND(MAX(0,($S67-$K67)*1440),0)),"")</f>
        <v/>
      </c>
      <c r="AB67" s="53">
        <f>IFERROR(IF(OR($P67="",$O67=""),"",$P67-$O67),"")</f>
        <v/>
      </c>
      <c r="AC67" s="35">
        <f>IFERROR(IF($P67="","",ROUND($P67*'Settings'!$B$6,2)),"")</f>
        <v/>
      </c>
      <c r="AD67" s="35">
        <f>IFERROR(IF($W67="","",MAX(0,$W67-IF($X67="",0,$X67))),"")</f>
        <v/>
      </c>
      <c r="AE67" s="16">
        <f>IFERROR(IF(COUNTA($A67:$X67)=0,"",IF(OR($A67="",$B67="",$C67="",$D67="",$E67="",$F67="",$G67="",$H67="",$I67="",$L67="",$M67="",$N67="",$T67=""),"Missing required field",IF(COUNTIFS($A$4:$A$1000,$A67,$B$4:$B$1000,$B67,$C$4:$C$1000,$C67)&gt;1,"Duplicate route stop",IF(OR($J67="",$K67=""),"Missing delivery window",IF($K67&lt;=$J67,"Invalid delivery window",IF(IFERROR(INDEX('Fleet Roster'!$C$4:$C$103,MATCH($L67,'Fleet Roster'!$A$4:$A$103,0)),"Not found")&lt;&gt;"Active","Driver not active",IF(IFERROR(INDEX('Fleet Roster'!$I$4:$I$103,MATCH($M67,'Fleet Roster'!$E$4:$E$103,0)),"Not found")&lt;&gt;"Active","Vehicle unavailable",IF(AND($T67="Delivered",OR($S67="",$P67="")),"Delivered row incomplete",IF(AND(OR($T67="Attempted",$T67="Exception"),$U67=""),"Missing exception code",IF(OR(NOT(ISNUMBER($N67)),$N67&lt;0,$N67&gt;'Settings'!$B$9),"Invalid package count",IF(OR(NOT(ISNUMBER($O67)),AND($P67&lt;&gt;"",NOT(ISNUMBER($P67))),$O67&lt;0,$O67&gt;'Settings'!$B$10,$P67&lt;0,$P67&gt;'Settings'!$B$10),"Invalid miles",IF($X67&gt;$W67,"COD collected exceeds amount","OK")))))))))))),"Review row")</f>
        <v/>
      </c>
    </row>
    <row r="68">
      <c r="A68" s="51" t="n"/>
      <c r="B68" s="26" t="n"/>
      <c r="C68" s="27" t="n"/>
      <c r="D68" s="26" t="n"/>
      <c r="E68" s="26" t="n"/>
      <c r="F68" s="28" t="n"/>
      <c r="G68" s="26" t="n"/>
      <c r="H68" s="26" t="n"/>
      <c r="I68" s="29" t="n"/>
      <c r="J68" s="30" t="n"/>
      <c r="K68" s="30" t="n"/>
      <c r="L68" s="26" t="n"/>
      <c r="M68" s="26" t="n"/>
      <c r="N68" s="27" t="n"/>
      <c r="O68" s="52" t="n"/>
      <c r="P68" s="52" t="n"/>
      <c r="Q68" s="30" t="n"/>
      <c r="R68" s="30" t="n"/>
      <c r="S68" s="30" t="n"/>
      <c r="T68" s="26" t="n"/>
      <c r="U68" s="26" t="n"/>
      <c r="V68" s="28" t="n"/>
      <c r="W68" s="32" t="n"/>
      <c r="X68" s="32" t="n"/>
      <c r="Y68" s="33">
        <f>IFERROR(IF(OR($R68="",$S68=""),"",ROUND(MOD($S68-$R68,1)*1440,0)),"")</f>
        <v/>
      </c>
      <c r="Z68" s="11">
        <f>IFERROR(IF(OR($T68&lt;&gt;"Delivered",$S68="",$K68=""),"",IF($S68&lt;=$K68,"Yes","No")),"")</f>
        <v/>
      </c>
      <c r="AA68" s="33">
        <f>IFERROR(IF(OR($T68&lt;&gt;"Delivered",$S68="",$K68=""),"",ROUND(MAX(0,($S68-$K68)*1440),0)),"")</f>
        <v/>
      </c>
      <c r="AB68" s="53">
        <f>IFERROR(IF(OR($P68="",$O68=""),"",$P68-$O68),"")</f>
        <v/>
      </c>
      <c r="AC68" s="35">
        <f>IFERROR(IF($P68="","",ROUND($P68*'Settings'!$B$6,2)),"")</f>
        <v/>
      </c>
      <c r="AD68" s="35">
        <f>IFERROR(IF($W68="","",MAX(0,$W68-IF($X68="",0,$X68))),"")</f>
        <v/>
      </c>
      <c r="AE68" s="16">
        <f>IFERROR(IF(COUNTA($A68:$X68)=0,"",IF(OR($A68="",$B68="",$C68="",$D68="",$E68="",$F68="",$G68="",$H68="",$I68="",$L68="",$M68="",$N68="",$T68=""),"Missing required field",IF(COUNTIFS($A$4:$A$1000,$A68,$B$4:$B$1000,$B68,$C$4:$C$1000,$C68)&gt;1,"Duplicate route stop",IF(OR($J68="",$K68=""),"Missing delivery window",IF($K68&lt;=$J68,"Invalid delivery window",IF(IFERROR(INDEX('Fleet Roster'!$C$4:$C$103,MATCH($L68,'Fleet Roster'!$A$4:$A$103,0)),"Not found")&lt;&gt;"Active","Driver not active",IF(IFERROR(INDEX('Fleet Roster'!$I$4:$I$103,MATCH($M68,'Fleet Roster'!$E$4:$E$103,0)),"Not found")&lt;&gt;"Active","Vehicle unavailable",IF(AND($T68="Delivered",OR($S68="",$P68="")),"Delivered row incomplete",IF(AND(OR($T68="Attempted",$T68="Exception"),$U68=""),"Missing exception code",IF(OR(NOT(ISNUMBER($N68)),$N68&lt;0,$N68&gt;'Settings'!$B$9),"Invalid package count",IF(OR(NOT(ISNUMBER($O68)),AND($P68&lt;&gt;"",NOT(ISNUMBER($P68))),$O68&lt;0,$O68&gt;'Settings'!$B$10,$P68&lt;0,$P68&gt;'Settings'!$B$10),"Invalid miles",IF($X68&gt;$W68,"COD collected exceeds amount","OK")))))))))))),"Review row")</f>
        <v/>
      </c>
    </row>
    <row r="69">
      <c r="A69" s="51" t="n"/>
      <c r="B69" s="26" t="n"/>
      <c r="C69" s="27" t="n"/>
      <c r="D69" s="26" t="n"/>
      <c r="E69" s="26" t="n"/>
      <c r="F69" s="28" t="n"/>
      <c r="G69" s="26" t="n"/>
      <c r="H69" s="26" t="n"/>
      <c r="I69" s="29" t="n"/>
      <c r="J69" s="30" t="n"/>
      <c r="K69" s="30" t="n"/>
      <c r="L69" s="26" t="n"/>
      <c r="M69" s="26" t="n"/>
      <c r="N69" s="27" t="n"/>
      <c r="O69" s="52" t="n"/>
      <c r="P69" s="52" t="n"/>
      <c r="Q69" s="30" t="n"/>
      <c r="R69" s="30" t="n"/>
      <c r="S69" s="30" t="n"/>
      <c r="T69" s="26" t="n"/>
      <c r="U69" s="26" t="n"/>
      <c r="V69" s="28" t="n"/>
      <c r="W69" s="32" t="n"/>
      <c r="X69" s="32" t="n"/>
      <c r="Y69" s="33">
        <f>IFERROR(IF(OR($R69="",$S69=""),"",ROUND(MOD($S69-$R69,1)*1440,0)),"")</f>
        <v/>
      </c>
      <c r="Z69" s="11">
        <f>IFERROR(IF(OR($T69&lt;&gt;"Delivered",$S69="",$K69=""),"",IF($S69&lt;=$K69,"Yes","No")),"")</f>
        <v/>
      </c>
      <c r="AA69" s="33">
        <f>IFERROR(IF(OR($T69&lt;&gt;"Delivered",$S69="",$K69=""),"",ROUND(MAX(0,($S69-$K69)*1440),0)),"")</f>
        <v/>
      </c>
      <c r="AB69" s="53">
        <f>IFERROR(IF(OR($P69="",$O69=""),"",$P69-$O69),"")</f>
        <v/>
      </c>
      <c r="AC69" s="35">
        <f>IFERROR(IF($P69="","",ROUND($P69*'Settings'!$B$6,2)),"")</f>
        <v/>
      </c>
      <c r="AD69" s="35">
        <f>IFERROR(IF($W69="","",MAX(0,$W69-IF($X69="",0,$X69))),"")</f>
        <v/>
      </c>
      <c r="AE69" s="16">
        <f>IFERROR(IF(COUNTA($A69:$X69)=0,"",IF(OR($A69="",$B69="",$C69="",$D69="",$E69="",$F69="",$G69="",$H69="",$I69="",$L69="",$M69="",$N69="",$T69=""),"Missing required field",IF(COUNTIFS($A$4:$A$1000,$A69,$B$4:$B$1000,$B69,$C$4:$C$1000,$C69)&gt;1,"Duplicate route stop",IF(OR($J69="",$K69=""),"Missing delivery window",IF($K69&lt;=$J69,"Invalid delivery window",IF(IFERROR(INDEX('Fleet Roster'!$C$4:$C$103,MATCH($L69,'Fleet Roster'!$A$4:$A$103,0)),"Not found")&lt;&gt;"Active","Driver not active",IF(IFERROR(INDEX('Fleet Roster'!$I$4:$I$103,MATCH($M69,'Fleet Roster'!$E$4:$E$103,0)),"Not found")&lt;&gt;"Active","Vehicle unavailable",IF(AND($T69="Delivered",OR($S69="",$P69="")),"Delivered row incomplete",IF(AND(OR($T69="Attempted",$T69="Exception"),$U69=""),"Missing exception code",IF(OR(NOT(ISNUMBER($N69)),$N69&lt;0,$N69&gt;'Settings'!$B$9),"Invalid package count",IF(OR(NOT(ISNUMBER($O69)),AND($P69&lt;&gt;"",NOT(ISNUMBER($P69))),$O69&lt;0,$O69&gt;'Settings'!$B$10,$P69&lt;0,$P69&gt;'Settings'!$B$10),"Invalid miles",IF($X69&gt;$W69,"COD collected exceeds amount","OK")))))))))))),"Review row")</f>
        <v/>
      </c>
    </row>
    <row r="70">
      <c r="A70" s="51" t="n"/>
      <c r="B70" s="26" t="n"/>
      <c r="C70" s="27" t="n"/>
      <c r="D70" s="26" t="n"/>
      <c r="E70" s="26" t="n"/>
      <c r="F70" s="28" t="n"/>
      <c r="G70" s="26" t="n"/>
      <c r="H70" s="26" t="n"/>
      <c r="I70" s="29" t="n"/>
      <c r="J70" s="30" t="n"/>
      <c r="K70" s="30" t="n"/>
      <c r="L70" s="26" t="n"/>
      <c r="M70" s="26" t="n"/>
      <c r="N70" s="27" t="n"/>
      <c r="O70" s="52" t="n"/>
      <c r="P70" s="52" t="n"/>
      <c r="Q70" s="30" t="n"/>
      <c r="R70" s="30" t="n"/>
      <c r="S70" s="30" t="n"/>
      <c r="T70" s="26" t="n"/>
      <c r="U70" s="26" t="n"/>
      <c r="V70" s="28" t="n"/>
      <c r="W70" s="32" t="n"/>
      <c r="X70" s="32" t="n"/>
      <c r="Y70" s="33">
        <f>IFERROR(IF(OR($R70="",$S70=""),"",ROUND(MOD($S70-$R70,1)*1440,0)),"")</f>
        <v/>
      </c>
      <c r="Z70" s="11">
        <f>IFERROR(IF(OR($T70&lt;&gt;"Delivered",$S70="",$K70=""),"",IF($S70&lt;=$K70,"Yes","No")),"")</f>
        <v/>
      </c>
      <c r="AA70" s="33">
        <f>IFERROR(IF(OR($T70&lt;&gt;"Delivered",$S70="",$K70=""),"",ROUND(MAX(0,($S70-$K70)*1440),0)),"")</f>
        <v/>
      </c>
      <c r="AB70" s="53">
        <f>IFERROR(IF(OR($P70="",$O70=""),"",$P70-$O70),"")</f>
        <v/>
      </c>
      <c r="AC70" s="35">
        <f>IFERROR(IF($P70="","",ROUND($P70*'Settings'!$B$6,2)),"")</f>
        <v/>
      </c>
      <c r="AD70" s="35">
        <f>IFERROR(IF($W70="","",MAX(0,$W70-IF($X70="",0,$X70))),"")</f>
        <v/>
      </c>
      <c r="AE70" s="16">
        <f>IFERROR(IF(COUNTA($A70:$X70)=0,"",IF(OR($A70="",$B70="",$C70="",$D70="",$E70="",$F70="",$G70="",$H70="",$I70="",$L70="",$M70="",$N70="",$T70=""),"Missing required field",IF(COUNTIFS($A$4:$A$1000,$A70,$B$4:$B$1000,$B70,$C$4:$C$1000,$C70)&gt;1,"Duplicate route stop",IF(OR($J70="",$K70=""),"Missing delivery window",IF($K70&lt;=$J70,"Invalid delivery window",IF(IFERROR(INDEX('Fleet Roster'!$C$4:$C$103,MATCH($L70,'Fleet Roster'!$A$4:$A$103,0)),"Not found")&lt;&gt;"Active","Driver not active",IF(IFERROR(INDEX('Fleet Roster'!$I$4:$I$103,MATCH($M70,'Fleet Roster'!$E$4:$E$103,0)),"Not found")&lt;&gt;"Active","Vehicle unavailable",IF(AND($T70="Delivered",OR($S70="",$P70="")),"Delivered row incomplete",IF(AND(OR($T70="Attempted",$T70="Exception"),$U70=""),"Missing exception code",IF(OR(NOT(ISNUMBER($N70)),$N70&lt;0,$N70&gt;'Settings'!$B$9),"Invalid package count",IF(OR(NOT(ISNUMBER($O70)),AND($P70&lt;&gt;"",NOT(ISNUMBER($P70))),$O70&lt;0,$O70&gt;'Settings'!$B$10,$P70&lt;0,$P70&gt;'Settings'!$B$10),"Invalid miles",IF($X70&gt;$W70,"COD collected exceeds amount","OK")))))))))))),"Review row")</f>
        <v/>
      </c>
    </row>
    <row r="71">
      <c r="A71" s="51" t="n"/>
      <c r="B71" s="26" t="n"/>
      <c r="C71" s="27" t="n"/>
      <c r="D71" s="26" t="n"/>
      <c r="E71" s="26" t="n"/>
      <c r="F71" s="28" t="n"/>
      <c r="G71" s="26" t="n"/>
      <c r="H71" s="26" t="n"/>
      <c r="I71" s="29" t="n"/>
      <c r="J71" s="30" t="n"/>
      <c r="K71" s="30" t="n"/>
      <c r="L71" s="26" t="n"/>
      <c r="M71" s="26" t="n"/>
      <c r="N71" s="27" t="n"/>
      <c r="O71" s="52" t="n"/>
      <c r="P71" s="52" t="n"/>
      <c r="Q71" s="30" t="n"/>
      <c r="R71" s="30" t="n"/>
      <c r="S71" s="30" t="n"/>
      <c r="T71" s="26" t="n"/>
      <c r="U71" s="26" t="n"/>
      <c r="V71" s="28" t="n"/>
      <c r="W71" s="32" t="n"/>
      <c r="X71" s="32" t="n"/>
      <c r="Y71" s="33">
        <f>IFERROR(IF(OR($R71="",$S71=""),"",ROUND(MOD($S71-$R71,1)*1440,0)),"")</f>
        <v/>
      </c>
      <c r="Z71" s="11">
        <f>IFERROR(IF(OR($T71&lt;&gt;"Delivered",$S71="",$K71=""),"",IF($S71&lt;=$K71,"Yes","No")),"")</f>
        <v/>
      </c>
      <c r="AA71" s="33">
        <f>IFERROR(IF(OR($T71&lt;&gt;"Delivered",$S71="",$K71=""),"",ROUND(MAX(0,($S71-$K71)*1440),0)),"")</f>
        <v/>
      </c>
      <c r="AB71" s="53">
        <f>IFERROR(IF(OR($P71="",$O71=""),"",$P71-$O71),"")</f>
        <v/>
      </c>
      <c r="AC71" s="35">
        <f>IFERROR(IF($P71="","",ROUND($P71*'Settings'!$B$6,2)),"")</f>
        <v/>
      </c>
      <c r="AD71" s="35">
        <f>IFERROR(IF($W71="","",MAX(0,$W71-IF($X71="",0,$X71))),"")</f>
        <v/>
      </c>
      <c r="AE71" s="16">
        <f>IFERROR(IF(COUNTA($A71:$X71)=0,"",IF(OR($A71="",$B71="",$C71="",$D71="",$E71="",$F71="",$G71="",$H71="",$I71="",$L71="",$M71="",$N71="",$T71=""),"Missing required field",IF(COUNTIFS($A$4:$A$1000,$A71,$B$4:$B$1000,$B71,$C$4:$C$1000,$C71)&gt;1,"Duplicate route stop",IF(OR($J71="",$K71=""),"Missing delivery window",IF($K71&lt;=$J71,"Invalid delivery window",IF(IFERROR(INDEX('Fleet Roster'!$C$4:$C$103,MATCH($L71,'Fleet Roster'!$A$4:$A$103,0)),"Not found")&lt;&gt;"Active","Driver not active",IF(IFERROR(INDEX('Fleet Roster'!$I$4:$I$103,MATCH($M71,'Fleet Roster'!$E$4:$E$103,0)),"Not found")&lt;&gt;"Active","Vehicle unavailable",IF(AND($T71="Delivered",OR($S71="",$P71="")),"Delivered row incomplete",IF(AND(OR($T71="Attempted",$T71="Exception"),$U71=""),"Missing exception code",IF(OR(NOT(ISNUMBER($N71)),$N71&lt;0,$N71&gt;'Settings'!$B$9),"Invalid package count",IF(OR(NOT(ISNUMBER($O71)),AND($P71&lt;&gt;"",NOT(ISNUMBER($P71))),$O71&lt;0,$O71&gt;'Settings'!$B$10,$P71&lt;0,$P71&gt;'Settings'!$B$10),"Invalid miles",IF($X71&gt;$W71,"COD collected exceeds amount","OK")))))))))))),"Review row")</f>
        <v/>
      </c>
    </row>
    <row r="72">
      <c r="A72" s="51" t="n"/>
      <c r="B72" s="26" t="n"/>
      <c r="C72" s="27" t="n"/>
      <c r="D72" s="26" t="n"/>
      <c r="E72" s="26" t="n"/>
      <c r="F72" s="28" t="n"/>
      <c r="G72" s="26" t="n"/>
      <c r="H72" s="26" t="n"/>
      <c r="I72" s="29" t="n"/>
      <c r="J72" s="30" t="n"/>
      <c r="K72" s="30" t="n"/>
      <c r="L72" s="26" t="n"/>
      <c r="M72" s="26" t="n"/>
      <c r="N72" s="27" t="n"/>
      <c r="O72" s="52" t="n"/>
      <c r="P72" s="52" t="n"/>
      <c r="Q72" s="30" t="n"/>
      <c r="R72" s="30" t="n"/>
      <c r="S72" s="30" t="n"/>
      <c r="T72" s="26" t="n"/>
      <c r="U72" s="26" t="n"/>
      <c r="V72" s="28" t="n"/>
      <c r="W72" s="32" t="n"/>
      <c r="X72" s="32" t="n"/>
      <c r="Y72" s="33">
        <f>IFERROR(IF(OR($R72="",$S72=""),"",ROUND(MOD($S72-$R72,1)*1440,0)),"")</f>
        <v/>
      </c>
      <c r="Z72" s="11">
        <f>IFERROR(IF(OR($T72&lt;&gt;"Delivered",$S72="",$K72=""),"",IF($S72&lt;=$K72,"Yes","No")),"")</f>
        <v/>
      </c>
      <c r="AA72" s="33">
        <f>IFERROR(IF(OR($T72&lt;&gt;"Delivered",$S72="",$K72=""),"",ROUND(MAX(0,($S72-$K72)*1440),0)),"")</f>
        <v/>
      </c>
      <c r="AB72" s="53">
        <f>IFERROR(IF(OR($P72="",$O72=""),"",$P72-$O72),"")</f>
        <v/>
      </c>
      <c r="AC72" s="35">
        <f>IFERROR(IF($P72="","",ROUND($P72*'Settings'!$B$6,2)),"")</f>
        <v/>
      </c>
      <c r="AD72" s="35">
        <f>IFERROR(IF($W72="","",MAX(0,$W72-IF($X72="",0,$X72))),"")</f>
        <v/>
      </c>
      <c r="AE72" s="16">
        <f>IFERROR(IF(COUNTA($A72:$X72)=0,"",IF(OR($A72="",$B72="",$C72="",$D72="",$E72="",$F72="",$G72="",$H72="",$I72="",$L72="",$M72="",$N72="",$T72=""),"Missing required field",IF(COUNTIFS($A$4:$A$1000,$A72,$B$4:$B$1000,$B72,$C$4:$C$1000,$C72)&gt;1,"Duplicate route stop",IF(OR($J72="",$K72=""),"Missing delivery window",IF($K72&lt;=$J72,"Invalid delivery window",IF(IFERROR(INDEX('Fleet Roster'!$C$4:$C$103,MATCH($L72,'Fleet Roster'!$A$4:$A$103,0)),"Not found")&lt;&gt;"Active","Driver not active",IF(IFERROR(INDEX('Fleet Roster'!$I$4:$I$103,MATCH($M72,'Fleet Roster'!$E$4:$E$103,0)),"Not found")&lt;&gt;"Active","Vehicle unavailable",IF(AND($T72="Delivered",OR($S72="",$P72="")),"Delivered row incomplete",IF(AND(OR($T72="Attempted",$T72="Exception"),$U72=""),"Missing exception code",IF(OR(NOT(ISNUMBER($N72)),$N72&lt;0,$N72&gt;'Settings'!$B$9),"Invalid package count",IF(OR(NOT(ISNUMBER($O72)),AND($P72&lt;&gt;"",NOT(ISNUMBER($P72))),$O72&lt;0,$O72&gt;'Settings'!$B$10,$P72&lt;0,$P72&gt;'Settings'!$B$10),"Invalid miles",IF($X72&gt;$W72,"COD collected exceeds amount","OK")))))))))))),"Review row")</f>
        <v/>
      </c>
    </row>
    <row r="73">
      <c r="A73" s="51" t="n"/>
      <c r="B73" s="26" t="n"/>
      <c r="C73" s="27" t="n"/>
      <c r="D73" s="26" t="n"/>
      <c r="E73" s="26" t="n"/>
      <c r="F73" s="28" t="n"/>
      <c r="G73" s="26" t="n"/>
      <c r="H73" s="26" t="n"/>
      <c r="I73" s="29" t="n"/>
      <c r="J73" s="30" t="n"/>
      <c r="K73" s="30" t="n"/>
      <c r="L73" s="26" t="n"/>
      <c r="M73" s="26" t="n"/>
      <c r="N73" s="27" t="n"/>
      <c r="O73" s="52" t="n"/>
      <c r="P73" s="52" t="n"/>
      <c r="Q73" s="30" t="n"/>
      <c r="R73" s="30" t="n"/>
      <c r="S73" s="30" t="n"/>
      <c r="T73" s="26" t="n"/>
      <c r="U73" s="26" t="n"/>
      <c r="V73" s="28" t="n"/>
      <c r="W73" s="32" t="n"/>
      <c r="X73" s="32" t="n"/>
      <c r="Y73" s="33">
        <f>IFERROR(IF(OR($R73="",$S73=""),"",ROUND(MOD($S73-$R73,1)*1440,0)),"")</f>
        <v/>
      </c>
      <c r="Z73" s="11">
        <f>IFERROR(IF(OR($T73&lt;&gt;"Delivered",$S73="",$K73=""),"",IF($S73&lt;=$K73,"Yes","No")),"")</f>
        <v/>
      </c>
      <c r="AA73" s="33">
        <f>IFERROR(IF(OR($T73&lt;&gt;"Delivered",$S73="",$K73=""),"",ROUND(MAX(0,($S73-$K73)*1440),0)),"")</f>
        <v/>
      </c>
      <c r="AB73" s="53">
        <f>IFERROR(IF(OR($P73="",$O73=""),"",$P73-$O73),"")</f>
        <v/>
      </c>
      <c r="AC73" s="35">
        <f>IFERROR(IF($P73="","",ROUND($P73*'Settings'!$B$6,2)),"")</f>
        <v/>
      </c>
      <c r="AD73" s="35">
        <f>IFERROR(IF($W73="","",MAX(0,$W73-IF($X73="",0,$X73))),"")</f>
        <v/>
      </c>
      <c r="AE73" s="16">
        <f>IFERROR(IF(COUNTA($A73:$X73)=0,"",IF(OR($A73="",$B73="",$C73="",$D73="",$E73="",$F73="",$G73="",$H73="",$I73="",$L73="",$M73="",$N73="",$T73=""),"Missing required field",IF(COUNTIFS($A$4:$A$1000,$A73,$B$4:$B$1000,$B73,$C$4:$C$1000,$C73)&gt;1,"Duplicate route stop",IF(OR($J73="",$K73=""),"Missing delivery window",IF($K73&lt;=$J73,"Invalid delivery window",IF(IFERROR(INDEX('Fleet Roster'!$C$4:$C$103,MATCH($L73,'Fleet Roster'!$A$4:$A$103,0)),"Not found")&lt;&gt;"Active","Driver not active",IF(IFERROR(INDEX('Fleet Roster'!$I$4:$I$103,MATCH($M73,'Fleet Roster'!$E$4:$E$103,0)),"Not found")&lt;&gt;"Active","Vehicle unavailable",IF(AND($T73="Delivered",OR($S73="",$P73="")),"Delivered row incomplete",IF(AND(OR($T73="Attempted",$T73="Exception"),$U73=""),"Missing exception code",IF(OR(NOT(ISNUMBER($N73)),$N73&lt;0,$N73&gt;'Settings'!$B$9),"Invalid package count",IF(OR(NOT(ISNUMBER($O73)),AND($P73&lt;&gt;"",NOT(ISNUMBER($P73))),$O73&lt;0,$O73&gt;'Settings'!$B$10,$P73&lt;0,$P73&gt;'Settings'!$B$10),"Invalid miles",IF($X73&gt;$W73,"COD collected exceeds amount","OK")))))))))))),"Review row")</f>
        <v/>
      </c>
    </row>
    <row r="74">
      <c r="A74" s="51" t="n"/>
      <c r="B74" s="26" t="n"/>
      <c r="C74" s="27" t="n"/>
      <c r="D74" s="26" t="n"/>
      <c r="E74" s="26" t="n"/>
      <c r="F74" s="28" t="n"/>
      <c r="G74" s="26" t="n"/>
      <c r="H74" s="26" t="n"/>
      <c r="I74" s="29" t="n"/>
      <c r="J74" s="30" t="n"/>
      <c r="K74" s="30" t="n"/>
      <c r="L74" s="26" t="n"/>
      <c r="M74" s="26" t="n"/>
      <c r="N74" s="27" t="n"/>
      <c r="O74" s="52" t="n"/>
      <c r="P74" s="52" t="n"/>
      <c r="Q74" s="30" t="n"/>
      <c r="R74" s="30" t="n"/>
      <c r="S74" s="30" t="n"/>
      <c r="T74" s="26" t="n"/>
      <c r="U74" s="26" t="n"/>
      <c r="V74" s="28" t="n"/>
      <c r="W74" s="32" t="n"/>
      <c r="X74" s="32" t="n"/>
      <c r="Y74" s="33">
        <f>IFERROR(IF(OR($R74="",$S74=""),"",ROUND(MOD($S74-$R74,1)*1440,0)),"")</f>
        <v/>
      </c>
      <c r="Z74" s="11">
        <f>IFERROR(IF(OR($T74&lt;&gt;"Delivered",$S74="",$K74=""),"",IF($S74&lt;=$K74,"Yes","No")),"")</f>
        <v/>
      </c>
      <c r="AA74" s="33">
        <f>IFERROR(IF(OR($T74&lt;&gt;"Delivered",$S74="",$K74=""),"",ROUND(MAX(0,($S74-$K74)*1440),0)),"")</f>
        <v/>
      </c>
      <c r="AB74" s="53">
        <f>IFERROR(IF(OR($P74="",$O74=""),"",$P74-$O74),"")</f>
        <v/>
      </c>
      <c r="AC74" s="35">
        <f>IFERROR(IF($P74="","",ROUND($P74*'Settings'!$B$6,2)),"")</f>
        <v/>
      </c>
      <c r="AD74" s="35">
        <f>IFERROR(IF($W74="","",MAX(0,$W74-IF($X74="",0,$X74))),"")</f>
        <v/>
      </c>
      <c r="AE74" s="16">
        <f>IFERROR(IF(COUNTA($A74:$X74)=0,"",IF(OR($A74="",$B74="",$C74="",$D74="",$E74="",$F74="",$G74="",$H74="",$I74="",$L74="",$M74="",$N74="",$T74=""),"Missing required field",IF(COUNTIFS($A$4:$A$1000,$A74,$B$4:$B$1000,$B74,$C$4:$C$1000,$C74)&gt;1,"Duplicate route stop",IF(OR($J74="",$K74=""),"Missing delivery window",IF($K74&lt;=$J74,"Invalid delivery window",IF(IFERROR(INDEX('Fleet Roster'!$C$4:$C$103,MATCH($L74,'Fleet Roster'!$A$4:$A$103,0)),"Not found")&lt;&gt;"Active","Driver not active",IF(IFERROR(INDEX('Fleet Roster'!$I$4:$I$103,MATCH($M74,'Fleet Roster'!$E$4:$E$103,0)),"Not found")&lt;&gt;"Active","Vehicle unavailable",IF(AND($T74="Delivered",OR($S74="",$P74="")),"Delivered row incomplete",IF(AND(OR($T74="Attempted",$T74="Exception"),$U74=""),"Missing exception code",IF(OR(NOT(ISNUMBER($N74)),$N74&lt;0,$N74&gt;'Settings'!$B$9),"Invalid package count",IF(OR(NOT(ISNUMBER($O74)),AND($P74&lt;&gt;"",NOT(ISNUMBER($P74))),$O74&lt;0,$O74&gt;'Settings'!$B$10,$P74&lt;0,$P74&gt;'Settings'!$B$10),"Invalid miles",IF($X74&gt;$W74,"COD collected exceeds amount","OK")))))))))))),"Review row")</f>
        <v/>
      </c>
    </row>
    <row r="75">
      <c r="A75" s="51" t="n"/>
      <c r="B75" s="26" t="n"/>
      <c r="C75" s="27" t="n"/>
      <c r="D75" s="26" t="n"/>
      <c r="E75" s="26" t="n"/>
      <c r="F75" s="28" t="n"/>
      <c r="G75" s="26" t="n"/>
      <c r="H75" s="26" t="n"/>
      <c r="I75" s="29" t="n"/>
      <c r="J75" s="30" t="n"/>
      <c r="K75" s="30" t="n"/>
      <c r="L75" s="26" t="n"/>
      <c r="M75" s="26" t="n"/>
      <c r="N75" s="27" t="n"/>
      <c r="O75" s="52" t="n"/>
      <c r="P75" s="52" t="n"/>
      <c r="Q75" s="30" t="n"/>
      <c r="R75" s="30" t="n"/>
      <c r="S75" s="30" t="n"/>
      <c r="T75" s="26" t="n"/>
      <c r="U75" s="26" t="n"/>
      <c r="V75" s="28" t="n"/>
      <c r="W75" s="32" t="n"/>
      <c r="X75" s="32" t="n"/>
      <c r="Y75" s="33">
        <f>IFERROR(IF(OR($R75="",$S75=""),"",ROUND(MOD($S75-$R75,1)*1440,0)),"")</f>
        <v/>
      </c>
      <c r="Z75" s="11">
        <f>IFERROR(IF(OR($T75&lt;&gt;"Delivered",$S75="",$K75=""),"",IF($S75&lt;=$K75,"Yes","No")),"")</f>
        <v/>
      </c>
      <c r="AA75" s="33">
        <f>IFERROR(IF(OR($T75&lt;&gt;"Delivered",$S75="",$K75=""),"",ROUND(MAX(0,($S75-$K75)*1440),0)),"")</f>
        <v/>
      </c>
      <c r="AB75" s="53">
        <f>IFERROR(IF(OR($P75="",$O75=""),"",$P75-$O75),"")</f>
        <v/>
      </c>
      <c r="AC75" s="35">
        <f>IFERROR(IF($P75="","",ROUND($P75*'Settings'!$B$6,2)),"")</f>
        <v/>
      </c>
      <c r="AD75" s="35">
        <f>IFERROR(IF($W75="","",MAX(0,$W75-IF($X75="",0,$X75))),"")</f>
        <v/>
      </c>
      <c r="AE75" s="16">
        <f>IFERROR(IF(COUNTA($A75:$X75)=0,"",IF(OR($A75="",$B75="",$C75="",$D75="",$E75="",$F75="",$G75="",$H75="",$I75="",$L75="",$M75="",$N75="",$T75=""),"Missing required field",IF(COUNTIFS($A$4:$A$1000,$A75,$B$4:$B$1000,$B75,$C$4:$C$1000,$C75)&gt;1,"Duplicate route stop",IF(OR($J75="",$K75=""),"Missing delivery window",IF($K75&lt;=$J75,"Invalid delivery window",IF(IFERROR(INDEX('Fleet Roster'!$C$4:$C$103,MATCH($L75,'Fleet Roster'!$A$4:$A$103,0)),"Not found")&lt;&gt;"Active","Driver not active",IF(IFERROR(INDEX('Fleet Roster'!$I$4:$I$103,MATCH($M75,'Fleet Roster'!$E$4:$E$103,0)),"Not found")&lt;&gt;"Active","Vehicle unavailable",IF(AND($T75="Delivered",OR($S75="",$P75="")),"Delivered row incomplete",IF(AND(OR($T75="Attempted",$T75="Exception"),$U75=""),"Missing exception code",IF(OR(NOT(ISNUMBER($N75)),$N75&lt;0,$N75&gt;'Settings'!$B$9),"Invalid package count",IF(OR(NOT(ISNUMBER($O75)),AND($P75&lt;&gt;"",NOT(ISNUMBER($P75))),$O75&lt;0,$O75&gt;'Settings'!$B$10,$P75&lt;0,$P75&gt;'Settings'!$B$10),"Invalid miles",IF($X75&gt;$W75,"COD collected exceeds amount","OK")))))))))))),"Review row")</f>
        <v/>
      </c>
    </row>
    <row r="76">
      <c r="A76" s="51" t="n"/>
      <c r="B76" s="26" t="n"/>
      <c r="C76" s="27" t="n"/>
      <c r="D76" s="26" t="n"/>
      <c r="E76" s="26" t="n"/>
      <c r="F76" s="28" t="n"/>
      <c r="G76" s="26" t="n"/>
      <c r="H76" s="26" t="n"/>
      <c r="I76" s="29" t="n"/>
      <c r="J76" s="30" t="n"/>
      <c r="K76" s="30" t="n"/>
      <c r="L76" s="26" t="n"/>
      <c r="M76" s="26" t="n"/>
      <c r="N76" s="27" t="n"/>
      <c r="O76" s="52" t="n"/>
      <c r="P76" s="52" t="n"/>
      <c r="Q76" s="30" t="n"/>
      <c r="R76" s="30" t="n"/>
      <c r="S76" s="30" t="n"/>
      <c r="T76" s="26" t="n"/>
      <c r="U76" s="26" t="n"/>
      <c r="V76" s="28" t="n"/>
      <c r="W76" s="32" t="n"/>
      <c r="X76" s="32" t="n"/>
      <c r="Y76" s="33">
        <f>IFERROR(IF(OR($R76="",$S76=""),"",ROUND(MOD($S76-$R76,1)*1440,0)),"")</f>
        <v/>
      </c>
      <c r="Z76" s="11">
        <f>IFERROR(IF(OR($T76&lt;&gt;"Delivered",$S76="",$K76=""),"",IF($S76&lt;=$K76,"Yes","No")),"")</f>
        <v/>
      </c>
      <c r="AA76" s="33">
        <f>IFERROR(IF(OR($T76&lt;&gt;"Delivered",$S76="",$K76=""),"",ROUND(MAX(0,($S76-$K76)*1440),0)),"")</f>
        <v/>
      </c>
      <c r="AB76" s="53">
        <f>IFERROR(IF(OR($P76="",$O76=""),"",$P76-$O76),"")</f>
        <v/>
      </c>
      <c r="AC76" s="35">
        <f>IFERROR(IF($P76="","",ROUND($P76*'Settings'!$B$6,2)),"")</f>
        <v/>
      </c>
      <c r="AD76" s="35">
        <f>IFERROR(IF($W76="","",MAX(0,$W76-IF($X76="",0,$X76))),"")</f>
        <v/>
      </c>
      <c r="AE76" s="16">
        <f>IFERROR(IF(COUNTA($A76:$X76)=0,"",IF(OR($A76="",$B76="",$C76="",$D76="",$E76="",$F76="",$G76="",$H76="",$I76="",$L76="",$M76="",$N76="",$T76=""),"Missing required field",IF(COUNTIFS($A$4:$A$1000,$A76,$B$4:$B$1000,$B76,$C$4:$C$1000,$C76)&gt;1,"Duplicate route stop",IF(OR($J76="",$K76=""),"Missing delivery window",IF($K76&lt;=$J76,"Invalid delivery window",IF(IFERROR(INDEX('Fleet Roster'!$C$4:$C$103,MATCH($L76,'Fleet Roster'!$A$4:$A$103,0)),"Not found")&lt;&gt;"Active","Driver not active",IF(IFERROR(INDEX('Fleet Roster'!$I$4:$I$103,MATCH($M76,'Fleet Roster'!$E$4:$E$103,0)),"Not found")&lt;&gt;"Active","Vehicle unavailable",IF(AND($T76="Delivered",OR($S76="",$P76="")),"Delivered row incomplete",IF(AND(OR($T76="Attempted",$T76="Exception"),$U76=""),"Missing exception code",IF(OR(NOT(ISNUMBER($N76)),$N76&lt;0,$N76&gt;'Settings'!$B$9),"Invalid package count",IF(OR(NOT(ISNUMBER($O76)),AND($P76&lt;&gt;"",NOT(ISNUMBER($P76))),$O76&lt;0,$O76&gt;'Settings'!$B$10,$P76&lt;0,$P76&gt;'Settings'!$B$10),"Invalid miles",IF($X76&gt;$W76,"COD collected exceeds amount","OK")))))))))))),"Review row")</f>
        <v/>
      </c>
    </row>
    <row r="77">
      <c r="A77" s="51" t="n"/>
      <c r="B77" s="26" t="n"/>
      <c r="C77" s="27" t="n"/>
      <c r="D77" s="26" t="n"/>
      <c r="E77" s="26" t="n"/>
      <c r="F77" s="28" t="n"/>
      <c r="G77" s="26" t="n"/>
      <c r="H77" s="26" t="n"/>
      <c r="I77" s="29" t="n"/>
      <c r="J77" s="30" t="n"/>
      <c r="K77" s="30" t="n"/>
      <c r="L77" s="26" t="n"/>
      <c r="M77" s="26" t="n"/>
      <c r="N77" s="27" t="n"/>
      <c r="O77" s="52" t="n"/>
      <c r="P77" s="52" t="n"/>
      <c r="Q77" s="30" t="n"/>
      <c r="R77" s="30" t="n"/>
      <c r="S77" s="30" t="n"/>
      <c r="T77" s="26" t="n"/>
      <c r="U77" s="26" t="n"/>
      <c r="V77" s="28" t="n"/>
      <c r="W77" s="32" t="n"/>
      <c r="X77" s="32" t="n"/>
      <c r="Y77" s="33">
        <f>IFERROR(IF(OR($R77="",$S77=""),"",ROUND(MOD($S77-$R77,1)*1440,0)),"")</f>
        <v/>
      </c>
      <c r="Z77" s="11">
        <f>IFERROR(IF(OR($T77&lt;&gt;"Delivered",$S77="",$K77=""),"",IF($S77&lt;=$K77,"Yes","No")),"")</f>
        <v/>
      </c>
      <c r="AA77" s="33">
        <f>IFERROR(IF(OR($T77&lt;&gt;"Delivered",$S77="",$K77=""),"",ROUND(MAX(0,($S77-$K77)*1440),0)),"")</f>
        <v/>
      </c>
      <c r="AB77" s="53">
        <f>IFERROR(IF(OR($P77="",$O77=""),"",$P77-$O77),"")</f>
        <v/>
      </c>
      <c r="AC77" s="35">
        <f>IFERROR(IF($P77="","",ROUND($P77*'Settings'!$B$6,2)),"")</f>
        <v/>
      </c>
      <c r="AD77" s="35">
        <f>IFERROR(IF($W77="","",MAX(0,$W77-IF($X77="",0,$X77))),"")</f>
        <v/>
      </c>
      <c r="AE77" s="16">
        <f>IFERROR(IF(COUNTA($A77:$X77)=0,"",IF(OR($A77="",$B77="",$C77="",$D77="",$E77="",$F77="",$G77="",$H77="",$I77="",$L77="",$M77="",$N77="",$T77=""),"Missing required field",IF(COUNTIFS($A$4:$A$1000,$A77,$B$4:$B$1000,$B77,$C$4:$C$1000,$C77)&gt;1,"Duplicate route stop",IF(OR($J77="",$K77=""),"Missing delivery window",IF($K77&lt;=$J77,"Invalid delivery window",IF(IFERROR(INDEX('Fleet Roster'!$C$4:$C$103,MATCH($L77,'Fleet Roster'!$A$4:$A$103,0)),"Not found")&lt;&gt;"Active","Driver not active",IF(IFERROR(INDEX('Fleet Roster'!$I$4:$I$103,MATCH($M77,'Fleet Roster'!$E$4:$E$103,0)),"Not found")&lt;&gt;"Active","Vehicle unavailable",IF(AND($T77="Delivered",OR($S77="",$P77="")),"Delivered row incomplete",IF(AND(OR($T77="Attempted",$T77="Exception"),$U77=""),"Missing exception code",IF(OR(NOT(ISNUMBER($N77)),$N77&lt;0,$N77&gt;'Settings'!$B$9),"Invalid package count",IF(OR(NOT(ISNUMBER($O77)),AND($P77&lt;&gt;"",NOT(ISNUMBER($P77))),$O77&lt;0,$O77&gt;'Settings'!$B$10,$P77&lt;0,$P77&gt;'Settings'!$B$10),"Invalid miles",IF($X77&gt;$W77,"COD collected exceeds amount","OK")))))))))))),"Review row")</f>
        <v/>
      </c>
    </row>
    <row r="78">
      <c r="A78" s="51" t="n"/>
      <c r="B78" s="26" t="n"/>
      <c r="C78" s="27" t="n"/>
      <c r="D78" s="26" t="n"/>
      <c r="E78" s="26" t="n"/>
      <c r="F78" s="28" t="n"/>
      <c r="G78" s="26" t="n"/>
      <c r="H78" s="26" t="n"/>
      <c r="I78" s="29" t="n"/>
      <c r="J78" s="30" t="n"/>
      <c r="K78" s="30" t="n"/>
      <c r="L78" s="26" t="n"/>
      <c r="M78" s="26" t="n"/>
      <c r="N78" s="27" t="n"/>
      <c r="O78" s="52" t="n"/>
      <c r="P78" s="52" t="n"/>
      <c r="Q78" s="30" t="n"/>
      <c r="R78" s="30" t="n"/>
      <c r="S78" s="30" t="n"/>
      <c r="T78" s="26" t="n"/>
      <c r="U78" s="26" t="n"/>
      <c r="V78" s="28" t="n"/>
      <c r="W78" s="32" t="n"/>
      <c r="X78" s="32" t="n"/>
      <c r="Y78" s="33">
        <f>IFERROR(IF(OR($R78="",$S78=""),"",ROUND(MOD($S78-$R78,1)*1440,0)),"")</f>
        <v/>
      </c>
      <c r="Z78" s="11">
        <f>IFERROR(IF(OR($T78&lt;&gt;"Delivered",$S78="",$K78=""),"",IF($S78&lt;=$K78,"Yes","No")),"")</f>
        <v/>
      </c>
      <c r="AA78" s="33">
        <f>IFERROR(IF(OR($T78&lt;&gt;"Delivered",$S78="",$K78=""),"",ROUND(MAX(0,($S78-$K78)*1440),0)),"")</f>
        <v/>
      </c>
      <c r="AB78" s="53">
        <f>IFERROR(IF(OR($P78="",$O78=""),"",$P78-$O78),"")</f>
        <v/>
      </c>
      <c r="AC78" s="35">
        <f>IFERROR(IF($P78="","",ROUND($P78*'Settings'!$B$6,2)),"")</f>
        <v/>
      </c>
      <c r="AD78" s="35">
        <f>IFERROR(IF($W78="","",MAX(0,$W78-IF($X78="",0,$X78))),"")</f>
        <v/>
      </c>
      <c r="AE78" s="16">
        <f>IFERROR(IF(COUNTA($A78:$X78)=0,"",IF(OR($A78="",$B78="",$C78="",$D78="",$E78="",$F78="",$G78="",$H78="",$I78="",$L78="",$M78="",$N78="",$T78=""),"Missing required field",IF(COUNTIFS($A$4:$A$1000,$A78,$B$4:$B$1000,$B78,$C$4:$C$1000,$C78)&gt;1,"Duplicate route stop",IF(OR($J78="",$K78=""),"Missing delivery window",IF($K78&lt;=$J78,"Invalid delivery window",IF(IFERROR(INDEX('Fleet Roster'!$C$4:$C$103,MATCH($L78,'Fleet Roster'!$A$4:$A$103,0)),"Not found")&lt;&gt;"Active","Driver not active",IF(IFERROR(INDEX('Fleet Roster'!$I$4:$I$103,MATCH($M78,'Fleet Roster'!$E$4:$E$103,0)),"Not found")&lt;&gt;"Active","Vehicle unavailable",IF(AND($T78="Delivered",OR($S78="",$P78="")),"Delivered row incomplete",IF(AND(OR($T78="Attempted",$T78="Exception"),$U78=""),"Missing exception code",IF(OR(NOT(ISNUMBER($N78)),$N78&lt;0,$N78&gt;'Settings'!$B$9),"Invalid package count",IF(OR(NOT(ISNUMBER($O78)),AND($P78&lt;&gt;"",NOT(ISNUMBER($P78))),$O78&lt;0,$O78&gt;'Settings'!$B$10,$P78&lt;0,$P78&gt;'Settings'!$B$10),"Invalid miles",IF($X78&gt;$W78,"COD collected exceeds amount","OK")))))))))))),"Review row")</f>
        <v/>
      </c>
    </row>
    <row r="79">
      <c r="A79" s="51" t="n"/>
      <c r="B79" s="26" t="n"/>
      <c r="C79" s="27" t="n"/>
      <c r="D79" s="26" t="n"/>
      <c r="E79" s="26" t="n"/>
      <c r="F79" s="28" t="n"/>
      <c r="G79" s="26" t="n"/>
      <c r="H79" s="26" t="n"/>
      <c r="I79" s="29" t="n"/>
      <c r="J79" s="30" t="n"/>
      <c r="K79" s="30" t="n"/>
      <c r="L79" s="26" t="n"/>
      <c r="M79" s="26" t="n"/>
      <c r="N79" s="27" t="n"/>
      <c r="O79" s="52" t="n"/>
      <c r="P79" s="52" t="n"/>
      <c r="Q79" s="30" t="n"/>
      <c r="R79" s="30" t="n"/>
      <c r="S79" s="30" t="n"/>
      <c r="T79" s="26" t="n"/>
      <c r="U79" s="26" t="n"/>
      <c r="V79" s="28" t="n"/>
      <c r="W79" s="32" t="n"/>
      <c r="X79" s="32" t="n"/>
      <c r="Y79" s="33">
        <f>IFERROR(IF(OR($R79="",$S79=""),"",ROUND(MOD($S79-$R79,1)*1440,0)),"")</f>
        <v/>
      </c>
      <c r="Z79" s="11">
        <f>IFERROR(IF(OR($T79&lt;&gt;"Delivered",$S79="",$K79=""),"",IF($S79&lt;=$K79,"Yes","No")),"")</f>
        <v/>
      </c>
      <c r="AA79" s="33">
        <f>IFERROR(IF(OR($T79&lt;&gt;"Delivered",$S79="",$K79=""),"",ROUND(MAX(0,($S79-$K79)*1440),0)),"")</f>
        <v/>
      </c>
      <c r="AB79" s="53">
        <f>IFERROR(IF(OR($P79="",$O79=""),"",$P79-$O79),"")</f>
        <v/>
      </c>
      <c r="AC79" s="35">
        <f>IFERROR(IF($P79="","",ROUND($P79*'Settings'!$B$6,2)),"")</f>
        <v/>
      </c>
      <c r="AD79" s="35">
        <f>IFERROR(IF($W79="","",MAX(0,$W79-IF($X79="",0,$X79))),"")</f>
        <v/>
      </c>
      <c r="AE79" s="16">
        <f>IFERROR(IF(COUNTA($A79:$X79)=0,"",IF(OR($A79="",$B79="",$C79="",$D79="",$E79="",$F79="",$G79="",$H79="",$I79="",$L79="",$M79="",$N79="",$T79=""),"Missing required field",IF(COUNTIFS($A$4:$A$1000,$A79,$B$4:$B$1000,$B79,$C$4:$C$1000,$C79)&gt;1,"Duplicate route stop",IF(OR($J79="",$K79=""),"Missing delivery window",IF($K79&lt;=$J79,"Invalid delivery window",IF(IFERROR(INDEX('Fleet Roster'!$C$4:$C$103,MATCH($L79,'Fleet Roster'!$A$4:$A$103,0)),"Not found")&lt;&gt;"Active","Driver not active",IF(IFERROR(INDEX('Fleet Roster'!$I$4:$I$103,MATCH($M79,'Fleet Roster'!$E$4:$E$103,0)),"Not found")&lt;&gt;"Active","Vehicle unavailable",IF(AND($T79="Delivered",OR($S79="",$P79="")),"Delivered row incomplete",IF(AND(OR($T79="Attempted",$T79="Exception"),$U79=""),"Missing exception code",IF(OR(NOT(ISNUMBER($N79)),$N79&lt;0,$N79&gt;'Settings'!$B$9),"Invalid package count",IF(OR(NOT(ISNUMBER($O79)),AND($P79&lt;&gt;"",NOT(ISNUMBER($P79))),$O79&lt;0,$O79&gt;'Settings'!$B$10,$P79&lt;0,$P79&gt;'Settings'!$B$10),"Invalid miles",IF($X79&gt;$W79,"COD collected exceeds amount","OK")))))))))))),"Review row")</f>
        <v/>
      </c>
    </row>
    <row r="80">
      <c r="A80" s="51" t="n"/>
      <c r="B80" s="26" t="n"/>
      <c r="C80" s="27" t="n"/>
      <c r="D80" s="26" t="n"/>
      <c r="E80" s="26" t="n"/>
      <c r="F80" s="28" t="n"/>
      <c r="G80" s="26" t="n"/>
      <c r="H80" s="26" t="n"/>
      <c r="I80" s="29" t="n"/>
      <c r="J80" s="30" t="n"/>
      <c r="K80" s="30" t="n"/>
      <c r="L80" s="26" t="n"/>
      <c r="M80" s="26" t="n"/>
      <c r="N80" s="27" t="n"/>
      <c r="O80" s="52" t="n"/>
      <c r="P80" s="52" t="n"/>
      <c r="Q80" s="30" t="n"/>
      <c r="R80" s="30" t="n"/>
      <c r="S80" s="30" t="n"/>
      <c r="T80" s="26" t="n"/>
      <c r="U80" s="26" t="n"/>
      <c r="V80" s="28" t="n"/>
      <c r="W80" s="32" t="n"/>
      <c r="X80" s="32" t="n"/>
      <c r="Y80" s="33">
        <f>IFERROR(IF(OR($R80="",$S80=""),"",ROUND(MOD($S80-$R80,1)*1440,0)),"")</f>
        <v/>
      </c>
      <c r="Z80" s="11">
        <f>IFERROR(IF(OR($T80&lt;&gt;"Delivered",$S80="",$K80=""),"",IF($S80&lt;=$K80,"Yes","No")),"")</f>
        <v/>
      </c>
      <c r="AA80" s="33">
        <f>IFERROR(IF(OR($T80&lt;&gt;"Delivered",$S80="",$K80=""),"",ROUND(MAX(0,($S80-$K80)*1440),0)),"")</f>
        <v/>
      </c>
      <c r="AB80" s="53">
        <f>IFERROR(IF(OR($P80="",$O80=""),"",$P80-$O80),"")</f>
        <v/>
      </c>
      <c r="AC80" s="35">
        <f>IFERROR(IF($P80="","",ROUND($P80*'Settings'!$B$6,2)),"")</f>
        <v/>
      </c>
      <c r="AD80" s="35">
        <f>IFERROR(IF($W80="","",MAX(0,$W80-IF($X80="",0,$X80))),"")</f>
        <v/>
      </c>
      <c r="AE80" s="16">
        <f>IFERROR(IF(COUNTA($A80:$X80)=0,"",IF(OR($A80="",$B80="",$C80="",$D80="",$E80="",$F80="",$G80="",$H80="",$I80="",$L80="",$M80="",$N80="",$T80=""),"Missing required field",IF(COUNTIFS($A$4:$A$1000,$A80,$B$4:$B$1000,$B80,$C$4:$C$1000,$C80)&gt;1,"Duplicate route stop",IF(OR($J80="",$K80=""),"Missing delivery window",IF($K80&lt;=$J80,"Invalid delivery window",IF(IFERROR(INDEX('Fleet Roster'!$C$4:$C$103,MATCH($L80,'Fleet Roster'!$A$4:$A$103,0)),"Not found")&lt;&gt;"Active","Driver not active",IF(IFERROR(INDEX('Fleet Roster'!$I$4:$I$103,MATCH($M80,'Fleet Roster'!$E$4:$E$103,0)),"Not found")&lt;&gt;"Active","Vehicle unavailable",IF(AND($T80="Delivered",OR($S80="",$P80="")),"Delivered row incomplete",IF(AND(OR($T80="Attempted",$T80="Exception"),$U80=""),"Missing exception code",IF(OR(NOT(ISNUMBER($N80)),$N80&lt;0,$N80&gt;'Settings'!$B$9),"Invalid package count",IF(OR(NOT(ISNUMBER($O80)),AND($P80&lt;&gt;"",NOT(ISNUMBER($P80))),$O80&lt;0,$O80&gt;'Settings'!$B$10,$P80&lt;0,$P80&gt;'Settings'!$B$10),"Invalid miles",IF($X80&gt;$W80,"COD collected exceeds amount","OK")))))))))))),"Review row")</f>
        <v/>
      </c>
    </row>
    <row r="81">
      <c r="A81" s="51" t="n"/>
      <c r="B81" s="26" t="n"/>
      <c r="C81" s="27" t="n"/>
      <c r="D81" s="26" t="n"/>
      <c r="E81" s="26" t="n"/>
      <c r="F81" s="28" t="n"/>
      <c r="G81" s="26" t="n"/>
      <c r="H81" s="26" t="n"/>
      <c r="I81" s="29" t="n"/>
      <c r="J81" s="30" t="n"/>
      <c r="K81" s="30" t="n"/>
      <c r="L81" s="26" t="n"/>
      <c r="M81" s="26" t="n"/>
      <c r="N81" s="27" t="n"/>
      <c r="O81" s="52" t="n"/>
      <c r="P81" s="52" t="n"/>
      <c r="Q81" s="30" t="n"/>
      <c r="R81" s="30" t="n"/>
      <c r="S81" s="30" t="n"/>
      <c r="T81" s="26" t="n"/>
      <c r="U81" s="26" t="n"/>
      <c r="V81" s="28" t="n"/>
      <c r="W81" s="32" t="n"/>
      <c r="X81" s="32" t="n"/>
      <c r="Y81" s="33">
        <f>IFERROR(IF(OR($R81="",$S81=""),"",ROUND(MOD($S81-$R81,1)*1440,0)),"")</f>
        <v/>
      </c>
      <c r="Z81" s="11">
        <f>IFERROR(IF(OR($T81&lt;&gt;"Delivered",$S81="",$K81=""),"",IF($S81&lt;=$K81,"Yes","No")),"")</f>
        <v/>
      </c>
      <c r="AA81" s="33">
        <f>IFERROR(IF(OR($T81&lt;&gt;"Delivered",$S81="",$K81=""),"",ROUND(MAX(0,($S81-$K81)*1440),0)),"")</f>
        <v/>
      </c>
      <c r="AB81" s="53">
        <f>IFERROR(IF(OR($P81="",$O81=""),"",$P81-$O81),"")</f>
        <v/>
      </c>
      <c r="AC81" s="35">
        <f>IFERROR(IF($P81="","",ROUND($P81*'Settings'!$B$6,2)),"")</f>
        <v/>
      </c>
      <c r="AD81" s="35">
        <f>IFERROR(IF($W81="","",MAX(0,$W81-IF($X81="",0,$X81))),"")</f>
        <v/>
      </c>
      <c r="AE81" s="16">
        <f>IFERROR(IF(COUNTA($A81:$X81)=0,"",IF(OR($A81="",$B81="",$C81="",$D81="",$E81="",$F81="",$G81="",$H81="",$I81="",$L81="",$M81="",$N81="",$T81=""),"Missing required field",IF(COUNTIFS($A$4:$A$1000,$A81,$B$4:$B$1000,$B81,$C$4:$C$1000,$C81)&gt;1,"Duplicate route stop",IF(OR($J81="",$K81=""),"Missing delivery window",IF($K81&lt;=$J81,"Invalid delivery window",IF(IFERROR(INDEX('Fleet Roster'!$C$4:$C$103,MATCH($L81,'Fleet Roster'!$A$4:$A$103,0)),"Not found")&lt;&gt;"Active","Driver not active",IF(IFERROR(INDEX('Fleet Roster'!$I$4:$I$103,MATCH($M81,'Fleet Roster'!$E$4:$E$103,0)),"Not found")&lt;&gt;"Active","Vehicle unavailable",IF(AND($T81="Delivered",OR($S81="",$P81="")),"Delivered row incomplete",IF(AND(OR($T81="Attempted",$T81="Exception"),$U81=""),"Missing exception code",IF(OR(NOT(ISNUMBER($N81)),$N81&lt;0,$N81&gt;'Settings'!$B$9),"Invalid package count",IF(OR(NOT(ISNUMBER($O81)),AND($P81&lt;&gt;"",NOT(ISNUMBER($P81))),$O81&lt;0,$O81&gt;'Settings'!$B$10,$P81&lt;0,$P81&gt;'Settings'!$B$10),"Invalid miles",IF($X81&gt;$W81,"COD collected exceeds amount","OK")))))))))))),"Review row")</f>
        <v/>
      </c>
    </row>
    <row r="82">
      <c r="A82" s="51" t="n"/>
      <c r="B82" s="26" t="n"/>
      <c r="C82" s="27" t="n"/>
      <c r="D82" s="26" t="n"/>
      <c r="E82" s="26" t="n"/>
      <c r="F82" s="28" t="n"/>
      <c r="G82" s="26" t="n"/>
      <c r="H82" s="26" t="n"/>
      <c r="I82" s="29" t="n"/>
      <c r="J82" s="30" t="n"/>
      <c r="K82" s="30" t="n"/>
      <c r="L82" s="26" t="n"/>
      <c r="M82" s="26" t="n"/>
      <c r="N82" s="27" t="n"/>
      <c r="O82" s="52" t="n"/>
      <c r="P82" s="52" t="n"/>
      <c r="Q82" s="30" t="n"/>
      <c r="R82" s="30" t="n"/>
      <c r="S82" s="30" t="n"/>
      <c r="T82" s="26" t="n"/>
      <c r="U82" s="26" t="n"/>
      <c r="V82" s="28" t="n"/>
      <c r="W82" s="32" t="n"/>
      <c r="X82" s="32" t="n"/>
      <c r="Y82" s="33">
        <f>IFERROR(IF(OR($R82="",$S82=""),"",ROUND(MOD($S82-$R82,1)*1440,0)),"")</f>
        <v/>
      </c>
      <c r="Z82" s="11">
        <f>IFERROR(IF(OR($T82&lt;&gt;"Delivered",$S82="",$K82=""),"",IF($S82&lt;=$K82,"Yes","No")),"")</f>
        <v/>
      </c>
      <c r="AA82" s="33">
        <f>IFERROR(IF(OR($T82&lt;&gt;"Delivered",$S82="",$K82=""),"",ROUND(MAX(0,($S82-$K82)*1440),0)),"")</f>
        <v/>
      </c>
      <c r="AB82" s="53">
        <f>IFERROR(IF(OR($P82="",$O82=""),"",$P82-$O82),"")</f>
        <v/>
      </c>
      <c r="AC82" s="35">
        <f>IFERROR(IF($P82="","",ROUND($P82*'Settings'!$B$6,2)),"")</f>
        <v/>
      </c>
      <c r="AD82" s="35">
        <f>IFERROR(IF($W82="","",MAX(0,$W82-IF($X82="",0,$X82))),"")</f>
        <v/>
      </c>
      <c r="AE82" s="16">
        <f>IFERROR(IF(COUNTA($A82:$X82)=0,"",IF(OR($A82="",$B82="",$C82="",$D82="",$E82="",$F82="",$G82="",$H82="",$I82="",$L82="",$M82="",$N82="",$T82=""),"Missing required field",IF(COUNTIFS($A$4:$A$1000,$A82,$B$4:$B$1000,$B82,$C$4:$C$1000,$C82)&gt;1,"Duplicate route stop",IF(OR($J82="",$K82=""),"Missing delivery window",IF($K82&lt;=$J82,"Invalid delivery window",IF(IFERROR(INDEX('Fleet Roster'!$C$4:$C$103,MATCH($L82,'Fleet Roster'!$A$4:$A$103,0)),"Not found")&lt;&gt;"Active","Driver not active",IF(IFERROR(INDEX('Fleet Roster'!$I$4:$I$103,MATCH($M82,'Fleet Roster'!$E$4:$E$103,0)),"Not found")&lt;&gt;"Active","Vehicle unavailable",IF(AND($T82="Delivered",OR($S82="",$P82="")),"Delivered row incomplete",IF(AND(OR($T82="Attempted",$T82="Exception"),$U82=""),"Missing exception code",IF(OR(NOT(ISNUMBER($N82)),$N82&lt;0,$N82&gt;'Settings'!$B$9),"Invalid package count",IF(OR(NOT(ISNUMBER($O82)),AND($P82&lt;&gt;"",NOT(ISNUMBER($P82))),$O82&lt;0,$O82&gt;'Settings'!$B$10,$P82&lt;0,$P82&gt;'Settings'!$B$10),"Invalid miles",IF($X82&gt;$W82,"COD collected exceeds amount","OK")))))))))))),"Review row")</f>
        <v/>
      </c>
    </row>
    <row r="83">
      <c r="A83" s="51" t="n"/>
      <c r="B83" s="26" t="n"/>
      <c r="C83" s="27" t="n"/>
      <c r="D83" s="26" t="n"/>
      <c r="E83" s="26" t="n"/>
      <c r="F83" s="28" t="n"/>
      <c r="G83" s="26" t="n"/>
      <c r="H83" s="26" t="n"/>
      <c r="I83" s="29" t="n"/>
      <c r="J83" s="30" t="n"/>
      <c r="K83" s="30" t="n"/>
      <c r="L83" s="26" t="n"/>
      <c r="M83" s="26" t="n"/>
      <c r="N83" s="27" t="n"/>
      <c r="O83" s="52" t="n"/>
      <c r="P83" s="52" t="n"/>
      <c r="Q83" s="30" t="n"/>
      <c r="R83" s="30" t="n"/>
      <c r="S83" s="30" t="n"/>
      <c r="T83" s="26" t="n"/>
      <c r="U83" s="26" t="n"/>
      <c r="V83" s="28" t="n"/>
      <c r="W83" s="32" t="n"/>
      <c r="X83" s="32" t="n"/>
      <c r="Y83" s="33">
        <f>IFERROR(IF(OR($R83="",$S83=""),"",ROUND(MOD($S83-$R83,1)*1440,0)),"")</f>
        <v/>
      </c>
      <c r="Z83" s="11">
        <f>IFERROR(IF(OR($T83&lt;&gt;"Delivered",$S83="",$K83=""),"",IF($S83&lt;=$K83,"Yes","No")),"")</f>
        <v/>
      </c>
      <c r="AA83" s="33">
        <f>IFERROR(IF(OR($T83&lt;&gt;"Delivered",$S83="",$K83=""),"",ROUND(MAX(0,($S83-$K83)*1440),0)),"")</f>
        <v/>
      </c>
      <c r="AB83" s="53">
        <f>IFERROR(IF(OR($P83="",$O83=""),"",$P83-$O83),"")</f>
        <v/>
      </c>
      <c r="AC83" s="35">
        <f>IFERROR(IF($P83="","",ROUND($P83*'Settings'!$B$6,2)),"")</f>
        <v/>
      </c>
      <c r="AD83" s="35">
        <f>IFERROR(IF($W83="","",MAX(0,$W83-IF($X83="",0,$X83))),"")</f>
        <v/>
      </c>
      <c r="AE83" s="16">
        <f>IFERROR(IF(COUNTA($A83:$X83)=0,"",IF(OR($A83="",$B83="",$C83="",$D83="",$E83="",$F83="",$G83="",$H83="",$I83="",$L83="",$M83="",$N83="",$T83=""),"Missing required field",IF(COUNTIFS($A$4:$A$1000,$A83,$B$4:$B$1000,$B83,$C$4:$C$1000,$C83)&gt;1,"Duplicate route stop",IF(OR($J83="",$K83=""),"Missing delivery window",IF($K83&lt;=$J83,"Invalid delivery window",IF(IFERROR(INDEX('Fleet Roster'!$C$4:$C$103,MATCH($L83,'Fleet Roster'!$A$4:$A$103,0)),"Not found")&lt;&gt;"Active","Driver not active",IF(IFERROR(INDEX('Fleet Roster'!$I$4:$I$103,MATCH($M83,'Fleet Roster'!$E$4:$E$103,0)),"Not found")&lt;&gt;"Active","Vehicle unavailable",IF(AND($T83="Delivered",OR($S83="",$P83="")),"Delivered row incomplete",IF(AND(OR($T83="Attempted",$T83="Exception"),$U83=""),"Missing exception code",IF(OR(NOT(ISNUMBER($N83)),$N83&lt;0,$N83&gt;'Settings'!$B$9),"Invalid package count",IF(OR(NOT(ISNUMBER($O83)),AND($P83&lt;&gt;"",NOT(ISNUMBER($P83))),$O83&lt;0,$O83&gt;'Settings'!$B$10,$P83&lt;0,$P83&gt;'Settings'!$B$10),"Invalid miles",IF($X83&gt;$W83,"COD collected exceeds amount","OK")))))))))))),"Review row")</f>
        <v/>
      </c>
    </row>
    <row r="84">
      <c r="A84" s="51" t="n"/>
      <c r="B84" s="26" t="n"/>
      <c r="C84" s="27" t="n"/>
      <c r="D84" s="26" t="n"/>
      <c r="E84" s="26" t="n"/>
      <c r="F84" s="28" t="n"/>
      <c r="G84" s="26" t="n"/>
      <c r="H84" s="26" t="n"/>
      <c r="I84" s="29" t="n"/>
      <c r="J84" s="30" t="n"/>
      <c r="K84" s="30" t="n"/>
      <c r="L84" s="26" t="n"/>
      <c r="M84" s="26" t="n"/>
      <c r="N84" s="27" t="n"/>
      <c r="O84" s="52" t="n"/>
      <c r="P84" s="52" t="n"/>
      <c r="Q84" s="30" t="n"/>
      <c r="R84" s="30" t="n"/>
      <c r="S84" s="30" t="n"/>
      <c r="T84" s="26" t="n"/>
      <c r="U84" s="26" t="n"/>
      <c r="V84" s="28" t="n"/>
      <c r="W84" s="32" t="n"/>
      <c r="X84" s="32" t="n"/>
      <c r="Y84" s="33">
        <f>IFERROR(IF(OR($R84="",$S84=""),"",ROUND(MOD($S84-$R84,1)*1440,0)),"")</f>
        <v/>
      </c>
      <c r="Z84" s="11">
        <f>IFERROR(IF(OR($T84&lt;&gt;"Delivered",$S84="",$K84=""),"",IF($S84&lt;=$K84,"Yes","No")),"")</f>
        <v/>
      </c>
      <c r="AA84" s="33">
        <f>IFERROR(IF(OR($T84&lt;&gt;"Delivered",$S84="",$K84=""),"",ROUND(MAX(0,($S84-$K84)*1440),0)),"")</f>
        <v/>
      </c>
      <c r="AB84" s="53">
        <f>IFERROR(IF(OR($P84="",$O84=""),"",$P84-$O84),"")</f>
        <v/>
      </c>
      <c r="AC84" s="35">
        <f>IFERROR(IF($P84="","",ROUND($P84*'Settings'!$B$6,2)),"")</f>
        <v/>
      </c>
      <c r="AD84" s="35">
        <f>IFERROR(IF($W84="","",MAX(0,$W84-IF($X84="",0,$X84))),"")</f>
        <v/>
      </c>
      <c r="AE84" s="16">
        <f>IFERROR(IF(COUNTA($A84:$X84)=0,"",IF(OR($A84="",$B84="",$C84="",$D84="",$E84="",$F84="",$G84="",$H84="",$I84="",$L84="",$M84="",$N84="",$T84=""),"Missing required field",IF(COUNTIFS($A$4:$A$1000,$A84,$B$4:$B$1000,$B84,$C$4:$C$1000,$C84)&gt;1,"Duplicate route stop",IF(OR($J84="",$K84=""),"Missing delivery window",IF($K84&lt;=$J84,"Invalid delivery window",IF(IFERROR(INDEX('Fleet Roster'!$C$4:$C$103,MATCH($L84,'Fleet Roster'!$A$4:$A$103,0)),"Not found")&lt;&gt;"Active","Driver not active",IF(IFERROR(INDEX('Fleet Roster'!$I$4:$I$103,MATCH($M84,'Fleet Roster'!$E$4:$E$103,0)),"Not found")&lt;&gt;"Active","Vehicle unavailable",IF(AND($T84="Delivered",OR($S84="",$P84="")),"Delivered row incomplete",IF(AND(OR($T84="Attempted",$T84="Exception"),$U84=""),"Missing exception code",IF(OR(NOT(ISNUMBER($N84)),$N84&lt;0,$N84&gt;'Settings'!$B$9),"Invalid package count",IF(OR(NOT(ISNUMBER($O84)),AND($P84&lt;&gt;"",NOT(ISNUMBER($P84))),$O84&lt;0,$O84&gt;'Settings'!$B$10,$P84&lt;0,$P84&gt;'Settings'!$B$10),"Invalid miles",IF($X84&gt;$W84,"COD collected exceeds amount","OK")))))))))))),"Review row")</f>
        <v/>
      </c>
    </row>
    <row r="85">
      <c r="A85" s="51" t="n"/>
      <c r="B85" s="26" t="n"/>
      <c r="C85" s="27" t="n"/>
      <c r="D85" s="26" t="n"/>
      <c r="E85" s="26" t="n"/>
      <c r="F85" s="28" t="n"/>
      <c r="G85" s="26" t="n"/>
      <c r="H85" s="26" t="n"/>
      <c r="I85" s="29" t="n"/>
      <c r="J85" s="30" t="n"/>
      <c r="K85" s="30" t="n"/>
      <c r="L85" s="26" t="n"/>
      <c r="M85" s="26" t="n"/>
      <c r="N85" s="27" t="n"/>
      <c r="O85" s="52" t="n"/>
      <c r="P85" s="52" t="n"/>
      <c r="Q85" s="30" t="n"/>
      <c r="R85" s="30" t="n"/>
      <c r="S85" s="30" t="n"/>
      <c r="T85" s="26" t="n"/>
      <c r="U85" s="26" t="n"/>
      <c r="V85" s="28" t="n"/>
      <c r="W85" s="32" t="n"/>
      <c r="X85" s="32" t="n"/>
      <c r="Y85" s="33">
        <f>IFERROR(IF(OR($R85="",$S85=""),"",ROUND(MOD($S85-$R85,1)*1440,0)),"")</f>
        <v/>
      </c>
      <c r="Z85" s="11">
        <f>IFERROR(IF(OR($T85&lt;&gt;"Delivered",$S85="",$K85=""),"",IF($S85&lt;=$K85,"Yes","No")),"")</f>
        <v/>
      </c>
      <c r="AA85" s="33">
        <f>IFERROR(IF(OR($T85&lt;&gt;"Delivered",$S85="",$K85=""),"",ROUND(MAX(0,($S85-$K85)*1440),0)),"")</f>
        <v/>
      </c>
      <c r="AB85" s="53">
        <f>IFERROR(IF(OR($P85="",$O85=""),"",$P85-$O85),"")</f>
        <v/>
      </c>
      <c r="AC85" s="35">
        <f>IFERROR(IF($P85="","",ROUND($P85*'Settings'!$B$6,2)),"")</f>
        <v/>
      </c>
      <c r="AD85" s="35">
        <f>IFERROR(IF($W85="","",MAX(0,$W85-IF($X85="",0,$X85))),"")</f>
        <v/>
      </c>
      <c r="AE85" s="16">
        <f>IFERROR(IF(COUNTA($A85:$X85)=0,"",IF(OR($A85="",$B85="",$C85="",$D85="",$E85="",$F85="",$G85="",$H85="",$I85="",$L85="",$M85="",$N85="",$T85=""),"Missing required field",IF(COUNTIFS($A$4:$A$1000,$A85,$B$4:$B$1000,$B85,$C$4:$C$1000,$C85)&gt;1,"Duplicate route stop",IF(OR($J85="",$K85=""),"Missing delivery window",IF($K85&lt;=$J85,"Invalid delivery window",IF(IFERROR(INDEX('Fleet Roster'!$C$4:$C$103,MATCH($L85,'Fleet Roster'!$A$4:$A$103,0)),"Not found")&lt;&gt;"Active","Driver not active",IF(IFERROR(INDEX('Fleet Roster'!$I$4:$I$103,MATCH($M85,'Fleet Roster'!$E$4:$E$103,0)),"Not found")&lt;&gt;"Active","Vehicle unavailable",IF(AND($T85="Delivered",OR($S85="",$P85="")),"Delivered row incomplete",IF(AND(OR($T85="Attempted",$T85="Exception"),$U85=""),"Missing exception code",IF(OR(NOT(ISNUMBER($N85)),$N85&lt;0,$N85&gt;'Settings'!$B$9),"Invalid package count",IF(OR(NOT(ISNUMBER($O85)),AND($P85&lt;&gt;"",NOT(ISNUMBER($P85))),$O85&lt;0,$O85&gt;'Settings'!$B$10,$P85&lt;0,$P85&gt;'Settings'!$B$10),"Invalid miles",IF($X85&gt;$W85,"COD collected exceeds amount","OK")))))))))))),"Review row")</f>
        <v/>
      </c>
    </row>
    <row r="86">
      <c r="A86" s="51" t="n"/>
      <c r="B86" s="26" t="n"/>
      <c r="C86" s="27" t="n"/>
      <c r="D86" s="26" t="n"/>
      <c r="E86" s="26" t="n"/>
      <c r="F86" s="28" t="n"/>
      <c r="G86" s="26" t="n"/>
      <c r="H86" s="26" t="n"/>
      <c r="I86" s="29" t="n"/>
      <c r="J86" s="30" t="n"/>
      <c r="K86" s="30" t="n"/>
      <c r="L86" s="26" t="n"/>
      <c r="M86" s="26" t="n"/>
      <c r="N86" s="27" t="n"/>
      <c r="O86" s="52" t="n"/>
      <c r="P86" s="52" t="n"/>
      <c r="Q86" s="30" t="n"/>
      <c r="R86" s="30" t="n"/>
      <c r="S86" s="30" t="n"/>
      <c r="T86" s="26" t="n"/>
      <c r="U86" s="26" t="n"/>
      <c r="V86" s="28" t="n"/>
      <c r="W86" s="32" t="n"/>
      <c r="X86" s="32" t="n"/>
      <c r="Y86" s="33">
        <f>IFERROR(IF(OR($R86="",$S86=""),"",ROUND(MOD($S86-$R86,1)*1440,0)),"")</f>
        <v/>
      </c>
      <c r="Z86" s="11">
        <f>IFERROR(IF(OR($T86&lt;&gt;"Delivered",$S86="",$K86=""),"",IF($S86&lt;=$K86,"Yes","No")),"")</f>
        <v/>
      </c>
      <c r="AA86" s="33">
        <f>IFERROR(IF(OR($T86&lt;&gt;"Delivered",$S86="",$K86=""),"",ROUND(MAX(0,($S86-$K86)*1440),0)),"")</f>
        <v/>
      </c>
      <c r="AB86" s="53">
        <f>IFERROR(IF(OR($P86="",$O86=""),"",$P86-$O86),"")</f>
        <v/>
      </c>
      <c r="AC86" s="35">
        <f>IFERROR(IF($P86="","",ROUND($P86*'Settings'!$B$6,2)),"")</f>
        <v/>
      </c>
      <c r="AD86" s="35">
        <f>IFERROR(IF($W86="","",MAX(0,$W86-IF($X86="",0,$X86))),"")</f>
        <v/>
      </c>
      <c r="AE86" s="16">
        <f>IFERROR(IF(COUNTA($A86:$X86)=0,"",IF(OR($A86="",$B86="",$C86="",$D86="",$E86="",$F86="",$G86="",$H86="",$I86="",$L86="",$M86="",$N86="",$T86=""),"Missing required field",IF(COUNTIFS($A$4:$A$1000,$A86,$B$4:$B$1000,$B86,$C$4:$C$1000,$C86)&gt;1,"Duplicate route stop",IF(OR($J86="",$K86=""),"Missing delivery window",IF($K86&lt;=$J86,"Invalid delivery window",IF(IFERROR(INDEX('Fleet Roster'!$C$4:$C$103,MATCH($L86,'Fleet Roster'!$A$4:$A$103,0)),"Not found")&lt;&gt;"Active","Driver not active",IF(IFERROR(INDEX('Fleet Roster'!$I$4:$I$103,MATCH($M86,'Fleet Roster'!$E$4:$E$103,0)),"Not found")&lt;&gt;"Active","Vehicle unavailable",IF(AND($T86="Delivered",OR($S86="",$P86="")),"Delivered row incomplete",IF(AND(OR($T86="Attempted",$T86="Exception"),$U86=""),"Missing exception code",IF(OR(NOT(ISNUMBER($N86)),$N86&lt;0,$N86&gt;'Settings'!$B$9),"Invalid package count",IF(OR(NOT(ISNUMBER($O86)),AND($P86&lt;&gt;"",NOT(ISNUMBER($P86))),$O86&lt;0,$O86&gt;'Settings'!$B$10,$P86&lt;0,$P86&gt;'Settings'!$B$10),"Invalid miles",IF($X86&gt;$W86,"COD collected exceeds amount","OK")))))))))))),"Review row")</f>
        <v/>
      </c>
    </row>
    <row r="87">
      <c r="A87" s="51" t="n"/>
      <c r="B87" s="26" t="n"/>
      <c r="C87" s="27" t="n"/>
      <c r="D87" s="26" t="n"/>
      <c r="E87" s="26" t="n"/>
      <c r="F87" s="28" t="n"/>
      <c r="G87" s="26" t="n"/>
      <c r="H87" s="26" t="n"/>
      <c r="I87" s="29" t="n"/>
      <c r="J87" s="30" t="n"/>
      <c r="K87" s="30" t="n"/>
      <c r="L87" s="26" t="n"/>
      <c r="M87" s="26" t="n"/>
      <c r="N87" s="27" t="n"/>
      <c r="O87" s="52" t="n"/>
      <c r="P87" s="52" t="n"/>
      <c r="Q87" s="30" t="n"/>
      <c r="R87" s="30" t="n"/>
      <c r="S87" s="30" t="n"/>
      <c r="T87" s="26" t="n"/>
      <c r="U87" s="26" t="n"/>
      <c r="V87" s="28" t="n"/>
      <c r="W87" s="32" t="n"/>
      <c r="X87" s="32" t="n"/>
      <c r="Y87" s="33">
        <f>IFERROR(IF(OR($R87="",$S87=""),"",ROUND(MOD($S87-$R87,1)*1440,0)),"")</f>
        <v/>
      </c>
      <c r="Z87" s="11">
        <f>IFERROR(IF(OR($T87&lt;&gt;"Delivered",$S87="",$K87=""),"",IF($S87&lt;=$K87,"Yes","No")),"")</f>
        <v/>
      </c>
      <c r="AA87" s="33">
        <f>IFERROR(IF(OR($T87&lt;&gt;"Delivered",$S87="",$K87=""),"",ROUND(MAX(0,($S87-$K87)*1440),0)),"")</f>
        <v/>
      </c>
      <c r="AB87" s="53">
        <f>IFERROR(IF(OR($P87="",$O87=""),"",$P87-$O87),"")</f>
        <v/>
      </c>
      <c r="AC87" s="35">
        <f>IFERROR(IF($P87="","",ROUND($P87*'Settings'!$B$6,2)),"")</f>
        <v/>
      </c>
      <c r="AD87" s="35">
        <f>IFERROR(IF($W87="","",MAX(0,$W87-IF($X87="",0,$X87))),"")</f>
        <v/>
      </c>
      <c r="AE87" s="16">
        <f>IFERROR(IF(COUNTA($A87:$X87)=0,"",IF(OR($A87="",$B87="",$C87="",$D87="",$E87="",$F87="",$G87="",$H87="",$I87="",$L87="",$M87="",$N87="",$T87=""),"Missing required field",IF(COUNTIFS($A$4:$A$1000,$A87,$B$4:$B$1000,$B87,$C$4:$C$1000,$C87)&gt;1,"Duplicate route stop",IF(OR($J87="",$K87=""),"Missing delivery window",IF($K87&lt;=$J87,"Invalid delivery window",IF(IFERROR(INDEX('Fleet Roster'!$C$4:$C$103,MATCH($L87,'Fleet Roster'!$A$4:$A$103,0)),"Not found")&lt;&gt;"Active","Driver not active",IF(IFERROR(INDEX('Fleet Roster'!$I$4:$I$103,MATCH($M87,'Fleet Roster'!$E$4:$E$103,0)),"Not found")&lt;&gt;"Active","Vehicle unavailable",IF(AND($T87="Delivered",OR($S87="",$P87="")),"Delivered row incomplete",IF(AND(OR($T87="Attempted",$T87="Exception"),$U87=""),"Missing exception code",IF(OR(NOT(ISNUMBER($N87)),$N87&lt;0,$N87&gt;'Settings'!$B$9),"Invalid package count",IF(OR(NOT(ISNUMBER($O87)),AND($P87&lt;&gt;"",NOT(ISNUMBER($P87))),$O87&lt;0,$O87&gt;'Settings'!$B$10,$P87&lt;0,$P87&gt;'Settings'!$B$10),"Invalid miles",IF($X87&gt;$W87,"COD collected exceeds amount","OK")))))))))))),"Review row")</f>
        <v/>
      </c>
    </row>
    <row r="88">
      <c r="A88" s="51" t="n"/>
      <c r="B88" s="26" t="n"/>
      <c r="C88" s="27" t="n"/>
      <c r="D88" s="26" t="n"/>
      <c r="E88" s="26" t="n"/>
      <c r="F88" s="28" t="n"/>
      <c r="G88" s="26" t="n"/>
      <c r="H88" s="26" t="n"/>
      <c r="I88" s="29" t="n"/>
      <c r="J88" s="30" t="n"/>
      <c r="K88" s="30" t="n"/>
      <c r="L88" s="26" t="n"/>
      <c r="M88" s="26" t="n"/>
      <c r="N88" s="27" t="n"/>
      <c r="O88" s="52" t="n"/>
      <c r="P88" s="52" t="n"/>
      <c r="Q88" s="30" t="n"/>
      <c r="R88" s="30" t="n"/>
      <c r="S88" s="30" t="n"/>
      <c r="T88" s="26" t="n"/>
      <c r="U88" s="26" t="n"/>
      <c r="V88" s="28" t="n"/>
      <c r="W88" s="32" t="n"/>
      <c r="X88" s="32" t="n"/>
      <c r="Y88" s="33">
        <f>IFERROR(IF(OR($R88="",$S88=""),"",ROUND(MOD($S88-$R88,1)*1440,0)),"")</f>
        <v/>
      </c>
      <c r="Z88" s="11">
        <f>IFERROR(IF(OR($T88&lt;&gt;"Delivered",$S88="",$K88=""),"",IF($S88&lt;=$K88,"Yes","No")),"")</f>
        <v/>
      </c>
      <c r="AA88" s="33">
        <f>IFERROR(IF(OR($T88&lt;&gt;"Delivered",$S88="",$K88=""),"",ROUND(MAX(0,($S88-$K88)*1440),0)),"")</f>
        <v/>
      </c>
      <c r="AB88" s="53">
        <f>IFERROR(IF(OR($P88="",$O88=""),"",$P88-$O88),"")</f>
        <v/>
      </c>
      <c r="AC88" s="35">
        <f>IFERROR(IF($P88="","",ROUND($P88*'Settings'!$B$6,2)),"")</f>
        <v/>
      </c>
      <c r="AD88" s="35">
        <f>IFERROR(IF($W88="","",MAX(0,$W88-IF($X88="",0,$X88))),"")</f>
        <v/>
      </c>
      <c r="AE88" s="16">
        <f>IFERROR(IF(COUNTA($A88:$X88)=0,"",IF(OR($A88="",$B88="",$C88="",$D88="",$E88="",$F88="",$G88="",$H88="",$I88="",$L88="",$M88="",$N88="",$T88=""),"Missing required field",IF(COUNTIFS($A$4:$A$1000,$A88,$B$4:$B$1000,$B88,$C$4:$C$1000,$C88)&gt;1,"Duplicate route stop",IF(OR($J88="",$K88=""),"Missing delivery window",IF($K88&lt;=$J88,"Invalid delivery window",IF(IFERROR(INDEX('Fleet Roster'!$C$4:$C$103,MATCH($L88,'Fleet Roster'!$A$4:$A$103,0)),"Not found")&lt;&gt;"Active","Driver not active",IF(IFERROR(INDEX('Fleet Roster'!$I$4:$I$103,MATCH($M88,'Fleet Roster'!$E$4:$E$103,0)),"Not found")&lt;&gt;"Active","Vehicle unavailable",IF(AND($T88="Delivered",OR($S88="",$P88="")),"Delivered row incomplete",IF(AND(OR($T88="Attempted",$T88="Exception"),$U88=""),"Missing exception code",IF(OR(NOT(ISNUMBER($N88)),$N88&lt;0,$N88&gt;'Settings'!$B$9),"Invalid package count",IF(OR(NOT(ISNUMBER($O88)),AND($P88&lt;&gt;"",NOT(ISNUMBER($P88))),$O88&lt;0,$O88&gt;'Settings'!$B$10,$P88&lt;0,$P88&gt;'Settings'!$B$10),"Invalid miles",IF($X88&gt;$W88,"COD collected exceeds amount","OK")))))))))))),"Review row")</f>
        <v/>
      </c>
    </row>
    <row r="89">
      <c r="A89" s="51" t="n"/>
      <c r="B89" s="26" t="n"/>
      <c r="C89" s="27" t="n"/>
      <c r="D89" s="26" t="n"/>
      <c r="E89" s="26" t="n"/>
      <c r="F89" s="28" t="n"/>
      <c r="G89" s="26" t="n"/>
      <c r="H89" s="26" t="n"/>
      <c r="I89" s="29" t="n"/>
      <c r="J89" s="30" t="n"/>
      <c r="K89" s="30" t="n"/>
      <c r="L89" s="26" t="n"/>
      <c r="M89" s="26" t="n"/>
      <c r="N89" s="27" t="n"/>
      <c r="O89" s="52" t="n"/>
      <c r="P89" s="52" t="n"/>
      <c r="Q89" s="30" t="n"/>
      <c r="R89" s="30" t="n"/>
      <c r="S89" s="30" t="n"/>
      <c r="T89" s="26" t="n"/>
      <c r="U89" s="26" t="n"/>
      <c r="V89" s="28" t="n"/>
      <c r="W89" s="32" t="n"/>
      <c r="X89" s="32" t="n"/>
      <c r="Y89" s="33">
        <f>IFERROR(IF(OR($R89="",$S89=""),"",ROUND(MOD($S89-$R89,1)*1440,0)),"")</f>
        <v/>
      </c>
      <c r="Z89" s="11">
        <f>IFERROR(IF(OR($T89&lt;&gt;"Delivered",$S89="",$K89=""),"",IF($S89&lt;=$K89,"Yes","No")),"")</f>
        <v/>
      </c>
      <c r="AA89" s="33">
        <f>IFERROR(IF(OR($T89&lt;&gt;"Delivered",$S89="",$K89=""),"",ROUND(MAX(0,($S89-$K89)*1440),0)),"")</f>
        <v/>
      </c>
      <c r="AB89" s="53">
        <f>IFERROR(IF(OR($P89="",$O89=""),"",$P89-$O89),"")</f>
        <v/>
      </c>
      <c r="AC89" s="35">
        <f>IFERROR(IF($P89="","",ROUND($P89*'Settings'!$B$6,2)),"")</f>
        <v/>
      </c>
      <c r="AD89" s="35">
        <f>IFERROR(IF($W89="","",MAX(0,$W89-IF($X89="",0,$X89))),"")</f>
        <v/>
      </c>
      <c r="AE89" s="16">
        <f>IFERROR(IF(COUNTA($A89:$X89)=0,"",IF(OR($A89="",$B89="",$C89="",$D89="",$E89="",$F89="",$G89="",$H89="",$I89="",$L89="",$M89="",$N89="",$T89=""),"Missing required field",IF(COUNTIFS($A$4:$A$1000,$A89,$B$4:$B$1000,$B89,$C$4:$C$1000,$C89)&gt;1,"Duplicate route stop",IF(OR($J89="",$K89=""),"Missing delivery window",IF($K89&lt;=$J89,"Invalid delivery window",IF(IFERROR(INDEX('Fleet Roster'!$C$4:$C$103,MATCH($L89,'Fleet Roster'!$A$4:$A$103,0)),"Not found")&lt;&gt;"Active","Driver not active",IF(IFERROR(INDEX('Fleet Roster'!$I$4:$I$103,MATCH($M89,'Fleet Roster'!$E$4:$E$103,0)),"Not found")&lt;&gt;"Active","Vehicle unavailable",IF(AND($T89="Delivered",OR($S89="",$P89="")),"Delivered row incomplete",IF(AND(OR($T89="Attempted",$T89="Exception"),$U89=""),"Missing exception code",IF(OR(NOT(ISNUMBER($N89)),$N89&lt;0,$N89&gt;'Settings'!$B$9),"Invalid package count",IF(OR(NOT(ISNUMBER($O89)),AND($P89&lt;&gt;"",NOT(ISNUMBER($P89))),$O89&lt;0,$O89&gt;'Settings'!$B$10,$P89&lt;0,$P89&gt;'Settings'!$B$10),"Invalid miles",IF($X89&gt;$W89,"COD collected exceeds amount","OK")))))))))))),"Review row")</f>
        <v/>
      </c>
    </row>
    <row r="90">
      <c r="A90" s="51" t="n"/>
      <c r="B90" s="26" t="n"/>
      <c r="C90" s="27" t="n"/>
      <c r="D90" s="26" t="n"/>
      <c r="E90" s="26" t="n"/>
      <c r="F90" s="28" t="n"/>
      <c r="G90" s="26" t="n"/>
      <c r="H90" s="26" t="n"/>
      <c r="I90" s="29" t="n"/>
      <c r="J90" s="30" t="n"/>
      <c r="K90" s="30" t="n"/>
      <c r="L90" s="26" t="n"/>
      <c r="M90" s="26" t="n"/>
      <c r="N90" s="27" t="n"/>
      <c r="O90" s="52" t="n"/>
      <c r="P90" s="52" t="n"/>
      <c r="Q90" s="30" t="n"/>
      <c r="R90" s="30" t="n"/>
      <c r="S90" s="30" t="n"/>
      <c r="T90" s="26" t="n"/>
      <c r="U90" s="26" t="n"/>
      <c r="V90" s="28" t="n"/>
      <c r="W90" s="32" t="n"/>
      <c r="X90" s="32" t="n"/>
      <c r="Y90" s="33">
        <f>IFERROR(IF(OR($R90="",$S90=""),"",ROUND(MOD($S90-$R90,1)*1440,0)),"")</f>
        <v/>
      </c>
      <c r="Z90" s="11">
        <f>IFERROR(IF(OR($T90&lt;&gt;"Delivered",$S90="",$K90=""),"",IF($S90&lt;=$K90,"Yes","No")),"")</f>
        <v/>
      </c>
      <c r="AA90" s="33">
        <f>IFERROR(IF(OR($T90&lt;&gt;"Delivered",$S90="",$K90=""),"",ROUND(MAX(0,($S90-$K90)*1440),0)),"")</f>
        <v/>
      </c>
      <c r="AB90" s="53">
        <f>IFERROR(IF(OR($P90="",$O90=""),"",$P90-$O90),"")</f>
        <v/>
      </c>
      <c r="AC90" s="35">
        <f>IFERROR(IF($P90="","",ROUND($P90*'Settings'!$B$6,2)),"")</f>
        <v/>
      </c>
      <c r="AD90" s="35">
        <f>IFERROR(IF($W90="","",MAX(0,$W90-IF($X90="",0,$X90))),"")</f>
        <v/>
      </c>
      <c r="AE90" s="16">
        <f>IFERROR(IF(COUNTA($A90:$X90)=0,"",IF(OR($A90="",$B90="",$C90="",$D90="",$E90="",$F90="",$G90="",$H90="",$I90="",$L90="",$M90="",$N90="",$T90=""),"Missing required field",IF(COUNTIFS($A$4:$A$1000,$A90,$B$4:$B$1000,$B90,$C$4:$C$1000,$C90)&gt;1,"Duplicate route stop",IF(OR($J90="",$K90=""),"Missing delivery window",IF($K90&lt;=$J90,"Invalid delivery window",IF(IFERROR(INDEX('Fleet Roster'!$C$4:$C$103,MATCH($L90,'Fleet Roster'!$A$4:$A$103,0)),"Not found")&lt;&gt;"Active","Driver not active",IF(IFERROR(INDEX('Fleet Roster'!$I$4:$I$103,MATCH($M90,'Fleet Roster'!$E$4:$E$103,0)),"Not found")&lt;&gt;"Active","Vehicle unavailable",IF(AND($T90="Delivered",OR($S90="",$P90="")),"Delivered row incomplete",IF(AND(OR($T90="Attempted",$T90="Exception"),$U90=""),"Missing exception code",IF(OR(NOT(ISNUMBER($N90)),$N90&lt;0,$N90&gt;'Settings'!$B$9),"Invalid package count",IF(OR(NOT(ISNUMBER($O90)),AND($P90&lt;&gt;"",NOT(ISNUMBER($P90))),$O90&lt;0,$O90&gt;'Settings'!$B$10,$P90&lt;0,$P90&gt;'Settings'!$B$10),"Invalid miles",IF($X90&gt;$W90,"COD collected exceeds amount","OK")))))))))))),"Review row")</f>
        <v/>
      </c>
    </row>
    <row r="91">
      <c r="A91" s="51" t="n"/>
      <c r="B91" s="26" t="n"/>
      <c r="C91" s="27" t="n"/>
      <c r="D91" s="26" t="n"/>
      <c r="E91" s="26" t="n"/>
      <c r="F91" s="28" t="n"/>
      <c r="G91" s="26" t="n"/>
      <c r="H91" s="26" t="n"/>
      <c r="I91" s="29" t="n"/>
      <c r="J91" s="30" t="n"/>
      <c r="K91" s="30" t="n"/>
      <c r="L91" s="26" t="n"/>
      <c r="M91" s="26" t="n"/>
      <c r="N91" s="27" t="n"/>
      <c r="O91" s="52" t="n"/>
      <c r="P91" s="52" t="n"/>
      <c r="Q91" s="30" t="n"/>
      <c r="R91" s="30" t="n"/>
      <c r="S91" s="30" t="n"/>
      <c r="T91" s="26" t="n"/>
      <c r="U91" s="26" t="n"/>
      <c r="V91" s="28" t="n"/>
      <c r="W91" s="32" t="n"/>
      <c r="X91" s="32" t="n"/>
      <c r="Y91" s="33">
        <f>IFERROR(IF(OR($R91="",$S91=""),"",ROUND(MOD($S91-$R91,1)*1440,0)),"")</f>
        <v/>
      </c>
      <c r="Z91" s="11">
        <f>IFERROR(IF(OR($T91&lt;&gt;"Delivered",$S91="",$K91=""),"",IF($S91&lt;=$K91,"Yes","No")),"")</f>
        <v/>
      </c>
      <c r="AA91" s="33">
        <f>IFERROR(IF(OR($T91&lt;&gt;"Delivered",$S91="",$K91=""),"",ROUND(MAX(0,($S91-$K91)*1440),0)),"")</f>
        <v/>
      </c>
      <c r="AB91" s="53">
        <f>IFERROR(IF(OR($P91="",$O91=""),"",$P91-$O91),"")</f>
        <v/>
      </c>
      <c r="AC91" s="35">
        <f>IFERROR(IF($P91="","",ROUND($P91*'Settings'!$B$6,2)),"")</f>
        <v/>
      </c>
      <c r="AD91" s="35">
        <f>IFERROR(IF($W91="","",MAX(0,$W91-IF($X91="",0,$X91))),"")</f>
        <v/>
      </c>
      <c r="AE91" s="16">
        <f>IFERROR(IF(COUNTA($A91:$X91)=0,"",IF(OR($A91="",$B91="",$C91="",$D91="",$E91="",$F91="",$G91="",$H91="",$I91="",$L91="",$M91="",$N91="",$T91=""),"Missing required field",IF(COUNTIFS($A$4:$A$1000,$A91,$B$4:$B$1000,$B91,$C$4:$C$1000,$C91)&gt;1,"Duplicate route stop",IF(OR($J91="",$K91=""),"Missing delivery window",IF($K91&lt;=$J91,"Invalid delivery window",IF(IFERROR(INDEX('Fleet Roster'!$C$4:$C$103,MATCH($L91,'Fleet Roster'!$A$4:$A$103,0)),"Not found")&lt;&gt;"Active","Driver not active",IF(IFERROR(INDEX('Fleet Roster'!$I$4:$I$103,MATCH($M91,'Fleet Roster'!$E$4:$E$103,0)),"Not found")&lt;&gt;"Active","Vehicle unavailable",IF(AND($T91="Delivered",OR($S91="",$P91="")),"Delivered row incomplete",IF(AND(OR($T91="Attempted",$T91="Exception"),$U91=""),"Missing exception code",IF(OR(NOT(ISNUMBER($N91)),$N91&lt;0,$N91&gt;'Settings'!$B$9),"Invalid package count",IF(OR(NOT(ISNUMBER($O91)),AND($P91&lt;&gt;"",NOT(ISNUMBER($P91))),$O91&lt;0,$O91&gt;'Settings'!$B$10,$P91&lt;0,$P91&gt;'Settings'!$B$10),"Invalid miles",IF($X91&gt;$W91,"COD collected exceeds amount","OK")))))))))))),"Review row")</f>
        <v/>
      </c>
    </row>
    <row r="92">
      <c r="A92" s="51" t="n"/>
      <c r="B92" s="26" t="n"/>
      <c r="C92" s="27" t="n"/>
      <c r="D92" s="26" t="n"/>
      <c r="E92" s="26" t="n"/>
      <c r="F92" s="28" t="n"/>
      <c r="G92" s="26" t="n"/>
      <c r="H92" s="26" t="n"/>
      <c r="I92" s="29" t="n"/>
      <c r="J92" s="30" t="n"/>
      <c r="K92" s="30" t="n"/>
      <c r="L92" s="26" t="n"/>
      <c r="M92" s="26" t="n"/>
      <c r="N92" s="27" t="n"/>
      <c r="O92" s="52" t="n"/>
      <c r="P92" s="52" t="n"/>
      <c r="Q92" s="30" t="n"/>
      <c r="R92" s="30" t="n"/>
      <c r="S92" s="30" t="n"/>
      <c r="T92" s="26" t="n"/>
      <c r="U92" s="26" t="n"/>
      <c r="V92" s="28" t="n"/>
      <c r="W92" s="32" t="n"/>
      <c r="X92" s="32" t="n"/>
      <c r="Y92" s="33">
        <f>IFERROR(IF(OR($R92="",$S92=""),"",ROUND(MOD($S92-$R92,1)*1440,0)),"")</f>
        <v/>
      </c>
      <c r="Z92" s="11">
        <f>IFERROR(IF(OR($T92&lt;&gt;"Delivered",$S92="",$K92=""),"",IF($S92&lt;=$K92,"Yes","No")),"")</f>
        <v/>
      </c>
      <c r="AA92" s="33">
        <f>IFERROR(IF(OR($T92&lt;&gt;"Delivered",$S92="",$K92=""),"",ROUND(MAX(0,($S92-$K92)*1440),0)),"")</f>
        <v/>
      </c>
      <c r="AB92" s="53">
        <f>IFERROR(IF(OR($P92="",$O92=""),"",$P92-$O92),"")</f>
        <v/>
      </c>
      <c r="AC92" s="35">
        <f>IFERROR(IF($P92="","",ROUND($P92*'Settings'!$B$6,2)),"")</f>
        <v/>
      </c>
      <c r="AD92" s="35">
        <f>IFERROR(IF($W92="","",MAX(0,$W92-IF($X92="",0,$X92))),"")</f>
        <v/>
      </c>
      <c r="AE92" s="16">
        <f>IFERROR(IF(COUNTA($A92:$X92)=0,"",IF(OR($A92="",$B92="",$C92="",$D92="",$E92="",$F92="",$G92="",$H92="",$I92="",$L92="",$M92="",$N92="",$T92=""),"Missing required field",IF(COUNTIFS($A$4:$A$1000,$A92,$B$4:$B$1000,$B92,$C$4:$C$1000,$C92)&gt;1,"Duplicate route stop",IF(OR($J92="",$K92=""),"Missing delivery window",IF($K92&lt;=$J92,"Invalid delivery window",IF(IFERROR(INDEX('Fleet Roster'!$C$4:$C$103,MATCH($L92,'Fleet Roster'!$A$4:$A$103,0)),"Not found")&lt;&gt;"Active","Driver not active",IF(IFERROR(INDEX('Fleet Roster'!$I$4:$I$103,MATCH($M92,'Fleet Roster'!$E$4:$E$103,0)),"Not found")&lt;&gt;"Active","Vehicle unavailable",IF(AND($T92="Delivered",OR($S92="",$P92="")),"Delivered row incomplete",IF(AND(OR($T92="Attempted",$T92="Exception"),$U92=""),"Missing exception code",IF(OR(NOT(ISNUMBER($N92)),$N92&lt;0,$N92&gt;'Settings'!$B$9),"Invalid package count",IF(OR(NOT(ISNUMBER($O92)),AND($P92&lt;&gt;"",NOT(ISNUMBER($P92))),$O92&lt;0,$O92&gt;'Settings'!$B$10,$P92&lt;0,$P92&gt;'Settings'!$B$10),"Invalid miles",IF($X92&gt;$W92,"COD collected exceeds amount","OK")))))))))))),"Review row")</f>
        <v/>
      </c>
    </row>
    <row r="93">
      <c r="A93" s="51" t="n"/>
      <c r="B93" s="26" t="n"/>
      <c r="C93" s="27" t="n"/>
      <c r="D93" s="26" t="n"/>
      <c r="E93" s="26" t="n"/>
      <c r="F93" s="28" t="n"/>
      <c r="G93" s="26" t="n"/>
      <c r="H93" s="26" t="n"/>
      <c r="I93" s="29" t="n"/>
      <c r="J93" s="30" t="n"/>
      <c r="K93" s="30" t="n"/>
      <c r="L93" s="26" t="n"/>
      <c r="M93" s="26" t="n"/>
      <c r="N93" s="27" t="n"/>
      <c r="O93" s="52" t="n"/>
      <c r="P93" s="52" t="n"/>
      <c r="Q93" s="30" t="n"/>
      <c r="R93" s="30" t="n"/>
      <c r="S93" s="30" t="n"/>
      <c r="T93" s="26" t="n"/>
      <c r="U93" s="26" t="n"/>
      <c r="V93" s="28" t="n"/>
      <c r="W93" s="32" t="n"/>
      <c r="X93" s="32" t="n"/>
      <c r="Y93" s="33">
        <f>IFERROR(IF(OR($R93="",$S93=""),"",ROUND(MOD($S93-$R93,1)*1440,0)),"")</f>
        <v/>
      </c>
      <c r="Z93" s="11">
        <f>IFERROR(IF(OR($T93&lt;&gt;"Delivered",$S93="",$K93=""),"",IF($S93&lt;=$K93,"Yes","No")),"")</f>
        <v/>
      </c>
      <c r="AA93" s="33">
        <f>IFERROR(IF(OR($T93&lt;&gt;"Delivered",$S93="",$K93=""),"",ROUND(MAX(0,($S93-$K93)*1440),0)),"")</f>
        <v/>
      </c>
      <c r="AB93" s="53">
        <f>IFERROR(IF(OR($P93="",$O93=""),"",$P93-$O93),"")</f>
        <v/>
      </c>
      <c r="AC93" s="35">
        <f>IFERROR(IF($P93="","",ROUND($P93*'Settings'!$B$6,2)),"")</f>
        <v/>
      </c>
      <c r="AD93" s="35">
        <f>IFERROR(IF($W93="","",MAX(0,$W93-IF($X93="",0,$X93))),"")</f>
        <v/>
      </c>
      <c r="AE93" s="16">
        <f>IFERROR(IF(COUNTA($A93:$X93)=0,"",IF(OR($A93="",$B93="",$C93="",$D93="",$E93="",$F93="",$G93="",$H93="",$I93="",$L93="",$M93="",$N93="",$T93=""),"Missing required field",IF(COUNTIFS($A$4:$A$1000,$A93,$B$4:$B$1000,$B93,$C$4:$C$1000,$C93)&gt;1,"Duplicate route stop",IF(OR($J93="",$K93=""),"Missing delivery window",IF($K93&lt;=$J93,"Invalid delivery window",IF(IFERROR(INDEX('Fleet Roster'!$C$4:$C$103,MATCH($L93,'Fleet Roster'!$A$4:$A$103,0)),"Not found")&lt;&gt;"Active","Driver not active",IF(IFERROR(INDEX('Fleet Roster'!$I$4:$I$103,MATCH($M93,'Fleet Roster'!$E$4:$E$103,0)),"Not found")&lt;&gt;"Active","Vehicle unavailable",IF(AND($T93="Delivered",OR($S93="",$P93="")),"Delivered row incomplete",IF(AND(OR($T93="Attempted",$T93="Exception"),$U93=""),"Missing exception code",IF(OR(NOT(ISNUMBER($N93)),$N93&lt;0,$N93&gt;'Settings'!$B$9),"Invalid package count",IF(OR(NOT(ISNUMBER($O93)),AND($P93&lt;&gt;"",NOT(ISNUMBER($P93))),$O93&lt;0,$O93&gt;'Settings'!$B$10,$P93&lt;0,$P93&gt;'Settings'!$B$10),"Invalid miles",IF($X93&gt;$W93,"COD collected exceeds amount","OK")))))))))))),"Review row")</f>
        <v/>
      </c>
    </row>
    <row r="94">
      <c r="A94" s="51" t="n"/>
      <c r="B94" s="26" t="n"/>
      <c r="C94" s="27" t="n"/>
      <c r="D94" s="26" t="n"/>
      <c r="E94" s="26" t="n"/>
      <c r="F94" s="28" t="n"/>
      <c r="G94" s="26" t="n"/>
      <c r="H94" s="26" t="n"/>
      <c r="I94" s="29" t="n"/>
      <c r="J94" s="30" t="n"/>
      <c r="K94" s="30" t="n"/>
      <c r="L94" s="26" t="n"/>
      <c r="M94" s="26" t="n"/>
      <c r="N94" s="27" t="n"/>
      <c r="O94" s="52" t="n"/>
      <c r="P94" s="52" t="n"/>
      <c r="Q94" s="30" t="n"/>
      <c r="R94" s="30" t="n"/>
      <c r="S94" s="30" t="n"/>
      <c r="T94" s="26" t="n"/>
      <c r="U94" s="26" t="n"/>
      <c r="V94" s="28" t="n"/>
      <c r="W94" s="32" t="n"/>
      <c r="X94" s="32" t="n"/>
      <c r="Y94" s="33">
        <f>IFERROR(IF(OR($R94="",$S94=""),"",ROUND(MOD($S94-$R94,1)*1440,0)),"")</f>
        <v/>
      </c>
      <c r="Z94" s="11">
        <f>IFERROR(IF(OR($T94&lt;&gt;"Delivered",$S94="",$K94=""),"",IF($S94&lt;=$K94,"Yes","No")),"")</f>
        <v/>
      </c>
      <c r="AA94" s="33">
        <f>IFERROR(IF(OR($T94&lt;&gt;"Delivered",$S94="",$K94=""),"",ROUND(MAX(0,($S94-$K94)*1440),0)),"")</f>
        <v/>
      </c>
      <c r="AB94" s="53">
        <f>IFERROR(IF(OR($P94="",$O94=""),"",$P94-$O94),"")</f>
        <v/>
      </c>
      <c r="AC94" s="35">
        <f>IFERROR(IF($P94="","",ROUND($P94*'Settings'!$B$6,2)),"")</f>
        <v/>
      </c>
      <c r="AD94" s="35">
        <f>IFERROR(IF($W94="","",MAX(0,$W94-IF($X94="",0,$X94))),"")</f>
        <v/>
      </c>
      <c r="AE94" s="16">
        <f>IFERROR(IF(COUNTA($A94:$X94)=0,"",IF(OR($A94="",$B94="",$C94="",$D94="",$E94="",$F94="",$G94="",$H94="",$I94="",$L94="",$M94="",$N94="",$T94=""),"Missing required field",IF(COUNTIFS($A$4:$A$1000,$A94,$B$4:$B$1000,$B94,$C$4:$C$1000,$C94)&gt;1,"Duplicate route stop",IF(OR($J94="",$K94=""),"Missing delivery window",IF($K94&lt;=$J94,"Invalid delivery window",IF(IFERROR(INDEX('Fleet Roster'!$C$4:$C$103,MATCH($L94,'Fleet Roster'!$A$4:$A$103,0)),"Not found")&lt;&gt;"Active","Driver not active",IF(IFERROR(INDEX('Fleet Roster'!$I$4:$I$103,MATCH($M94,'Fleet Roster'!$E$4:$E$103,0)),"Not found")&lt;&gt;"Active","Vehicle unavailable",IF(AND($T94="Delivered",OR($S94="",$P94="")),"Delivered row incomplete",IF(AND(OR($T94="Attempted",$T94="Exception"),$U94=""),"Missing exception code",IF(OR(NOT(ISNUMBER($N94)),$N94&lt;0,$N94&gt;'Settings'!$B$9),"Invalid package count",IF(OR(NOT(ISNUMBER($O94)),AND($P94&lt;&gt;"",NOT(ISNUMBER($P94))),$O94&lt;0,$O94&gt;'Settings'!$B$10,$P94&lt;0,$P94&gt;'Settings'!$B$10),"Invalid miles",IF($X94&gt;$W94,"COD collected exceeds amount","OK")))))))))))),"Review row")</f>
        <v/>
      </c>
    </row>
    <row r="95">
      <c r="A95" s="51" t="n"/>
      <c r="B95" s="26" t="n"/>
      <c r="C95" s="27" t="n"/>
      <c r="D95" s="26" t="n"/>
      <c r="E95" s="26" t="n"/>
      <c r="F95" s="28" t="n"/>
      <c r="G95" s="26" t="n"/>
      <c r="H95" s="26" t="n"/>
      <c r="I95" s="29" t="n"/>
      <c r="J95" s="30" t="n"/>
      <c r="K95" s="30" t="n"/>
      <c r="L95" s="26" t="n"/>
      <c r="M95" s="26" t="n"/>
      <c r="N95" s="27" t="n"/>
      <c r="O95" s="52" t="n"/>
      <c r="P95" s="52" t="n"/>
      <c r="Q95" s="30" t="n"/>
      <c r="R95" s="30" t="n"/>
      <c r="S95" s="30" t="n"/>
      <c r="T95" s="26" t="n"/>
      <c r="U95" s="26" t="n"/>
      <c r="V95" s="28" t="n"/>
      <c r="W95" s="32" t="n"/>
      <c r="X95" s="32" t="n"/>
      <c r="Y95" s="33">
        <f>IFERROR(IF(OR($R95="",$S95=""),"",ROUND(MOD($S95-$R95,1)*1440,0)),"")</f>
        <v/>
      </c>
      <c r="Z95" s="11">
        <f>IFERROR(IF(OR($T95&lt;&gt;"Delivered",$S95="",$K95=""),"",IF($S95&lt;=$K95,"Yes","No")),"")</f>
        <v/>
      </c>
      <c r="AA95" s="33">
        <f>IFERROR(IF(OR($T95&lt;&gt;"Delivered",$S95="",$K95=""),"",ROUND(MAX(0,($S95-$K95)*1440),0)),"")</f>
        <v/>
      </c>
      <c r="AB95" s="53">
        <f>IFERROR(IF(OR($P95="",$O95=""),"",$P95-$O95),"")</f>
        <v/>
      </c>
      <c r="AC95" s="35">
        <f>IFERROR(IF($P95="","",ROUND($P95*'Settings'!$B$6,2)),"")</f>
        <v/>
      </c>
      <c r="AD95" s="35">
        <f>IFERROR(IF($W95="","",MAX(0,$W95-IF($X95="",0,$X95))),"")</f>
        <v/>
      </c>
      <c r="AE95" s="16">
        <f>IFERROR(IF(COUNTA($A95:$X95)=0,"",IF(OR($A95="",$B95="",$C95="",$D95="",$E95="",$F95="",$G95="",$H95="",$I95="",$L95="",$M95="",$N95="",$T95=""),"Missing required field",IF(COUNTIFS($A$4:$A$1000,$A95,$B$4:$B$1000,$B95,$C$4:$C$1000,$C95)&gt;1,"Duplicate route stop",IF(OR($J95="",$K95=""),"Missing delivery window",IF($K95&lt;=$J95,"Invalid delivery window",IF(IFERROR(INDEX('Fleet Roster'!$C$4:$C$103,MATCH($L95,'Fleet Roster'!$A$4:$A$103,0)),"Not found")&lt;&gt;"Active","Driver not active",IF(IFERROR(INDEX('Fleet Roster'!$I$4:$I$103,MATCH($M95,'Fleet Roster'!$E$4:$E$103,0)),"Not found")&lt;&gt;"Active","Vehicle unavailable",IF(AND($T95="Delivered",OR($S95="",$P95="")),"Delivered row incomplete",IF(AND(OR($T95="Attempted",$T95="Exception"),$U95=""),"Missing exception code",IF(OR(NOT(ISNUMBER($N95)),$N95&lt;0,$N95&gt;'Settings'!$B$9),"Invalid package count",IF(OR(NOT(ISNUMBER($O95)),AND($P95&lt;&gt;"",NOT(ISNUMBER($P95))),$O95&lt;0,$O95&gt;'Settings'!$B$10,$P95&lt;0,$P95&gt;'Settings'!$B$10),"Invalid miles",IF($X95&gt;$W95,"COD collected exceeds amount","OK")))))))))))),"Review row")</f>
        <v/>
      </c>
    </row>
    <row r="96">
      <c r="A96" s="51" t="n"/>
      <c r="B96" s="26" t="n"/>
      <c r="C96" s="27" t="n"/>
      <c r="D96" s="26" t="n"/>
      <c r="E96" s="26" t="n"/>
      <c r="F96" s="28" t="n"/>
      <c r="G96" s="26" t="n"/>
      <c r="H96" s="26" t="n"/>
      <c r="I96" s="29" t="n"/>
      <c r="J96" s="30" t="n"/>
      <c r="K96" s="30" t="n"/>
      <c r="L96" s="26" t="n"/>
      <c r="M96" s="26" t="n"/>
      <c r="N96" s="27" t="n"/>
      <c r="O96" s="52" t="n"/>
      <c r="P96" s="52" t="n"/>
      <c r="Q96" s="30" t="n"/>
      <c r="R96" s="30" t="n"/>
      <c r="S96" s="30" t="n"/>
      <c r="T96" s="26" t="n"/>
      <c r="U96" s="26" t="n"/>
      <c r="V96" s="28" t="n"/>
      <c r="W96" s="32" t="n"/>
      <c r="X96" s="32" t="n"/>
      <c r="Y96" s="33">
        <f>IFERROR(IF(OR($R96="",$S96=""),"",ROUND(MOD($S96-$R96,1)*1440,0)),"")</f>
        <v/>
      </c>
      <c r="Z96" s="11">
        <f>IFERROR(IF(OR($T96&lt;&gt;"Delivered",$S96="",$K96=""),"",IF($S96&lt;=$K96,"Yes","No")),"")</f>
        <v/>
      </c>
      <c r="AA96" s="33">
        <f>IFERROR(IF(OR($T96&lt;&gt;"Delivered",$S96="",$K96=""),"",ROUND(MAX(0,($S96-$K96)*1440),0)),"")</f>
        <v/>
      </c>
      <c r="AB96" s="53">
        <f>IFERROR(IF(OR($P96="",$O96=""),"",$P96-$O96),"")</f>
        <v/>
      </c>
      <c r="AC96" s="35">
        <f>IFERROR(IF($P96="","",ROUND($P96*'Settings'!$B$6,2)),"")</f>
        <v/>
      </c>
      <c r="AD96" s="35">
        <f>IFERROR(IF($W96="","",MAX(0,$W96-IF($X96="",0,$X96))),"")</f>
        <v/>
      </c>
      <c r="AE96" s="16">
        <f>IFERROR(IF(COUNTA($A96:$X96)=0,"",IF(OR($A96="",$B96="",$C96="",$D96="",$E96="",$F96="",$G96="",$H96="",$I96="",$L96="",$M96="",$N96="",$T96=""),"Missing required field",IF(COUNTIFS($A$4:$A$1000,$A96,$B$4:$B$1000,$B96,$C$4:$C$1000,$C96)&gt;1,"Duplicate route stop",IF(OR($J96="",$K96=""),"Missing delivery window",IF($K96&lt;=$J96,"Invalid delivery window",IF(IFERROR(INDEX('Fleet Roster'!$C$4:$C$103,MATCH($L96,'Fleet Roster'!$A$4:$A$103,0)),"Not found")&lt;&gt;"Active","Driver not active",IF(IFERROR(INDEX('Fleet Roster'!$I$4:$I$103,MATCH($M96,'Fleet Roster'!$E$4:$E$103,0)),"Not found")&lt;&gt;"Active","Vehicle unavailable",IF(AND($T96="Delivered",OR($S96="",$P96="")),"Delivered row incomplete",IF(AND(OR($T96="Attempted",$T96="Exception"),$U96=""),"Missing exception code",IF(OR(NOT(ISNUMBER($N96)),$N96&lt;0,$N96&gt;'Settings'!$B$9),"Invalid package count",IF(OR(NOT(ISNUMBER($O96)),AND($P96&lt;&gt;"",NOT(ISNUMBER($P96))),$O96&lt;0,$O96&gt;'Settings'!$B$10,$P96&lt;0,$P96&gt;'Settings'!$B$10),"Invalid miles",IF($X96&gt;$W96,"COD collected exceeds amount","OK")))))))))))),"Review row")</f>
        <v/>
      </c>
    </row>
    <row r="97">
      <c r="A97" s="51" t="n"/>
      <c r="B97" s="26" t="n"/>
      <c r="C97" s="27" t="n"/>
      <c r="D97" s="26" t="n"/>
      <c r="E97" s="26" t="n"/>
      <c r="F97" s="28" t="n"/>
      <c r="G97" s="26" t="n"/>
      <c r="H97" s="26" t="n"/>
      <c r="I97" s="29" t="n"/>
      <c r="J97" s="30" t="n"/>
      <c r="K97" s="30" t="n"/>
      <c r="L97" s="26" t="n"/>
      <c r="M97" s="26" t="n"/>
      <c r="N97" s="27" t="n"/>
      <c r="O97" s="52" t="n"/>
      <c r="P97" s="52" t="n"/>
      <c r="Q97" s="30" t="n"/>
      <c r="R97" s="30" t="n"/>
      <c r="S97" s="30" t="n"/>
      <c r="T97" s="26" t="n"/>
      <c r="U97" s="26" t="n"/>
      <c r="V97" s="28" t="n"/>
      <c r="W97" s="32" t="n"/>
      <c r="X97" s="32" t="n"/>
      <c r="Y97" s="33">
        <f>IFERROR(IF(OR($R97="",$S97=""),"",ROUND(MOD($S97-$R97,1)*1440,0)),"")</f>
        <v/>
      </c>
      <c r="Z97" s="11">
        <f>IFERROR(IF(OR($T97&lt;&gt;"Delivered",$S97="",$K97=""),"",IF($S97&lt;=$K97,"Yes","No")),"")</f>
        <v/>
      </c>
      <c r="AA97" s="33">
        <f>IFERROR(IF(OR($T97&lt;&gt;"Delivered",$S97="",$K97=""),"",ROUND(MAX(0,($S97-$K97)*1440),0)),"")</f>
        <v/>
      </c>
      <c r="AB97" s="53">
        <f>IFERROR(IF(OR($P97="",$O97=""),"",$P97-$O97),"")</f>
        <v/>
      </c>
      <c r="AC97" s="35">
        <f>IFERROR(IF($P97="","",ROUND($P97*'Settings'!$B$6,2)),"")</f>
        <v/>
      </c>
      <c r="AD97" s="35">
        <f>IFERROR(IF($W97="","",MAX(0,$W97-IF($X97="",0,$X97))),"")</f>
        <v/>
      </c>
      <c r="AE97" s="16">
        <f>IFERROR(IF(COUNTA($A97:$X97)=0,"",IF(OR($A97="",$B97="",$C97="",$D97="",$E97="",$F97="",$G97="",$H97="",$I97="",$L97="",$M97="",$N97="",$T97=""),"Missing required field",IF(COUNTIFS($A$4:$A$1000,$A97,$B$4:$B$1000,$B97,$C$4:$C$1000,$C97)&gt;1,"Duplicate route stop",IF(OR($J97="",$K97=""),"Missing delivery window",IF($K97&lt;=$J97,"Invalid delivery window",IF(IFERROR(INDEX('Fleet Roster'!$C$4:$C$103,MATCH($L97,'Fleet Roster'!$A$4:$A$103,0)),"Not found")&lt;&gt;"Active","Driver not active",IF(IFERROR(INDEX('Fleet Roster'!$I$4:$I$103,MATCH($M97,'Fleet Roster'!$E$4:$E$103,0)),"Not found")&lt;&gt;"Active","Vehicle unavailable",IF(AND($T97="Delivered",OR($S97="",$P97="")),"Delivered row incomplete",IF(AND(OR($T97="Attempted",$T97="Exception"),$U97=""),"Missing exception code",IF(OR(NOT(ISNUMBER($N97)),$N97&lt;0,$N97&gt;'Settings'!$B$9),"Invalid package count",IF(OR(NOT(ISNUMBER($O97)),AND($P97&lt;&gt;"",NOT(ISNUMBER($P97))),$O97&lt;0,$O97&gt;'Settings'!$B$10,$P97&lt;0,$P97&gt;'Settings'!$B$10),"Invalid miles",IF($X97&gt;$W97,"COD collected exceeds amount","OK")))))))))))),"Review row")</f>
        <v/>
      </c>
    </row>
    <row r="98">
      <c r="A98" s="51" t="n"/>
      <c r="B98" s="26" t="n"/>
      <c r="C98" s="27" t="n"/>
      <c r="D98" s="26" t="n"/>
      <c r="E98" s="26" t="n"/>
      <c r="F98" s="28" t="n"/>
      <c r="G98" s="26" t="n"/>
      <c r="H98" s="26" t="n"/>
      <c r="I98" s="29" t="n"/>
      <c r="J98" s="30" t="n"/>
      <c r="K98" s="30" t="n"/>
      <c r="L98" s="26" t="n"/>
      <c r="M98" s="26" t="n"/>
      <c r="N98" s="27" t="n"/>
      <c r="O98" s="52" t="n"/>
      <c r="P98" s="52" t="n"/>
      <c r="Q98" s="30" t="n"/>
      <c r="R98" s="30" t="n"/>
      <c r="S98" s="30" t="n"/>
      <c r="T98" s="26" t="n"/>
      <c r="U98" s="26" t="n"/>
      <c r="V98" s="28" t="n"/>
      <c r="W98" s="32" t="n"/>
      <c r="X98" s="32" t="n"/>
      <c r="Y98" s="33">
        <f>IFERROR(IF(OR($R98="",$S98=""),"",ROUND(MOD($S98-$R98,1)*1440,0)),"")</f>
        <v/>
      </c>
      <c r="Z98" s="11">
        <f>IFERROR(IF(OR($T98&lt;&gt;"Delivered",$S98="",$K98=""),"",IF($S98&lt;=$K98,"Yes","No")),"")</f>
        <v/>
      </c>
      <c r="AA98" s="33">
        <f>IFERROR(IF(OR($T98&lt;&gt;"Delivered",$S98="",$K98=""),"",ROUND(MAX(0,($S98-$K98)*1440),0)),"")</f>
        <v/>
      </c>
      <c r="AB98" s="53">
        <f>IFERROR(IF(OR($P98="",$O98=""),"",$P98-$O98),"")</f>
        <v/>
      </c>
      <c r="AC98" s="35">
        <f>IFERROR(IF($P98="","",ROUND($P98*'Settings'!$B$6,2)),"")</f>
        <v/>
      </c>
      <c r="AD98" s="35">
        <f>IFERROR(IF($W98="","",MAX(0,$W98-IF($X98="",0,$X98))),"")</f>
        <v/>
      </c>
      <c r="AE98" s="16">
        <f>IFERROR(IF(COUNTA($A98:$X98)=0,"",IF(OR($A98="",$B98="",$C98="",$D98="",$E98="",$F98="",$G98="",$H98="",$I98="",$L98="",$M98="",$N98="",$T98=""),"Missing required field",IF(COUNTIFS($A$4:$A$1000,$A98,$B$4:$B$1000,$B98,$C$4:$C$1000,$C98)&gt;1,"Duplicate route stop",IF(OR($J98="",$K98=""),"Missing delivery window",IF($K98&lt;=$J98,"Invalid delivery window",IF(IFERROR(INDEX('Fleet Roster'!$C$4:$C$103,MATCH($L98,'Fleet Roster'!$A$4:$A$103,0)),"Not found")&lt;&gt;"Active","Driver not active",IF(IFERROR(INDEX('Fleet Roster'!$I$4:$I$103,MATCH($M98,'Fleet Roster'!$E$4:$E$103,0)),"Not found")&lt;&gt;"Active","Vehicle unavailable",IF(AND($T98="Delivered",OR($S98="",$P98="")),"Delivered row incomplete",IF(AND(OR($T98="Attempted",$T98="Exception"),$U98=""),"Missing exception code",IF(OR(NOT(ISNUMBER($N98)),$N98&lt;0,$N98&gt;'Settings'!$B$9),"Invalid package count",IF(OR(NOT(ISNUMBER($O98)),AND($P98&lt;&gt;"",NOT(ISNUMBER($P98))),$O98&lt;0,$O98&gt;'Settings'!$B$10,$P98&lt;0,$P98&gt;'Settings'!$B$10),"Invalid miles",IF($X98&gt;$W98,"COD collected exceeds amount","OK")))))))))))),"Review row")</f>
        <v/>
      </c>
    </row>
    <row r="99">
      <c r="A99" s="51" t="n"/>
      <c r="B99" s="26" t="n"/>
      <c r="C99" s="27" t="n"/>
      <c r="D99" s="26" t="n"/>
      <c r="E99" s="26" t="n"/>
      <c r="F99" s="28" t="n"/>
      <c r="G99" s="26" t="n"/>
      <c r="H99" s="26" t="n"/>
      <c r="I99" s="29" t="n"/>
      <c r="J99" s="30" t="n"/>
      <c r="K99" s="30" t="n"/>
      <c r="L99" s="26" t="n"/>
      <c r="M99" s="26" t="n"/>
      <c r="N99" s="27" t="n"/>
      <c r="O99" s="52" t="n"/>
      <c r="P99" s="52" t="n"/>
      <c r="Q99" s="30" t="n"/>
      <c r="R99" s="30" t="n"/>
      <c r="S99" s="30" t="n"/>
      <c r="T99" s="26" t="n"/>
      <c r="U99" s="26" t="n"/>
      <c r="V99" s="28" t="n"/>
      <c r="W99" s="32" t="n"/>
      <c r="X99" s="32" t="n"/>
      <c r="Y99" s="33">
        <f>IFERROR(IF(OR($R99="",$S99=""),"",ROUND(MOD($S99-$R99,1)*1440,0)),"")</f>
        <v/>
      </c>
      <c r="Z99" s="11">
        <f>IFERROR(IF(OR($T99&lt;&gt;"Delivered",$S99="",$K99=""),"",IF($S99&lt;=$K99,"Yes","No")),"")</f>
        <v/>
      </c>
      <c r="AA99" s="33">
        <f>IFERROR(IF(OR($T99&lt;&gt;"Delivered",$S99="",$K99=""),"",ROUND(MAX(0,($S99-$K99)*1440),0)),"")</f>
        <v/>
      </c>
      <c r="AB99" s="53">
        <f>IFERROR(IF(OR($P99="",$O99=""),"",$P99-$O99),"")</f>
        <v/>
      </c>
      <c r="AC99" s="35">
        <f>IFERROR(IF($P99="","",ROUND($P99*'Settings'!$B$6,2)),"")</f>
        <v/>
      </c>
      <c r="AD99" s="35">
        <f>IFERROR(IF($W99="","",MAX(0,$W99-IF($X99="",0,$X99))),"")</f>
        <v/>
      </c>
      <c r="AE99" s="16">
        <f>IFERROR(IF(COUNTA($A99:$X99)=0,"",IF(OR($A99="",$B99="",$C99="",$D99="",$E99="",$F99="",$G99="",$H99="",$I99="",$L99="",$M99="",$N99="",$T99=""),"Missing required field",IF(COUNTIFS($A$4:$A$1000,$A99,$B$4:$B$1000,$B99,$C$4:$C$1000,$C99)&gt;1,"Duplicate route stop",IF(OR($J99="",$K99=""),"Missing delivery window",IF($K99&lt;=$J99,"Invalid delivery window",IF(IFERROR(INDEX('Fleet Roster'!$C$4:$C$103,MATCH($L99,'Fleet Roster'!$A$4:$A$103,0)),"Not found")&lt;&gt;"Active","Driver not active",IF(IFERROR(INDEX('Fleet Roster'!$I$4:$I$103,MATCH($M99,'Fleet Roster'!$E$4:$E$103,0)),"Not found")&lt;&gt;"Active","Vehicle unavailable",IF(AND($T99="Delivered",OR($S99="",$P99="")),"Delivered row incomplete",IF(AND(OR($T99="Attempted",$T99="Exception"),$U99=""),"Missing exception code",IF(OR(NOT(ISNUMBER($N99)),$N99&lt;0,$N99&gt;'Settings'!$B$9),"Invalid package count",IF(OR(NOT(ISNUMBER($O99)),AND($P99&lt;&gt;"",NOT(ISNUMBER($P99))),$O99&lt;0,$O99&gt;'Settings'!$B$10,$P99&lt;0,$P99&gt;'Settings'!$B$10),"Invalid miles",IF($X99&gt;$W99,"COD collected exceeds amount","OK")))))))))))),"Review row")</f>
        <v/>
      </c>
    </row>
    <row r="100">
      <c r="A100" s="51" t="n"/>
      <c r="B100" s="26" t="n"/>
      <c r="C100" s="27" t="n"/>
      <c r="D100" s="26" t="n"/>
      <c r="E100" s="26" t="n"/>
      <c r="F100" s="28" t="n"/>
      <c r="G100" s="26" t="n"/>
      <c r="H100" s="26" t="n"/>
      <c r="I100" s="29" t="n"/>
      <c r="J100" s="30" t="n"/>
      <c r="K100" s="30" t="n"/>
      <c r="L100" s="26" t="n"/>
      <c r="M100" s="26" t="n"/>
      <c r="N100" s="27" t="n"/>
      <c r="O100" s="52" t="n"/>
      <c r="P100" s="52" t="n"/>
      <c r="Q100" s="30" t="n"/>
      <c r="R100" s="30" t="n"/>
      <c r="S100" s="30" t="n"/>
      <c r="T100" s="26" t="n"/>
      <c r="U100" s="26" t="n"/>
      <c r="V100" s="28" t="n"/>
      <c r="W100" s="32" t="n"/>
      <c r="X100" s="32" t="n"/>
      <c r="Y100" s="33">
        <f>IFERROR(IF(OR($R100="",$S100=""),"",ROUND(MOD($S100-$R100,1)*1440,0)),"")</f>
        <v/>
      </c>
      <c r="Z100" s="11">
        <f>IFERROR(IF(OR($T100&lt;&gt;"Delivered",$S100="",$K100=""),"",IF($S100&lt;=$K100,"Yes","No")),"")</f>
        <v/>
      </c>
      <c r="AA100" s="33">
        <f>IFERROR(IF(OR($T100&lt;&gt;"Delivered",$S100="",$K100=""),"",ROUND(MAX(0,($S100-$K100)*1440),0)),"")</f>
        <v/>
      </c>
      <c r="AB100" s="53">
        <f>IFERROR(IF(OR($P100="",$O100=""),"",$P100-$O100),"")</f>
        <v/>
      </c>
      <c r="AC100" s="35">
        <f>IFERROR(IF($P100="","",ROUND($P100*'Settings'!$B$6,2)),"")</f>
        <v/>
      </c>
      <c r="AD100" s="35">
        <f>IFERROR(IF($W100="","",MAX(0,$W100-IF($X100="",0,$X100))),"")</f>
        <v/>
      </c>
      <c r="AE100" s="16">
        <f>IFERROR(IF(COUNTA($A100:$X100)=0,"",IF(OR($A100="",$B100="",$C100="",$D100="",$E100="",$F100="",$G100="",$H100="",$I100="",$L100="",$M100="",$N100="",$T100=""),"Missing required field",IF(COUNTIFS($A$4:$A$1000,$A100,$B$4:$B$1000,$B100,$C$4:$C$1000,$C100)&gt;1,"Duplicate route stop",IF(OR($J100="",$K100=""),"Missing delivery window",IF($K100&lt;=$J100,"Invalid delivery window",IF(IFERROR(INDEX('Fleet Roster'!$C$4:$C$103,MATCH($L100,'Fleet Roster'!$A$4:$A$103,0)),"Not found")&lt;&gt;"Active","Driver not active",IF(IFERROR(INDEX('Fleet Roster'!$I$4:$I$103,MATCH($M100,'Fleet Roster'!$E$4:$E$103,0)),"Not found")&lt;&gt;"Active","Vehicle unavailable",IF(AND($T100="Delivered",OR($S100="",$P100="")),"Delivered row incomplete",IF(AND(OR($T100="Attempted",$T100="Exception"),$U100=""),"Missing exception code",IF(OR(NOT(ISNUMBER($N100)),$N100&lt;0,$N100&gt;'Settings'!$B$9),"Invalid package count",IF(OR(NOT(ISNUMBER($O100)),AND($P100&lt;&gt;"",NOT(ISNUMBER($P100))),$O100&lt;0,$O100&gt;'Settings'!$B$10,$P100&lt;0,$P100&gt;'Settings'!$B$10),"Invalid miles",IF($X100&gt;$W100,"COD collected exceeds amount","OK")))))))))))),"Review row")</f>
        <v/>
      </c>
    </row>
    <row r="101">
      <c r="A101" s="51" t="n"/>
      <c r="B101" s="26" t="n"/>
      <c r="C101" s="27" t="n"/>
      <c r="D101" s="26" t="n"/>
      <c r="E101" s="26" t="n"/>
      <c r="F101" s="28" t="n"/>
      <c r="G101" s="26" t="n"/>
      <c r="H101" s="26" t="n"/>
      <c r="I101" s="29" t="n"/>
      <c r="J101" s="30" t="n"/>
      <c r="K101" s="30" t="n"/>
      <c r="L101" s="26" t="n"/>
      <c r="M101" s="26" t="n"/>
      <c r="N101" s="27" t="n"/>
      <c r="O101" s="52" t="n"/>
      <c r="P101" s="52" t="n"/>
      <c r="Q101" s="30" t="n"/>
      <c r="R101" s="30" t="n"/>
      <c r="S101" s="30" t="n"/>
      <c r="T101" s="26" t="n"/>
      <c r="U101" s="26" t="n"/>
      <c r="V101" s="28" t="n"/>
      <c r="W101" s="32" t="n"/>
      <c r="X101" s="32" t="n"/>
      <c r="Y101" s="33">
        <f>IFERROR(IF(OR($R101="",$S101=""),"",ROUND(MOD($S101-$R101,1)*1440,0)),"")</f>
        <v/>
      </c>
      <c r="Z101" s="11">
        <f>IFERROR(IF(OR($T101&lt;&gt;"Delivered",$S101="",$K101=""),"",IF($S101&lt;=$K101,"Yes","No")),"")</f>
        <v/>
      </c>
      <c r="AA101" s="33">
        <f>IFERROR(IF(OR($T101&lt;&gt;"Delivered",$S101="",$K101=""),"",ROUND(MAX(0,($S101-$K101)*1440),0)),"")</f>
        <v/>
      </c>
      <c r="AB101" s="53">
        <f>IFERROR(IF(OR($P101="",$O101=""),"",$P101-$O101),"")</f>
        <v/>
      </c>
      <c r="AC101" s="35">
        <f>IFERROR(IF($P101="","",ROUND($P101*'Settings'!$B$6,2)),"")</f>
        <v/>
      </c>
      <c r="AD101" s="35">
        <f>IFERROR(IF($W101="","",MAX(0,$W101-IF($X101="",0,$X101))),"")</f>
        <v/>
      </c>
      <c r="AE101" s="16">
        <f>IFERROR(IF(COUNTA($A101:$X101)=0,"",IF(OR($A101="",$B101="",$C101="",$D101="",$E101="",$F101="",$G101="",$H101="",$I101="",$L101="",$M101="",$N101="",$T101=""),"Missing required field",IF(COUNTIFS($A$4:$A$1000,$A101,$B$4:$B$1000,$B101,$C$4:$C$1000,$C101)&gt;1,"Duplicate route stop",IF(OR($J101="",$K101=""),"Missing delivery window",IF($K101&lt;=$J101,"Invalid delivery window",IF(IFERROR(INDEX('Fleet Roster'!$C$4:$C$103,MATCH($L101,'Fleet Roster'!$A$4:$A$103,0)),"Not found")&lt;&gt;"Active","Driver not active",IF(IFERROR(INDEX('Fleet Roster'!$I$4:$I$103,MATCH($M101,'Fleet Roster'!$E$4:$E$103,0)),"Not found")&lt;&gt;"Active","Vehicle unavailable",IF(AND($T101="Delivered",OR($S101="",$P101="")),"Delivered row incomplete",IF(AND(OR($T101="Attempted",$T101="Exception"),$U101=""),"Missing exception code",IF(OR(NOT(ISNUMBER($N101)),$N101&lt;0,$N101&gt;'Settings'!$B$9),"Invalid package count",IF(OR(NOT(ISNUMBER($O101)),AND($P101&lt;&gt;"",NOT(ISNUMBER($P101))),$O101&lt;0,$O101&gt;'Settings'!$B$10,$P101&lt;0,$P101&gt;'Settings'!$B$10),"Invalid miles",IF($X101&gt;$W101,"COD collected exceeds amount","OK")))))))))))),"Review row")</f>
        <v/>
      </c>
    </row>
    <row r="102">
      <c r="A102" s="51" t="n"/>
      <c r="B102" s="26" t="n"/>
      <c r="C102" s="27" t="n"/>
      <c r="D102" s="26" t="n"/>
      <c r="E102" s="26" t="n"/>
      <c r="F102" s="28" t="n"/>
      <c r="G102" s="26" t="n"/>
      <c r="H102" s="26" t="n"/>
      <c r="I102" s="29" t="n"/>
      <c r="J102" s="30" t="n"/>
      <c r="K102" s="30" t="n"/>
      <c r="L102" s="26" t="n"/>
      <c r="M102" s="26" t="n"/>
      <c r="N102" s="27" t="n"/>
      <c r="O102" s="52" t="n"/>
      <c r="P102" s="52" t="n"/>
      <c r="Q102" s="30" t="n"/>
      <c r="R102" s="30" t="n"/>
      <c r="S102" s="30" t="n"/>
      <c r="T102" s="26" t="n"/>
      <c r="U102" s="26" t="n"/>
      <c r="V102" s="28" t="n"/>
      <c r="W102" s="32" t="n"/>
      <c r="X102" s="32" t="n"/>
      <c r="Y102" s="33">
        <f>IFERROR(IF(OR($R102="",$S102=""),"",ROUND(MOD($S102-$R102,1)*1440,0)),"")</f>
        <v/>
      </c>
      <c r="Z102" s="11">
        <f>IFERROR(IF(OR($T102&lt;&gt;"Delivered",$S102="",$K102=""),"",IF($S102&lt;=$K102,"Yes","No")),"")</f>
        <v/>
      </c>
      <c r="AA102" s="33">
        <f>IFERROR(IF(OR($T102&lt;&gt;"Delivered",$S102="",$K102=""),"",ROUND(MAX(0,($S102-$K102)*1440),0)),"")</f>
        <v/>
      </c>
      <c r="AB102" s="53">
        <f>IFERROR(IF(OR($P102="",$O102=""),"",$P102-$O102),"")</f>
        <v/>
      </c>
      <c r="AC102" s="35">
        <f>IFERROR(IF($P102="","",ROUND($P102*'Settings'!$B$6,2)),"")</f>
        <v/>
      </c>
      <c r="AD102" s="35">
        <f>IFERROR(IF($W102="","",MAX(0,$W102-IF($X102="",0,$X102))),"")</f>
        <v/>
      </c>
      <c r="AE102" s="16">
        <f>IFERROR(IF(COUNTA($A102:$X102)=0,"",IF(OR($A102="",$B102="",$C102="",$D102="",$E102="",$F102="",$G102="",$H102="",$I102="",$L102="",$M102="",$N102="",$T102=""),"Missing required field",IF(COUNTIFS($A$4:$A$1000,$A102,$B$4:$B$1000,$B102,$C$4:$C$1000,$C102)&gt;1,"Duplicate route stop",IF(OR($J102="",$K102=""),"Missing delivery window",IF($K102&lt;=$J102,"Invalid delivery window",IF(IFERROR(INDEX('Fleet Roster'!$C$4:$C$103,MATCH($L102,'Fleet Roster'!$A$4:$A$103,0)),"Not found")&lt;&gt;"Active","Driver not active",IF(IFERROR(INDEX('Fleet Roster'!$I$4:$I$103,MATCH($M102,'Fleet Roster'!$E$4:$E$103,0)),"Not found")&lt;&gt;"Active","Vehicle unavailable",IF(AND($T102="Delivered",OR($S102="",$P102="")),"Delivered row incomplete",IF(AND(OR($T102="Attempted",$T102="Exception"),$U102=""),"Missing exception code",IF(OR(NOT(ISNUMBER($N102)),$N102&lt;0,$N102&gt;'Settings'!$B$9),"Invalid package count",IF(OR(NOT(ISNUMBER($O102)),AND($P102&lt;&gt;"",NOT(ISNUMBER($P102))),$O102&lt;0,$O102&gt;'Settings'!$B$10,$P102&lt;0,$P102&gt;'Settings'!$B$10),"Invalid miles",IF($X102&gt;$W102,"COD collected exceeds amount","OK")))))))))))),"Review row")</f>
        <v/>
      </c>
    </row>
    <row r="103">
      <c r="A103" s="51" t="n"/>
      <c r="B103" s="26" t="n"/>
      <c r="C103" s="27" t="n"/>
      <c r="D103" s="26" t="n"/>
      <c r="E103" s="26" t="n"/>
      <c r="F103" s="28" t="n"/>
      <c r="G103" s="26" t="n"/>
      <c r="H103" s="26" t="n"/>
      <c r="I103" s="29" t="n"/>
      <c r="J103" s="30" t="n"/>
      <c r="K103" s="30" t="n"/>
      <c r="L103" s="26" t="n"/>
      <c r="M103" s="26" t="n"/>
      <c r="N103" s="27" t="n"/>
      <c r="O103" s="52" t="n"/>
      <c r="P103" s="52" t="n"/>
      <c r="Q103" s="30" t="n"/>
      <c r="R103" s="30" t="n"/>
      <c r="S103" s="30" t="n"/>
      <c r="T103" s="26" t="n"/>
      <c r="U103" s="26" t="n"/>
      <c r="V103" s="28" t="n"/>
      <c r="W103" s="32" t="n"/>
      <c r="X103" s="32" t="n"/>
      <c r="Y103" s="33">
        <f>IFERROR(IF(OR($R103="",$S103=""),"",ROUND(MOD($S103-$R103,1)*1440,0)),"")</f>
        <v/>
      </c>
      <c r="Z103" s="11">
        <f>IFERROR(IF(OR($T103&lt;&gt;"Delivered",$S103="",$K103=""),"",IF($S103&lt;=$K103,"Yes","No")),"")</f>
        <v/>
      </c>
      <c r="AA103" s="33">
        <f>IFERROR(IF(OR($T103&lt;&gt;"Delivered",$S103="",$K103=""),"",ROUND(MAX(0,($S103-$K103)*1440),0)),"")</f>
        <v/>
      </c>
      <c r="AB103" s="53">
        <f>IFERROR(IF(OR($P103="",$O103=""),"",$P103-$O103),"")</f>
        <v/>
      </c>
      <c r="AC103" s="35">
        <f>IFERROR(IF($P103="","",ROUND($P103*'Settings'!$B$6,2)),"")</f>
        <v/>
      </c>
      <c r="AD103" s="35">
        <f>IFERROR(IF($W103="","",MAX(0,$W103-IF($X103="",0,$X103))),"")</f>
        <v/>
      </c>
      <c r="AE103" s="16">
        <f>IFERROR(IF(COUNTA($A103:$X103)=0,"",IF(OR($A103="",$B103="",$C103="",$D103="",$E103="",$F103="",$G103="",$H103="",$I103="",$L103="",$M103="",$N103="",$T103=""),"Missing required field",IF(COUNTIFS($A$4:$A$1000,$A103,$B$4:$B$1000,$B103,$C$4:$C$1000,$C103)&gt;1,"Duplicate route stop",IF(OR($J103="",$K103=""),"Missing delivery window",IF($K103&lt;=$J103,"Invalid delivery window",IF(IFERROR(INDEX('Fleet Roster'!$C$4:$C$103,MATCH($L103,'Fleet Roster'!$A$4:$A$103,0)),"Not found")&lt;&gt;"Active","Driver not active",IF(IFERROR(INDEX('Fleet Roster'!$I$4:$I$103,MATCH($M103,'Fleet Roster'!$E$4:$E$103,0)),"Not found")&lt;&gt;"Active","Vehicle unavailable",IF(AND($T103="Delivered",OR($S103="",$P103="")),"Delivered row incomplete",IF(AND(OR($T103="Attempted",$T103="Exception"),$U103=""),"Missing exception code",IF(OR(NOT(ISNUMBER($N103)),$N103&lt;0,$N103&gt;'Settings'!$B$9),"Invalid package count",IF(OR(NOT(ISNUMBER($O103)),AND($P103&lt;&gt;"",NOT(ISNUMBER($P103))),$O103&lt;0,$O103&gt;'Settings'!$B$10,$P103&lt;0,$P103&gt;'Settings'!$B$10),"Invalid miles",IF($X103&gt;$W103,"COD collected exceeds amount","OK")))))))))))),"Review row")</f>
        <v/>
      </c>
    </row>
    <row r="104">
      <c r="A104" s="51" t="n"/>
      <c r="B104" s="26" t="n"/>
      <c r="C104" s="27" t="n"/>
      <c r="D104" s="26" t="n"/>
      <c r="E104" s="26" t="n"/>
      <c r="F104" s="28" t="n"/>
      <c r="G104" s="26" t="n"/>
      <c r="H104" s="26" t="n"/>
      <c r="I104" s="29" t="n"/>
      <c r="J104" s="30" t="n"/>
      <c r="K104" s="30" t="n"/>
      <c r="L104" s="26" t="n"/>
      <c r="M104" s="26" t="n"/>
      <c r="N104" s="27" t="n"/>
      <c r="O104" s="52" t="n"/>
      <c r="P104" s="52" t="n"/>
      <c r="Q104" s="30" t="n"/>
      <c r="R104" s="30" t="n"/>
      <c r="S104" s="30" t="n"/>
      <c r="T104" s="26" t="n"/>
      <c r="U104" s="26" t="n"/>
      <c r="V104" s="28" t="n"/>
      <c r="W104" s="32" t="n"/>
      <c r="X104" s="32" t="n"/>
      <c r="Y104" s="33">
        <f>IFERROR(IF(OR($R104="",$S104=""),"",ROUND(MOD($S104-$R104,1)*1440,0)),"")</f>
        <v/>
      </c>
      <c r="Z104" s="11">
        <f>IFERROR(IF(OR($T104&lt;&gt;"Delivered",$S104="",$K104=""),"",IF($S104&lt;=$K104,"Yes","No")),"")</f>
        <v/>
      </c>
      <c r="AA104" s="33">
        <f>IFERROR(IF(OR($T104&lt;&gt;"Delivered",$S104="",$K104=""),"",ROUND(MAX(0,($S104-$K104)*1440),0)),"")</f>
        <v/>
      </c>
      <c r="AB104" s="53">
        <f>IFERROR(IF(OR($P104="",$O104=""),"",$P104-$O104),"")</f>
        <v/>
      </c>
      <c r="AC104" s="35">
        <f>IFERROR(IF($P104="","",ROUND($P104*'Settings'!$B$6,2)),"")</f>
        <v/>
      </c>
      <c r="AD104" s="35">
        <f>IFERROR(IF($W104="","",MAX(0,$W104-IF($X104="",0,$X104))),"")</f>
        <v/>
      </c>
      <c r="AE104" s="16">
        <f>IFERROR(IF(COUNTA($A104:$X104)=0,"",IF(OR($A104="",$B104="",$C104="",$D104="",$E104="",$F104="",$G104="",$H104="",$I104="",$L104="",$M104="",$N104="",$T104=""),"Missing required field",IF(COUNTIFS($A$4:$A$1000,$A104,$B$4:$B$1000,$B104,$C$4:$C$1000,$C104)&gt;1,"Duplicate route stop",IF(OR($J104="",$K104=""),"Missing delivery window",IF($K104&lt;=$J104,"Invalid delivery window",IF(IFERROR(INDEX('Fleet Roster'!$C$4:$C$103,MATCH($L104,'Fleet Roster'!$A$4:$A$103,0)),"Not found")&lt;&gt;"Active","Driver not active",IF(IFERROR(INDEX('Fleet Roster'!$I$4:$I$103,MATCH($M104,'Fleet Roster'!$E$4:$E$103,0)),"Not found")&lt;&gt;"Active","Vehicle unavailable",IF(AND($T104="Delivered",OR($S104="",$P104="")),"Delivered row incomplete",IF(AND(OR($T104="Attempted",$T104="Exception"),$U104=""),"Missing exception code",IF(OR(NOT(ISNUMBER($N104)),$N104&lt;0,$N104&gt;'Settings'!$B$9),"Invalid package count",IF(OR(NOT(ISNUMBER($O104)),AND($P104&lt;&gt;"",NOT(ISNUMBER($P104))),$O104&lt;0,$O104&gt;'Settings'!$B$10,$P104&lt;0,$P104&gt;'Settings'!$B$10),"Invalid miles",IF($X104&gt;$W104,"COD collected exceeds amount","OK")))))))))))),"Review row")</f>
        <v/>
      </c>
    </row>
    <row r="105">
      <c r="A105" s="51" t="n"/>
      <c r="B105" s="26" t="n"/>
      <c r="C105" s="27" t="n"/>
      <c r="D105" s="26" t="n"/>
      <c r="E105" s="26" t="n"/>
      <c r="F105" s="28" t="n"/>
      <c r="G105" s="26" t="n"/>
      <c r="H105" s="26" t="n"/>
      <c r="I105" s="29" t="n"/>
      <c r="J105" s="30" t="n"/>
      <c r="K105" s="30" t="n"/>
      <c r="L105" s="26" t="n"/>
      <c r="M105" s="26" t="n"/>
      <c r="N105" s="27" t="n"/>
      <c r="O105" s="52" t="n"/>
      <c r="P105" s="52" t="n"/>
      <c r="Q105" s="30" t="n"/>
      <c r="R105" s="30" t="n"/>
      <c r="S105" s="30" t="n"/>
      <c r="T105" s="26" t="n"/>
      <c r="U105" s="26" t="n"/>
      <c r="V105" s="28" t="n"/>
      <c r="W105" s="32" t="n"/>
      <c r="X105" s="32" t="n"/>
      <c r="Y105" s="33">
        <f>IFERROR(IF(OR($R105="",$S105=""),"",ROUND(MOD($S105-$R105,1)*1440,0)),"")</f>
        <v/>
      </c>
      <c r="Z105" s="11">
        <f>IFERROR(IF(OR($T105&lt;&gt;"Delivered",$S105="",$K105=""),"",IF($S105&lt;=$K105,"Yes","No")),"")</f>
        <v/>
      </c>
      <c r="AA105" s="33">
        <f>IFERROR(IF(OR($T105&lt;&gt;"Delivered",$S105="",$K105=""),"",ROUND(MAX(0,($S105-$K105)*1440),0)),"")</f>
        <v/>
      </c>
      <c r="AB105" s="53">
        <f>IFERROR(IF(OR($P105="",$O105=""),"",$P105-$O105),"")</f>
        <v/>
      </c>
      <c r="AC105" s="35">
        <f>IFERROR(IF($P105="","",ROUND($P105*'Settings'!$B$6,2)),"")</f>
        <v/>
      </c>
      <c r="AD105" s="35">
        <f>IFERROR(IF($W105="","",MAX(0,$W105-IF($X105="",0,$X105))),"")</f>
        <v/>
      </c>
      <c r="AE105" s="16">
        <f>IFERROR(IF(COUNTA($A105:$X105)=0,"",IF(OR($A105="",$B105="",$C105="",$D105="",$E105="",$F105="",$G105="",$H105="",$I105="",$L105="",$M105="",$N105="",$T105=""),"Missing required field",IF(COUNTIFS($A$4:$A$1000,$A105,$B$4:$B$1000,$B105,$C$4:$C$1000,$C105)&gt;1,"Duplicate route stop",IF(OR($J105="",$K105=""),"Missing delivery window",IF($K105&lt;=$J105,"Invalid delivery window",IF(IFERROR(INDEX('Fleet Roster'!$C$4:$C$103,MATCH($L105,'Fleet Roster'!$A$4:$A$103,0)),"Not found")&lt;&gt;"Active","Driver not active",IF(IFERROR(INDEX('Fleet Roster'!$I$4:$I$103,MATCH($M105,'Fleet Roster'!$E$4:$E$103,0)),"Not found")&lt;&gt;"Active","Vehicle unavailable",IF(AND($T105="Delivered",OR($S105="",$P105="")),"Delivered row incomplete",IF(AND(OR($T105="Attempted",$T105="Exception"),$U105=""),"Missing exception code",IF(OR(NOT(ISNUMBER($N105)),$N105&lt;0,$N105&gt;'Settings'!$B$9),"Invalid package count",IF(OR(NOT(ISNUMBER($O105)),AND($P105&lt;&gt;"",NOT(ISNUMBER($P105))),$O105&lt;0,$O105&gt;'Settings'!$B$10,$P105&lt;0,$P105&gt;'Settings'!$B$10),"Invalid miles",IF($X105&gt;$W105,"COD collected exceeds amount","OK")))))))))))),"Review row")</f>
        <v/>
      </c>
    </row>
    <row r="106">
      <c r="A106" s="51" t="n"/>
      <c r="B106" s="26" t="n"/>
      <c r="C106" s="27" t="n"/>
      <c r="D106" s="26" t="n"/>
      <c r="E106" s="26" t="n"/>
      <c r="F106" s="28" t="n"/>
      <c r="G106" s="26" t="n"/>
      <c r="H106" s="26" t="n"/>
      <c r="I106" s="29" t="n"/>
      <c r="J106" s="30" t="n"/>
      <c r="K106" s="30" t="n"/>
      <c r="L106" s="26" t="n"/>
      <c r="M106" s="26" t="n"/>
      <c r="N106" s="27" t="n"/>
      <c r="O106" s="52" t="n"/>
      <c r="P106" s="52" t="n"/>
      <c r="Q106" s="30" t="n"/>
      <c r="R106" s="30" t="n"/>
      <c r="S106" s="30" t="n"/>
      <c r="T106" s="26" t="n"/>
      <c r="U106" s="26" t="n"/>
      <c r="V106" s="28" t="n"/>
      <c r="W106" s="32" t="n"/>
      <c r="X106" s="32" t="n"/>
      <c r="Y106" s="33">
        <f>IFERROR(IF(OR($R106="",$S106=""),"",ROUND(MOD($S106-$R106,1)*1440,0)),"")</f>
        <v/>
      </c>
      <c r="Z106" s="11">
        <f>IFERROR(IF(OR($T106&lt;&gt;"Delivered",$S106="",$K106=""),"",IF($S106&lt;=$K106,"Yes","No")),"")</f>
        <v/>
      </c>
      <c r="AA106" s="33">
        <f>IFERROR(IF(OR($T106&lt;&gt;"Delivered",$S106="",$K106=""),"",ROUND(MAX(0,($S106-$K106)*1440),0)),"")</f>
        <v/>
      </c>
      <c r="AB106" s="53">
        <f>IFERROR(IF(OR($P106="",$O106=""),"",$P106-$O106),"")</f>
        <v/>
      </c>
      <c r="AC106" s="35">
        <f>IFERROR(IF($P106="","",ROUND($P106*'Settings'!$B$6,2)),"")</f>
        <v/>
      </c>
      <c r="AD106" s="35">
        <f>IFERROR(IF($W106="","",MAX(0,$W106-IF($X106="",0,$X106))),"")</f>
        <v/>
      </c>
      <c r="AE106" s="16">
        <f>IFERROR(IF(COUNTA($A106:$X106)=0,"",IF(OR($A106="",$B106="",$C106="",$D106="",$E106="",$F106="",$G106="",$H106="",$I106="",$L106="",$M106="",$N106="",$T106=""),"Missing required field",IF(COUNTIFS($A$4:$A$1000,$A106,$B$4:$B$1000,$B106,$C$4:$C$1000,$C106)&gt;1,"Duplicate route stop",IF(OR($J106="",$K106=""),"Missing delivery window",IF($K106&lt;=$J106,"Invalid delivery window",IF(IFERROR(INDEX('Fleet Roster'!$C$4:$C$103,MATCH($L106,'Fleet Roster'!$A$4:$A$103,0)),"Not found")&lt;&gt;"Active","Driver not active",IF(IFERROR(INDEX('Fleet Roster'!$I$4:$I$103,MATCH($M106,'Fleet Roster'!$E$4:$E$103,0)),"Not found")&lt;&gt;"Active","Vehicle unavailable",IF(AND($T106="Delivered",OR($S106="",$P106="")),"Delivered row incomplete",IF(AND(OR($T106="Attempted",$T106="Exception"),$U106=""),"Missing exception code",IF(OR(NOT(ISNUMBER($N106)),$N106&lt;0,$N106&gt;'Settings'!$B$9),"Invalid package count",IF(OR(NOT(ISNUMBER($O106)),AND($P106&lt;&gt;"",NOT(ISNUMBER($P106))),$O106&lt;0,$O106&gt;'Settings'!$B$10,$P106&lt;0,$P106&gt;'Settings'!$B$10),"Invalid miles",IF($X106&gt;$W106,"COD collected exceeds amount","OK")))))))))))),"Review row")</f>
        <v/>
      </c>
    </row>
    <row r="107">
      <c r="A107" s="51" t="n"/>
      <c r="B107" s="26" t="n"/>
      <c r="C107" s="27" t="n"/>
      <c r="D107" s="26" t="n"/>
      <c r="E107" s="26" t="n"/>
      <c r="F107" s="28" t="n"/>
      <c r="G107" s="26" t="n"/>
      <c r="H107" s="26" t="n"/>
      <c r="I107" s="29" t="n"/>
      <c r="J107" s="30" t="n"/>
      <c r="K107" s="30" t="n"/>
      <c r="L107" s="26" t="n"/>
      <c r="M107" s="26" t="n"/>
      <c r="N107" s="27" t="n"/>
      <c r="O107" s="52" t="n"/>
      <c r="P107" s="52" t="n"/>
      <c r="Q107" s="30" t="n"/>
      <c r="R107" s="30" t="n"/>
      <c r="S107" s="30" t="n"/>
      <c r="T107" s="26" t="n"/>
      <c r="U107" s="26" t="n"/>
      <c r="V107" s="28" t="n"/>
      <c r="W107" s="32" t="n"/>
      <c r="X107" s="32" t="n"/>
      <c r="Y107" s="33">
        <f>IFERROR(IF(OR($R107="",$S107=""),"",ROUND(MOD($S107-$R107,1)*1440,0)),"")</f>
        <v/>
      </c>
      <c r="Z107" s="11">
        <f>IFERROR(IF(OR($T107&lt;&gt;"Delivered",$S107="",$K107=""),"",IF($S107&lt;=$K107,"Yes","No")),"")</f>
        <v/>
      </c>
      <c r="AA107" s="33">
        <f>IFERROR(IF(OR($T107&lt;&gt;"Delivered",$S107="",$K107=""),"",ROUND(MAX(0,($S107-$K107)*1440),0)),"")</f>
        <v/>
      </c>
      <c r="AB107" s="53">
        <f>IFERROR(IF(OR($P107="",$O107=""),"",$P107-$O107),"")</f>
        <v/>
      </c>
      <c r="AC107" s="35">
        <f>IFERROR(IF($P107="","",ROUND($P107*'Settings'!$B$6,2)),"")</f>
        <v/>
      </c>
      <c r="AD107" s="35">
        <f>IFERROR(IF($W107="","",MAX(0,$W107-IF($X107="",0,$X107))),"")</f>
        <v/>
      </c>
      <c r="AE107" s="16">
        <f>IFERROR(IF(COUNTA($A107:$X107)=0,"",IF(OR($A107="",$B107="",$C107="",$D107="",$E107="",$F107="",$G107="",$H107="",$I107="",$L107="",$M107="",$N107="",$T107=""),"Missing required field",IF(COUNTIFS($A$4:$A$1000,$A107,$B$4:$B$1000,$B107,$C$4:$C$1000,$C107)&gt;1,"Duplicate route stop",IF(OR($J107="",$K107=""),"Missing delivery window",IF($K107&lt;=$J107,"Invalid delivery window",IF(IFERROR(INDEX('Fleet Roster'!$C$4:$C$103,MATCH($L107,'Fleet Roster'!$A$4:$A$103,0)),"Not found")&lt;&gt;"Active","Driver not active",IF(IFERROR(INDEX('Fleet Roster'!$I$4:$I$103,MATCH($M107,'Fleet Roster'!$E$4:$E$103,0)),"Not found")&lt;&gt;"Active","Vehicle unavailable",IF(AND($T107="Delivered",OR($S107="",$P107="")),"Delivered row incomplete",IF(AND(OR($T107="Attempted",$T107="Exception"),$U107=""),"Missing exception code",IF(OR(NOT(ISNUMBER($N107)),$N107&lt;0,$N107&gt;'Settings'!$B$9),"Invalid package count",IF(OR(NOT(ISNUMBER($O107)),AND($P107&lt;&gt;"",NOT(ISNUMBER($P107))),$O107&lt;0,$O107&gt;'Settings'!$B$10,$P107&lt;0,$P107&gt;'Settings'!$B$10),"Invalid miles",IF($X107&gt;$W107,"COD collected exceeds amount","OK")))))))))))),"Review row")</f>
        <v/>
      </c>
    </row>
    <row r="108">
      <c r="A108" s="51" t="n"/>
      <c r="B108" s="26" t="n"/>
      <c r="C108" s="27" t="n"/>
      <c r="D108" s="26" t="n"/>
      <c r="E108" s="26" t="n"/>
      <c r="F108" s="28" t="n"/>
      <c r="G108" s="26" t="n"/>
      <c r="H108" s="26" t="n"/>
      <c r="I108" s="29" t="n"/>
      <c r="J108" s="30" t="n"/>
      <c r="K108" s="30" t="n"/>
      <c r="L108" s="26" t="n"/>
      <c r="M108" s="26" t="n"/>
      <c r="N108" s="27" t="n"/>
      <c r="O108" s="52" t="n"/>
      <c r="P108" s="52" t="n"/>
      <c r="Q108" s="30" t="n"/>
      <c r="R108" s="30" t="n"/>
      <c r="S108" s="30" t="n"/>
      <c r="T108" s="26" t="n"/>
      <c r="U108" s="26" t="n"/>
      <c r="V108" s="28" t="n"/>
      <c r="W108" s="32" t="n"/>
      <c r="X108" s="32" t="n"/>
      <c r="Y108" s="33">
        <f>IFERROR(IF(OR($R108="",$S108=""),"",ROUND(MOD($S108-$R108,1)*1440,0)),"")</f>
        <v/>
      </c>
      <c r="Z108" s="11">
        <f>IFERROR(IF(OR($T108&lt;&gt;"Delivered",$S108="",$K108=""),"",IF($S108&lt;=$K108,"Yes","No")),"")</f>
        <v/>
      </c>
      <c r="AA108" s="33">
        <f>IFERROR(IF(OR($T108&lt;&gt;"Delivered",$S108="",$K108=""),"",ROUND(MAX(0,($S108-$K108)*1440),0)),"")</f>
        <v/>
      </c>
      <c r="AB108" s="53">
        <f>IFERROR(IF(OR($P108="",$O108=""),"",$P108-$O108),"")</f>
        <v/>
      </c>
      <c r="AC108" s="35">
        <f>IFERROR(IF($P108="","",ROUND($P108*'Settings'!$B$6,2)),"")</f>
        <v/>
      </c>
      <c r="AD108" s="35">
        <f>IFERROR(IF($W108="","",MAX(0,$W108-IF($X108="",0,$X108))),"")</f>
        <v/>
      </c>
      <c r="AE108" s="16">
        <f>IFERROR(IF(COUNTA($A108:$X108)=0,"",IF(OR($A108="",$B108="",$C108="",$D108="",$E108="",$F108="",$G108="",$H108="",$I108="",$L108="",$M108="",$N108="",$T108=""),"Missing required field",IF(COUNTIFS($A$4:$A$1000,$A108,$B$4:$B$1000,$B108,$C$4:$C$1000,$C108)&gt;1,"Duplicate route stop",IF(OR($J108="",$K108=""),"Missing delivery window",IF($K108&lt;=$J108,"Invalid delivery window",IF(IFERROR(INDEX('Fleet Roster'!$C$4:$C$103,MATCH($L108,'Fleet Roster'!$A$4:$A$103,0)),"Not found")&lt;&gt;"Active","Driver not active",IF(IFERROR(INDEX('Fleet Roster'!$I$4:$I$103,MATCH($M108,'Fleet Roster'!$E$4:$E$103,0)),"Not found")&lt;&gt;"Active","Vehicle unavailable",IF(AND($T108="Delivered",OR($S108="",$P108="")),"Delivered row incomplete",IF(AND(OR($T108="Attempted",$T108="Exception"),$U108=""),"Missing exception code",IF(OR(NOT(ISNUMBER($N108)),$N108&lt;0,$N108&gt;'Settings'!$B$9),"Invalid package count",IF(OR(NOT(ISNUMBER($O108)),AND($P108&lt;&gt;"",NOT(ISNUMBER($P108))),$O108&lt;0,$O108&gt;'Settings'!$B$10,$P108&lt;0,$P108&gt;'Settings'!$B$10),"Invalid miles",IF($X108&gt;$W108,"COD collected exceeds amount","OK")))))))))))),"Review row")</f>
        <v/>
      </c>
    </row>
    <row r="109">
      <c r="A109" s="51" t="n"/>
      <c r="B109" s="26" t="n"/>
      <c r="C109" s="27" t="n"/>
      <c r="D109" s="26" t="n"/>
      <c r="E109" s="26" t="n"/>
      <c r="F109" s="28" t="n"/>
      <c r="G109" s="26" t="n"/>
      <c r="H109" s="26" t="n"/>
      <c r="I109" s="29" t="n"/>
      <c r="J109" s="30" t="n"/>
      <c r="K109" s="30" t="n"/>
      <c r="L109" s="26" t="n"/>
      <c r="M109" s="26" t="n"/>
      <c r="N109" s="27" t="n"/>
      <c r="O109" s="52" t="n"/>
      <c r="P109" s="52" t="n"/>
      <c r="Q109" s="30" t="n"/>
      <c r="R109" s="30" t="n"/>
      <c r="S109" s="30" t="n"/>
      <c r="T109" s="26" t="n"/>
      <c r="U109" s="26" t="n"/>
      <c r="V109" s="28" t="n"/>
      <c r="W109" s="32" t="n"/>
      <c r="X109" s="32" t="n"/>
      <c r="Y109" s="33">
        <f>IFERROR(IF(OR($R109="",$S109=""),"",ROUND(MOD($S109-$R109,1)*1440,0)),"")</f>
        <v/>
      </c>
      <c r="Z109" s="11">
        <f>IFERROR(IF(OR($T109&lt;&gt;"Delivered",$S109="",$K109=""),"",IF($S109&lt;=$K109,"Yes","No")),"")</f>
        <v/>
      </c>
      <c r="AA109" s="33">
        <f>IFERROR(IF(OR($T109&lt;&gt;"Delivered",$S109="",$K109=""),"",ROUND(MAX(0,($S109-$K109)*1440),0)),"")</f>
        <v/>
      </c>
      <c r="AB109" s="53">
        <f>IFERROR(IF(OR($P109="",$O109=""),"",$P109-$O109),"")</f>
        <v/>
      </c>
      <c r="AC109" s="35">
        <f>IFERROR(IF($P109="","",ROUND($P109*'Settings'!$B$6,2)),"")</f>
        <v/>
      </c>
      <c r="AD109" s="35">
        <f>IFERROR(IF($W109="","",MAX(0,$W109-IF($X109="",0,$X109))),"")</f>
        <v/>
      </c>
      <c r="AE109" s="16">
        <f>IFERROR(IF(COUNTA($A109:$X109)=0,"",IF(OR($A109="",$B109="",$C109="",$D109="",$E109="",$F109="",$G109="",$H109="",$I109="",$L109="",$M109="",$N109="",$T109=""),"Missing required field",IF(COUNTIFS($A$4:$A$1000,$A109,$B$4:$B$1000,$B109,$C$4:$C$1000,$C109)&gt;1,"Duplicate route stop",IF(OR($J109="",$K109=""),"Missing delivery window",IF($K109&lt;=$J109,"Invalid delivery window",IF(IFERROR(INDEX('Fleet Roster'!$C$4:$C$103,MATCH($L109,'Fleet Roster'!$A$4:$A$103,0)),"Not found")&lt;&gt;"Active","Driver not active",IF(IFERROR(INDEX('Fleet Roster'!$I$4:$I$103,MATCH($M109,'Fleet Roster'!$E$4:$E$103,0)),"Not found")&lt;&gt;"Active","Vehicle unavailable",IF(AND($T109="Delivered",OR($S109="",$P109="")),"Delivered row incomplete",IF(AND(OR($T109="Attempted",$T109="Exception"),$U109=""),"Missing exception code",IF(OR(NOT(ISNUMBER($N109)),$N109&lt;0,$N109&gt;'Settings'!$B$9),"Invalid package count",IF(OR(NOT(ISNUMBER($O109)),AND($P109&lt;&gt;"",NOT(ISNUMBER($P109))),$O109&lt;0,$O109&gt;'Settings'!$B$10,$P109&lt;0,$P109&gt;'Settings'!$B$10),"Invalid miles",IF($X109&gt;$W109,"COD collected exceeds amount","OK")))))))))))),"Review row")</f>
        <v/>
      </c>
    </row>
    <row r="110">
      <c r="A110" s="51" t="n"/>
      <c r="B110" s="26" t="n"/>
      <c r="C110" s="27" t="n"/>
      <c r="D110" s="26" t="n"/>
      <c r="E110" s="26" t="n"/>
      <c r="F110" s="28" t="n"/>
      <c r="G110" s="26" t="n"/>
      <c r="H110" s="26" t="n"/>
      <c r="I110" s="29" t="n"/>
      <c r="J110" s="30" t="n"/>
      <c r="K110" s="30" t="n"/>
      <c r="L110" s="26" t="n"/>
      <c r="M110" s="26" t="n"/>
      <c r="N110" s="27" t="n"/>
      <c r="O110" s="52" t="n"/>
      <c r="P110" s="52" t="n"/>
      <c r="Q110" s="30" t="n"/>
      <c r="R110" s="30" t="n"/>
      <c r="S110" s="30" t="n"/>
      <c r="T110" s="26" t="n"/>
      <c r="U110" s="26" t="n"/>
      <c r="V110" s="28" t="n"/>
      <c r="W110" s="32" t="n"/>
      <c r="X110" s="32" t="n"/>
      <c r="Y110" s="33">
        <f>IFERROR(IF(OR($R110="",$S110=""),"",ROUND(MOD($S110-$R110,1)*1440,0)),"")</f>
        <v/>
      </c>
      <c r="Z110" s="11">
        <f>IFERROR(IF(OR($T110&lt;&gt;"Delivered",$S110="",$K110=""),"",IF($S110&lt;=$K110,"Yes","No")),"")</f>
        <v/>
      </c>
      <c r="AA110" s="33">
        <f>IFERROR(IF(OR($T110&lt;&gt;"Delivered",$S110="",$K110=""),"",ROUND(MAX(0,($S110-$K110)*1440),0)),"")</f>
        <v/>
      </c>
      <c r="AB110" s="53">
        <f>IFERROR(IF(OR($P110="",$O110=""),"",$P110-$O110),"")</f>
        <v/>
      </c>
      <c r="AC110" s="35">
        <f>IFERROR(IF($P110="","",ROUND($P110*'Settings'!$B$6,2)),"")</f>
        <v/>
      </c>
      <c r="AD110" s="35">
        <f>IFERROR(IF($W110="","",MAX(0,$W110-IF($X110="",0,$X110))),"")</f>
        <v/>
      </c>
      <c r="AE110" s="16">
        <f>IFERROR(IF(COUNTA($A110:$X110)=0,"",IF(OR($A110="",$B110="",$C110="",$D110="",$E110="",$F110="",$G110="",$H110="",$I110="",$L110="",$M110="",$N110="",$T110=""),"Missing required field",IF(COUNTIFS($A$4:$A$1000,$A110,$B$4:$B$1000,$B110,$C$4:$C$1000,$C110)&gt;1,"Duplicate route stop",IF(OR($J110="",$K110=""),"Missing delivery window",IF($K110&lt;=$J110,"Invalid delivery window",IF(IFERROR(INDEX('Fleet Roster'!$C$4:$C$103,MATCH($L110,'Fleet Roster'!$A$4:$A$103,0)),"Not found")&lt;&gt;"Active","Driver not active",IF(IFERROR(INDEX('Fleet Roster'!$I$4:$I$103,MATCH($M110,'Fleet Roster'!$E$4:$E$103,0)),"Not found")&lt;&gt;"Active","Vehicle unavailable",IF(AND($T110="Delivered",OR($S110="",$P110="")),"Delivered row incomplete",IF(AND(OR($T110="Attempted",$T110="Exception"),$U110=""),"Missing exception code",IF(OR(NOT(ISNUMBER($N110)),$N110&lt;0,$N110&gt;'Settings'!$B$9),"Invalid package count",IF(OR(NOT(ISNUMBER($O110)),AND($P110&lt;&gt;"",NOT(ISNUMBER($P110))),$O110&lt;0,$O110&gt;'Settings'!$B$10,$P110&lt;0,$P110&gt;'Settings'!$B$10),"Invalid miles",IF($X110&gt;$W110,"COD collected exceeds amount","OK")))))))))))),"Review row")</f>
        <v/>
      </c>
    </row>
    <row r="111">
      <c r="A111" s="51" t="n"/>
      <c r="B111" s="26" t="n"/>
      <c r="C111" s="27" t="n"/>
      <c r="D111" s="26" t="n"/>
      <c r="E111" s="26" t="n"/>
      <c r="F111" s="28" t="n"/>
      <c r="G111" s="26" t="n"/>
      <c r="H111" s="26" t="n"/>
      <c r="I111" s="29" t="n"/>
      <c r="J111" s="30" t="n"/>
      <c r="K111" s="30" t="n"/>
      <c r="L111" s="26" t="n"/>
      <c r="M111" s="26" t="n"/>
      <c r="N111" s="27" t="n"/>
      <c r="O111" s="52" t="n"/>
      <c r="P111" s="52" t="n"/>
      <c r="Q111" s="30" t="n"/>
      <c r="R111" s="30" t="n"/>
      <c r="S111" s="30" t="n"/>
      <c r="T111" s="26" t="n"/>
      <c r="U111" s="26" t="n"/>
      <c r="V111" s="28" t="n"/>
      <c r="W111" s="32" t="n"/>
      <c r="X111" s="32" t="n"/>
      <c r="Y111" s="33">
        <f>IFERROR(IF(OR($R111="",$S111=""),"",ROUND(MOD($S111-$R111,1)*1440,0)),"")</f>
        <v/>
      </c>
      <c r="Z111" s="11">
        <f>IFERROR(IF(OR($T111&lt;&gt;"Delivered",$S111="",$K111=""),"",IF($S111&lt;=$K111,"Yes","No")),"")</f>
        <v/>
      </c>
      <c r="AA111" s="33">
        <f>IFERROR(IF(OR($T111&lt;&gt;"Delivered",$S111="",$K111=""),"",ROUND(MAX(0,($S111-$K111)*1440),0)),"")</f>
        <v/>
      </c>
      <c r="AB111" s="53">
        <f>IFERROR(IF(OR($P111="",$O111=""),"",$P111-$O111),"")</f>
        <v/>
      </c>
      <c r="AC111" s="35">
        <f>IFERROR(IF($P111="","",ROUND($P111*'Settings'!$B$6,2)),"")</f>
        <v/>
      </c>
      <c r="AD111" s="35">
        <f>IFERROR(IF($W111="","",MAX(0,$W111-IF($X111="",0,$X111))),"")</f>
        <v/>
      </c>
      <c r="AE111" s="16">
        <f>IFERROR(IF(COUNTA($A111:$X111)=0,"",IF(OR($A111="",$B111="",$C111="",$D111="",$E111="",$F111="",$G111="",$H111="",$I111="",$L111="",$M111="",$N111="",$T111=""),"Missing required field",IF(COUNTIFS($A$4:$A$1000,$A111,$B$4:$B$1000,$B111,$C$4:$C$1000,$C111)&gt;1,"Duplicate route stop",IF(OR($J111="",$K111=""),"Missing delivery window",IF($K111&lt;=$J111,"Invalid delivery window",IF(IFERROR(INDEX('Fleet Roster'!$C$4:$C$103,MATCH($L111,'Fleet Roster'!$A$4:$A$103,0)),"Not found")&lt;&gt;"Active","Driver not active",IF(IFERROR(INDEX('Fleet Roster'!$I$4:$I$103,MATCH($M111,'Fleet Roster'!$E$4:$E$103,0)),"Not found")&lt;&gt;"Active","Vehicle unavailable",IF(AND($T111="Delivered",OR($S111="",$P111="")),"Delivered row incomplete",IF(AND(OR($T111="Attempted",$T111="Exception"),$U111=""),"Missing exception code",IF(OR(NOT(ISNUMBER($N111)),$N111&lt;0,$N111&gt;'Settings'!$B$9),"Invalid package count",IF(OR(NOT(ISNUMBER($O111)),AND($P111&lt;&gt;"",NOT(ISNUMBER($P111))),$O111&lt;0,$O111&gt;'Settings'!$B$10,$P111&lt;0,$P111&gt;'Settings'!$B$10),"Invalid miles",IF($X111&gt;$W111,"COD collected exceeds amount","OK")))))))))))),"Review row")</f>
        <v/>
      </c>
    </row>
    <row r="112">
      <c r="A112" s="51" t="n"/>
      <c r="B112" s="26" t="n"/>
      <c r="C112" s="27" t="n"/>
      <c r="D112" s="26" t="n"/>
      <c r="E112" s="26" t="n"/>
      <c r="F112" s="28" t="n"/>
      <c r="G112" s="26" t="n"/>
      <c r="H112" s="26" t="n"/>
      <c r="I112" s="29" t="n"/>
      <c r="J112" s="30" t="n"/>
      <c r="K112" s="30" t="n"/>
      <c r="L112" s="26" t="n"/>
      <c r="M112" s="26" t="n"/>
      <c r="N112" s="27" t="n"/>
      <c r="O112" s="52" t="n"/>
      <c r="P112" s="52" t="n"/>
      <c r="Q112" s="30" t="n"/>
      <c r="R112" s="30" t="n"/>
      <c r="S112" s="30" t="n"/>
      <c r="T112" s="26" t="n"/>
      <c r="U112" s="26" t="n"/>
      <c r="V112" s="28" t="n"/>
      <c r="W112" s="32" t="n"/>
      <c r="X112" s="32" t="n"/>
      <c r="Y112" s="33">
        <f>IFERROR(IF(OR($R112="",$S112=""),"",ROUND(MOD($S112-$R112,1)*1440,0)),"")</f>
        <v/>
      </c>
      <c r="Z112" s="11">
        <f>IFERROR(IF(OR($T112&lt;&gt;"Delivered",$S112="",$K112=""),"",IF($S112&lt;=$K112,"Yes","No")),"")</f>
        <v/>
      </c>
      <c r="AA112" s="33">
        <f>IFERROR(IF(OR($T112&lt;&gt;"Delivered",$S112="",$K112=""),"",ROUND(MAX(0,($S112-$K112)*1440),0)),"")</f>
        <v/>
      </c>
      <c r="AB112" s="53">
        <f>IFERROR(IF(OR($P112="",$O112=""),"",$P112-$O112),"")</f>
        <v/>
      </c>
      <c r="AC112" s="35">
        <f>IFERROR(IF($P112="","",ROUND($P112*'Settings'!$B$6,2)),"")</f>
        <v/>
      </c>
      <c r="AD112" s="35">
        <f>IFERROR(IF($W112="","",MAX(0,$W112-IF($X112="",0,$X112))),"")</f>
        <v/>
      </c>
      <c r="AE112" s="16">
        <f>IFERROR(IF(COUNTA($A112:$X112)=0,"",IF(OR($A112="",$B112="",$C112="",$D112="",$E112="",$F112="",$G112="",$H112="",$I112="",$L112="",$M112="",$N112="",$T112=""),"Missing required field",IF(COUNTIFS($A$4:$A$1000,$A112,$B$4:$B$1000,$B112,$C$4:$C$1000,$C112)&gt;1,"Duplicate route stop",IF(OR($J112="",$K112=""),"Missing delivery window",IF($K112&lt;=$J112,"Invalid delivery window",IF(IFERROR(INDEX('Fleet Roster'!$C$4:$C$103,MATCH($L112,'Fleet Roster'!$A$4:$A$103,0)),"Not found")&lt;&gt;"Active","Driver not active",IF(IFERROR(INDEX('Fleet Roster'!$I$4:$I$103,MATCH($M112,'Fleet Roster'!$E$4:$E$103,0)),"Not found")&lt;&gt;"Active","Vehicle unavailable",IF(AND($T112="Delivered",OR($S112="",$P112="")),"Delivered row incomplete",IF(AND(OR($T112="Attempted",$T112="Exception"),$U112=""),"Missing exception code",IF(OR(NOT(ISNUMBER($N112)),$N112&lt;0,$N112&gt;'Settings'!$B$9),"Invalid package count",IF(OR(NOT(ISNUMBER($O112)),AND($P112&lt;&gt;"",NOT(ISNUMBER($P112))),$O112&lt;0,$O112&gt;'Settings'!$B$10,$P112&lt;0,$P112&gt;'Settings'!$B$10),"Invalid miles",IF($X112&gt;$W112,"COD collected exceeds amount","OK")))))))))))),"Review row")</f>
        <v/>
      </c>
    </row>
    <row r="113">
      <c r="A113" s="51" t="n"/>
      <c r="B113" s="26" t="n"/>
      <c r="C113" s="27" t="n"/>
      <c r="D113" s="26" t="n"/>
      <c r="E113" s="26" t="n"/>
      <c r="F113" s="28" t="n"/>
      <c r="G113" s="26" t="n"/>
      <c r="H113" s="26" t="n"/>
      <c r="I113" s="29" t="n"/>
      <c r="J113" s="30" t="n"/>
      <c r="K113" s="30" t="n"/>
      <c r="L113" s="26" t="n"/>
      <c r="M113" s="26" t="n"/>
      <c r="N113" s="27" t="n"/>
      <c r="O113" s="52" t="n"/>
      <c r="P113" s="52" t="n"/>
      <c r="Q113" s="30" t="n"/>
      <c r="R113" s="30" t="n"/>
      <c r="S113" s="30" t="n"/>
      <c r="T113" s="26" t="n"/>
      <c r="U113" s="26" t="n"/>
      <c r="V113" s="28" t="n"/>
      <c r="W113" s="32" t="n"/>
      <c r="X113" s="32" t="n"/>
      <c r="Y113" s="33">
        <f>IFERROR(IF(OR($R113="",$S113=""),"",ROUND(MOD($S113-$R113,1)*1440,0)),"")</f>
        <v/>
      </c>
      <c r="Z113" s="11">
        <f>IFERROR(IF(OR($T113&lt;&gt;"Delivered",$S113="",$K113=""),"",IF($S113&lt;=$K113,"Yes","No")),"")</f>
        <v/>
      </c>
      <c r="AA113" s="33">
        <f>IFERROR(IF(OR($T113&lt;&gt;"Delivered",$S113="",$K113=""),"",ROUND(MAX(0,($S113-$K113)*1440),0)),"")</f>
        <v/>
      </c>
      <c r="AB113" s="53">
        <f>IFERROR(IF(OR($P113="",$O113=""),"",$P113-$O113),"")</f>
        <v/>
      </c>
      <c r="AC113" s="35">
        <f>IFERROR(IF($P113="","",ROUND($P113*'Settings'!$B$6,2)),"")</f>
        <v/>
      </c>
      <c r="AD113" s="35">
        <f>IFERROR(IF($W113="","",MAX(0,$W113-IF($X113="",0,$X113))),"")</f>
        <v/>
      </c>
      <c r="AE113" s="16">
        <f>IFERROR(IF(COUNTA($A113:$X113)=0,"",IF(OR($A113="",$B113="",$C113="",$D113="",$E113="",$F113="",$G113="",$H113="",$I113="",$L113="",$M113="",$N113="",$T113=""),"Missing required field",IF(COUNTIFS($A$4:$A$1000,$A113,$B$4:$B$1000,$B113,$C$4:$C$1000,$C113)&gt;1,"Duplicate route stop",IF(OR($J113="",$K113=""),"Missing delivery window",IF($K113&lt;=$J113,"Invalid delivery window",IF(IFERROR(INDEX('Fleet Roster'!$C$4:$C$103,MATCH($L113,'Fleet Roster'!$A$4:$A$103,0)),"Not found")&lt;&gt;"Active","Driver not active",IF(IFERROR(INDEX('Fleet Roster'!$I$4:$I$103,MATCH($M113,'Fleet Roster'!$E$4:$E$103,0)),"Not found")&lt;&gt;"Active","Vehicle unavailable",IF(AND($T113="Delivered",OR($S113="",$P113="")),"Delivered row incomplete",IF(AND(OR($T113="Attempted",$T113="Exception"),$U113=""),"Missing exception code",IF(OR(NOT(ISNUMBER($N113)),$N113&lt;0,$N113&gt;'Settings'!$B$9),"Invalid package count",IF(OR(NOT(ISNUMBER($O113)),AND($P113&lt;&gt;"",NOT(ISNUMBER($P113))),$O113&lt;0,$O113&gt;'Settings'!$B$10,$P113&lt;0,$P113&gt;'Settings'!$B$10),"Invalid miles",IF($X113&gt;$W113,"COD collected exceeds amount","OK")))))))))))),"Review row")</f>
        <v/>
      </c>
    </row>
    <row r="114">
      <c r="A114" s="51" t="n"/>
      <c r="B114" s="26" t="n"/>
      <c r="C114" s="27" t="n"/>
      <c r="D114" s="26" t="n"/>
      <c r="E114" s="26" t="n"/>
      <c r="F114" s="28" t="n"/>
      <c r="G114" s="26" t="n"/>
      <c r="H114" s="26" t="n"/>
      <c r="I114" s="29" t="n"/>
      <c r="J114" s="30" t="n"/>
      <c r="K114" s="30" t="n"/>
      <c r="L114" s="26" t="n"/>
      <c r="M114" s="26" t="n"/>
      <c r="N114" s="27" t="n"/>
      <c r="O114" s="52" t="n"/>
      <c r="P114" s="52" t="n"/>
      <c r="Q114" s="30" t="n"/>
      <c r="R114" s="30" t="n"/>
      <c r="S114" s="30" t="n"/>
      <c r="T114" s="26" t="n"/>
      <c r="U114" s="26" t="n"/>
      <c r="V114" s="28" t="n"/>
      <c r="W114" s="32" t="n"/>
      <c r="X114" s="32" t="n"/>
      <c r="Y114" s="33">
        <f>IFERROR(IF(OR($R114="",$S114=""),"",ROUND(MOD($S114-$R114,1)*1440,0)),"")</f>
        <v/>
      </c>
      <c r="Z114" s="11">
        <f>IFERROR(IF(OR($T114&lt;&gt;"Delivered",$S114="",$K114=""),"",IF($S114&lt;=$K114,"Yes","No")),"")</f>
        <v/>
      </c>
      <c r="AA114" s="33">
        <f>IFERROR(IF(OR($T114&lt;&gt;"Delivered",$S114="",$K114=""),"",ROUND(MAX(0,($S114-$K114)*1440),0)),"")</f>
        <v/>
      </c>
      <c r="AB114" s="53">
        <f>IFERROR(IF(OR($P114="",$O114=""),"",$P114-$O114),"")</f>
        <v/>
      </c>
      <c r="AC114" s="35">
        <f>IFERROR(IF($P114="","",ROUND($P114*'Settings'!$B$6,2)),"")</f>
        <v/>
      </c>
      <c r="AD114" s="35">
        <f>IFERROR(IF($W114="","",MAX(0,$W114-IF($X114="",0,$X114))),"")</f>
        <v/>
      </c>
      <c r="AE114" s="16">
        <f>IFERROR(IF(COUNTA($A114:$X114)=0,"",IF(OR($A114="",$B114="",$C114="",$D114="",$E114="",$F114="",$G114="",$H114="",$I114="",$L114="",$M114="",$N114="",$T114=""),"Missing required field",IF(COUNTIFS($A$4:$A$1000,$A114,$B$4:$B$1000,$B114,$C$4:$C$1000,$C114)&gt;1,"Duplicate route stop",IF(OR($J114="",$K114=""),"Missing delivery window",IF($K114&lt;=$J114,"Invalid delivery window",IF(IFERROR(INDEX('Fleet Roster'!$C$4:$C$103,MATCH($L114,'Fleet Roster'!$A$4:$A$103,0)),"Not found")&lt;&gt;"Active","Driver not active",IF(IFERROR(INDEX('Fleet Roster'!$I$4:$I$103,MATCH($M114,'Fleet Roster'!$E$4:$E$103,0)),"Not found")&lt;&gt;"Active","Vehicle unavailable",IF(AND($T114="Delivered",OR($S114="",$P114="")),"Delivered row incomplete",IF(AND(OR($T114="Attempted",$T114="Exception"),$U114=""),"Missing exception code",IF(OR(NOT(ISNUMBER($N114)),$N114&lt;0,$N114&gt;'Settings'!$B$9),"Invalid package count",IF(OR(NOT(ISNUMBER($O114)),AND($P114&lt;&gt;"",NOT(ISNUMBER($P114))),$O114&lt;0,$O114&gt;'Settings'!$B$10,$P114&lt;0,$P114&gt;'Settings'!$B$10),"Invalid miles",IF($X114&gt;$W114,"COD collected exceeds amount","OK")))))))))))),"Review row")</f>
        <v/>
      </c>
    </row>
    <row r="115">
      <c r="A115" s="51" t="n"/>
      <c r="B115" s="26" t="n"/>
      <c r="C115" s="27" t="n"/>
      <c r="D115" s="26" t="n"/>
      <c r="E115" s="26" t="n"/>
      <c r="F115" s="28" t="n"/>
      <c r="G115" s="26" t="n"/>
      <c r="H115" s="26" t="n"/>
      <c r="I115" s="29" t="n"/>
      <c r="J115" s="30" t="n"/>
      <c r="K115" s="30" t="n"/>
      <c r="L115" s="26" t="n"/>
      <c r="M115" s="26" t="n"/>
      <c r="N115" s="27" t="n"/>
      <c r="O115" s="52" t="n"/>
      <c r="P115" s="52" t="n"/>
      <c r="Q115" s="30" t="n"/>
      <c r="R115" s="30" t="n"/>
      <c r="S115" s="30" t="n"/>
      <c r="T115" s="26" t="n"/>
      <c r="U115" s="26" t="n"/>
      <c r="V115" s="28" t="n"/>
      <c r="W115" s="32" t="n"/>
      <c r="X115" s="32" t="n"/>
      <c r="Y115" s="33">
        <f>IFERROR(IF(OR($R115="",$S115=""),"",ROUND(MOD($S115-$R115,1)*1440,0)),"")</f>
        <v/>
      </c>
      <c r="Z115" s="11">
        <f>IFERROR(IF(OR($T115&lt;&gt;"Delivered",$S115="",$K115=""),"",IF($S115&lt;=$K115,"Yes","No")),"")</f>
        <v/>
      </c>
      <c r="AA115" s="33">
        <f>IFERROR(IF(OR($T115&lt;&gt;"Delivered",$S115="",$K115=""),"",ROUND(MAX(0,($S115-$K115)*1440),0)),"")</f>
        <v/>
      </c>
      <c r="AB115" s="53">
        <f>IFERROR(IF(OR($P115="",$O115=""),"",$P115-$O115),"")</f>
        <v/>
      </c>
      <c r="AC115" s="35">
        <f>IFERROR(IF($P115="","",ROUND($P115*'Settings'!$B$6,2)),"")</f>
        <v/>
      </c>
      <c r="AD115" s="35">
        <f>IFERROR(IF($W115="","",MAX(0,$W115-IF($X115="",0,$X115))),"")</f>
        <v/>
      </c>
      <c r="AE115" s="16">
        <f>IFERROR(IF(COUNTA($A115:$X115)=0,"",IF(OR($A115="",$B115="",$C115="",$D115="",$E115="",$F115="",$G115="",$H115="",$I115="",$L115="",$M115="",$N115="",$T115=""),"Missing required field",IF(COUNTIFS($A$4:$A$1000,$A115,$B$4:$B$1000,$B115,$C$4:$C$1000,$C115)&gt;1,"Duplicate route stop",IF(OR($J115="",$K115=""),"Missing delivery window",IF($K115&lt;=$J115,"Invalid delivery window",IF(IFERROR(INDEX('Fleet Roster'!$C$4:$C$103,MATCH($L115,'Fleet Roster'!$A$4:$A$103,0)),"Not found")&lt;&gt;"Active","Driver not active",IF(IFERROR(INDEX('Fleet Roster'!$I$4:$I$103,MATCH($M115,'Fleet Roster'!$E$4:$E$103,0)),"Not found")&lt;&gt;"Active","Vehicle unavailable",IF(AND($T115="Delivered",OR($S115="",$P115="")),"Delivered row incomplete",IF(AND(OR($T115="Attempted",$T115="Exception"),$U115=""),"Missing exception code",IF(OR(NOT(ISNUMBER($N115)),$N115&lt;0,$N115&gt;'Settings'!$B$9),"Invalid package count",IF(OR(NOT(ISNUMBER($O115)),AND($P115&lt;&gt;"",NOT(ISNUMBER($P115))),$O115&lt;0,$O115&gt;'Settings'!$B$10,$P115&lt;0,$P115&gt;'Settings'!$B$10),"Invalid miles",IF($X115&gt;$W115,"COD collected exceeds amount","OK")))))))))))),"Review row")</f>
        <v/>
      </c>
    </row>
    <row r="116">
      <c r="A116" s="51" t="n"/>
      <c r="B116" s="26" t="n"/>
      <c r="C116" s="27" t="n"/>
      <c r="D116" s="26" t="n"/>
      <c r="E116" s="26" t="n"/>
      <c r="F116" s="28" t="n"/>
      <c r="G116" s="26" t="n"/>
      <c r="H116" s="26" t="n"/>
      <c r="I116" s="29" t="n"/>
      <c r="J116" s="30" t="n"/>
      <c r="K116" s="30" t="n"/>
      <c r="L116" s="26" t="n"/>
      <c r="M116" s="26" t="n"/>
      <c r="N116" s="27" t="n"/>
      <c r="O116" s="52" t="n"/>
      <c r="P116" s="52" t="n"/>
      <c r="Q116" s="30" t="n"/>
      <c r="R116" s="30" t="n"/>
      <c r="S116" s="30" t="n"/>
      <c r="T116" s="26" t="n"/>
      <c r="U116" s="26" t="n"/>
      <c r="V116" s="28" t="n"/>
      <c r="W116" s="32" t="n"/>
      <c r="X116" s="32" t="n"/>
      <c r="Y116" s="33">
        <f>IFERROR(IF(OR($R116="",$S116=""),"",ROUND(MOD($S116-$R116,1)*1440,0)),"")</f>
        <v/>
      </c>
      <c r="Z116" s="11">
        <f>IFERROR(IF(OR($T116&lt;&gt;"Delivered",$S116="",$K116=""),"",IF($S116&lt;=$K116,"Yes","No")),"")</f>
        <v/>
      </c>
      <c r="AA116" s="33">
        <f>IFERROR(IF(OR($T116&lt;&gt;"Delivered",$S116="",$K116=""),"",ROUND(MAX(0,($S116-$K116)*1440),0)),"")</f>
        <v/>
      </c>
      <c r="AB116" s="53">
        <f>IFERROR(IF(OR($P116="",$O116=""),"",$P116-$O116),"")</f>
        <v/>
      </c>
      <c r="AC116" s="35">
        <f>IFERROR(IF($P116="","",ROUND($P116*'Settings'!$B$6,2)),"")</f>
        <v/>
      </c>
      <c r="AD116" s="35">
        <f>IFERROR(IF($W116="","",MAX(0,$W116-IF($X116="",0,$X116))),"")</f>
        <v/>
      </c>
      <c r="AE116" s="16">
        <f>IFERROR(IF(COUNTA($A116:$X116)=0,"",IF(OR($A116="",$B116="",$C116="",$D116="",$E116="",$F116="",$G116="",$H116="",$I116="",$L116="",$M116="",$N116="",$T116=""),"Missing required field",IF(COUNTIFS($A$4:$A$1000,$A116,$B$4:$B$1000,$B116,$C$4:$C$1000,$C116)&gt;1,"Duplicate route stop",IF(OR($J116="",$K116=""),"Missing delivery window",IF($K116&lt;=$J116,"Invalid delivery window",IF(IFERROR(INDEX('Fleet Roster'!$C$4:$C$103,MATCH($L116,'Fleet Roster'!$A$4:$A$103,0)),"Not found")&lt;&gt;"Active","Driver not active",IF(IFERROR(INDEX('Fleet Roster'!$I$4:$I$103,MATCH($M116,'Fleet Roster'!$E$4:$E$103,0)),"Not found")&lt;&gt;"Active","Vehicle unavailable",IF(AND($T116="Delivered",OR($S116="",$P116="")),"Delivered row incomplete",IF(AND(OR($T116="Attempted",$T116="Exception"),$U116=""),"Missing exception code",IF(OR(NOT(ISNUMBER($N116)),$N116&lt;0,$N116&gt;'Settings'!$B$9),"Invalid package count",IF(OR(NOT(ISNUMBER($O116)),AND($P116&lt;&gt;"",NOT(ISNUMBER($P116))),$O116&lt;0,$O116&gt;'Settings'!$B$10,$P116&lt;0,$P116&gt;'Settings'!$B$10),"Invalid miles",IF($X116&gt;$W116,"COD collected exceeds amount","OK")))))))))))),"Review row")</f>
        <v/>
      </c>
    </row>
    <row r="117">
      <c r="A117" s="51" t="n"/>
      <c r="B117" s="26" t="n"/>
      <c r="C117" s="27" t="n"/>
      <c r="D117" s="26" t="n"/>
      <c r="E117" s="26" t="n"/>
      <c r="F117" s="28" t="n"/>
      <c r="G117" s="26" t="n"/>
      <c r="H117" s="26" t="n"/>
      <c r="I117" s="29" t="n"/>
      <c r="J117" s="30" t="n"/>
      <c r="K117" s="30" t="n"/>
      <c r="L117" s="26" t="n"/>
      <c r="M117" s="26" t="n"/>
      <c r="N117" s="27" t="n"/>
      <c r="O117" s="52" t="n"/>
      <c r="P117" s="52" t="n"/>
      <c r="Q117" s="30" t="n"/>
      <c r="R117" s="30" t="n"/>
      <c r="S117" s="30" t="n"/>
      <c r="T117" s="26" t="n"/>
      <c r="U117" s="26" t="n"/>
      <c r="V117" s="28" t="n"/>
      <c r="W117" s="32" t="n"/>
      <c r="X117" s="32" t="n"/>
      <c r="Y117" s="33">
        <f>IFERROR(IF(OR($R117="",$S117=""),"",ROUND(MOD($S117-$R117,1)*1440,0)),"")</f>
        <v/>
      </c>
      <c r="Z117" s="11">
        <f>IFERROR(IF(OR($T117&lt;&gt;"Delivered",$S117="",$K117=""),"",IF($S117&lt;=$K117,"Yes","No")),"")</f>
        <v/>
      </c>
      <c r="AA117" s="33">
        <f>IFERROR(IF(OR($T117&lt;&gt;"Delivered",$S117="",$K117=""),"",ROUND(MAX(0,($S117-$K117)*1440),0)),"")</f>
        <v/>
      </c>
      <c r="AB117" s="53">
        <f>IFERROR(IF(OR($P117="",$O117=""),"",$P117-$O117),"")</f>
        <v/>
      </c>
      <c r="AC117" s="35">
        <f>IFERROR(IF($P117="","",ROUND($P117*'Settings'!$B$6,2)),"")</f>
        <v/>
      </c>
      <c r="AD117" s="35">
        <f>IFERROR(IF($W117="","",MAX(0,$W117-IF($X117="",0,$X117))),"")</f>
        <v/>
      </c>
      <c r="AE117" s="16">
        <f>IFERROR(IF(COUNTA($A117:$X117)=0,"",IF(OR($A117="",$B117="",$C117="",$D117="",$E117="",$F117="",$G117="",$H117="",$I117="",$L117="",$M117="",$N117="",$T117=""),"Missing required field",IF(COUNTIFS($A$4:$A$1000,$A117,$B$4:$B$1000,$B117,$C$4:$C$1000,$C117)&gt;1,"Duplicate route stop",IF(OR($J117="",$K117=""),"Missing delivery window",IF($K117&lt;=$J117,"Invalid delivery window",IF(IFERROR(INDEX('Fleet Roster'!$C$4:$C$103,MATCH($L117,'Fleet Roster'!$A$4:$A$103,0)),"Not found")&lt;&gt;"Active","Driver not active",IF(IFERROR(INDEX('Fleet Roster'!$I$4:$I$103,MATCH($M117,'Fleet Roster'!$E$4:$E$103,0)),"Not found")&lt;&gt;"Active","Vehicle unavailable",IF(AND($T117="Delivered",OR($S117="",$P117="")),"Delivered row incomplete",IF(AND(OR($T117="Attempted",$T117="Exception"),$U117=""),"Missing exception code",IF(OR(NOT(ISNUMBER($N117)),$N117&lt;0,$N117&gt;'Settings'!$B$9),"Invalid package count",IF(OR(NOT(ISNUMBER($O117)),AND($P117&lt;&gt;"",NOT(ISNUMBER($P117))),$O117&lt;0,$O117&gt;'Settings'!$B$10,$P117&lt;0,$P117&gt;'Settings'!$B$10),"Invalid miles",IF($X117&gt;$W117,"COD collected exceeds amount","OK")))))))))))),"Review row")</f>
        <v/>
      </c>
    </row>
    <row r="118">
      <c r="A118" s="51" t="n"/>
      <c r="B118" s="26" t="n"/>
      <c r="C118" s="27" t="n"/>
      <c r="D118" s="26" t="n"/>
      <c r="E118" s="26" t="n"/>
      <c r="F118" s="28" t="n"/>
      <c r="G118" s="26" t="n"/>
      <c r="H118" s="26" t="n"/>
      <c r="I118" s="29" t="n"/>
      <c r="J118" s="30" t="n"/>
      <c r="K118" s="30" t="n"/>
      <c r="L118" s="26" t="n"/>
      <c r="M118" s="26" t="n"/>
      <c r="N118" s="27" t="n"/>
      <c r="O118" s="52" t="n"/>
      <c r="P118" s="52" t="n"/>
      <c r="Q118" s="30" t="n"/>
      <c r="R118" s="30" t="n"/>
      <c r="S118" s="30" t="n"/>
      <c r="T118" s="26" t="n"/>
      <c r="U118" s="26" t="n"/>
      <c r="V118" s="28" t="n"/>
      <c r="W118" s="32" t="n"/>
      <c r="X118" s="32" t="n"/>
      <c r="Y118" s="33">
        <f>IFERROR(IF(OR($R118="",$S118=""),"",ROUND(MOD($S118-$R118,1)*1440,0)),"")</f>
        <v/>
      </c>
      <c r="Z118" s="11">
        <f>IFERROR(IF(OR($T118&lt;&gt;"Delivered",$S118="",$K118=""),"",IF($S118&lt;=$K118,"Yes","No")),"")</f>
        <v/>
      </c>
      <c r="AA118" s="33">
        <f>IFERROR(IF(OR($T118&lt;&gt;"Delivered",$S118="",$K118=""),"",ROUND(MAX(0,($S118-$K118)*1440),0)),"")</f>
        <v/>
      </c>
      <c r="AB118" s="53">
        <f>IFERROR(IF(OR($P118="",$O118=""),"",$P118-$O118),"")</f>
        <v/>
      </c>
      <c r="AC118" s="35">
        <f>IFERROR(IF($P118="","",ROUND($P118*'Settings'!$B$6,2)),"")</f>
        <v/>
      </c>
      <c r="AD118" s="35">
        <f>IFERROR(IF($W118="","",MAX(0,$W118-IF($X118="",0,$X118))),"")</f>
        <v/>
      </c>
      <c r="AE118" s="16">
        <f>IFERROR(IF(COUNTA($A118:$X118)=0,"",IF(OR($A118="",$B118="",$C118="",$D118="",$E118="",$F118="",$G118="",$H118="",$I118="",$L118="",$M118="",$N118="",$T118=""),"Missing required field",IF(COUNTIFS($A$4:$A$1000,$A118,$B$4:$B$1000,$B118,$C$4:$C$1000,$C118)&gt;1,"Duplicate route stop",IF(OR($J118="",$K118=""),"Missing delivery window",IF($K118&lt;=$J118,"Invalid delivery window",IF(IFERROR(INDEX('Fleet Roster'!$C$4:$C$103,MATCH($L118,'Fleet Roster'!$A$4:$A$103,0)),"Not found")&lt;&gt;"Active","Driver not active",IF(IFERROR(INDEX('Fleet Roster'!$I$4:$I$103,MATCH($M118,'Fleet Roster'!$E$4:$E$103,0)),"Not found")&lt;&gt;"Active","Vehicle unavailable",IF(AND($T118="Delivered",OR($S118="",$P118="")),"Delivered row incomplete",IF(AND(OR($T118="Attempted",$T118="Exception"),$U118=""),"Missing exception code",IF(OR(NOT(ISNUMBER($N118)),$N118&lt;0,$N118&gt;'Settings'!$B$9),"Invalid package count",IF(OR(NOT(ISNUMBER($O118)),AND($P118&lt;&gt;"",NOT(ISNUMBER($P118))),$O118&lt;0,$O118&gt;'Settings'!$B$10,$P118&lt;0,$P118&gt;'Settings'!$B$10),"Invalid miles",IF($X118&gt;$W118,"COD collected exceeds amount","OK")))))))))))),"Review row")</f>
        <v/>
      </c>
    </row>
    <row r="119">
      <c r="A119" s="51" t="n"/>
      <c r="B119" s="26" t="n"/>
      <c r="C119" s="27" t="n"/>
      <c r="D119" s="26" t="n"/>
      <c r="E119" s="26" t="n"/>
      <c r="F119" s="28" t="n"/>
      <c r="G119" s="26" t="n"/>
      <c r="H119" s="26" t="n"/>
      <c r="I119" s="29" t="n"/>
      <c r="J119" s="30" t="n"/>
      <c r="K119" s="30" t="n"/>
      <c r="L119" s="26" t="n"/>
      <c r="M119" s="26" t="n"/>
      <c r="N119" s="27" t="n"/>
      <c r="O119" s="52" t="n"/>
      <c r="P119" s="52" t="n"/>
      <c r="Q119" s="30" t="n"/>
      <c r="R119" s="30" t="n"/>
      <c r="S119" s="30" t="n"/>
      <c r="T119" s="26" t="n"/>
      <c r="U119" s="26" t="n"/>
      <c r="V119" s="28" t="n"/>
      <c r="W119" s="32" t="n"/>
      <c r="X119" s="32" t="n"/>
      <c r="Y119" s="33">
        <f>IFERROR(IF(OR($R119="",$S119=""),"",ROUND(MOD($S119-$R119,1)*1440,0)),"")</f>
        <v/>
      </c>
      <c r="Z119" s="11">
        <f>IFERROR(IF(OR($T119&lt;&gt;"Delivered",$S119="",$K119=""),"",IF($S119&lt;=$K119,"Yes","No")),"")</f>
        <v/>
      </c>
      <c r="AA119" s="33">
        <f>IFERROR(IF(OR($T119&lt;&gt;"Delivered",$S119="",$K119=""),"",ROUND(MAX(0,($S119-$K119)*1440),0)),"")</f>
        <v/>
      </c>
      <c r="AB119" s="53">
        <f>IFERROR(IF(OR($P119="",$O119=""),"",$P119-$O119),"")</f>
        <v/>
      </c>
      <c r="AC119" s="35">
        <f>IFERROR(IF($P119="","",ROUND($P119*'Settings'!$B$6,2)),"")</f>
        <v/>
      </c>
      <c r="AD119" s="35">
        <f>IFERROR(IF($W119="","",MAX(0,$W119-IF($X119="",0,$X119))),"")</f>
        <v/>
      </c>
      <c r="AE119" s="16">
        <f>IFERROR(IF(COUNTA($A119:$X119)=0,"",IF(OR($A119="",$B119="",$C119="",$D119="",$E119="",$F119="",$G119="",$H119="",$I119="",$L119="",$M119="",$N119="",$T119=""),"Missing required field",IF(COUNTIFS($A$4:$A$1000,$A119,$B$4:$B$1000,$B119,$C$4:$C$1000,$C119)&gt;1,"Duplicate route stop",IF(OR($J119="",$K119=""),"Missing delivery window",IF($K119&lt;=$J119,"Invalid delivery window",IF(IFERROR(INDEX('Fleet Roster'!$C$4:$C$103,MATCH($L119,'Fleet Roster'!$A$4:$A$103,0)),"Not found")&lt;&gt;"Active","Driver not active",IF(IFERROR(INDEX('Fleet Roster'!$I$4:$I$103,MATCH($M119,'Fleet Roster'!$E$4:$E$103,0)),"Not found")&lt;&gt;"Active","Vehicle unavailable",IF(AND($T119="Delivered",OR($S119="",$P119="")),"Delivered row incomplete",IF(AND(OR($T119="Attempted",$T119="Exception"),$U119=""),"Missing exception code",IF(OR(NOT(ISNUMBER($N119)),$N119&lt;0,$N119&gt;'Settings'!$B$9),"Invalid package count",IF(OR(NOT(ISNUMBER($O119)),AND($P119&lt;&gt;"",NOT(ISNUMBER($P119))),$O119&lt;0,$O119&gt;'Settings'!$B$10,$P119&lt;0,$P119&gt;'Settings'!$B$10),"Invalid miles",IF($X119&gt;$W119,"COD collected exceeds amount","OK")))))))))))),"Review row")</f>
        <v/>
      </c>
    </row>
    <row r="120">
      <c r="A120" s="51" t="n"/>
      <c r="B120" s="26" t="n"/>
      <c r="C120" s="27" t="n"/>
      <c r="D120" s="26" t="n"/>
      <c r="E120" s="26" t="n"/>
      <c r="F120" s="28" t="n"/>
      <c r="G120" s="26" t="n"/>
      <c r="H120" s="26" t="n"/>
      <c r="I120" s="29" t="n"/>
      <c r="J120" s="30" t="n"/>
      <c r="K120" s="30" t="n"/>
      <c r="L120" s="26" t="n"/>
      <c r="M120" s="26" t="n"/>
      <c r="N120" s="27" t="n"/>
      <c r="O120" s="52" t="n"/>
      <c r="P120" s="52" t="n"/>
      <c r="Q120" s="30" t="n"/>
      <c r="R120" s="30" t="n"/>
      <c r="S120" s="30" t="n"/>
      <c r="T120" s="26" t="n"/>
      <c r="U120" s="26" t="n"/>
      <c r="V120" s="28" t="n"/>
      <c r="W120" s="32" t="n"/>
      <c r="X120" s="32" t="n"/>
      <c r="Y120" s="33">
        <f>IFERROR(IF(OR($R120="",$S120=""),"",ROUND(MOD($S120-$R120,1)*1440,0)),"")</f>
        <v/>
      </c>
      <c r="Z120" s="11">
        <f>IFERROR(IF(OR($T120&lt;&gt;"Delivered",$S120="",$K120=""),"",IF($S120&lt;=$K120,"Yes","No")),"")</f>
        <v/>
      </c>
      <c r="AA120" s="33">
        <f>IFERROR(IF(OR($T120&lt;&gt;"Delivered",$S120="",$K120=""),"",ROUND(MAX(0,($S120-$K120)*1440),0)),"")</f>
        <v/>
      </c>
      <c r="AB120" s="53">
        <f>IFERROR(IF(OR($P120="",$O120=""),"",$P120-$O120),"")</f>
        <v/>
      </c>
      <c r="AC120" s="35">
        <f>IFERROR(IF($P120="","",ROUND($P120*'Settings'!$B$6,2)),"")</f>
        <v/>
      </c>
      <c r="AD120" s="35">
        <f>IFERROR(IF($W120="","",MAX(0,$W120-IF($X120="",0,$X120))),"")</f>
        <v/>
      </c>
      <c r="AE120" s="16">
        <f>IFERROR(IF(COUNTA($A120:$X120)=0,"",IF(OR($A120="",$B120="",$C120="",$D120="",$E120="",$F120="",$G120="",$H120="",$I120="",$L120="",$M120="",$N120="",$T120=""),"Missing required field",IF(COUNTIFS($A$4:$A$1000,$A120,$B$4:$B$1000,$B120,$C$4:$C$1000,$C120)&gt;1,"Duplicate route stop",IF(OR($J120="",$K120=""),"Missing delivery window",IF($K120&lt;=$J120,"Invalid delivery window",IF(IFERROR(INDEX('Fleet Roster'!$C$4:$C$103,MATCH($L120,'Fleet Roster'!$A$4:$A$103,0)),"Not found")&lt;&gt;"Active","Driver not active",IF(IFERROR(INDEX('Fleet Roster'!$I$4:$I$103,MATCH($M120,'Fleet Roster'!$E$4:$E$103,0)),"Not found")&lt;&gt;"Active","Vehicle unavailable",IF(AND($T120="Delivered",OR($S120="",$P120="")),"Delivered row incomplete",IF(AND(OR($T120="Attempted",$T120="Exception"),$U120=""),"Missing exception code",IF(OR(NOT(ISNUMBER($N120)),$N120&lt;0,$N120&gt;'Settings'!$B$9),"Invalid package count",IF(OR(NOT(ISNUMBER($O120)),AND($P120&lt;&gt;"",NOT(ISNUMBER($P120))),$O120&lt;0,$O120&gt;'Settings'!$B$10,$P120&lt;0,$P120&gt;'Settings'!$B$10),"Invalid miles",IF($X120&gt;$W120,"COD collected exceeds amount","OK")))))))))))),"Review row")</f>
        <v/>
      </c>
    </row>
    <row r="121">
      <c r="A121" s="51" t="n"/>
      <c r="B121" s="26" t="n"/>
      <c r="C121" s="27" t="n"/>
      <c r="D121" s="26" t="n"/>
      <c r="E121" s="26" t="n"/>
      <c r="F121" s="28" t="n"/>
      <c r="G121" s="26" t="n"/>
      <c r="H121" s="26" t="n"/>
      <c r="I121" s="29" t="n"/>
      <c r="J121" s="30" t="n"/>
      <c r="K121" s="30" t="n"/>
      <c r="L121" s="26" t="n"/>
      <c r="M121" s="26" t="n"/>
      <c r="N121" s="27" t="n"/>
      <c r="O121" s="52" t="n"/>
      <c r="P121" s="52" t="n"/>
      <c r="Q121" s="30" t="n"/>
      <c r="R121" s="30" t="n"/>
      <c r="S121" s="30" t="n"/>
      <c r="T121" s="26" t="n"/>
      <c r="U121" s="26" t="n"/>
      <c r="V121" s="28" t="n"/>
      <c r="W121" s="32" t="n"/>
      <c r="X121" s="32" t="n"/>
      <c r="Y121" s="33">
        <f>IFERROR(IF(OR($R121="",$S121=""),"",ROUND(MOD($S121-$R121,1)*1440,0)),"")</f>
        <v/>
      </c>
      <c r="Z121" s="11">
        <f>IFERROR(IF(OR($T121&lt;&gt;"Delivered",$S121="",$K121=""),"",IF($S121&lt;=$K121,"Yes","No")),"")</f>
        <v/>
      </c>
      <c r="AA121" s="33">
        <f>IFERROR(IF(OR($T121&lt;&gt;"Delivered",$S121="",$K121=""),"",ROUND(MAX(0,($S121-$K121)*1440),0)),"")</f>
        <v/>
      </c>
      <c r="AB121" s="53">
        <f>IFERROR(IF(OR($P121="",$O121=""),"",$P121-$O121),"")</f>
        <v/>
      </c>
      <c r="AC121" s="35">
        <f>IFERROR(IF($P121="","",ROUND($P121*'Settings'!$B$6,2)),"")</f>
        <v/>
      </c>
      <c r="AD121" s="35">
        <f>IFERROR(IF($W121="","",MAX(0,$W121-IF($X121="",0,$X121))),"")</f>
        <v/>
      </c>
      <c r="AE121" s="16">
        <f>IFERROR(IF(COUNTA($A121:$X121)=0,"",IF(OR($A121="",$B121="",$C121="",$D121="",$E121="",$F121="",$G121="",$H121="",$I121="",$L121="",$M121="",$N121="",$T121=""),"Missing required field",IF(COUNTIFS($A$4:$A$1000,$A121,$B$4:$B$1000,$B121,$C$4:$C$1000,$C121)&gt;1,"Duplicate route stop",IF(OR($J121="",$K121=""),"Missing delivery window",IF($K121&lt;=$J121,"Invalid delivery window",IF(IFERROR(INDEX('Fleet Roster'!$C$4:$C$103,MATCH($L121,'Fleet Roster'!$A$4:$A$103,0)),"Not found")&lt;&gt;"Active","Driver not active",IF(IFERROR(INDEX('Fleet Roster'!$I$4:$I$103,MATCH($M121,'Fleet Roster'!$E$4:$E$103,0)),"Not found")&lt;&gt;"Active","Vehicle unavailable",IF(AND($T121="Delivered",OR($S121="",$P121="")),"Delivered row incomplete",IF(AND(OR($T121="Attempted",$T121="Exception"),$U121=""),"Missing exception code",IF(OR(NOT(ISNUMBER($N121)),$N121&lt;0,$N121&gt;'Settings'!$B$9),"Invalid package count",IF(OR(NOT(ISNUMBER($O121)),AND($P121&lt;&gt;"",NOT(ISNUMBER($P121))),$O121&lt;0,$O121&gt;'Settings'!$B$10,$P121&lt;0,$P121&gt;'Settings'!$B$10),"Invalid miles",IF($X121&gt;$W121,"COD collected exceeds amount","OK")))))))))))),"Review row")</f>
        <v/>
      </c>
    </row>
    <row r="122">
      <c r="A122" s="51" t="n"/>
      <c r="B122" s="26" t="n"/>
      <c r="C122" s="27" t="n"/>
      <c r="D122" s="26" t="n"/>
      <c r="E122" s="26" t="n"/>
      <c r="F122" s="28" t="n"/>
      <c r="G122" s="26" t="n"/>
      <c r="H122" s="26" t="n"/>
      <c r="I122" s="29" t="n"/>
      <c r="J122" s="30" t="n"/>
      <c r="K122" s="30" t="n"/>
      <c r="L122" s="26" t="n"/>
      <c r="M122" s="26" t="n"/>
      <c r="N122" s="27" t="n"/>
      <c r="O122" s="52" t="n"/>
      <c r="P122" s="52" t="n"/>
      <c r="Q122" s="30" t="n"/>
      <c r="R122" s="30" t="n"/>
      <c r="S122" s="30" t="n"/>
      <c r="T122" s="26" t="n"/>
      <c r="U122" s="26" t="n"/>
      <c r="V122" s="28" t="n"/>
      <c r="W122" s="32" t="n"/>
      <c r="X122" s="32" t="n"/>
      <c r="Y122" s="33">
        <f>IFERROR(IF(OR($R122="",$S122=""),"",ROUND(MOD($S122-$R122,1)*1440,0)),"")</f>
        <v/>
      </c>
      <c r="Z122" s="11">
        <f>IFERROR(IF(OR($T122&lt;&gt;"Delivered",$S122="",$K122=""),"",IF($S122&lt;=$K122,"Yes","No")),"")</f>
        <v/>
      </c>
      <c r="AA122" s="33">
        <f>IFERROR(IF(OR($T122&lt;&gt;"Delivered",$S122="",$K122=""),"",ROUND(MAX(0,($S122-$K122)*1440),0)),"")</f>
        <v/>
      </c>
      <c r="AB122" s="53">
        <f>IFERROR(IF(OR($P122="",$O122=""),"",$P122-$O122),"")</f>
        <v/>
      </c>
      <c r="AC122" s="35">
        <f>IFERROR(IF($P122="","",ROUND($P122*'Settings'!$B$6,2)),"")</f>
        <v/>
      </c>
      <c r="AD122" s="35">
        <f>IFERROR(IF($W122="","",MAX(0,$W122-IF($X122="",0,$X122))),"")</f>
        <v/>
      </c>
      <c r="AE122" s="16">
        <f>IFERROR(IF(COUNTA($A122:$X122)=0,"",IF(OR($A122="",$B122="",$C122="",$D122="",$E122="",$F122="",$G122="",$H122="",$I122="",$L122="",$M122="",$N122="",$T122=""),"Missing required field",IF(COUNTIFS($A$4:$A$1000,$A122,$B$4:$B$1000,$B122,$C$4:$C$1000,$C122)&gt;1,"Duplicate route stop",IF(OR($J122="",$K122=""),"Missing delivery window",IF($K122&lt;=$J122,"Invalid delivery window",IF(IFERROR(INDEX('Fleet Roster'!$C$4:$C$103,MATCH($L122,'Fleet Roster'!$A$4:$A$103,0)),"Not found")&lt;&gt;"Active","Driver not active",IF(IFERROR(INDEX('Fleet Roster'!$I$4:$I$103,MATCH($M122,'Fleet Roster'!$E$4:$E$103,0)),"Not found")&lt;&gt;"Active","Vehicle unavailable",IF(AND($T122="Delivered",OR($S122="",$P122="")),"Delivered row incomplete",IF(AND(OR($T122="Attempted",$T122="Exception"),$U122=""),"Missing exception code",IF(OR(NOT(ISNUMBER($N122)),$N122&lt;0,$N122&gt;'Settings'!$B$9),"Invalid package count",IF(OR(NOT(ISNUMBER($O122)),AND($P122&lt;&gt;"",NOT(ISNUMBER($P122))),$O122&lt;0,$O122&gt;'Settings'!$B$10,$P122&lt;0,$P122&gt;'Settings'!$B$10),"Invalid miles",IF($X122&gt;$W122,"COD collected exceeds amount","OK")))))))))))),"Review row")</f>
        <v/>
      </c>
    </row>
    <row r="123">
      <c r="A123" s="51" t="n"/>
      <c r="B123" s="26" t="n"/>
      <c r="C123" s="27" t="n"/>
      <c r="D123" s="26" t="n"/>
      <c r="E123" s="26" t="n"/>
      <c r="F123" s="28" t="n"/>
      <c r="G123" s="26" t="n"/>
      <c r="H123" s="26" t="n"/>
      <c r="I123" s="29" t="n"/>
      <c r="J123" s="30" t="n"/>
      <c r="K123" s="30" t="n"/>
      <c r="L123" s="26" t="n"/>
      <c r="M123" s="26" t="n"/>
      <c r="N123" s="27" t="n"/>
      <c r="O123" s="52" t="n"/>
      <c r="P123" s="52" t="n"/>
      <c r="Q123" s="30" t="n"/>
      <c r="R123" s="30" t="n"/>
      <c r="S123" s="30" t="n"/>
      <c r="T123" s="26" t="n"/>
      <c r="U123" s="26" t="n"/>
      <c r="V123" s="28" t="n"/>
      <c r="W123" s="32" t="n"/>
      <c r="X123" s="32" t="n"/>
      <c r="Y123" s="33">
        <f>IFERROR(IF(OR($R123="",$S123=""),"",ROUND(MOD($S123-$R123,1)*1440,0)),"")</f>
        <v/>
      </c>
      <c r="Z123" s="11">
        <f>IFERROR(IF(OR($T123&lt;&gt;"Delivered",$S123="",$K123=""),"",IF($S123&lt;=$K123,"Yes","No")),"")</f>
        <v/>
      </c>
      <c r="AA123" s="33">
        <f>IFERROR(IF(OR($T123&lt;&gt;"Delivered",$S123="",$K123=""),"",ROUND(MAX(0,($S123-$K123)*1440),0)),"")</f>
        <v/>
      </c>
      <c r="AB123" s="53">
        <f>IFERROR(IF(OR($P123="",$O123=""),"",$P123-$O123),"")</f>
        <v/>
      </c>
      <c r="AC123" s="35">
        <f>IFERROR(IF($P123="","",ROUND($P123*'Settings'!$B$6,2)),"")</f>
        <v/>
      </c>
      <c r="AD123" s="35">
        <f>IFERROR(IF($W123="","",MAX(0,$W123-IF($X123="",0,$X123))),"")</f>
        <v/>
      </c>
      <c r="AE123" s="16">
        <f>IFERROR(IF(COUNTA($A123:$X123)=0,"",IF(OR($A123="",$B123="",$C123="",$D123="",$E123="",$F123="",$G123="",$H123="",$I123="",$L123="",$M123="",$N123="",$T123=""),"Missing required field",IF(COUNTIFS($A$4:$A$1000,$A123,$B$4:$B$1000,$B123,$C$4:$C$1000,$C123)&gt;1,"Duplicate route stop",IF(OR($J123="",$K123=""),"Missing delivery window",IF($K123&lt;=$J123,"Invalid delivery window",IF(IFERROR(INDEX('Fleet Roster'!$C$4:$C$103,MATCH($L123,'Fleet Roster'!$A$4:$A$103,0)),"Not found")&lt;&gt;"Active","Driver not active",IF(IFERROR(INDEX('Fleet Roster'!$I$4:$I$103,MATCH($M123,'Fleet Roster'!$E$4:$E$103,0)),"Not found")&lt;&gt;"Active","Vehicle unavailable",IF(AND($T123="Delivered",OR($S123="",$P123="")),"Delivered row incomplete",IF(AND(OR($T123="Attempted",$T123="Exception"),$U123=""),"Missing exception code",IF(OR(NOT(ISNUMBER($N123)),$N123&lt;0,$N123&gt;'Settings'!$B$9),"Invalid package count",IF(OR(NOT(ISNUMBER($O123)),AND($P123&lt;&gt;"",NOT(ISNUMBER($P123))),$O123&lt;0,$O123&gt;'Settings'!$B$10,$P123&lt;0,$P123&gt;'Settings'!$B$10),"Invalid miles",IF($X123&gt;$W123,"COD collected exceeds amount","OK")))))))))))),"Review row")</f>
        <v/>
      </c>
    </row>
    <row r="124">
      <c r="A124" s="51" t="n"/>
      <c r="B124" s="26" t="n"/>
      <c r="C124" s="27" t="n"/>
      <c r="D124" s="26" t="n"/>
      <c r="E124" s="26" t="n"/>
      <c r="F124" s="28" t="n"/>
      <c r="G124" s="26" t="n"/>
      <c r="H124" s="26" t="n"/>
      <c r="I124" s="29" t="n"/>
      <c r="J124" s="30" t="n"/>
      <c r="K124" s="30" t="n"/>
      <c r="L124" s="26" t="n"/>
      <c r="M124" s="26" t="n"/>
      <c r="N124" s="27" t="n"/>
      <c r="O124" s="52" t="n"/>
      <c r="P124" s="52" t="n"/>
      <c r="Q124" s="30" t="n"/>
      <c r="R124" s="30" t="n"/>
      <c r="S124" s="30" t="n"/>
      <c r="T124" s="26" t="n"/>
      <c r="U124" s="26" t="n"/>
      <c r="V124" s="28" t="n"/>
      <c r="W124" s="32" t="n"/>
      <c r="X124" s="32" t="n"/>
      <c r="Y124" s="33">
        <f>IFERROR(IF(OR($R124="",$S124=""),"",ROUND(MOD($S124-$R124,1)*1440,0)),"")</f>
        <v/>
      </c>
      <c r="Z124" s="11">
        <f>IFERROR(IF(OR($T124&lt;&gt;"Delivered",$S124="",$K124=""),"",IF($S124&lt;=$K124,"Yes","No")),"")</f>
        <v/>
      </c>
      <c r="AA124" s="33">
        <f>IFERROR(IF(OR($T124&lt;&gt;"Delivered",$S124="",$K124=""),"",ROUND(MAX(0,($S124-$K124)*1440),0)),"")</f>
        <v/>
      </c>
      <c r="AB124" s="53">
        <f>IFERROR(IF(OR($P124="",$O124=""),"",$P124-$O124),"")</f>
        <v/>
      </c>
      <c r="AC124" s="35">
        <f>IFERROR(IF($P124="","",ROUND($P124*'Settings'!$B$6,2)),"")</f>
        <v/>
      </c>
      <c r="AD124" s="35">
        <f>IFERROR(IF($W124="","",MAX(0,$W124-IF($X124="",0,$X124))),"")</f>
        <v/>
      </c>
      <c r="AE124" s="16">
        <f>IFERROR(IF(COUNTA($A124:$X124)=0,"",IF(OR($A124="",$B124="",$C124="",$D124="",$E124="",$F124="",$G124="",$H124="",$I124="",$L124="",$M124="",$N124="",$T124=""),"Missing required field",IF(COUNTIFS($A$4:$A$1000,$A124,$B$4:$B$1000,$B124,$C$4:$C$1000,$C124)&gt;1,"Duplicate route stop",IF(OR($J124="",$K124=""),"Missing delivery window",IF($K124&lt;=$J124,"Invalid delivery window",IF(IFERROR(INDEX('Fleet Roster'!$C$4:$C$103,MATCH($L124,'Fleet Roster'!$A$4:$A$103,0)),"Not found")&lt;&gt;"Active","Driver not active",IF(IFERROR(INDEX('Fleet Roster'!$I$4:$I$103,MATCH($M124,'Fleet Roster'!$E$4:$E$103,0)),"Not found")&lt;&gt;"Active","Vehicle unavailable",IF(AND($T124="Delivered",OR($S124="",$P124="")),"Delivered row incomplete",IF(AND(OR($T124="Attempted",$T124="Exception"),$U124=""),"Missing exception code",IF(OR(NOT(ISNUMBER($N124)),$N124&lt;0,$N124&gt;'Settings'!$B$9),"Invalid package count",IF(OR(NOT(ISNUMBER($O124)),AND($P124&lt;&gt;"",NOT(ISNUMBER($P124))),$O124&lt;0,$O124&gt;'Settings'!$B$10,$P124&lt;0,$P124&gt;'Settings'!$B$10),"Invalid miles",IF($X124&gt;$W124,"COD collected exceeds amount","OK")))))))))))),"Review row")</f>
        <v/>
      </c>
    </row>
    <row r="125">
      <c r="A125" s="51" t="n"/>
      <c r="B125" s="26" t="n"/>
      <c r="C125" s="27" t="n"/>
      <c r="D125" s="26" t="n"/>
      <c r="E125" s="26" t="n"/>
      <c r="F125" s="28" t="n"/>
      <c r="G125" s="26" t="n"/>
      <c r="H125" s="26" t="n"/>
      <c r="I125" s="29" t="n"/>
      <c r="J125" s="30" t="n"/>
      <c r="K125" s="30" t="n"/>
      <c r="L125" s="26" t="n"/>
      <c r="M125" s="26" t="n"/>
      <c r="N125" s="27" t="n"/>
      <c r="O125" s="52" t="n"/>
      <c r="P125" s="52" t="n"/>
      <c r="Q125" s="30" t="n"/>
      <c r="R125" s="30" t="n"/>
      <c r="S125" s="30" t="n"/>
      <c r="T125" s="26" t="n"/>
      <c r="U125" s="26" t="n"/>
      <c r="V125" s="28" t="n"/>
      <c r="W125" s="32" t="n"/>
      <c r="X125" s="32" t="n"/>
      <c r="Y125" s="33">
        <f>IFERROR(IF(OR($R125="",$S125=""),"",ROUND(MOD($S125-$R125,1)*1440,0)),"")</f>
        <v/>
      </c>
      <c r="Z125" s="11">
        <f>IFERROR(IF(OR($T125&lt;&gt;"Delivered",$S125="",$K125=""),"",IF($S125&lt;=$K125,"Yes","No")),"")</f>
        <v/>
      </c>
      <c r="AA125" s="33">
        <f>IFERROR(IF(OR($T125&lt;&gt;"Delivered",$S125="",$K125=""),"",ROUND(MAX(0,($S125-$K125)*1440),0)),"")</f>
        <v/>
      </c>
      <c r="AB125" s="53">
        <f>IFERROR(IF(OR($P125="",$O125=""),"",$P125-$O125),"")</f>
        <v/>
      </c>
      <c r="AC125" s="35">
        <f>IFERROR(IF($P125="","",ROUND($P125*'Settings'!$B$6,2)),"")</f>
        <v/>
      </c>
      <c r="AD125" s="35">
        <f>IFERROR(IF($W125="","",MAX(0,$W125-IF($X125="",0,$X125))),"")</f>
        <v/>
      </c>
      <c r="AE125" s="16">
        <f>IFERROR(IF(COUNTA($A125:$X125)=0,"",IF(OR($A125="",$B125="",$C125="",$D125="",$E125="",$F125="",$G125="",$H125="",$I125="",$L125="",$M125="",$N125="",$T125=""),"Missing required field",IF(COUNTIFS($A$4:$A$1000,$A125,$B$4:$B$1000,$B125,$C$4:$C$1000,$C125)&gt;1,"Duplicate route stop",IF(OR($J125="",$K125=""),"Missing delivery window",IF($K125&lt;=$J125,"Invalid delivery window",IF(IFERROR(INDEX('Fleet Roster'!$C$4:$C$103,MATCH($L125,'Fleet Roster'!$A$4:$A$103,0)),"Not found")&lt;&gt;"Active","Driver not active",IF(IFERROR(INDEX('Fleet Roster'!$I$4:$I$103,MATCH($M125,'Fleet Roster'!$E$4:$E$103,0)),"Not found")&lt;&gt;"Active","Vehicle unavailable",IF(AND($T125="Delivered",OR($S125="",$P125="")),"Delivered row incomplete",IF(AND(OR($T125="Attempted",$T125="Exception"),$U125=""),"Missing exception code",IF(OR(NOT(ISNUMBER($N125)),$N125&lt;0,$N125&gt;'Settings'!$B$9),"Invalid package count",IF(OR(NOT(ISNUMBER($O125)),AND($P125&lt;&gt;"",NOT(ISNUMBER($P125))),$O125&lt;0,$O125&gt;'Settings'!$B$10,$P125&lt;0,$P125&gt;'Settings'!$B$10),"Invalid miles",IF($X125&gt;$W125,"COD collected exceeds amount","OK")))))))))))),"Review row")</f>
        <v/>
      </c>
    </row>
    <row r="126">
      <c r="A126" s="51" t="n"/>
      <c r="B126" s="26" t="n"/>
      <c r="C126" s="27" t="n"/>
      <c r="D126" s="26" t="n"/>
      <c r="E126" s="26" t="n"/>
      <c r="F126" s="28" t="n"/>
      <c r="G126" s="26" t="n"/>
      <c r="H126" s="26" t="n"/>
      <c r="I126" s="29" t="n"/>
      <c r="J126" s="30" t="n"/>
      <c r="K126" s="30" t="n"/>
      <c r="L126" s="26" t="n"/>
      <c r="M126" s="26" t="n"/>
      <c r="N126" s="27" t="n"/>
      <c r="O126" s="52" t="n"/>
      <c r="P126" s="52" t="n"/>
      <c r="Q126" s="30" t="n"/>
      <c r="R126" s="30" t="n"/>
      <c r="S126" s="30" t="n"/>
      <c r="T126" s="26" t="n"/>
      <c r="U126" s="26" t="n"/>
      <c r="V126" s="28" t="n"/>
      <c r="W126" s="32" t="n"/>
      <c r="X126" s="32" t="n"/>
      <c r="Y126" s="33">
        <f>IFERROR(IF(OR($R126="",$S126=""),"",ROUND(MOD($S126-$R126,1)*1440,0)),"")</f>
        <v/>
      </c>
      <c r="Z126" s="11">
        <f>IFERROR(IF(OR($T126&lt;&gt;"Delivered",$S126="",$K126=""),"",IF($S126&lt;=$K126,"Yes","No")),"")</f>
        <v/>
      </c>
      <c r="AA126" s="33">
        <f>IFERROR(IF(OR($T126&lt;&gt;"Delivered",$S126="",$K126=""),"",ROUND(MAX(0,($S126-$K126)*1440),0)),"")</f>
        <v/>
      </c>
      <c r="AB126" s="53">
        <f>IFERROR(IF(OR($P126="",$O126=""),"",$P126-$O126),"")</f>
        <v/>
      </c>
      <c r="AC126" s="35">
        <f>IFERROR(IF($P126="","",ROUND($P126*'Settings'!$B$6,2)),"")</f>
        <v/>
      </c>
      <c r="AD126" s="35">
        <f>IFERROR(IF($W126="","",MAX(0,$W126-IF($X126="",0,$X126))),"")</f>
        <v/>
      </c>
      <c r="AE126" s="16">
        <f>IFERROR(IF(COUNTA($A126:$X126)=0,"",IF(OR($A126="",$B126="",$C126="",$D126="",$E126="",$F126="",$G126="",$H126="",$I126="",$L126="",$M126="",$N126="",$T126=""),"Missing required field",IF(COUNTIFS($A$4:$A$1000,$A126,$B$4:$B$1000,$B126,$C$4:$C$1000,$C126)&gt;1,"Duplicate route stop",IF(OR($J126="",$K126=""),"Missing delivery window",IF($K126&lt;=$J126,"Invalid delivery window",IF(IFERROR(INDEX('Fleet Roster'!$C$4:$C$103,MATCH($L126,'Fleet Roster'!$A$4:$A$103,0)),"Not found")&lt;&gt;"Active","Driver not active",IF(IFERROR(INDEX('Fleet Roster'!$I$4:$I$103,MATCH($M126,'Fleet Roster'!$E$4:$E$103,0)),"Not found")&lt;&gt;"Active","Vehicle unavailable",IF(AND($T126="Delivered",OR($S126="",$P126="")),"Delivered row incomplete",IF(AND(OR($T126="Attempted",$T126="Exception"),$U126=""),"Missing exception code",IF(OR(NOT(ISNUMBER($N126)),$N126&lt;0,$N126&gt;'Settings'!$B$9),"Invalid package count",IF(OR(NOT(ISNUMBER($O126)),AND($P126&lt;&gt;"",NOT(ISNUMBER($P126))),$O126&lt;0,$O126&gt;'Settings'!$B$10,$P126&lt;0,$P126&gt;'Settings'!$B$10),"Invalid miles",IF($X126&gt;$W126,"COD collected exceeds amount","OK")))))))))))),"Review row")</f>
        <v/>
      </c>
    </row>
    <row r="127">
      <c r="A127" s="51" t="n"/>
      <c r="B127" s="26" t="n"/>
      <c r="C127" s="27" t="n"/>
      <c r="D127" s="26" t="n"/>
      <c r="E127" s="26" t="n"/>
      <c r="F127" s="28" t="n"/>
      <c r="G127" s="26" t="n"/>
      <c r="H127" s="26" t="n"/>
      <c r="I127" s="29" t="n"/>
      <c r="J127" s="30" t="n"/>
      <c r="K127" s="30" t="n"/>
      <c r="L127" s="26" t="n"/>
      <c r="M127" s="26" t="n"/>
      <c r="N127" s="27" t="n"/>
      <c r="O127" s="52" t="n"/>
      <c r="P127" s="52" t="n"/>
      <c r="Q127" s="30" t="n"/>
      <c r="R127" s="30" t="n"/>
      <c r="S127" s="30" t="n"/>
      <c r="T127" s="26" t="n"/>
      <c r="U127" s="26" t="n"/>
      <c r="V127" s="28" t="n"/>
      <c r="W127" s="32" t="n"/>
      <c r="X127" s="32" t="n"/>
      <c r="Y127" s="33">
        <f>IFERROR(IF(OR($R127="",$S127=""),"",ROUND(MOD($S127-$R127,1)*1440,0)),"")</f>
        <v/>
      </c>
      <c r="Z127" s="11">
        <f>IFERROR(IF(OR($T127&lt;&gt;"Delivered",$S127="",$K127=""),"",IF($S127&lt;=$K127,"Yes","No")),"")</f>
        <v/>
      </c>
      <c r="AA127" s="33">
        <f>IFERROR(IF(OR($T127&lt;&gt;"Delivered",$S127="",$K127=""),"",ROUND(MAX(0,($S127-$K127)*1440),0)),"")</f>
        <v/>
      </c>
      <c r="AB127" s="53">
        <f>IFERROR(IF(OR($P127="",$O127=""),"",$P127-$O127),"")</f>
        <v/>
      </c>
      <c r="AC127" s="35">
        <f>IFERROR(IF($P127="","",ROUND($P127*'Settings'!$B$6,2)),"")</f>
        <v/>
      </c>
      <c r="AD127" s="35">
        <f>IFERROR(IF($W127="","",MAX(0,$W127-IF($X127="",0,$X127))),"")</f>
        <v/>
      </c>
      <c r="AE127" s="16">
        <f>IFERROR(IF(COUNTA($A127:$X127)=0,"",IF(OR($A127="",$B127="",$C127="",$D127="",$E127="",$F127="",$G127="",$H127="",$I127="",$L127="",$M127="",$N127="",$T127=""),"Missing required field",IF(COUNTIFS($A$4:$A$1000,$A127,$B$4:$B$1000,$B127,$C$4:$C$1000,$C127)&gt;1,"Duplicate route stop",IF(OR($J127="",$K127=""),"Missing delivery window",IF($K127&lt;=$J127,"Invalid delivery window",IF(IFERROR(INDEX('Fleet Roster'!$C$4:$C$103,MATCH($L127,'Fleet Roster'!$A$4:$A$103,0)),"Not found")&lt;&gt;"Active","Driver not active",IF(IFERROR(INDEX('Fleet Roster'!$I$4:$I$103,MATCH($M127,'Fleet Roster'!$E$4:$E$103,0)),"Not found")&lt;&gt;"Active","Vehicle unavailable",IF(AND($T127="Delivered",OR($S127="",$P127="")),"Delivered row incomplete",IF(AND(OR($T127="Attempted",$T127="Exception"),$U127=""),"Missing exception code",IF(OR(NOT(ISNUMBER($N127)),$N127&lt;0,$N127&gt;'Settings'!$B$9),"Invalid package count",IF(OR(NOT(ISNUMBER($O127)),AND($P127&lt;&gt;"",NOT(ISNUMBER($P127))),$O127&lt;0,$O127&gt;'Settings'!$B$10,$P127&lt;0,$P127&gt;'Settings'!$B$10),"Invalid miles",IF($X127&gt;$W127,"COD collected exceeds amount","OK")))))))))))),"Review row")</f>
        <v/>
      </c>
    </row>
    <row r="128">
      <c r="A128" s="51" t="n"/>
      <c r="B128" s="26" t="n"/>
      <c r="C128" s="27" t="n"/>
      <c r="D128" s="26" t="n"/>
      <c r="E128" s="26" t="n"/>
      <c r="F128" s="28" t="n"/>
      <c r="G128" s="26" t="n"/>
      <c r="H128" s="26" t="n"/>
      <c r="I128" s="29" t="n"/>
      <c r="J128" s="30" t="n"/>
      <c r="K128" s="30" t="n"/>
      <c r="L128" s="26" t="n"/>
      <c r="M128" s="26" t="n"/>
      <c r="N128" s="27" t="n"/>
      <c r="O128" s="52" t="n"/>
      <c r="P128" s="52" t="n"/>
      <c r="Q128" s="30" t="n"/>
      <c r="R128" s="30" t="n"/>
      <c r="S128" s="30" t="n"/>
      <c r="T128" s="26" t="n"/>
      <c r="U128" s="26" t="n"/>
      <c r="V128" s="28" t="n"/>
      <c r="W128" s="32" t="n"/>
      <c r="X128" s="32" t="n"/>
      <c r="Y128" s="33">
        <f>IFERROR(IF(OR($R128="",$S128=""),"",ROUND(MOD($S128-$R128,1)*1440,0)),"")</f>
        <v/>
      </c>
      <c r="Z128" s="11">
        <f>IFERROR(IF(OR($T128&lt;&gt;"Delivered",$S128="",$K128=""),"",IF($S128&lt;=$K128,"Yes","No")),"")</f>
        <v/>
      </c>
      <c r="AA128" s="33">
        <f>IFERROR(IF(OR($T128&lt;&gt;"Delivered",$S128="",$K128=""),"",ROUND(MAX(0,($S128-$K128)*1440),0)),"")</f>
        <v/>
      </c>
      <c r="AB128" s="53">
        <f>IFERROR(IF(OR($P128="",$O128=""),"",$P128-$O128),"")</f>
        <v/>
      </c>
      <c r="AC128" s="35">
        <f>IFERROR(IF($P128="","",ROUND($P128*'Settings'!$B$6,2)),"")</f>
        <v/>
      </c>
      <c r="AD128" s="35">
        <f>IFERROR(IF($W128="","",MAX(0,$W128-IF($X128="",0,$X128))),"")</f>
        <v/>
      </c>
      <c r="AE128" s="16">
        <f>IFERROR(IF(COUNTA($A128:$X128)=0,"",IF(OR($A128="",$B128="",$C128="",$D128="",$E128="",$F128="",$G128="",$H128="",$I128="",$L128="",$M128="",$N128="",$T128=""),"Missing required field",IF(COUNTIFS($A$4:$A$1000,$A128,$B$4:$B$1000,$B128,$C$4:$C$1000,$C128)&gt;1,"Duplicate route stop",IF(OR($J128="",$K128=""),"Missing delivery window",IF($K128&lt;=$J128,"Invalid delivery window",IF(IFERROR(INDEX('Fleet Roster'!$C$4:$C$103,MATCH($L128,'Fleet Roster'!$A$4:$A$103,0)),"Not found")&lt;&gt;"Active","Driver not active",IF(IFERROR(INDEX('Fleet Roster'!$I$4:$I$103,MATCH($M128,'Fleet Roster'!$E$4:$E$103,0)),"Not found")&lt;&gt;"Active","Vehicle unavailable",IF(AND($T128="Delivered",OR($S128="",$P128="")),"Delivered row incomplete",IF(AND(OR($T128="Attempted",$T128="Exception"),$U128=""),"Missing exception code",IF(OR(NOT(ISNUMBER($N128)),$N128&lt;0,$N128&gt;'Settings'!$B$9),"Invalid package count",IF(OR(NOT(ISNUMBER($O128)),AND($P128&lt;&gt;"",NOT(ISNUMBER($P128))),$O128&lt;0,$O128&gt;'Settings'!$B$10,$P128&lt;0,$P128&gt;'Settings'!$B$10),"Invalid miles",IF($X128&gt;$W128,"COD collected exceeds amount","OK")))))))))))),"Review row")</f>
        <v/>
      </c>
    </row>
    <row r="129">
      <c r="A129" s="51" t="n"/>
      <c r="B129" s="26" t="n"/>
      <c r="C129" s="27" t="n"/>
      <c r="D129" s="26" t="n"/>
      <c r="E129" s="26" t="n"/>
      <c r="F129" s="28" t="n"/>
      <c r="G129" s="26" t="n"/>
      <c r="H129" s="26" t="n"/>
      <c r="I129" s="29" t="n"/>
      <c r="J129" s="30" t="n"/>
      <c r="K129" s="30" t="n"/>
      <c r="L129" s="26" t="n"/>
      <c r="M129" s="26" t="n"/>
      <c r="N129" s="27" t="n"/>
      <c r="O129" s="52" t="n"/>
      <c r="P129" s="52" t="n"/>
      <c r="Q129" s="30" t="n"/>
      <c r="R129" s="30" t="n"/>
      <c r="S129" s="30" t="n"/>
      <c r="T129" s="26" t="n"/>
      <c r="U129" s="26" t="n"/>
      <c r="V129" s="28" t="n"/>
      <c r="W129" s="32" t="n"/>
      <c r="X129" s="32" t="n"/>
      <c r="Y129" s="33">
        <f>IFERROR(IF(OR($R129="",$S129=""),"",ROUND(MOD($S129-$R129,1)*1440,0)),"")</f>
        <v/>
      </c>
      <c r="Z129" s="11">
        <f>IFERROR(IF(OR($T129&lt;&gt;"Delivered",$S129="",$K129=""),"",IF($S129&lt;=$K129,"Yes","No")),"")</f>
        <v/>
      </c>
      <c r="AA129" s="33">
        <f>IFERROR(IF(OR($T129&lt;&gt;"Delivered",$S129="",$K129=""),"",ROUND(MAX(0,($S129-$K129)*1440),0)),"")</f>
        <v/>
      </c>
      <c r="AB129" s="53">
        <f>IFERROR(IF(OR($P129="",$O129=""),"",$P129-$O129),"")</f>
        <v/>
      </c>
      <c r="AC129" s="35">
        <f>IFERROR(IF($P129="","",ROUND($P129*'Settings'!$B$6,2)),"")</f>
        <v/>
      </c>
      <c r="AD129" s="35">
        <f>IFERROR(IF($W129="","",MAX(0,$W129-IF($X129="",0,$X129))),"")</f>
        <v/>
      </c>
      <c r="AE129" s="16">
        <f>IFERROR(IF(COUNTA($A129:$X129)=0,"",IF(OR($A129="",$B129="",$C129="",$D129="",$E129="",$F129="",$G129="",$H129="",$I129="",$L129="",$M129="",$N129="",$T129=""),"Missing required field",IF(COUNTIFS($A$4:$A$1000,$A129,$B$4:$B$1000,$B129,$C$4:$C$1000,$C129)&gt;1,"Duplicate route stop",IF(OR($J129="",$K129=""),"Missing delivery window",IF($K129&lt;=$J129,"Invalid delivery window",IF(IFERROR(INDEX('Fleet Roster'!$C$4:$C$103,MATCH($L129,'Fleet Roster'!$A$4:$A$103,0)),"Not found")&lt;&gt;"Active","Driver not active",IF(IFERROR(INDEX('Fleet Roster'!$I$4:$I$103,MATCH($M129,'Fleet Roster'!$E$4:$E$103,0)),"Not found")&lt;&gt;"Active","Vehicle unavailable",IF(AND($T129="Delivered",OR($S129="",$P129="")),"Delivered row incomplete",IF(AND(OR($T129="Attempted",$T129="Exception"),$U129=""),"Missing exception code",IF(OR(NOT(ISNUMBER($N129)),$N129&lt;0,$N129&gt;'Settings'!$B$9),"Invalid package count",IF(OR(NOT(ISNUMBER($O129)),AND($P129&lt;&gt;"",NOT(ISNUMBER($P129))),$O129&lt;0,$O129&gt;'Settings'!$B$10,$P129&lt;0,$P129&gt;'Settings'!$B$10),"Invalid miles",IF($X129&gt;$W129,"COD collected exceeds amount","OK")))))))))))),"Review row")</f>
        <v/>
      </c>
    </row>
    <row r="130">
      <c r="A130" s="51" t="n"/>
      <c r="B130" s="26" t="n"/>
      <c r="C130" s="27" t="n"/>
      <c r="D130" s="26" t="n"/>
      <c r="E130" s="26" t="n"/>
      <c r="F130" s="28" t="n"/>
      <c r="G130" s="26" t="n"/>
      <c r="H130" s="26" t="n"/>
      <c r="I130" s="29" t="n"/>
      <c r="J130" s="30" t="n"/>
      <c r="K130" s="30" t="n"/>
      <c r="L130" s="26" t="n"/>
      <c r="M130" s="26" t="n"/>
      <c r="N130" s="27" t="n"/>
      <c r="O130" s="52" t="n"/>
      <c r="P130" s="52" t="n"/>
      <c r="Q130" s="30" t="n"/>
      <c r="R130" s="30" t="n"/>
      <c r="S130" s="30" t="n"/>
      <c r="T130" s="26" t="n"/>
      <c r="U130" s="26" t="n"/>
      <c r="V130" s="28" t="n"/>
      <c r="W130" s="32" t="n"/>
      <c r="X130" s="32" t="n"/>
      <c r="Y130" s="33">
        <f>IFERROR(IF(OR($R130="",$S130=""),"",ROUND(MOD($S130-$R130,1)*1440,0)),"")</f>
        <v/>
      </c>
      <c r="Z130" s="11">
        <f>IFERROR(IF(OR($T130&lt;&gt;"Delivered",$S130="",$K130=""),"",IF($S130&lt;=$K130,"Yes","No")),"")</f>
        <v/>
      </c>
      <c r="AA130" s="33">
        <f>IFERROR(IF(OR($T130&lt;&gt;"Delivered",$S130="",$K130=""),"",ROUND(MAX(0,($S130-$K130)*1440),0)),"")</f>
        <v/>
      </c>
      <c r="AB130" s="53">
        <f>IFERROR(IF(OR($P130="",$O130=""),"",$P130-$O130),"")</f>
        <v/>
      </c>
      <c r="AC130" s="35">
        <f>IFERROR(IF($P130="","",ROUND($P130*'Settings'!$B$6,2)),"")</f>
        <v/>
      </c>
      <c r="AD130" s="35">
        <f>IFERROR(IF($W130="","",MAX(0,$W130-IF($X130="",0,$X130))),"")</f>
        <v/>
      </c>
      <c r="AE130" s="16">
        <f>IFERROR(IF(COUNTA($A130:$X130)=0,"",IF(OR($A130="",$B130="",$C130="",$D130="",$E130="",$F130="",$G130="",$H130="",$I130="",$L130="",$M130="",$N130="",$T130=""),"Missing required field",IF(COUNTIFS($A$4:$A$1000,$A130,$B$4:$B$1000,$B130,$C$4:$C$1000,$C130)&gt;1,"Duplicate route stop",IF(OR($J130="",$K130=""),"Missing delivery window",IF($K130&lt;=$J130,"Invalid delivery window",IF(IFERROR(INDEX('Fleet Roster'!$C$4:$C$103,MATCH($L130,'Fleet Roster'!$A$4:$A$103,0)),"Not found")&lt;&gt;"Active","Driver not active",IF(IFERROR(INDEX('Fleet Roster'!$I$4:$I$103,MATCH($M130,'Fleet Roster'!$E$4:$E$103,0)),"Not found")&lt;&gt;"Active","Vehicle unavailable",IF(AND($T130="Delivered",OR($S130="",$P130="")),"Delivered row incomplete",IF(AND(OR($T130="Attempted",$T130="Exception"),$U130=""),"Missing exception code",IF(OR(NOT(ISNUMBER($N130)),$N130&lt;0,$N130&gt;'Settings'!$B$9),"Invalid package count",IF(OR(NOT(ISNUMBER($O130)),AND($P130&lt;&gt;"",NOT(ISNUMBER($P130))),$O130&lt;0,$O130&gt;'Settings'!$B$10,$P130&lt;0,$P130&gt;'Settings'!$B$10),"Invalid miles",IF($X130&gt;$W130,"COD collected exceeds amount","OK")))))))))))),"Review row")</f>
        <v/>
      </c>
    </row>
    <row r="131">
      <c r="A131" s="51" t="n"/>
      <c r="B131" s="26" t="n"/>
      <c r="C131" s="27" t="n"/>
      <c r="D131" s="26" t="n"/>
      <c r="E131" s="26" t="n"/>
      <c r="F131" s="28" t="n"/>
      <c r="G131" s="26" t="n"/>
      <c r="H131" s="26" t="n"/>
      <c r="I131" s="29" t="n"/>
      <c r="J131" s="30" t="n"/>
      <c r="K131" s="30" t="n"/>
      <c r="L131" s="26" t="n"/>
      <c r="M131" s="26" t="n"/>
      <c r="N131" s="27" t="n"/>
      <c r="O131" s="52" t="n"/>
      <c r="P131" s="52" t="n"/>
      <c r="Q131" s="30" t="n"/>
      <c r="R131" s="30" t="n"/>
      <c r="S131" s="30" t="n"/>
      <c r="T131" s="26" t="n"/>
      <c r="U131" s="26" t="n"/>
      <c r="V131" s="28" t="n"/>
      <c r="W131" s="32" t="n"/>
      <c r="X131" s="32" t="n"/>
      <c r="Y131" s="33">
        <f>IFERROR(IF(OR($R131="",$S131=""),"",ROUND(MOD($S131-$R131,1)*1440,0)),"")</f>
        <v/>
      </c>
      <c r="Z131" s="11">
        <f>IFERROR(IF(OR($T131&lt;&gt;"Delivered",$S131="",$K131=""),"",IF($S131&lt;=$K131,"Yes","No")),"")</f>
        <v/>
      </c>
      <c r="AA131" s="33">
        <f>IFERROR(IF(OR($T131&lt;&gt;"Delivered",$S131="",$K131=""),"",ROUND(MAX(0,($S131-$K131)*1440),0)),"")</f>
        <v/>
      </c>
      <c r="AB131" s="53">
        <f>IFERROR(IF(OR($P131="",$O131=""),"",$P131-$O131),"")</f>
        <v/>
      </c>
      <c r="AC131" s="35">
        <f>IFERROR(IF($P131="","",ROUND($P131*'Settings'!$B$6,2)),"")</f>
        <v/>
      </c>
      <c r="AD131" s="35">
        <f>IFERROR(IF($W131="","",MAX(0,$W131-IF($X131="",0,$X131))),"")</f>
        <v/>
      </c>
      <c r="AE131" s="16">
        <f>IFERROR(IF(COUNTA($A131:$X131)=0,"",IF(OR($A131="",$B131="",$C131="",$D131="",$E131="",$F131="",$G131="",$H131="",$I131="",$L131="",$M131="",$N131="",$T131=""),"Missing required field",IF(COUNTIFS($A$4:$A$1000,$A131,$B$4:$B$1000,$B131,$C$4:$C$1000,$C131)&gt;1,"Duplicate route stop",IF(OR($J131="",$K131=""),"Missing delivery window",IF($K131&lt;=$J131,"Invalid delivery window",IF(IFERROR(INDEX('Fleet Roster'!$C$4:$C$103,MATCH($L131,'Fleet Roster'!$A$4:$A$103,0)),"Not found")&lt;&gt;"Active","Driver not active",IF(IFERROR(INDEX('Fleet Roster'!$I$4:$I$103,MATCH($M131,'Fleet Roster'!$E$4:$E$103,0)),"Not found")&lt;&gt;"Active","Vehicle unavailable",IF(AND($T131="Delivered",OR($S131="",$P131="")),"Delivered row incomplete",IF(AND(OR($T131="Attempted",$T131="Exception"),$U131=""),"Missing exception code",IF(OR(NOT(ISNUMBER($N131)),$N131&lt;0,$N131&gt;'Settings'!$B$9),"Invalid package count",IF(OR(NOT(ISNUMBER($O131)),AND($P131&lt;&gt;"",NOT(ISNUMBER($P131))),$O131&lt;0,$O131&gt;'Settings'!$B$10,$P131&lt;0,$P131&gt;'Settings'!$B$10),"Invalid miles",IF($X131&gt;$W131,"COD collected exceeds amount","OK")))))))))))),"Review row")</f>
        <v/>
      </c>
    </row>
    <row r="132">
      <c r="A132" s="51" t="n"/>
      <c r="B132" s="26" t="n"/>
      <c r="C132" s="27" t="n"/>
      <c r="D132" s="26" t="n"/>
      <c r="E132" s="26" t="n"/>
      <c r="F132" s="28" t="n"/>
      <c r="G132" s="26" t="n"/>
      <c r="H132" s="26" t="n"/>
      <c r="I132" s="29" t="n"/>
      <c r="J132" s="30" t="n"/>
      <c r="K132" s="30" t="n"/>
      <c r="L132" s="26" t="n"/>
      <c r="M132" s="26" t="n"/>
      <c r="N132" s="27" t="n"/>
      <c r="O132" s="52" t="n"/>
      <c r="P132" s="52" t="n"/>
      <c r="Q132" s="30" t="n"/>
      <c r="R132" s="30" t="n"/>
      <c r="S132" s="30" t="n"/>
      <c r="T132" s="26" t="n"/>
      <c r="U132" s="26" t="n"/>
      <c r="V132" s="28" t="n"/>
      <c r="W132" s="32" t="n"/>
      <c r="X132" s="32" t="n"/>
      <c r="Y132" s="33">
        <f>IFERROR(IF(OR($R132="",$S132=""),"",ROUND(MOD($S132-$R132,1)*1440,0)),"")</f>
        <v/>
      </c>
      <c r="Z132" s="11">
        <f>IFERROR(IF(OR($T132&lt;&gt;"Delivered",$S132="",$K132=""),"",IF($S132&lt;=$K132,"Yes","No")),"")</f>
        <v/>
      </c>
      <c r="AA132" s="33">
        <f>IFERROR(IF(OR($T132&lt;&gt;"Delivered",$S132="",$K132=""),"",ROUND(MAX(0,($S132-$K132)*1440),0)),"")</f>
        <v/>
      </c>
      <c r="AB132" s="53">
        <f>IFERROR(IF(OR($P132="",$O132=""),"",$P132-$O132),"")</f>
        <v/>
      </c>
      <c r="AC132" s="35">
        <f>IFERROR(IF($P132="","",ROUND($P132*'Settings'!$B$6,2)),"")</f>
        <v/>
      </c>
      <c r="AD132" s="35">
        <f>IFERROR(IF($W132="","",MAX(0,$W132-IF($X132="",0,$X132))),"")</f>
        <v/>
      </c>
      <c r="AE132" s="16">
        <f>IFERROR(IF(COUNTA($A132:$X132)=0,"",IF(OR($A132="",$B132="",$C132="",$D132="",$E132="",$F132="",$G132="",$H132="",$I132="",$L132="",$M132="",$N132="",$T132=""),"Missing required field",IF(COUNTIFS($A$4:$A$1000,$A132,$B$4:$B$1000,$B132,$C$4:$C$1000,$C132)&gt;1,"Duplicate route stop",IF(OR($J132="",$K132=""),"Missing delivery window",IF($K132&lt;=$J132,"Invalid delivery window",IF(IFERROR(INDEX('Fleet Roster'!$C$4:$C$103,MATCH($L132,'Fleet Roster'!$A$4:$A$103,0)),"Not found")&lt;&gt;"Active","Driver not active",IF(IFERROR(INDEX('Fleet Roster'!$I$4:$I$103,MATCH($M132,'Fleet Roster'!$E$4:$E$103,0)),"Not found")&lt;&gt;"Active","Vehicle unavailable",IF(AND($T132="Delivered",OR($S132="",$P132="")),"Delivered row incomplete",IF(AND(OR($T132="Attempted",$T132="Exception"),$U132=""),"Missing exception code",IF(OR(NOT(ISNUMBER($N132)),$N132&lt;0,$N132&gt;'Settings'!$B$9),"Invalid package count",IF(OR(NOT(ISNUMBER($O132)),AND($P132&lt;&gt;"",NOT(ISNUMBER($P132))),$O132&lt;0,$O132&gt;'Settings'!$B$10,$P132&lt;0,$P132&gt;'Settings'!$B$10),"Invalid miles",IF($X132&gt;$W132,"COD collected exceeds amount","OK")))))))))))),"Review row")</f>
        <v/>
      </c>
    </row>
    <row r="133">
      <c r="A133" s="51" t="n"/>
      <c r="B133" s="26" t="n"/>
      <c r="C133" s="27" t="n"/>
      <c r="D133" s="26" t="n"/>
      <c r="E133" s="26" t="n"/>
      <c r="F133" s="28" t="n"/>
      <c r="G133" s="26" t="n"/>
      <c r="H133" s="26" t="n"/>
      <c r="I133" s="29" t="n"/>
      <c r="J133" s="30" t="n"/>
      <c r="K133" s="30" t="n"/>
      <c r="L133" s="26" t="n"/>
      <c r="M133" s="26" t="n"/>
      <c r="N133" s="27" t="n"/>
      <c r="O133" s="52" t="n"/>
      <c r="P133" s="52" t="n"/>
      <c r="Q133" s="30" t="n"/>
      <c r="R133" s="30" t="n"/>
      <c r="S133" s="30" t="n"/>
      <c r="T133" s="26" t="n"/>
      <c r="U133" s="26" t="n"/>
      <c r="V133" s="28" t="n"/>
      <c r="W133" s="32" t="n"/>
      <c r="X133" s="32" t="n"/>
      <c r="Y133" s="33">
        <f>IFERROR(IF(OR($R133="",$S133=""),"",ROUND(MOD($S133-$R133,1)*1440,0)),"")</f>
        <v/>
      </c>
      <c r="Z133" s="11">
        <f>IFERROR(IF(OR($T133&lt;&gt;"Delivered",$S133="",$K133=""),"",IF($S133&lt;=$K133,"Yes","No")),"")</f>
        <v/>
      </c>
      <c r="AA133" s="33">
        <f>IFERROR(IF(OR($T133&lt;&gt;"Delivered",$S133="",$K133=""),"",ROUND(MAX(0,($S133-$K133)*1440),0)),"")</f>
        <v/>
      </c>
      <c r="AB133" s="53">
        <f>IFERROR(IF(OR($P133="",$O133=""),"",$P133-$O133),"")</f>
        <v/>
      </c>
      <c r="AC133" s="35">
        <f>IFERROR(IF($P133="","",ROUND($P133*'Settings'!$B$6,2)),"")</f>
        <v/>
      </c>
      <c r="AD133" s="35">
        <f>IFERROR(IF($W133="","",MAX(0,$W133-IF($X133="",0,$X133))),"")</f>
        <v/>
      </c>
      <c r="AE133" s="16">
        <f>IFERROR(IF(COUNTA($A133:$X133)=0,"",IF(OR($A133="",$B133="",$C133="",$D133="",$E133="",$F133="",$G133="",$H133="",$I133="",$L133="",$M133="",$N133="",$T133=""),"Missing required field",IF(COUNTIFS($A$4:$A$1000,$A133,$B$4:$B$1000,$B133,$C$4:$C$1000,$C133)&gt;1,"Duplicate route stop",IF(OR($J133="",$K133=""),"Missing delivery window",IF($K133&lt;=$J133,"Invalid delivery window",IF(IFERROR(INDEX('Fleet Roster'!$C$4:$C$103,MATCH($L133,'Fleet Roster'!$A$4:$A$103,0)),"Not found")&lt;&gt;"Active","Driver not active",IF(IFERROR(INDEX('Fleet Roster'!$I$4:$I$103,MATCH($M133,'Fleet Roster'!$E$4:$E$103,0)),"Not found")&lt;&gt;"Active","Vehicle unavailable",IF(AND($T133="Delivered",OR($S133="",$P133="")),"Delivered row incomplete",IF(AND(OR($T133="Attempted",$T133="Exception"),$U133=""),"Missing exception code",IF(OR(NOT(ISNUMBER($N133)),$N133&lt;0,$N133&gt;'Settings'!$B$9),"Invalid package count",IF(OR(NOT(ISNUMBER($O133)),AND($P133&lt;&gt;"",NOT(ISNUMBER($P133))),$O133&lt;0,$O133&gt;'Settings'!$B$10,$P133&lt;0,$P133&gt;'Settings'!$B$10),"Invalid miles",IF($X133&gt;$W133,"COD collected exceeds amount","OK")))))))))))),"Review row")</f>
        <v/>
      </c>
    </row>
    <row r="134">
      <c r="A134" s="51" t="n"/>
      <c r="B134" s="26" t="n"/>
      <c r="C134" s="27" t="n"/>
      <c r="D134" s="26" t="n"/>
      <c r="E134" s="26" t="n"/>
      <c r="F134" s="28" t="n"/>
      <c r="G134" s="26" t="n"/>
      <c r="H134" s="26" t="n"/>
      <c r="I134" s="29" t="n"/>
      <c r="J134" s="30" t="n"/>
      <c r="K134" s="30" t="n"/>
      <c r="L134" s="26" t="n"/>
      <c r="M134" s="26" t="n"/>
      <c r="N134" s="27" t="n"/>
      <c r="O134" s="52" t="n"/>
      <c r="P134" s="52" t="n"/>
      <c r="Q134" s="30" t="n"/>
      <c r="R134" s="30" t="n"/>
      <c r="S134" s="30" t="n"/>
      <c r="T134" s="26" t="n"/>
      <c r="U134" s="26" t="n"/>
      <c r="V134" s="28" t="n"/>
      <c r="W134" s="32" t="n"/>
      <c r="X134" s="32" t="n"/>
      <c r="Y134" s="33">
        <f>IFERROR(IF(OR($R134="",$S134=""),"",ROUND(MOD($S134-$R134,1)*1440,0)),"")</f>
        <v/>
      </c>
      <c r="Z134" s="11">
        <f>IFERROR(IF(OR($T134&lt;&gt;"Delivered",$S134="",$K134=""),"",IF($S134&lt;=$K134,"Yes","No")),"")</f>
        <v/>
      </c>
      <c r="AA134" s="33">
        <f>IFERROR(IF(OR($T134&lt;&gt;"Delivered",$S134="",$K134=""),"",ROUND(MAX(0,($S134-$K134)*1440),0)),"")</f>
        <v/>
      </c>
      <c r="AB134" s="53">
        <f>IFERROR(IF(OR($P134="",$O134=""),"",$P134-$O134),"")</f>
        <v/>
      </c>
      <c r="AC134" s="35">
        <f>IFERROR(IF($P134="","",ROUND($P134*'Settings'!$B$6,2)),"")</f>
        <v/>
      </c>
      <c r="AD134" s="35">
        <f>IFERROR(IF($W134="","",MAX(0,$W134-IF($X134="",0,$X134))),"")</f>
        <v/>
      </c>
      <c r="AE134" s="16">
        <f>IFERROR(IF(COUNTA($A134:$X134)=0,"",IF(OR($A134="",$B134="",$C134="",$D134="",$E134="",$F134="",$G134="",$H134="",$I134="",$L134="",$M134="",$N134="",$T134=""),"Missing required field",IF(COUNTIFS($A$4:$A$1000,$A134,$B$4:$B$1000,$B134,$C$4:$C$1000,$C134)&gt;1,"Duplicate route stop",IF(OR($J134="",$K134=""),"Missing delivery window",IF($K134&lt;=$J134,"Invalid delivery window",IF(IFERROR(INDEX('Fleet Roster'!$C$4:$C$103,MATCH($L134,'Fleet Roster'!$A$4:$A$103,0)),"Not found")&lt;&gt;"Active","Driver not active",IF(IFERROR(INDEX('Fleet Roster'!$I$4:$I$103,MATCH($M134,'Fleet Roster'!$E$4:$E$103,0)),"Not found")&lt;&gt;"Active","Vehicle unavailable",IF(AND($T134="Delivered",OR($S134="",$P134="")),"Delivered row incomplete",IF(AND(OR($T134="Attempted",$T134="Exception"),$U134=""),"Missing exception code",IF(OR(NOT(ISNUMBER($N134)),$N134&lt;0,$N134&gt;'Settings'!$B$9),"Invalid package count",IF(OR(NOT(ISNUMBER($O134)),AND($P134&lt;&gt;"",NOT(ISNUMBER($P134))),$O134&lt;0,$O134&gt;'Settings'!$B$10,$P134&lt;0,$P134&gt;'Settings'!$B$10),"Invalid miles",IF($X134&gt;$W134,"COD collected exceeds amount","OK")))))))))))),"Review row")</f>
        <v/>
      </c>
    </row>
    <row r="135">
      <c r="A135" s="51" t="n"/>
      <c r="B135" s="26" t="n"/>
      <c r="C135" s="27" t="n"/>
      <c r="D135" s="26" t="n"/>
      <c r="E135" s="26" t="n"/>
      <c r="F135" s="28" t="n"/>
      <c r="G135" s="26" t="n"/>
      <c r="H135" s="26" t="n"/>
      <c r="I135" s="29" t="n"/>
      <c r="J135" s="30" t="n"/>
      <c r="K135" s="30" t="n"/>
      <c r="L135" s="26" t="n"/>
      <c r="M135" s="26" t="n"/>
      <c r="N135" s="27" t="n"/>
      <c r="O135" s="52" t="n"/>
      <c r="P135" s="52" t="n"/>
      <c r="Q135" s="30" t="n"/>
      <c r="R135" s="30" t="n"/>
      <c r="S135" s="30" t="n"/>
      <c r="T135" s="26" t="n"/>
      <c r="U135" s="26" t="n"/>
      <c r="V135" s="28" t="n"/>
      <c r="W135" s="32" t="n"/>
      <c r="X135" s="32" t="n"/>
      <c r="Y135" s="33">
        <f>IFERROR(IF(OR($R135="",$S135=""),"",ROUND(MOD($S135-$R135,1)*1440,0)),"")</f>
        <v/>
      </c>
      <c r="Z135" s="11">
        <f>IFERROR(IF(OR($T135&lt;&gt;"Delivered",$S135="",$K135=""),"",IF($S135&lt;=$K135,"Yes","No")),"")</f>
        <v/>
      </c>
      <c r="AA135" s="33">
        <f>IFERROR(IF(OR($T135&lt;&gt;"Delivered",$S135="",$K135=""),"",ROUND(MAX(0,($S135-$K135)*1440),0)),"")</f>
        <v/>
      </c>
      <c r="AB135" s="53">
        <f>IFERROR(IF(OR($P135="",$O135=""),"",$P135-$O135),"")</f>
        <v/>
      </c>
      <c r="AC135" s="35">
        <f>IFERROR(IF($P135="","",ROUND($P135*'Settings'!$B$6,2)),"")</f>
        <v/>
      </c>
      <c r="AD135" s="35">
        <f>IFERROR(IF($W135="","",MAX(0,$W135-IF($X135="",0,$X135))),"")</f>
        <v/>
      </c>
      <c r="AE135" s="16">
        <f>IFERROR(IF(COUNTA($A135:$X135)=0,"",IF(OR($A135="",$B135="",$C135="",$D135="",$E135="",$F135="",$G135="",$H135="",$I135="",$L135="",$M135="",$N135="",$T135=""),"Missing required field",IF(COUNTIFS($A$4:$A$1000,$A135,$B$4:$B$1000,$B135,$C$4:$C$1000,$C135)&gt;1,"Duplicate route stop",IF(OR($J135="",$K135=""),"Missing delivery window",IF($K135&lt;=$J135,"Invalid delivery window",IF(IFERROR(INDEX('Fleet Roster'!$C$4:$C$103,MATCH($L135,'Fleet Roster'!$A$4:$A$103,0)),"Not found")&lt;&gt;"Active","Driver not active",IF(IFERROR(INDEX('Fleet Roster'!$I$4:$I$103,MATCH($M135,'Fleet Roster'!$E$4:$E$103,0)),"Not found")&lt;&gt;"Active","Vehicle unavailable",IF(AND($T135="Delivered",OR($S135="",$P135="")),"Delivered row incomplete",IF(AND(OR($T135="Attempted",$T135="Exception"),$U135=""),"Missing exception code",IF(OR(NOT(ISNUMBER($N135)),$N135&lt;0,$N135&gt;'Settings'!$B$9),"Invalid package count",IF(OR(NOT(ISNUMBER($O135)),AND($P135&lt;&gt;"",NOT(ISNUMBER($P135))),$O135&lt;0,$O135&gt;'Settings'!$B$10,$P135&lt;0,$P135&gt;'Settings'!$B$10),"Invalid miles",IF($X135&gt;$W135,"COD collected exceeds amount","OK")))))))))))),"Review row")</f>
        <v/>
      </c>
    </row>
    <row r="136">
      <c r="A136" s="51" t="n"/>
      <c r="B136" s="26" t="n"/>
      <c r="C136" s="27" t="n"/>
      <c r="D136" s="26" t="n"/>
      <c r="E136" s="26" t="n"/>
      <c r="F136" s="28" t="n"/>
      <c r="G136" s="26" t="n"/>
      <c r="H136" s="26" t="n"/>
      <c r="I136" s="29" t="n"/>
      <c r="J136" s="30" t="n"/>
      <c r="K136" s="30" t="n"/>
      <c r="L136" s="26" t="n"/>
      <c r="M136" s="26" t="n"/>
      <c r="N136" s="27" t="n"/>
      <c r="O136" s="52" t="n"/>
      <c r="P136" s="52" t="n"/>
      <c r="Q136" s="30" t="n"/>
      <c r="R136" s="30" t="n"/>
      <c r="S136" s="30" t="n"/>
      <c r="T136" s="26" t="n"/>
      <c r="U136" s="26" t="n"/>
      <c r="V136" s="28" t="n"/>
      <c r="W136" s="32" t="n"/>
      <c r="X136" s="32" t="n"/>
      <c r="Y136" s="33">
        <f>IFERROR(IF(OR($R136="",$S136=""),"",ROUND(MOD($S136-$R136,1)*1440,0)),"")</f>
        <v/>
      </c>
      <c r="Z136" s="11">
        <f>IFERROR(IF(OR($T136&lt;&gt;"Delivered",$S136="",$K136=""),"",IF($S136&lt;=$K136,"Yes","No")),"")</f>
        <v/>
      </c>
      <c r="AA136" s="33">
        <f>IFERROR(IF(OR($T136&lt;&gt;"Delivered",$S136="",$K136=""),"",ROUND(MAX(0,($S136-$K136)*1440),0)),"")</f>
        <v/>
      </c>
      <c r="AB136" s="53">
        <f>IFERROR(IF(OR($P136="",$O136=""),"",$P136-$O136),"")</f>
        <v/>
      </c>
      <c r="AC136" s="35">
        <f>IFERROR(IF($P136="","",ROUND($P136*'Settings'!$B$6,2)),"")</f>
        <v/>
      </c>
      <c r="AD136" s="35">
        <f>IFERROR(IF($W136="","",MAX(0,$W136-IF($X136="",0,$X136))),"")</f>
        <v/>
      </c>
      <c r="AE136" s="16">
        <f>IFERROR(IF(COUNTA($A136:$X136)=0,"",IF(OR($A136="",$B136="",$C136="",$D136="",$E136="",$F136="",$G136="",$H136="",$I136="",$L136="",$M136="",$N136="",$T136=""),"Missing required field",IF(COUNTIFS($A$4:$A$1000,$A136,$B$4:$B$1000,$B136,$C$4:$C$1000,$C136)&gt;1,"Duplicate route stop",IF(OR($J136="",$K136=""),"Missing delivery window",IF($K136&lt;=$J136,"Invalid delivery window",IF(IFERROR(INDEX('Fleet Roster'!$C$4:$C$103,MATCH($L136,'Fleet Roster'!$A$4:$A$103,0)),"Not found")&lt;&gt;"Active","Driver not active",IF(IFERROR(INDEX('Fleet Roster'!$I$4:$I$103,MATCH($M136,'Fleet Roster'!$E$4:$E$103,0)),"Not found")&lt;&gt;"Active","Vehicle unavailable",IF(AND($T136="Delivered",OR($S136="",$P136="")),"Delivered row incomplete",IF(AND(OR($T136="Attempted",$T136="Exception"),$U136=""),"Missing exception code",IF(OR(NOT(ISNUMBER($N136)),$N136&lt;0,$N136&gt;'Settings'!$B$9),"Invalid package count",IF(OR(NOT(ISNUMBER($O136)),AND($P136&lt;&gt;"",NOT(ISNUMBER($P136))),$O136&lt;0,$O136&gt;'Settings'!$B$10,$P136&lt;0,$P136&gt;'Settings'!$B$10),"Invalid miles",IF($X136&gt;$W136,"COD collected exceeds amount","OK")))))))))))),"Review row")</f>
        <v/>
      </c>
    </row>
    <row r="137">
      <c r="A137" s="51" t="n"/>
      <c r="B137" s="26" t="n"/>
      <c r="C137" s="27" t="n"/>
      <c r="D137" s="26" t="n"/>
      <c r="E137" s="26" t="n"/>
      <c r="F137" s="28" t="n"/>
      <c r="G137" s="26" t="n"/>
      <c r="H137" s="26" t="n"/>
      <c r="I137" s="29" t="n"/>
      <c r="J137" s="30" t="n"/>
      <c r="K137" s="30" t="n"/>
      <c r="L137" s="26" t="n"/>
      <c r="M137" s="26" t="n"/>
      <c r="N137" s="27" t="n"/>
      <c r="O137" s="52" t="n"/>
      <c r="P137" s="52" t="n"/>
      <c r="Q137" s="30" t="n"/>
      <c r="R137" s="30" t="n"/>
      <c r="S137" s="30" t="n"/>
      <c r="T137" s="26" t="n"/>
      <c r="U137" s="26" t="n"/>
      <c r="V137" s="28" t="n"/>
      <c r="W137" s="32" t="n"/>
      <c r="X137" s="32" t="n"/>
      <c r="Y137" s="33">
        <f>IFERROR(IF(OR($R137="",$S137=""),"",ROUND(MOD($S137-$R137,1)*1440,0)),"")</f>
        <v/>
      </c>
      <c r="Z137" s="11">
        <f>IFERROR(IF(OR($T137&lt;&gt;"Delivered",$S137="",$K137=""),"",IF($S137&lt;=$K137,"Yes","No")),"")</f>
        <v/>
      </c>
      <c r="AA137" s="33">
        <f>IFERROR(IF(OR($T137&lt;&gt;"Delivered",$S137="",$K137=""),"",ROUND(MAX(0,($S137-$K137)*1440),0)),"")</f>
        <v/>
      </c>
      <c r="AB137" s="53">
        <f>IFERROR(IF(OR($P137="",$O137=""),"",$P137-$O137),"")</f>
        <v/>
      </c>
      <c r="AC137" s="35">
        <f>IFERROR(IF($P137="","",ROUND($P137*'Settings'!$B$6,2)),"")</f>
        <v/>
      </c>
      <c r="AD137" s="35">
        <f>IFERROR(IF($W137="","",MAX(0,$W137-IF($X137="",0,$X137))),"")</f>
        <v/>
      </c>
      <c r="AE137" s="16">
        <f>IFERROR(IF(COUNTA($A137:$X137)=0,"",IF(OR($A137="",$B137="",$C137="",$D137="",$E137="",$F137="",$G137="",$H137="",$I137="",$L137="",$M137="",$N137="",$T137=""),"Missing required field",IF(COUNTIFS($A$4:$A$1000,$A137,$B$4:$B$1000,$B137,$C$4:$C$1000,$C137)&gt;1,"Duplicate route stop",IF(OR($J137="",$K137=""),"Missing delivery window",IF($K137&lt;=$J137,"Invalid delivery window",IF(IFERROR(INDEX('Fleet Roster'!$C$4:$C$103,MATCH($L137,'Fleet Roster'!$A$4:$A$103,0)),"Not found")&lt;&gt;"Active","Driver not active",IF(IFERROR(INDEX('Fleet Roster'!$I$4:$I$103,MATCH($M137,'Fleet Roster'!$E$4:$E$103,0)),"Not found")&lt;&gt;"Active","Vehicle unavailable",IF(AND($T137="Delivered",OR($S137="",$P137="")),"Delivered row incomplete",IF(AND(OR($T137="Attempted",$T137="Exception"),$U137=""),"Missing exception code",IF(OR(NOT(ISNUMBER($N137)),$N137&lt;0,$N137&gt;'Settings'!$B$9),"Invalid package count",IF(OR(NOT(ISNUMBER($O137)),AND($P137&lt;&gt;"",NOT(ISNUMBER($P137))),$O137&lt;0,$O137&gt;'Settings'!$B$10,$P137&lt;0,$P137&gt;'Settings'!$B$10),"Invalid miles",IF($X137&gt;$W137,"COD collected exceeds amount","OK")))))))))))),"Review row")</f>
        <v/>
      </c>
    </row>
    <row r="138">
      <c r="A138" s="51" t="n"/>
      <c r="B138" s="26" t="n"/>
      <c r="C138" s="27" t="n"/>
      <c r="D138" s="26" t="n"/>
      <c r="E138" s="26" t="n"/>
      <c r="F138" s="28" t="n"/>
      <c r="G138" s="26" t="n"/>
      <c r="H138" s="26" t="n"/>
      <c r="I138" s="29" t="n"/>
      <c r="J138" s="30" t="n"/>
      <c r="K138" s="30" t="n"/>
      <c r="L138" s="26" t="n"/>
      <c r="M138" s="26" t="n"/>
      <c r="N138" s="27" t="n"/>
      <c r="O138" s="52" t="n"/>
      <c r="P138" s="52" t="n"/>
      <c r="Q138" s="30" t="n"/>
      <c r="R138" s="30" t="n"/>
      <c r="S138" s="30" t="n"/>
      <c r="T138" s="26" t="n"/>
      <c r="U138" s="26" t="n"/>
      <c r="V138" s="28" t="n"/>
      <c r="W138" s="32" t="n"/>
      <c r="X138" s="32" t="n"/>
      <c r="Y138" s="33">
        <f>IFERROR(IF(OR($R138="",$S138=""),"",ROUND(MOD($S138-$R138,1)*1440,0)),"")</f>
        <v/>
      </c>
      <c r="Z138" s="11">
        <f>IFERROR(IF(OR($T138&lt;&gt;"Delivered",$S138="",$K138=""),"",IF($S138&lt;=$K138,"Yes","No")),"")</f>
        <v/>
      </c>
      <c r="AA138" s="33">
        <f>IFERROR(IF(OR($T138&lt;&gt;"Delivered",$S138="",$K138=""),"",ROUND(MAX(0,($S138-$K138)*1440),0)),"")</f>
        <v/>
      </c>
      <c r="AB138" s="53">
        <f>IFERROR(IF(OR($P138="",$O138=""),"",$P138-$O138),"")</f>
        <v/>
      </c>
      <c r="AC138" s="35">
        <f>IFERROR(IF($P138="","",ROUND($P138*'Settings'!$B$6,2)),"")</f>
        <v/>
      </c>
      <c r="AD138" s="35">
        <f>IFERROR(IF($W138="","",MAX(0,$W138-IF($X138="",0,$X138))),"")</f>
        <v/>
      </c>
      <c r="AE138" s="16">
        <f>IFERROR(IF(COUNTA($A138:$X138)=0,"",IF(OR($A138="",$B138="",$C138="",$D138="",$E138="",$F138="",$G138="",$H138="",$I138="",$L138="",$M138="",$N138="",$T138=""),"Missing required field",IF(COUNTIFS($A$4:$A$1000,$A138,$B$4:$B$1000,$B138,$C$4:$C$1000,$C138)&gt;1,"Duplicate route stop",IF(OR($J138="",$K138=""),"Missing delivery window",IF($K138&lt;=$J138,"Invalid delivery window",IF(IFERROR(INDEX('Fleet Roster'!$C$4:$C$103,MATCH($L138,'Fleet Roster'!$A$4:$A$103,0)),"Not found")&lt;&gt;"Active","Driver not active",IF(IFERROR(INDEX('Fleet Roster'!$I$4:$I$103,MATCH($M138,'Fleet Roster'!$E$4:$E$103,0)),"Not found")&lt;&gt;"Active","Vehicle unavailable",IF(AND($T138="Delivered",OR($S138="",$P138="")),"Delivered row incomplete",IF(AND(OR($T138="Attempted",$T138="Exception"),$U138=""),"Missing exception code",IF(OR(NOT(ISNUMBER($N138)),$N138&lt;0,$N138&gt;'Settings'!$B$9),"Invalid package count",IF(OR(NOT(ISNUMBER($O138)),AND($P138&lt;&gt;"",NOT(ISNUMBER($P138))),$O138&lt;0,$O138&gt;'Settings'!$B$10,$P138&lt;0,$P138&gt;'Settings'!$B$10),"Invalid miles",IF($X138&gt;$W138,"COD collected exceeds amount","OK")))))))))))),"Review row")</f>
        <v/>
      </c>
    </row>
    <row r="139">
      <c r="A139" s="51" t="n"/>
      <c r="B139" s="26" t="n"/>
      <c r="C139" s="27" t="n"/>
      <c r="D139" s="26" t="n"/>
      <c r="E139" s="26" t="n"/>
      <c r="F139" s="28" t="n"/>
      <c r="G139" s="26" t="n"/>
      <c r="H139" s="26" t="n"/>
      <c r="I139" s="29" t="n"/>
      <c r="J139" s="30" t="n"/>
      <c r="K139" s="30" t="n"/>
      <c r="L139" s="26" t="n"/>
      <c r="M139" s="26" t="n"/>
      <c r="N139" s="27" t="n"/>
      <c r="O139" s="52" t="n"/>
      <c r="P139" s="52" t="n"/>
      <c r="Q139" s="30" t="n"/>
      <c r="R139" s="30" t="n"/>
      <c r="S139" s="30" t="n"/>
      <c r="T139" s="26" t="n"/>
      <c r="U139" s="26" t="n"/>
      <c r="V139" s="28" t="n"/>
      <c r="W139" s="32" t="n"/>
      <c r="X139" s="32" t="n"/>
      <c r="Y139" s="33">
        <f>IFERROR(IF(OR($R139="",$S139=""),"",ROUND(MOD($S139-$R139,1)*1440,0)),"")</f>
        <v/>
      </c>
      <c r="Z139" s="11">
        <f>IFERROR(IF(OR($T139&lt;&gt;"Delivered",$S139="",$K139=""),"",IF($S139&lt;=$K139,"Yes","No")),"")</f>
        <v/>
      </c>
      <c r="AA139" s="33">
        <f>IFERROR(IF(OR($T139&lt;&gt;"Delivered",$S139="",$K139=""),"",ROUND(MAX(0,($S139-$K139)*1440),0)),"")</f>
        <v/>
      </c>
      <c r="AB139" s="53">
        <f>IFERROR(IF(OR($P139="",$O139=""),"",$P139-$O139),"")</f>
        <v/>
      </c>
      <c r="AC139" s="35">
        <f>IFERROR(IF($P139="","",ROUND($P139*'Settings'!$B$6,2)),"")</f>
        <v/>
      </c>
      <c r="AD139" s="35">
        <f>IFERROR(IF($W139="","",MAX(0,$W139-IF($X139="",0,$X139))),"")</f>
        <v/>
      </c>
      <c r="AE139" s="16">
        <f>IFERROR(IF(COUNTA($A139:$X139)=0,"",IF(OR($A139="",$B139="",$C139="",$D139="",$E139="",$F139="",$G139="",$H139="",$I139="",$L139="",$M139="",$N139="",$T139=""),"Missing required field",IF(COUNTIFS($A$4:$A$1000,$A139,$B$4:$B$1000,$B139,$C$4:$C$1000,$C139)&gt;1,"Duplicate route stop",IF(OR($J139="",$K139=""),"Missing delivery window",IF($K139&lt;=$J139,"Invalid delivery window",IF(IFERROR(INDEX('Fleet Roster'!$C$4:$C$103,MATCH($L139,'Fleet Roster'!$A$4:$A$103,0)),"Not found")&lt;&gt;"Active","Driver not active",IF(IFERROR(INDEX('Fleet Roster'!$I$4:$I$103,MATCH($M139,'Fleet Roster'!$E$4:$E$103,0)),"Not found")&lt;&gt;"Active","Vehicle unavailable",IF(AND($T139="Delivered",OR($S139="",$P139="")),"Delivered row incomplete",IF(AND(OR($T139="Attempted",$T139="Exception"),$U139=""),"Missing exception code",IF(OR(NOT(ISNUMBER($N139)),$N139&lt;0,$N139&gt;'Settings'!$B$9),"Invalid package count",IF(OR(NOT(ISNUMBER($O139)),AND($P139&lt;&gt;"",NOT(ISNUMBER($P139))),$O139&lt;0,$O139&gt;'Settings'!$B$10,$P139&lt;0,$P139&gt;'Settings'!$B$10),"Invalid miles",IF($X139&gt;$W139,"COD collected exceeds amount","OK")))))))))))),"Review row")</f>
        <v/>
      </c>
    </row>
    <row r="140">
      <c r="A140" s="51" t="n"/>
      <c r="B140" s="26" t="n"/>
      <c r="C140" s="27" t="n"/>
      <c r="D140" s="26" t="n"/>
      <c r="E140" s="26" t="n"/>
      <c r="F140" s="28" t="n"/>
      <c r="G140" s="26" t="n"/>
      <c r="H140" s="26" t="n"/>
      <c r="I140" s="29" t="n"/>
      <c r="J140" s="30" t="n"/>
      <c r="K140" s="30" t="n"/>
      <c r="L140" s="26" t="n"/>
      <c r="M140" s="26" t="n"/>
      <c r="N140" s="27" t="n"/>
      <c r="O140" s="52" t="n"/>
      <c r="P140" s="52" t="n"/>
      <c r="Q140" s="30" t="n"/>
      <c r="R140" s="30" t="n"/>
      <c r="S140" s="30" t="n"/>
      <c r="T140" s="26" t="n"/>
      <c r="U140" s="26" t="n"/>
      <c r="V140" s="28" t="n"/>
      <c r="W140" s="32" t="n"/>
      <c r="X140" s="32" t="n"/>
      <c r="Y140" s="33">
        <f>IFERROR(IF(OR($R140="",$S140=""),"",ROUND(MOD($S140-$R140,1)*1440,0)),"")</f>
        <v/>
      </c>
      <c r="Z140" s="11">
        <f>IFERROR(IF(OR($T140&lt;&gt;"Delivered",$S140="",$K140=""),"",IF($S140&lt;=$K140,"Yes","No")),"")</f>
        <v/>
      </c>
      <c r="AA140" s="33">
        <f>IFERROR(IF(OR($T140&lt;&gt;"Delivered",$S140="",$K140=""),"",ROUND(MAX(0,($S140-$K140)*1440),0)),"")</f>
        <v/>
      </c>
      <c r="AB140" s="53">
        <f>IFERROR(IF(OR($P140="",$O140=""),"",$P140-$O140),"")</f>
        <v/>
      </c>
      <c r="AC140" s="35">
        <f>IFERROR(IF($P140="","",ROUND($P140*'Settings'!$B$6,2)),"")</f>
        <v/>
      </c>
      <c r="AD140" s="35">
        <f>IFERROR(IF($W140="","",MAX(0,$W140-IF($X140="",0,$X140))),"")</f>
        <v/>
      </c>
      <c r="AE140" s="16">
        <f>IFERROR(IF(COUNTA($A140:$X140)=0,"",IF(OR($A140="",$B140="",$C140="",$D140="",$E140="",$F140="",$G140="",$H140="",$I140="",$L140="",$M140="",$N140="",$T140=""),"Missing required field",IF(COUNTIFS($A$4:$A$1000,$A140,$B$4:$B$1000,$B140,$C$4:$C$1000,$C140)&gt;1,"Duplicate route stop",IF(OR($J140="",$K140=""),"Missing delivery window",IF($K140&lt;=$J140,"Invalid delivery window",IF(IFERROR(INDEX('Fleet Roster'!$C$4:$C$103,MATCH($L140,'Fleet Roster'!$A$4:$A$103,0)),"Not found")&lt;&gt;"Active","Driver not active",IF(IFERROR(INDEX('Fleet Roster'!$I$4:$I$103,MATCH($M140,'Fleet Roster'!$E$4:$E$103,0)),"Not found")&lt;&gt;"Active","Vehicle unavailable",IF(AND($T140="Delivered",OR($S140="",$P140="")),"Delivered row incomplete",IF(AND(OR($T140="Attempted",$T140="Exception"),$U140=""),"Missing exception code",IF(OR(NOT(ISNUMBER($N140)),$N140&lt;0,$N140&gt;'Settings'!$B$9),"Invalid package count",IF(OR(NOT(ISNUMBER($O140)),AND($P140&lt;&gt;"",NOT(ISNUMBER($P140))),$O140&lt;0,$O140&gt;'Settings'!$B$10,$P140&lt;0,$P140&gt;'Settings'!$B$10),"Invalid miles",IF($X140&gt;$W140,"COD collected exceeds amount","OK")))))))))))),"Review row")</f>
        <v/>
      </c>
    </row>
    <row r="141">
      <c r="A141" s="51" t="n"/>
      <c r="B141" s="26" t="n"/>
      <c r="C141" s="27" t="n"/>
      <c r="D141" s="26" t="n"/>
      <c r="E141" s="26" t="n"/>
      <c r="F141" s="28" t="n"/>
      <c r="G141" s="26" t="n"/>
      <c r="H141" s="26" t="n"/>
      <c r="I141" s="29" t="n"/>
      <c r="J141" s="30" t="n"/>
      <c r="K141" s="30" t="n"/>
      <c r="L141" s="26" t="n"/>
      <c r="M141" s="26" t="n"/>
      <c r="N141" s="27" t="n"/>
      <c r="O141" s="52" t="n"/>
      <c r="P141" s="52" t="n"/>
      <c r="Q141" s="30" t="n"/>
      <c r="R141" s="30" t="n"/>
      <c r="S141" s="30" t="n"/>
      <c r="T141" s="26" t="n"/>
      <c r="U141" s="26" t="n"/>
      <c r="V141" s="28" t="n"/>
      <c r="W141" s="32" t="n"/>
      <c r="X141" s="32" t="n"/>
      <c r="Y141" s="33">
        <f>IFERROR(IF(OR($R141="",$S141=""),"",ROUND(MOD($S141-$R141,1)*1440,0)),"")</f>
        <v/>
      </c>
      <c r="Z141" s="11">
        <f>IFERROR(IF(OR($T141&lt;&gt;"Delivered",$S141="",$K141=""),"",IF($S141&lt;=$K141,"Yes","No")),"")</f>
        <v/>
      </c>
      <c r="AA141" s="33">
        <f>IFERROR(IF(OR($T141&lt;&gt;"Delivered",$S141="",$K141=""),"",ROUND(MAX(0,($S141-$K141)*1440),0)),"")</f>
        <v/>
      </c>
      <c r="AB141" s="53">
        <f>IFERROR(IF(OR($P141="",$O141=""),"",$P141-$O141),"")</f>
        <v/>
      </c>
      <c r="AC141" s="35">
        <f>IFERROR(IF($P141="","",ROUND($P141*'Settings'!$B$6,2)),"")</f>
        <v/>
      </c>
      <c r="AD141" s="35">
        <f>IFERROR(IF($W141="","",MAX(0,$W141-IF($X141="",0,$X141))),"")</f>
        <v/>
      </c>
      <c r="AE141" s="16">
        <f>IFERROR(IF(COUNTA($A141:$X141)=0,"",IF(OR($A141="",$B141="",$C141="",$D141="",$E141="",$F141="",$G141="",$H141="",$I141="",$L141="",$M141="",$N141="",$T141=""),"Missing required field",IF(COUNTIFS($A$4:$A$1000,$A141,$B$4:$B$1000,$B141,$C$4:$C$1000,$C141)&gt;1,"Duplicate route stop",IF(OR($J141="",$K141=""),"Missing delivery window",IF($K141&lt;=$J141,"Invalid delivery window",IF(IFERROR(INDEX('Fleet Roster'!$C$4:$C$103,MATCH($L141,'Fleet Roster'!$A$4:$A$103,0)),"Not found")&lt;&gt;"Active","Driver not active",IF(IFERROR(INDEX('Fleet Roster'!$I$4:$I$103,MATCH($M141,'Fleet Roster'!$E$4:$E$103,0)),"Not found")&lt;&gt;"Active","Vehicle unavailable",IF(AND($T141="Delivered",OR($S141="",$P141="")),"Delivered row incomplete",IF(AND(OR($T141="Attempted",$T141="Exception"),$U141=""),"Missing exception code",IF(OR(NOT(ISNUMBER($N141)),$N141&lt;0,$N141&gt;'Settings'!$B$9),"Invalid package count",IF(OR(NOT(ISNUMBER($O141)),AND($P141&lt;&gt;"",NOT(ISNUMBER($P141))),$O141&lt;0,$O141&gt;'Settings'!$B$10,$P141&lt;0,$P141&gt;'Settings'!$B$10),"Invalid miles",IF($X141&gt;$W141,"COD collected exceeds amount","OK")))))))))))),"Review row")</f>
        <v/>
      </c>
    </row>
    <row r="142">
      <c r="A142" s="51" t="n"/>
      <c r="B142" s="26" t="n"/>
      <c r="C142" s="27" t="n"/>
      <c r="D142" s="26" t="n"/>
      <c r="E142" s="26" t="n"/>
      <c r="F142" s="28" t="n"/>
      <c r="G142" s="26" t="n"/>
      <c r="H142" s="26" t="n"/>
      <c r="I142" s="29" t="n"/>
      <c r="J142" s="30" t="n"/>
      <c r="K142" s="30" t="n"/>
      <c r="L142" s="26" t="n"/>
      <c r="M142" s="26" t="n"/>
      <c r="N142" s="27" t="n"/>
      <c r="O142" s="52" t="n"/>
      <c r="P142" s="52" t="n"/>
      <c r="Q142" s="30" t="n"/>
      <c r="R142" s="30" t="n"/>
      <c r="S142" s="30" t="n"/>
      <c r="T142" s="26" t="n"/>
      <c r="U142" s="26" t="n"/>
      <c r="V142" s="28" t="n"/>
      <c r="W142" s="32" t="n"/>
      <c r="X142" s="32" t="n"/>
      <c r="Y142" s="33">
        <f>IFERROR(IF(OR($R142="",$S142=""),"",ROUND(MOD($S142-$R142,1)*1440,0)),"")</f>
        <v/>
      </c>
      <c r="Z142" s="11">
        <f>IFERROR(IF(OR($T142&lt;&gt;"Delivered",$S142="",$K142=""),"",IF($S142&lt;=$K142,"Yes","No")),"")</f>
        <v/>
      </c>
      <c r="AA142" s="33">
        <f>IFERROR(IF(OR($T142&lt;&gt;"Delivered",$S142="",$K142=""),"",ROUND(MAX(0,($S142-$K142)*1440),0)),"")</f>
        <v/>
      </c>
      <c r="AB142" s="53">
        <f>IFERROR(IF(OR($P142="",$O142=""),"",$P142-$O142),"")</f>
        <v/>
      </c>
      <c r="AC142" s="35">
        <f>IFERROR(IF($P142="","",ROUND($P142*'Settings'!$B$6,2)),"")</f>
        <v/>
      </c>
      <c r="AD142" s="35">
        <f>IFERROR(IF($W142="","",MAX(0,$W142-IF($X142="",0,$X142))),"")</f>
        <v/>
      </c>
      <c r="AE142" s="16">
        <f>IFERROR(IF(COUNTA($A142:$X142)=0,"",IF(OR($A142="",$B142="",$C142="",$D142="",$E142="",$F142="",$G142="",$H142="",$I142="",$L142="",$M142="",$N142="",$T142=""),"Missing required field",IF(COUNTIFS($A$4:$A$1000,$A142,$B$4:$B$1000,$B142,$C$4:$C$1000,$C142)&gt;1,"Duplicate route stop",IF(OR($J142="",$K142=""),"Missing delivery window",IF($K142&lt;=$J142,"Invalid delivery window",IF(IFERROR(INDEX('Fleet Roster'!$C$4:$C$103,MATCH($L142,'Fleet Roster'!$A$4:$A$103,0)),"Not found")&lt;&gt;"Active","Driver not active",IF(IFERROR(INDEX('Fleet Roster'!$I$4:$I$103,MATCH($M142,'Fleet Roster'!$E$4:$E$103,0)),"Not found")&lt;&gt;"Active","Vehicle unavailable",IF(AND($T142="Delivered",OR($S142="",$P142="")),"Delivered row incomplete",IF(AND(OR($T142="Attempted",$T142="Exception"),$U142=""),"Missing exception code",IF(OR(NOT(ISNUMBER($N142)),$N142&lt;0,$N142&gt;'Settings'!$B$9),"Invalid package count",IF(OR(NOT(ISNUMBER($O142)),AND($P142&lt;&gt;"",NOT(ISNUMBER($P142))),$O142&lt;0,$O142&gt;'Settings'!$B$10,$P142&lt;0,$P142&gt;'Settings'!$B$10),"Invalid miles",IF($X142&gt;$W142,"COD collected exceeds amount","OK")))))))))))),"Review row")</f>
        <v/>
      </c>
    </row>
    <row r="143">
      <c r="A143" s="51" t="n"/>
      <c r="B143" s="26" t="n"/>
      <c r="C143" s="27" t="n"/>
      <c r="D143" s="26" t="n"/>
      <c r="E143" s="26" t="n"/>
      <c r="F143" s="28" t="n"/>
      <c r="G143" s="26" t="n"/>
      <c r="H143" s="26" t="n"/>
      <c r="I143" s="29" t="n"/>
      <c r="J143" s="30" t="n"/>
      <c r="K143" s="30" t="n"/>
      <c r="L143" s="26" t="n"/>
      <c r="M143" s="26" t="n"/>
      <c r="N143" s="27" t="n"/>
      <c r="O143" s="52" t="n"/>
      <c r="P143" s="52" t="n"/>
      <c r="Q143" s="30" t="n"/>
      <c r="R143" s="30" t="n"/>
      <c r="S143" s="30" t="n"/>
      <c r="T143" s="26" t="n"/>
      <c r="U143" s="26" t="n"/>
      <c r="V143" s="28" t="n"/>
      <c r="W143" s="32" t="n"/>
      <c r="X143" s="32" t="n"/>
      <c r="Y143" s="33">
        <f>IFERROR(IF(OR($R143="",$S143=""),"",ROUND(MOD($S143-$R143,1)*1440,0)),"")</f>
        <v/>
      </c>
      <c r="Z143" s="11">
        <f>IFERROR(IF(OR($T143&lt;&gt;"Delivered",$S143="",$K143=""),"",IF($S143&lt;=$K143,"Yes","No")),"")</f>
        <v/>
      </c>
      <c r="AA143" s="33">
        <f>IFERROR(IF(OR($T143&lt;&gt;"Delivered",$S143="",$K143=""),"",ROUND(MAX(0,($S143-$K143)*1440),0)),"")</f>
        <v/>
      </c>
      <c r="AB143" s="53">
        <f>IFERROR(IF(OR($P143="",$O143=""),"",$P143-$O143),"")</f>
        <v/>
      </c>
      <c r="AC143" s="35">
        <f>IFERROR(IF($P143="","",ROUND($P143*'Settings'!$B$6,2)),"")</f>
        <v/>
      </c>
      <c r="AD143" s="35">
        <f>IFERROR(IF($W143="","",MAX(0,$W143-IF($X143="",0,$X143))),"")</f>
        <v/>
      </c>
      <c r="AE143" s="16">
        <f>IFERROR(IF(COUNTA($A143:$X143)=0,"",IF(OR($A143="",$B143="",$C143="",$D143="",$E143="",$F143="",$G143="",$H143="",$I143="",$L143="",$M143="",$N143="",$T143=""),"Missing required field",IF(COUNTIFS($A$4:$A$1000,$A143,$B$4:$B$1000,$B143,$C$4:$C$1000,$C143)&gt;1,"Duplicate route stop",IF(OR($J143="",$K143=""),"Missing delivery window",IF($K143&lt;=$J143,"Invalid delivery window",IF(IFERROR(INDEX('Fleet Roster'!$C$4:$C$103,MATCH($L143,'Fleet Roster'!$A$4:$A$103,0)),"Not found")&lt;&gt;"Active","Driver not active",IF(IFERROR(INDEX('Fleet Roster'!$I$4:$I$103,MATCH($M143,'Fleet Roster'!$E$4:$E$103,0)),"Not found")&lt;&gt;"Active","Vehicle unavailable",IF(AND($T143="Delivered",OR($S143="",$P143="")),"Delivered row incomplete",IF(AND(OR($T143="Attempted",$T143="Exception"),$U143=""),"Missing exception code",IF(OR(NOT(ISNUMBER($N143)),$N143&lt;0,$N143&gt;'Settings'!$B$9),"Invalid package count",IF(OR(NOT(ISNUMBER($O143)),AND($P143&lt;&gt;"",NOT(ISNUMBER($P143))),$O143&lt;0,$O143&gt;'Settings'!$B$10,$P143&lt;0,$P143&gt;'Settings'!$B$10),"Invalid miles",IF($X143&gt;$W143,"COD collected exceeds amount","OK")))))))))))),"Review row")</f>
        <v/>
      </c>
    </row>
    <row r="144">
      <c r="A144" s="51" t="n"/>
      <c r="B144" s="26" t="n"/>
      <c r="C144" s="27" t="n"/>
      <c r="D144" s="26" t="n"/>
      <c r="E144" s="26" t="n"/>
      <c r="F144" s="28" t="n"/>
      <c r="G144" s="26" t="n"/>
      <c r="H144" s="26" t="n"/>
      <c r="I144" s="29" t="n"/>
      <c r="J144" s="30" t="n"/>
      <c r="K144" s="30" t="n"/>
      <c r="L144" s="26" t="n"/>
      <c r="M144" s="26" t="n"/>
      <c r="N144" s="27" t="n"/>
      <c r="O144" s="52" t="n"/>
      <c r="P144" s="52" t="n"/>
      <c r="Q144" s="30" t="n"/>
      <c r="R144" s="30" t="n"/>
      <c r="S144" s="30" t="n"/>
      <c r="T144" s="26" t="n"/>
      <c r="U144" s="26" t="n"/>
      <c r="V144" s="28" t="n"/>
      <c r="W144" s="32" t="n"/>
      <c r="X144" s="32" t="n"/>
      <c r="Y144" s="33">
        <f>IFERROR(IF(OR($R144="",$S144=""),"",ROUND(MOD($S144-$R144,1)*1440,0)),"")</f>
        <v/>
      </c>
      <c r="Z144" s="11">
        <f>IFERROR(IF(OR($T144&lt;&gt;"Delivered",$S144="",$K144=""),"",IF($S144&lt;=$K144,"Yes","No")),"")</f>
        <v/>
      </c>
      <c r="AA144" s="33">
        <f>IFERROR(IF(OR($T144&lt;&gt;"Delivered",$S144="",$K144=""),"",ROUND(MAX(0,($S144-$K144)*1440),0)),"")</f>
        <v/>
      </c>
      <c r="AB144" s="53">
        <f>IFERROR(IF(OR($P144="",$O144=""),"",$P144-$O144),"")</f>
        <v/>
      </c>
      <c r="AC144" s="35">
        <f>IFERROR(IF($P144="","",ROUND($P144*'Settings'!$B$6,2)),"")</f>
        <v/>
      </c>
      <c r="AD144" s="35">
        <f>IFERROR(IF($W144="","",MAX(0,$W144-IF($X144="",0,$X144))),"")</f>
        <v/>
      </c>
      <c r="AE144" s="16">
        <f>IFERROR(IF(COUNTA($A144:$X144)=0,"",IF(OR($A144="",$B144="",$C144="",$D144="",$E144="",$F144="",$G144="",$H144="",$I144="",$L144="",$M144="",$N144="",$T144=""),"Missing required field",IF(COUNTIFS($A$4:$A$1000,$A144,$B$4:$B$1000,$B144,$C$4:$C$1000,$C144)&gt;1,"Duplicate route stop",IF(OR($J144="",$K144=""),"Missing delivery window",IF($K144&lt;=$J144,"Invalid delivery window",IF(IFERROR(INDEX('Fleet Roster'!$C$4:$C$103,MATCH($L144,'Fleet Roster'!$A$4:$A$103,0)),"Not found")&lt;&gt;"Active","Driver not active",IF(IFERROR(INDEX('Fleet Roster'!$I$4:$I$103,MATCH($M144,'Fleet Roster'!$E$4:$E$103,0)),"Not found")&lt;&gt;"Active","Vehicle unavailable",IF(AND($T144="Delivered",OR($S144="",$P144="")),"Delivered row incomplete",IF(AND(OR($T144="Attempted",$T144="Exception"),$U144=""),"Missing exception code",IF(OR(NOT(ISNUMBER($N144)),$N144&lt;0,$N144&gt;'Settings'!$B$9),"Invalid package count",IF(OR(NOT(ISNUMBER($O144)),AND($P144&lt;&gt;"",NOT(ISNUMBER($P144))),$O144&lt;0,$O144&gt;'Settings'!$B$10,$P144&lt;0,$P144&gt;'Settings'!$B$10),"Invalid miles",IF($X144&gt;$W144,"COD collected exceeds amount","OK")))))))))))),"Review row")</f>
        <v/>
      </c>
    </row>
    <row r="145">
      <c r="A145" s="51" t="n"/>
      <c r="B145" s="26" t="n"/>
      <c r="C145" s="27" t="n"/>
      <c r="D145" s="26" t="n"/>
      <c r="E145" s="26" t="n"/>
      <c r="F145" s="28" t="n"/>
      <c r="G145" s="26" t="n"/>
      <c r="H145" s="26" t="n"/>
      <c r="I145" s="29" t="n"/>
      <c r="J145" s="30" t="n"/>
      <c r="K145" s="30" t="n"/>
      <c r="L145" s="26" t="n"/>
      <c r="M145" s="26" t="n"/>
      <c r="N145" s="27" t="n"/>
      <c r="O145" s="52" t="n"/>
      <c r="P145" s="52" t="n"/>
      <c r="Q145" s="30" t="n"/>
      <c r="R145" s="30" t="n"/>
      <c r="S145" s="30" t="n"/>
      <c r="T145" s="26" t="n"/>
      <c r="U145" s="26" t="n"/>
      <c r="V145" s="28" t="n"/>
      <c r="W145" s="32" t="n"/>
      <c r="X145" s="32" t="n"/>
      <c r="Y145" s="33">
        <f>IFERROR(IF(OR($R145="",$S145=""),"",ROUND(MOD($S145-$R145,1)*1440,0)),"")</f>
        <v/>
      </c>
      <c r="Z145" s="11">
        <f>IFERROR(IF(OR($T145&lt;&gt;"Delivered",$S145="",$K145=""),"",IF($S145&lt;=$K145,"Yes","No")),"")</f>
        <v/>
      </c>
      <c r="AA145" s="33">
        <f>IFERROR(IF(OR($T145&lt;&gt;"Delivered",$S145="",$K145=""),"",ROUND(MAX(0,($S145-$K145)*1440),0)),"")</f>
        <v/>
      </c>
      <c r="AB145" s="53">
        <f>IFERROR(IF(OR($P145="",$O145=""),"",$P145-$O145),"")</f>
        <v/>
      </c>
      <c r="AC145" s="35">
        <f>IFERROR(IF($P145="","",ROUND($P145*'Settings'!$B$6,2)),"")</f>
        <v/>
      </c>
      <c r="AD145" s="35">
        <f>IFERROR(IF($W145="","",MAX(0,$W145-IF($X145="",0,$X145))),"")</f>
        <v/>
      </c>
      <c r="AE145" s="16">
        <f>IFERROR(IF(COUNTA($A145:$X145)=0,"",IF(OR($A145="",$B145="",$C145="",$D145="",$E145="",$F145="",$G145="",$H145="",$I145="",$L145="",$M145="",$N145="",$T145=""),"Missing required field",IF(COUNTIFS($A$4:$A$1000,$A145,$B$4:$B$1000,$B145,$C$4:$C$1000,$C145)&gt;1,"Duplicate route stop",IF(OR($J145="",$K145=""),"Missing delivery window",IF($K145&lt;=$J145,"Invalid delivery window",IF(IFERROR(INDEX('Fleet Roster'!$C$4:$C$103,MATCH($L145,'Fleet Roster'!$A$4:$A$103,0)),"Not found")&lt;&gt;"Active","Driver not active",IF(IFERROR(INDEX('Fleet Roster'!$I$4:$I$103,MATCH($M145,'Fleet Roster'!$E$4:$E$103,0)),"Not found")&lt;&gt;"Active","Vehicle unavailable",IF(AND($T145="Delivered",OR($S145="",$P145="")),"Delivered row incomplete",IF(AND(OR($T145="Attempted",$T145="Exception"),$U145=""),"Missing exception code",IF(OR(NOT(ISNUMBER($N145)),$N145&lt;0,$N145&gt;'Settings'!$B$9),"Invalid package count",IF(OR(NOT(ISNUMBER($O145)),AND($P145&lt;&gt;"",NOT(ISNUMBER($P145))),$O145&lt;0,$O145&gt;'Settings'!$B$10,$P145&lt;0,$P145&gt;'Settings'!$B$10),"Invalid miles",IF($X145&gt;$W145,"COD collected exceeds amount","OK")))))))))))),"Review row")</f>
        <v/>
      </c>
    </row>
    <row r="146">
      <c r="A146" s="51" t="n"/>
      <c r="B146" s="26" t="n"/>
      <c r="C146" s="27" t="n"/>
      <c r="D146" s="26" t="n"/>
      <c r="E146" s="26" t="n"/>
      <c r="F146" s="28" t="n"/>
      <c r="G146" s="26" t="n"/>
      <c r="H146" s="26" t="n"/>
      <c r="I146" s="29" t="n"/>
      <c r="J146" s="30" t="n"/>
      <c r="K146" s="30" t="n"/>
      <c r="L146" s="26" t="n"/>
      <c r="M146" s="26" t="n"/>
      <c r="N146" s="27" t="n"/>
      <c r="O146" s="52" t="n"/>
      <c r="P146" s="52" t="n"/>
      <c r="Q146" s="30" t="n"/>
      <c r="R146" s="30" t="n"/>
      <c r="S146" s="30" t="n"/>
      <c r="T146" s="26" t="n"/>
      <c r="U146" s="26" t="n"/>
      <c r="V146" s="28" t="n"/>
      <c r="W146" s="32" t="n"/>
      <c r="X146" s="32" t="n"/>
      <c r="Y146" s="33">
        <f>IFERROR(IF(OR($R146="",$S146=""),"",ROUND(MOD($S146-$R146,1)*1440,0)),"")</f>
        <v/>
      </c>
      <c r="Z146" s="11">
        <f>IFERROR(IF(OR($T146&lt;&gt;"Delivered",$S146="",$K146=""),"",IF($S146&lt;=$K146,"Yes","No")),"")</f>
        <v/>
      </c>
      <c r="AA146" s="33">
        <f>IFERROR(IF(OR($T146&lt;&gt;"Delivered",$S146="",$K146=""),"",ROUND(MAX(0,($S146-$K146)*1440),0)),"")</f>
        <v/>
      </c>
      <c r="AB146" s="53">
        <f>IFERROR(IF(OR($P146="",$O146=""),"",$P146-$O146),"")</f>
        <v/>
      </c>
      <c r="AC146" s="35">
        <f>IFERROR(IF($P146="","",ROUND($P146*'Settings'!$B$6,2)),"")</f>
        <v/>
      </c>
      <c r="AD146" s="35">
        <f>IFERROR(IF($W146="","",MAX(0,$W146-IF($X146="",0,$X146))),"")</f>
        <v/>
      </c>
      <c r="AE146" s="16">
        <f>IFERROR(IF(COUNTA($A146:$X146)=0,"",IF(OR($A146="",$B146="",$C146="",$D146="",$E146="",$F146="",$G146="",$H146="",$I146="",$L146="",$M146="",$N146="",$T146=""),"Missing required field",IF(COUNTIFS($A$4:$A$1000,$A146,$B$4:$B$1000,$B146,$C$4:$C$1000,$C146)&gt;1,"Duplicate route stop",IF(OR($J146="",$K146=""),"Missing delivery window",IF($K146&lt;=$J146,"Invalid delivery window",IF(IFERROR(INDEX('Fleet Roster'!$C$4:$C$103,MATCH($L146,'Fleet Roster'!$A$4:$A$103,0)),"Not found")&lt;&gt;"Active","Driver not active",IF(IFERROR(INDEX('Fleet Roster'!$I$4:$I$103,MATCH($M146,'Fleet Roster'!$E$4:$E$103,0)),"Not found")&lt;&gt;"Active","Vehicle unavailable",IF(AND($T146="Delivered",OR($S146="",$P146="")),"Delivered row incomplete",IF(AND(OR($T146="Attempted",$T146="Exception"),$U146=""),"Missing exception code",IF(OR(NOT(ISNUMBER($N146)),$N146&lt;0,$N146&gt;'Settings'!$B$9),"Invalid package count",IF(OR(NOT(ISNUMBER($O146)),AND($P146&lt;&gt;"",NOT(ISNUMBER($P146))),$O146&lt;0,$O146&gt;'Settings'!$B$10,$P146&lt;0,$P146&gt;'Settings'!$B$10),"Invalid miles",IF($X146&gt;$W146,"COD collected exceeds amount","OK")))))))))))),"Review row")</f>
        <v/>
      </c>
    </row>
    <row r="147">
      <c r="A147" s="51" t="n"/>
      <c r="B147" s="26" t="n"/>
      <c r="C147" s="27" t="n"/>
      <c r="D147" s="26" t="n"/>
      <c r="E147" s="26" t="n"/>
      <c r="F147" s="28" t="n"/>
      <c r="G147" s="26" t="n"/>
      <c r="H147" s="26" t="n"/>
      <c r="I147" s="29" t="n"/>
      <c r="J147" s="30" t="n"/>
      <c r="K147" s="30" t="n"/>
      <c r="L147" s="26" t="n"/>
      <c r="M147" s="26" t="n"/>
      <c r="N147" s="27" t="n"/>
      <c r="O147" s="52" t="n"/>
      <c r="P147" s="52" t="n"/>
      <c r="Q147" s="30" t="n"/>
      <c r="R147" s="30" t="n"/>
      <c r="S147" s="30" t="n"/>
      <c r="T147" s="26" t="n"/>
      <c r="U147" s="26" t="n"/>
      <c r="V147" s="28" t="n"/>
      <c r="W147" s="32" t="n"/>
      <c r="X147" s="32" t="n"/>
      <c r="Y147" s="33">
        <f>IFERROR(IF(OR($R147="",$S147=""),"",ROUND(MOD($S147-$R147,1)*1440,0)),"")</f>
        <v/>
      </c>
      <c r="Z147" s="11">
        <f>IFERROR(IF(OR($T147&lt;&gt;"Delivered",$S147="",$K147=""),"",IF($S147&lt;=$K147,"Yes","No")),"")</f>
        <v/>
      </c>
      <c r="AA147" s="33">
        <f>IFERROR(IF(OR($T147&lt;&gt;"Delivered",$S147="",$K147=""),"",ROUND(MAX(0,($S147-$K147)*1440),0)),"")</f>
        <v/>
      </c>
      <c r="AB147" s="53">
        <f>IFERROR(IF(OR($P147="",$O147=""),"",$P147-$O147),"")</f>
        <v/>
      </c>
      <c r="AC147" s="35">
        <f>IFERROR(IF($P147="","",ROUND($P147*'Settings'!$B$6,2)),"")</f>
        <v/>
      </c>
      <c r="AD147" s="35">
        <f>IFERROR(IF($W147="","",MAX(0,$W147-IF($X147="",0,$X147))),"")</f>
        <v/>
      </c>
      <c r="AE147" s="16">
        <f>IFERROR(IF(COUNTA($A147:$X147)=0,"",IF(OR($A147="",$B147="",$C147="",$D147="",$E147="",$F147="",$G147="",$H147="",$I147="",$L147="",$M147="",$N147="",$T147=""),"Missing required field",IF(COUNTIFS($A$4:$A$1000,$A147,$B$4:$B$1000,$B147,$C$4:$C$1000,$C147)&gt;1,"Duplicate route stop",IF(OR($J147="",$K147=""),"Missing delivery window",IF($K147&lt;=$J147,"Invalid delivery window",IF(IFERROR(INDEX('Fleet Roster'!$C$4:$C$103,MATCH($L147,'Fleet Roster'!$A$4:$A$103,0)),"Not found")&lt;&gt;"Active","Driver not active",IF(IFERROR(INDEX('Fleet Roster'!$I$4:$I$103,MATCH($M147,'Fleet Roster'!$E$4:$E$103,0)),"Not found")&lt;&gt;"Active","Vehicle unavailable",IF(AND($T147="Delivered",OR($S147="",$P147="")),"Delivered row incomplete",IF(AND(OR($T147="Attempted",$T147="Exception"),$U147=""),"Missing exception code",IF(OR(NOT(ISNUMBER($N147)),$N147&lt;0,$N147&gt;'Settings'!$B$9),"Invalid package count",IF(OR(NOT(ISNUMBER($O147)),AND($P147&lt;&gt;"",NOT(ISNUMBER($P147))),$O147&lt;0,$O147&gt;'Settings'!$B$10,$P147&lt;0,$P147&gt;'Settings'!$B$10),"Invalid miles",IF($X147&gt;$W147,"COD collected exceeds amount","OK")))))))))))),"Review row")</f>
        <v/>
      </c>
    </row>
    <row r="148">
      <c r="A148" s="51" t="n"/>
      <c r="B148" s="26" t="n"/>
      <c r="C148" s="27" t="n"/>
      <c r="D148" s="26" t="n"/>
      <c r="E148" s="26" t="n"/>
      <c r="F148" s="28" t="n"/>
      <c r="G148" s="26" t="n"/>
      <c r="H148" s="26" t="n"/>
      <c r="I148" s="29" t="n"/>
      <c r="J148" s="30" t="n"/>
      <c r="K148" s="30" t="n"/>
      <c r="L148" s="26" t="n"/>
      <c r="M148" s="26" t="n"/>
      <c r="N148" s="27" t="n"/>
      <c r="O148" s="52" t="n"/>
      <c r="P148" s="52" t="n"/>
      <c r="Q148" s="30" t="n"/>
      <c r="R148" s="30" t="n"/>
      <c r="S148" s="30" t="n"/>
      <c r="T148" s="26" t="n"/>
      <c r="U148" s="26" t="n"/>
      <c r="V148" s="28" t="n"/>
      <c r="W148" s="32" t="n"/>
      <c r="X148" s="32" t="n"/>
      <c r="Y148" s="33">
        <f>IFERROR(IF(OR($R148="",$S148=""),"",ROUND(MOD($S148-$R148,1)*1440,0)),"")</f>
        <v/>
      </c>
      <c r="Z148" s="11">
        <f>IFERROR(IF(OR($T148&lt;&gt;"Delivered",$S148="",$K148=""),"",IF($S148&lt;=$K148,"Yes","No")),"")</f>
        <v/>
      </c>
      <c r="AA148" s="33">
        <f>IFERROR(IF(OR($T148&lt;&gt;"Delivered",$S148="",$K148=""),"",ROUND(MAX(0,($S148-$K148)*1440),0)),"")</f>
        <v/>
      </c>
      <c r="AB148" s="53">
        <f>IFERROR(IF(OR($P148="",$O148=""),"",$P148-$O148),"")</f>
        <v/>
      </c>
      <c r="AC148" s="35">
        <f>IFERROR(IF($P148="","",ROUND($P148*'Settings'!$B$6,2)),"")</f>
        <v/>
      </c>
      <c r="AD148" s="35">
        <f>IFERROR(IF($W148="","",MAX(0,$W148-IF($X148="",0,$X148))),"")</f>
        <v/>
      </c>
      <c r="AE148" s="16">
        <f>IFERROR(IF(COUNTA($A148:$X148)=0,"",IF(OR($A148="",$B148="",$C148="",$D148="",$E148="",$F148="",$G148="",$H148="",$I148="",$L148="",$M148="",$N148="",$T148=""),"Missing required field",IF(COUNTIFS($A$4:$A$1000,$A148,$B$4:$B$1000,$B148,$C$4:$C$1000,$C148)&gt;1,"Duplicate route stop",IF(OR($J148="",$K148=""),"Missing delivery window",IF($K148&lt;=$J148,"Invalid delivery window",IF(IFERROR(INDEX('Fleet Roster'!$C$4:$C$103,MATCH($L148,'Fleet Roster'!$A$4:$A$103,0)),"Not found")&lt;&gt;"Active","Driver not active",IF(IFERROR(INDEX('Fleet Roster'!$I$4:$I$103,MATCH($M148,'Fleet Roster'!$E$4:$E$103,0)),"Not found")&lt;&gt;"Active","Vehicle unavailable",IF(AND($T148="Delivered",OR($S148="",$P148="")),"Delivered row incomplete",IF(AND(OR($T148="Attempted",$T148="Exception"),$U148=""),"Missing exception code",IF(OR(NOT(ISNUMBER($N148)),$N148&lt;0,$N148&gt;'Settings'!$B$9),"Invalid package count",IF(OR(NOT(ISNUMBER($O148)),AND($P148&lt;&gt;"",NOT(ISNUMBER($P148))),$O148&lt;0,$O148&gt;'Settings'!$B$10,$P148&lt;0,$P148&gt;'Settings'!$B$10),"Invalid miles",IF($X148&gt;$W148,"COD collected exceeds amount","OK")))))))))))),"Review row")</f>
        <v/>
      </c>
    </row>
    <row r="149">
      <c r="A149" s="51" t="n"/>
      <c r="B149" s="26" t="n"/>
      <c r="C149" s="27" t="n"/>
      <c r="D149" s="26" t="n"/>
      <c r="E149" s="26" t="n"/>
      <c r="F149" s="28" t="n"/>
      <c r="G149" s="26" t="n"/>
      <c r="H149" s="26" t="n"/>
      <c r="I149" s="29" t="n"/>
      <c r="J149" s="30" t="n"/>
      <c r="K149" s="30" t="n"/>
      <c r="L149" s="26" t="n"/>
      <c r="M149" s="26" t="n"/>
      <c r="N149" s="27" t="n"/>
      <c r="O149" s="52" t="n"/>
      <c r="P149" s="52" t="n"/>
      <c r="Q149" s="30" t="n"/>
      <c r="R149" s="30" t="n"/>
      <c r="S149" s="30" t="n"/>
      <c r="T149" s="26" t="n"/>
      <c r="U149" s="26" t="n"/>
      <c r="V149" s="28" t="n"/>
      <c r="W149" s="32" t="n"/>
      <c r="X149" s="32" t="n"/>
      <c r="Y149" s="33">
        <f>IFERROR(IF(OR($R149="",$S149=""),"",ROUND(MOD($S149-$R149,1)*1440,0)),"")</f>
        <v/>
      </c>
      <c r="Z149" s="11">
        <f>IFERROR(IF(OR($T149&lt;&gt;"Delivered",$S149="",$K149=""),"",IF($S149&lt;=$K149,"Yes","No")),"")</f>
        <v/>
      </c>
      <c r="AA149" s="33">
        <f>IFERROR(IF(OR($T149&lt;&gt;"Delivered",$S149="",$K149=""),"",ROUND(MAX(0,($S149-$K149)*1440),0)),"")</f>
        <v/>
      </c>
      <c r="AB149" s="53">
        <f>IFERROR(IF(OR($P149="",$O149=""),"",$P149-$O149),"")</f>
        <v/>
      </c>
      <c r="AC149" s="35">
        <f>IFERROR(IF($P149="","",ROUND($P149*'Settings'!$B$6,2)),"")</f>
        <v/>
      </c>
      <c r="AD149" s="35">
        <f>IFERROR(IF($W149="","",MAX(0,$W149-IF($X149="",0,$X149))),"")</f>
        <v/>
      </c>
      <c r="AE149" s="16">
        <f>IFERROR(IF(COUNTA($A149:$X149)=0,"",IF(OR($A149="",$B149="",$C149="",$D149="",$E149="",$F149="",$G149="",$H149="",$I149="",$L149="",$M149="",$N149="",$T149=""),"Missing required field",IF(COUNTIFS($A$4:$A$1000,$A149,$B$4:$B$1000,$B149,$C$4:$C$1000,$C149)&gt;1,"Duplicate route stop",IF(OR($J149="",$K149=""),"Missing delivery window",IF($K149&lt;=$J149,"Invalid delivery window",IF(IFERROR(INDEX('Fleet Roster'!$C$4:$C$103,MATCH($L149,'Fleet Roster'!$A$4:$A$103,0)),"Not found")&lt;&gt;"Active","Driver not active",IF(IFERROR(INDEX('Fleet Roster'!$I$4:$I$103,MATCH($M149,'Fleet Roster'!$E$4:$E$103,0)),"Not found")&lt;&gt;"Active","Vehicle unavailable",IF(AND($T149="Delivered",OR($S149="",$P149="")),"Delivered row incomplete",IF(AND(OR($T149="Attempted",$T149="Exception"),$U149=""),"Missing exception code",IF(OR(NOT(ISNUMBER($N149)),$N149&lt;0,$N149&gt;'Settings'!$B$9),"Invalid package count",IF(OR(NOT(ISNUMBER($O149)),AND($P149&lt;&gt;"",NOT(ISNUMBER($P149))),$O149&lt;0,$O149&gt;'Settings'!$B$10,$P149&lt;0,$P149&gt;'Settings'!$B$10),"Invalid miles",IF($X149&gt;$W149,"COD collected exceeds amount","OK")))))))))))),"Review row")</f>
        <v/>
      </c>
    </row>
    <row r="150">
      <c r="A150" s="51" t="n"/>
      <c r="B150" s="26" t="n"/>
      <c r="C150" s="27" t="n"/>
      <c r="D150" s="26" t="n"/>
      <c r="E150" s="26" t="n"/>
      <c r="F150" s="28" t="n"/>
      <c r="G150" s="26" t="n"/>
      <c r="H150" s="26" t="n"/>
      <c r="I150" s="29" t="n"/>
      <c r="J150" s="30" t="n"/>
      <c r="K150" s="30" t="n"/>
      <c r="L150" s="26" t="n"/>
      <c r="M150" s="26" t="n"/>
      <c r="N150" s="27" t="n"/>
      <c r="O150" s="52" t="n"/>
      <c r="P150" s="52" t="n"/>
      <c r="Q150" s="30" t="n"/>
      <c r="R150" s="30" t="n"/>
      <c r="S150" s="30" t="n"/>
      <c r="T150" s="26" t="n"/>
      <c r="U150" s="26" t="n"/>
      <c r="V150" s="28" t="n"/>
      <c r="W150" s="32" t="n"/>
      <c r="X150" s="32" t="n"/>
      <c r="Y150" s="33">
        <f>IFERROR(IF(OR($R150="",$S150=""),"",ROUND(MOD($S150-$R150,1)*1440,0)),"")</f>
        <v/>
      </c>
      <c r="Z150" s="11">
        <f>IFERROR(IF(OR($T150&lt;&gt;"Delivered",$S150="",$K150=""),"",IF($S150&lt;=$K150,"Yes","No")),"")</f>
        <v/>
      </c>
      <c r="AA150" s="33">
        <f>IFERROR(IF(OR($T150&lt;&gt;"Delivered",$S150="",$K150=""),"",ROUND(MAX(0,($S150-$K150)*1440),0)),"")</f>
        <v/>
      </c>
      <c r="AB150" s="53">
        <f>IFERROR(IF(OR($P150="",$O150=""),"",$P150-$O150),"")</f>
        <v/>
      </c>
      <c r="AC150" s="35">
        <f>IFERROR(IF($P150="","",ROUND($P150*'Settings'!$B$6,2)),"")</f>
        <v/>
      </c>
      <c r="AD150" s="35">
        <f>IFERROR(IF($W150="","",MAX(0,$W150-IF($X150="",0,$X150))),"")</f>
        <v/>
      </c>
      <c r="AE150" s="16">
        <f>IFERROR(IF(COUNTA($A150:$X150)=0,"",IF(OR($A150="",$B150="",$C150="",$D150="",$E150="",$F150="",$G150="",$H150="",$I150="",$L150="",$M150="",$N150="",$T150=""),"Missing required field",IF(COUNTIFS($A$4:$A$1000,$A150,$B$4:$B$1000,$B150,$C$4:$C$1000,$C150)&gt;1,"Duplicate route stop",IF(OR($J150="",$K150=""),"Missing delivery window",IF($K150&lt;=$J150,"Invalid delivery window",IF(IFERROR(INDEX('Fleet Roster'!$C$4:$C$103,MATCH($L150,'Fleet Roster'!$A$4:$A$103,0)),"Not found")&lt;&gt;"Active","Driver not active",IF(IFERROR(INDEX('Fleet Roster'!$I$4:$I$103,MATCH($M150,'Fleet Roster'!$E$4:$E$103,0)),"Not found")&lt;&gt;"Active","Vehicle unavailable",IF(AND($T150="Delivered",OR($S150="",$P150="")),"Delivered row incomplete",IF(AND(OR($T150="Attempted",$T150="Exception"),$U150=""),"Missing exception code",IF(OR(NOT(ISNUMBER($N150)),$N150&lt;0,$N150&gt;'Settings'!$B$9),"Invalid package count",IF(OR(NOT(ISNUMBER($O150)),AND($P150&lt;&gt;"",NOT(ISNUMBER($P150))),$O150&lt;0,$O150&gt;'Settings'!$B$10,$P150&lt;0,$P150&gt;'Settings'!$B$10),"Invalid miles",IF($X150&gt;$W150,"COD collected exceeds amount","OK")))))))))))),"Review row")</f>
        <v/>
      </c>
    </row>
    <row r="151">
      <c r="A151" s="51" t="n"/>
      <c r="B151" s="26" t="n"/>
      <c r="C151" s="27" t="n"/>
      <c r="D151" s="26" t="n"/>
      <c r="E151" s="26" t="n"/>
      <c r="F151" s="28" t="n"/>
      <c r="G151" s="26" t="n"/>
      <c r="H151" s="26" t="n"/>
      <c r="I151" s="29" t="n"/>
      <c r="J151" s="30" t="n"/>
      <c r="K151" s="30" t="n"/>
      <c r="L151" s="26" t="n"/>
      <c r="M151" s="26" t="n"/>
      <c r="N151" s="27" t="n"/>
      <c r="O151" s="52" t="n"/>
      <c r="P151" s="52" t="n"/>
      <c r="Q151" s="30" t="n"/>
      <c r="R151" s="30" t="n"/>
      <c r="S151" s="30" t="n"/>
      <c r="T151" s="26" t="n"/>
      <c r="U151" s="26" t="n"/>
      <c r="V151" s="28" t="n"/>
      <c r="W151" s="32" t="n"/>
      <c r="X151" s="32" t="n"/>
      <c r="Y151" s="33">
        <f>IFERROR(IF(OR($R151="",$S151=""),"",ROUND(MOD($S151-$R151,1)*1440,0)),"")</f>
        <v/>
      </c>
      <c r="Z151" s="11">
        <f>IFERROR(IF(OR($T151&lt;&gt;"Delivered",$S151="",$K151=""),"",IF($S151&lt;=$K151,"Yes","No")),"")</f>
        <v/>
      </c>
      <c r="AA151" s="33">
        <f>IFERROR(IF(OR($T151&lt;&gt;"Delivered",$S151="",$K151=""),"",ROUND(MAX(0,($S151-$K151)*1440),0)),"")</f>
        <v/>
      </c>
      <c r="AB151" s="53">
        <f>IFERROR(IF(OR($P151="",$O151=""),"",$P151-$O151),"")</f>
        <v/>
      </c>
      <c r="AC151" s="35">
        <f>IFERROR(IF($P151="","",ROUND($P151*'Settings'!$B$6,2)),"")</f>
        <v/>
      </c>
      <c r="AD151" s="35">
        <f>IFERROR(IF($W151="","",MAX(0,$W151-IF($X151="",0,$X151))),"")</f>
        <v/>
      </c>
      <c r="AE151" s="16">
        <f>IFERROR(IF(COUNTA($A151:$X151)=0,"",IF(OR($A151="",$B151="",$C151="",$D151="",$E151="",$F151="",$G151="",$H151="",$I151="",$L151="",$M151="",$N151="",$T151=""),"Missing required field",IF(COUNTIFS($A$4:$A$1000,$A151,$B$4:$B$1000,$B151,$C$4:$C$1000,$C151)&gt;1,"Duplicate route stop",IF(OR($J151="",$K151=""),"Missing delivery window",IF($K151&lt;=$J151,"Invalid delivery window",IF(IFERROR(INDEX('Fleet Roster'!$C$4:$C$103,MATCH($L151,'Fleet Roster'!$A$4:$A$103,0)),"Not found")&lt;&gt;"Active","Driver not active",IF(IFERROR(INDEX('Fleet Roster'!$I$4:$I$103,MATCH($M151,'Fleet Roster'!$E$4:$E$103,0)),"Not found")&lt;&gt;"Active","Vehicle unavailable",IF(AND($T151="Delivered",OR($S151="",$P151="")),"Delivered row incomplete",IF(AND(OR($T151="Attempted",$T151="Exception"),$U151=""),"Missing exception code",IF(OR(NOT(ISNUMBER($N151)),$N151&lt;0,$N151&gt;'Settings'!$B$9),"Invalid package count",IF(OR(NOT(ISNUMBER($O151)),AND($P151&lt;&gt;"",NOT(ISNUMBER($P151))),$O151&lt;0,$O151&gt;'Settings'!$B$10,$P151&lt;0,$P151&gt;'Settings'!$B$10),"Invalid miles",IF($X151&gt;$W151,"COD collected exceeds amount","OK")))))))))))),"Review row")</f>
        <v/>
      </c>
    </row>
    <row r="152">
      <c r="A152" s="51" t="n"/>
      <c r="B152" s="26" t="n"/>
      <c r="C152" s="27" t="n"/>
      <c r="D152" s="26" t="n"/>
      <c r="E152" s="26" t="n"/>
      <c r="F152" s="28" t="n"/>
      <c r="G152" s="26" t="n"/>
      <c r="H152" s="26" t="n"/>
      <c r="I152" s="29" t="n"/>
      <c r="J152" s="30" t="n"/>
      <c r="K152" s="30" t="n"/>
      <c r="L152" s="26" t="n"/>
      <c r="M152" s="26" t="n"/>
      <c r="N152" s="27" t="n"/>
      <c r="O152" s="52" t="n"/>
      <c r="P152" s="52" t="n"/>
      <c r="Q152" s="30" t="n"/>
      <c r="R152" s="30" t="n"/>
      <c r="S152" s="30" t="n"/>
      <c r="T152" s="26" t="n"/>
      <c r="U152" s="26" t="n"/>
      <c r="V152" s="28" t="n"/>
      <c r="W152" s="32" t="n"/>
      <c r="X152" s="32" t="n"/>
      <c r="Y152" s="33">
        <f>IFERROR(IF(OR($R152="",$S152=""),"",ROUND(MOD($S152-$R152,1)*1440,0)),"")</f>
        <v/>
      </c>
      <c r="Z152" s="11">
        <f>IFERROR(IF(OR($T152&lt;&gt;"Delivered",$S152="",$K152=""),"",IF($S152&lt;=$K152,"Yes","No")),"")</f>
        <v/>
      </c>
      <c r="AA152" s="33">
        <f>IFERROR(IF(OR($T152&lt;&gt;"Delivered",$S152="",$K152=""),"",ROUND(MAX(0,($S152-$K152)*1440),0)),"")</f>
        <v/>
      </c>
      <c r="AB152" s="53">
        <f>IFERROR(IF(OR($P152="",$O152=""),"",$P152-$O152),"")</f>
        <v/>
      </c>
      <c r="AC152" s="35">
        <f>IFERROR(IF($P152="","",ROUND($P152*'Settings'!$B$6,2)),"")</f>
        <v/>
      </c>
      <c r="AD152" s="35">
        <f>IFERROR(IF($W152="","",MAX(0,$W152-IF($X152="",0,$X152))),"")</f>
        <v/>
      </c>
      <c r="AE152" s="16">
        <f>IFERROR(IF(COUNTA($A152:$X152)=0,"",IF(OR($A152="",$B152="",$C152="",$D152="",$E152="",$F152="",$G152="",$H152="",$I152="",$L152="",$M152="",$N152="",$T152=""),"Missing required field",IF(COUNTIFS($A$4:$A$1000,$A152,$B$4:$B$1000,$B152,$C$4:$C$1000,$C152)&gt;1,"Duplicate route stop",IF(OR($J152="",$K152=""),"Missing delivery window",IF($K152&lt;=$J152,"Invalid delivery window",IF(IFERROR(INDEX('Fleet Roster'!$C$4:$C$103,MATCH($L152,'Fleet Roster'!$A$4:$A$103,0)),"Not found")&lt;&gt;"Active","Driver not active",IF(IFERROR(INDEX('Fleet Roster'!$I$4:$I$103,MATCH($M152,'Fleet Roster'!$E$4:$E$103,0)),"Not found")&lt;&gt;"Active","Vehicle unavailable",IF(AND($T152="Delivered",OR($S152="",$P152="")),"Delivered row incomplete",IF(AND(OR($T152="Attempted",$T152="Exception"),$U152=""),"Missing exception code",IF(OR(NOT(ISNUMBER($N152)),$N152&lt;0,$N152&gt;'Settings'!$B$9),"Invalid package count",IF(OR(NOT(ISNUMBER($O152)),AND($P152&lt;&gt;"",NOT(ISNUMBER($P152))),$O152&lt;0,$O152&gt;'Settings'!$B$10,$P152&lt;0,$P152&gt;'Settings'!$B$10),"Invalid miles",IF($X152&gt;$W152,"COD collected exceeds amount","OK")))))))))))),"Review row")</f>
        <v/>
      </c>
    </row>
    <row r="153">
      <c r="A153" s="51" t="n"/>
      <c r="B153" s="26" t="n"/>
      <c r="C153" s="27" t="n"/>
      <c r="D153" s="26" t="n"/>
      <c r="E153" s="26" t="n"/>
      <c r="F153" s="28" t="n"/>
      <c r="G153" s="26" t="n"/>
      <c r="H153" s="26" t="n"/>
      <c r="I153" s="29" t="n"/>
      <c r="J153" s="30" t="n"/>
      <c r="K153" s="30" t="n"/>
      <c r="L153" s="26" t="n"/>
      <c r="M153" s="26" t="n"/>
      <c r="N153" s="27" t="n"/>
      <c r="O153" s="52" t="n"/>
      <c r="P153" s="52" t="n"/>
      <c r="Q153" s="30" t="n"/>
      <c r="R153" s="30" t="n"/>
      <c r="S153" s="30" t="n"/>
      <c r="T153" s="26" t="n"/>
      <c r="U153" s="26" t="n"/>
      <c r="V153" s="28" t="n"/>
      <c r="W153" s="32" t="n"/>
      <c r="X153" s="32" t="n"/>
      <c r="Y153" s="33">
        <f>IFERROR(IF(OR($R153="",$S153=""),"",ROUND(MOD($S153-$R153,1)*1440,0)),"")</f>
        <v/>
      </c>
      <c r="Z153" s="11">
        <f>IFERROR(IF(OR($T153&lt;&gt;"Delivered",$S153="",$K153=""),"",IF($S153&lt;=$K153,"Yes","No")),"")</f>
        <v/>
      </c>
      <c r="AA153" s="33">
        <f>IFERROR(IF(OR($T153&lt;&gt;"Delivered",$S153="",$K153=""),"",ROUND(MAX(0,($S153-$K153)*1440),0)),"")</f>
        <v/>
      </c>
      <c r="AB153" s="53">
        <f>IFERROR(IF(OR($P153="",$O153=""),"",$P153-$O153),"")</f>
        <v/>
      </c>
      <c r="AC153" s="35">
        <f>IFERROR(IF($P153="","",ROUND($P153*'Settings'!$B$6,2)),"")</f>
        <v/>
      </c>
      <c r="AD153" s="35">
        <f>IFERROR(IF($W153="","",MAX(0,$W153-IF($X153="",0,$X153))),"")</f>
        <v/>
      </c>
      <c r="AE153" s="16">
        <f>IFERROR(IF(COUNTA($A153:$X153)=0,"",IF(OR($A153="",$B153="",$C153="",$D153="",$E153="",$F153="",$G153="",$H153="",$I153="",$L153="",$M153="",$N153="",$T153=""),"Missing required field",IF(COUNTIFS($A$4:$A$1000,$A153,$B$4:$B$1000,$B153,$C$4:$C$1000,$C153)&gt;1,"Duplicate route stop",IF(OR($J153="",$K153=""),"Missing delivery window",IF($K153&lt;=$J153,"Invalid delivery window",IF(IFERROR(INDEX('Fleet Roster'!$C$4:$C$103,MATCH($L153,'Fleet Roster'!$A$4:$A$103,0)),"Not found")&lt;&gt;"Active","Driver not active",IF(IFERROR(INDEX('Fleet Roster'!$I$4:$I$103,MATCH($M153,'Fleet Roster'!$E$4:$E$103,0)),"Not found")&lt;&gt;"Active","Vehicle unavailable",IF(AND($T153="Delivered",OR($S153="",$P153="")),"Delivered row incomplete",IF(AND(OR($T153="Attempted",$T153="Exception"),$U153=""),"Missing exception code",IF(OR(NOT(ISNUMBER($N153)),$N153&lt;0,$N153&gt;'Settings'!$B$9),"Invalid package count",IF(OR(NOT(ISNUMBER($O153)),AND($P153&lt;&gt;"",NOT(ISNUMBER($P153))),$O153&lt;0,$O153&gt;'Settings'!$B$10,$P153&lt;0,$P153&gt;'Settings'!$B$10),"Invalid miles",IF($X153&gt;$W153,"COD collected exceeds amount","OK")))))))))))),"Review row")</f>
        <v/>
      </c>
    </row>
    <row r="154">
      <c r="A154" s="51" t="n"/>
      <c r="B154" s="26" t="n"/>
      <c r="C154" s="27" t="n"/>
      <c r="D154" s="26" t="n"/>
      <c r="E154" s="26" t="n"/>
      <c r="F154" s="28" t="n"/>
      <c r="G154" s="26" t="n"/>
      <c r="H154" s="26" t="n"/>
      <c r="I154" s="29" t="n"/>
      <c r="J154" s="30" t="n"/>
      <c r="K154" s="30" t="n"/>
      <c r="L154" s="26" t="n"/>
      <c r="M154" s="26" t="n"/>
      <c r="N154" s="27" t="n"/>
      <c r="O154" s="52" t="n"/>
      <c r="P154" s="52" t="n"/>
      <c r="Q154" s="30" t="n"/>
      <c r="R154" s="30" t="n"/>
      <c r="S154" s="30" t="n"/>
      <c r="T154" s="26" t="n"/>
      <c r="U154" s="26" t="n"/>
      <c r="V154" s="28" t="n"/>
      <c r="W154" s="32" t="n"/>
      <c r="X154" s="32" t="n"/>
      <c r="Y154" s="33">
        <f>IFERROR(IF(OR($R154="",$S154=""),"",ROUND(MOD($S154-$R154,1)*1440,0)),"")</f>
        <v/>
      </c>
      <c r="Z154" s="11">
        <f>IFERROR(IF(OR($T154&lt;&gt;"Delivered",$S154="",$K154=""),"",IF($S154&lt;=$K154,"Yes","No")),"")</f>
        <v/>
      </c>
      <c r="AA154" s="33">
        <f>IFERROR(IF(OR($T154&lt;&gt;"Delivered",$S154="",$K154=""),"",ROUND(MAX(0,($S154-$K154)*1440),0)),"")</f>
        <v/>
      </c>
      <c r="AB154" s="53">
        <f>IFERROR(IF(OR($P154="",$O154=""),"",$P154-$O154),"")</f>
        <v/>
      </c>
      <c r="AC154" s="35">
        <f>IFERROR(IF($P154="","",ROUND($P154*'Settings'!$B$6,2)),"")</f>
        <v/>
      </c>
      <c r="AD154" s="35">
        <f>IFERROR(IF($W154="","",MAX(0,$W154-IF($X154="",0,$X154))),"")</f>
        <v/>
      </c>
      <c r="AE154" s="16">
        <f>IFERROR(IF(COUNTA($A154:$X154)=0,"",IF(OR($A154="",$B154="",$C154="",$D154="",$E154="",$F154="",$G154="",$H154="",$I154="",$L154="",$M154="",$N154="",$T154=""),"Missing required field",IF(COUNTIFS($A$4:$A$1000,$A154,$B$4:$B$1000,$B154,$C$4:$C$1000,$C154)&gt;1,"Duplicate route stop",IF(OR($J154="",$K154=""),"Missing delivery window",IF($K154&lt;=$J154,"Invalid delivery window",IF(IFERROR(INDEX('Fleet Roster'!$C$4:$C$103,MATCH($L154,'Fleet Roster'!$A$4:$A$103,0)),"Not found")&lt;&gt;"Active","Driver not active",IF(IFERROR(INDEX('Fleet Roster'!$I$4:$I$103,MATCH($M154,'Fleet Roster'!$E$4:$E$103,0)),"Not found")&lt;&gt;"Active","Vehicle unavailable",IF(AND($T154="Delivered",OR($S154="",$P154="")),"Delivered row incomplete",IF(AND(OR($T154="Attempted",$T154="Exception"),$U154=""),"Missing exception code",IF(OR(NOT(ISNUMBER($N154)),$N154&lt;0,$N154&gt;'Settings'!$B$9),"Invalid package count",IF(OR(NOT(ISNUMBER($O154)),AND($P154&lt;&gt;"",NOT(ISNUMBER($P154))),$O154&lt;0,$O154&gt;'Settings'!$B$10,$P154&lt;0,$P154&gt;'Settings'!$B$10),"Invalid miles",IF($X154&gt;$W154,"COD collected exceeds amount","OK")))))))))))),"Review row")</f>
        <v/>
      </c>
    </row>
    <row r="155">
      <c r="A155" s="51" t="n"/>
      <c r="B155" s="26" t="n"/>
      <c r="C155" s="27" t="n"/>
      <c r="D155" s="26" t="n"/>
      <c r="E155" s="26" t="n"/>
      <c r="F155" s="28" t="n"/>
      <c r="G155" s="26" t="n"/>
      <c r="H155" s="26" t="n"/>
      <c r="I155" s="29" t="n"/>
      <c r="J155" s="30" t="n"/>
      <c r="K155" s="30" t="n"/>
      <c r="L155" s="26" t="n"/>
      <c r="M155" s="26" t="n"/>
      <c r="N155" s="27" t="n"/>
      <c r="O155" s="52" t="n"/>
      <c r="P155" s="52" t="n"/>
      <c r="Q155" s="30" t="n"/>
      <c r="R155" s="30" t="n"/>
      <c r="S155" s="30" t="n"/>
      <c r="T155" s="26" t="n"/>
      <c r="U155" s="26" t="n"/>
      <c r="V155" s="28" t="n"/>
      <c r="W155" s="32" t="n"/>
      <c r="X155" s="32" t="n"/>
      <c r="Y155" s="33">
        <f>IFERROR(IF(OR($R155="",$S155=""),"",ROUND(MOD($S155-$R155,1)*1440,0)),"")</f>
        <v/>
      </c>
      <c r="Z155" s="11">
        <f>IFERROR(IF(OR($T155&lt;&gt;"Delivered",$S155="",$K155=""),"",IF($S155&lt;=$K155,"Yes","No")),"")</f>
        <v/>
      </c>
      <c r="AA155" s="33">
        <f>IFERROR(IF(OR($T155&lt;&gt;"Delivered",$S155="",$K155=""),"",ROUND(MAX(0,($S155-$K155)*1440),0)),"")</f>
        <v/>
      </c>
      <c r="AB155" s="53">
        <f>IFERROR(IF(OR($P155="",$O155=""),"",$P155-$O155),"")</f>
        <v/>
      </c>
      <c r="AC155" s="35">
        <f>IFERROR(IF($P155="","",ROUND($P155*'Settings'!$B$6,2)),"")</f>
        <v/>
      </c>
      <c r="AD155" s="35">
        <f>IFERROR(IF($W155="","",MAX(0,$W155-IF($X155="",0,$X155))),"")</f>
        <v/>
      </c>
      <c r="AE155" s="16">
        <f>IFERROR(IF(COUNTA($A155:$X155)=0,"",IF(OR($A155="",$B155="",$C155="",$D155="",$E155="",$F155="",$G155="",$H155="",$I155="",$L155="",$M155="",$N155="",$T155=""),"Missing required field",IF(COUNTIFS($A$4:$A$1000,$A155,$B$4:$B$1000,$B155,$C$4:$C$1000,$C155)&gt;1,"Duplicate route stop",IF(OR($J155="",$K155=""),"Missing delivery window",IF($K155&lt;=$J155,"Invalid delivery window",IF(IFERROR(INDEX('Fleet Roster'!$C$4:$C$103,MATCH($L155,'Fleet Roster'!$A$4:$A$103,0)),"Not found")&lt;&gt;"Active","Driver not active",IF(IFERROR(INDEX('Fleet Roster'!$I$4:$I$103,MATCH($M155,'Fleet Roster'!$E$4:$E$103,0)),"Not found")&lt;&gt;"Active","Vehicle unavailable",IF(AND($T155="Delivered",OR($S155="",$P155="")),"Delivered row incomplete",IF(AND(OR($T155="Attempted",$T155="Exception"),$U155=""),"Missing exception code",IF(OR(NOT(ISNUMBER($N155)),$N155&lt;0,$N155&gt;'Settings'!$B$9),"Invalid package count",IF(OR(NOT(ISNUMBER($O155)),AND($P155&lt;&gt;"",NOT(ISNUMBER($P155))),$O155&lt;0,$O155&gt;'Settings'!$B$10,$P155&lt;0,$P155&gt;'Settings'!$B$10),"Invalid miles",IF($X155&gt;$W155,"COD collected exceeds amount","OK")))))))))))),"Review row")</f>
        <v/>
      </c>
    </row>
    <row r="156">
      <c r="A156" s="51" t="n"/>
      <c r="B156" s="26" t="n"/>
      <c r="C156" s="27" t="n"/>
      <c r="D156" s="26" t="n"/>
      <c r="E156" s="26" t="n"/>
      <c r="F156" s="28" t="n"/>
      <c r="G156" s="26" t="n"/>
      <c r="H156" s="26" t="n"/>
      <c r="I156" s="29" t="n"/>
      <c r="J156" s="30" t="n"/>
      <c r="K156" s="30" t="n"/>
      <c r="L156" s="26" t="n"/>
      <c r="M156" s="26" t="n"/>
      <c r="N156" s="27" t="n"/>
      <c r="O156" s="52" t="n"/>
      <c r="P156" s="52" t="n"/>
      <c r="Q156" s="30" t="n"/>
      <c r="R156" s="30" t="n"/>
      <c r="S156" s="30" t="n"/>
      <c r="T156" s="26" t="n"/>
      <c r="U156" s="26" t="n"/>
      <c r="V156" s="28" t="n"/>
      <c r="W156" s="32" t="n"/>
      <c r="X156" s="32" t="n"/>
      <c r="Y156" s="33">
        <f>IFERROR(IF(OR($R156="",$S156=""),"",ROUND(MOD($S156-$R156,1)*1440,0)),"")</f>
        <v/>
      </c>
      <c r="Z156" s="11">
        <f>IFERROR(IF(OR($T156&lt;&gt;"Delivered",$S156="",$K156=""),"",IF($S156&lt;=$K156,"Yes","No")),"")</f>
        <v/>
      </c>
      <c r="AA156" s="33">
        <f>IFERROR(IF(OR($T156&lt;&gt;"Delivered",$S156="",$K156=""),"",ROUND(MAX(0,($S156-$K156)*1440),0)),"")</f>
        <v/>
      </c>
      <c r="AB156" s="53">
        <f>IFERROR(IF(OR($P156="",$O156=""),"",$P156-$O156),"")</f>
        <v/>
      </c>
      <c r="AC156" s="35">
        <f>IFERROR(IF($P156="","",ROUND($P156*'Settings'!$B$6,2)),"")</f>
        <v/>
      </c>
      <c r="AD156" s="35">
        <f>IFERROR(IF($W156="","",MAX(0,$W156-IF($X156="",0,$X156))),"")</f>
        <v/>
      </c>
      <c r="AE156" s="16">
        <f>IFERROR(IF(COUNTA($A156:$X156)=0,"",IF(OR($A156="",$B156="",$C156="",$D156="",$E156="",$F156="",$G156="",$H156="",$I156="",$L156="",$M156="",$N156="",$T156=""),"Missing required field",IF(COUNTIFS($A$4:$A$1000,$A156,$B$4:$B$1000,$B156,$C$4:$C$1000,$C156)&gt;1,"Duplicate route stop",IF(OR($J156="",$K156=""),"Missing delivery window",IF($K156&lt;=$J156,"Invalid delivery window",IF(IFERROR(INDEX('Fleet Roster'!$C$4:$C$103,MATCH($L156,'Fleet Roster'!$A$4:$A$103,0)),"Not found")&lt;&gt;"Active","Driver not active",IF(IFERROR(INDEX('Fleet Roster'!$I$4:$I$103,MATCH($M156,'Fleet Roster'!$E$4:$E$103,0)),"Not found")&lt;&gt;"Active","Vehicle unavailable",IF(AND($T156="Delivered",OR($S156="",$P156="")),"Delivered row incomplete",IF(AND(OR($T156="Attempted",$T156="Exception"),$U156=""),"Missing exception code",IF(OR(NOT(ISNUMBER($N156)),$N156&lt;0,$N156&gt;'Settings'!$B$9),"Invalid package count",IF(OR(NOT(ISNUMBER($O156)),AND($P156&lt;&gt;"",NOT(ISNUMBER($P156))),$O156&lt;0,$O156&gt;'Settings'!$B$10,$P156&lt;0,$P156&gt;'Settings'!$B$10),"Invalid miles",IF($X156&gt;$W156,"COD collected exceeds amount","OK")))))))))))),"Review row")</f>
        <v/>
      </c>
    </row>
    <row r="157">
      <c r="A157" s="51" t="n"/>
      <c r="B157" s="26" t="n"/>
      <c r="C157" s="27" t="n"/>
      <c r="D157" s="26" t="n"/>
      <c r="E157" s="26" t="n"/>
      <c r="F157" s="28" t="n"/>
      <c r="G157" s="26" t="n"/>
      <c r="H157" s="26" t="n"/>
      <c r="I157" s="29" t="n"/>
      <c r="J157" s="30" t="n"/>
      <c r="K157" s="30" t="n"/>
      <c r="L157" s="26" t="n"/>
      <c r="M157" s="26" t="n"/>
      <c r="N157" s="27" t="n"/>
      <c r="O157" s="52" t="n"/>
      <c r="P157" s="52" t="n"/>
      <c r="Q157" s="30" t="n"/>
      <c r="R157" s="30" t="n"/>
      <c r="S157" s="30" t="n"/>
      <c r="T157" s="26" t="n"/>
      <c r="U157" s="26" t="n"/>
      <c r="V157" s="28" t="n"/>
      <c r="W157" s="32" t="n"/>
      <c r="X157" s="32" t="n"/>
      <c r="Y157" s="33">
        <f>IFERROR(IF(OR($R157="",$S157=""),"",ROUND(MOD($S157-$R157,1)*1440,0)),"")</f>
        <v/>
      </c>
      <c r="Z157" s="11">
        <f>IFERROR(IF(OR($T157&lt;&gt;"Delivered",$S157="",$K157=""),"",IF($S157&lt;=$K157,"Yes","No")),"")</f>
        <v/>
      </c>
      <c r="AA157" s="33">
        <f>IFERROR(IF(OR($T157&lt;&gt;"Delivered",$S157="",$K157=""),"",ROUND(MAX(0,($S157-$K157)*1440),0)),"")</f>
        <v/>
      </c>
      <c r="AB157" s="53">
        <f>IFERROR(IF(OR($P157="",$O157=""),"",$P157-$O157),"")</f>
        <v/>
      </c>
      <c r="AC157" s="35">
        <f>IFERROR(IF($P157="","",ROUND($P157*'Settings'!$B$6,2)),"")</f>
        <v/>
      </c>
      <c r="AD157" s="35">
        <f>IFERROR(IF($W157="","",MAX(0,$W157-IF($X157="",0,$X157))),"")</f>
        <v/>
      </c>
      <c r="AE157" s="16">
        <f>IFERROR(IF(COUNTA($A157:$X157)=0,"",IF(OR($A157="",$B157="",$C157="",$D157="",$E157="",$F157="",$G157="",$H157="",$I157="",$L157="",$M157="",$N157="",$T157=""),"Missing required field",IF(COUNTIFS($A$4:$A$1000,$A157,$B$4:$B$1000,$B157,$C$4:$C$1000,$C157)&gt;1,"Duplicate route stop",IF(OR($J157="",$K157=""),"Missing delivery window",IF($K157&lt;=$J157,"Invalid delivery window",IF(IFERROR(INDEX('Fleet Roster'!$C$4:$C$103,MATCH($L157,'Fleet Roster'!$A$4:$A$103,0)),"Not found")&lt;&gt;"Active","Driver not active",IF(IFERROR(INDEX('Fleet Roster'!$I$4:$I$103,MATCH($M157,'Fleet Roster'!$E$4:$E$103,0)),"Not found")&lt;&gt;"Active","Vehicle unavailable",IF(AND($T157="Delivered",OR($S157="",$P157="")),"Delivered row incomplete",IF(AND(OR($T157="Attempted",$T157="Exception"),$U157=""),"Missing exception code",IF(OR(NOT(ISNUMBER($N157)),$N157&lt;0,$N157&gt;'Settings'!$B$9),"Invalid package count",IF(OR(NOT(ISNUMBER($O157)),AND($P157&lt;&gt;"",NOT(ISNUMBER($P157))),$O157&lt;0,$O157&gt;'Settings'!$B$10,$P157&lt;0,$P157&gt;'Settings'!$B$10),"Invalid miles",IF($X157&gt;$W157,"COD collected exceeds amount","OK")))))))))))),"Review row")</f>
        <v/>
      </c>
    </row>
    <row r="158">
      <c r="A158" s="51" t="n"/>
      <c r="B158" s="26" t="n"/>
      <c r="C158" s="27" t="n"/>
      <c r="D158" s="26" t="n"/>
      <c r="E158" s="26" t="n"/>
      <c r="F158" s="28" t="n"/>
      <c r="G158" s="26" t="n"/>
      <c r="H158" s="26" t="n"/>
      <c r="I158" s="29" t="n"/>
      <c r="J158" s="30" t="n"/>
      <c r="K158" s="30" t="n"/>
      <c r="L158" s="26" t="n"/>
      <c r="M158" s="26" t="n"/>
      <c r="N158" s="27" t="n"/>
      <c r="O158" s="52" t="n"/>
      <c r="P158" s="52" t="n"/>
      <c r="Q158" s="30" t="n"/>
      <c r="R158" s="30" t="n"/>
      <c r="S158" s="30" t="n"/>
      <c r="T158" s="26" t="n"/>
      <c r="U158" s="26" t="n"/>
      <c r="V158" s="28" t="n"/>
      <c r="W158" s="32" t="n"/>
      <c r="X158" s="32" t="n"/>
      <c r="Y158" s="33">
        <f>IFERROR(IF(OR($R158="",$S158=""),"",ROUND(MOD($S158-$R158,1)*1440,0)),"")</f>
        <v/>
      </c>
      <c r="Z158" s="11">
        <f>IFERROR(IF(OR($T158&lt;&gt;"Delivered",$S158="",$K158=""),"",IF($S158&lt;=$K158,"Yes","No")),"")</f>
        <v/>
      </c>
      <c r="AA158" s="33">
        <f>IFERROR(IF(OR($T158&lt;&gt;"Delivered",$S158="",$K158=""),"",ROUND(MAX(0,($S158-$K158)*1440),0)),"")</f>
        <v/>
      </c>
      <c r="AB158" s="53">
        <f>IFERROR(IF(OR($P158="",$O158=""),"",$P158-$O158),"")</f>
        <v/>
      </c>
      <c r="AC158" s="35">
        <f>IFERROR(IF($P158="","",ROUND($P158*'Settings'!$B$6,2)),"")</f>
        <v/>
      </c>
      <c r="AD158" s="35">
        <f>IFERROR(IF($W158="","",MAX(0,$W158-IF($X158="",0,$X158))),"")</f>
        <v/>
      </c>
      <c r="AE158" s="16">
        <f>IFERROR(IF(COUNTA($A158:$X158)=0,"",IF(OR($A158="",$B158="",$C158="",$D158="",$E158="",$F158="",$G158="",$H158="",$I158="",$L158="",$M158="",$N158="",$T158=""),"Missing required field",IF(COUNTIFS($A$4:$A$1000,$A158,$B$4:$B$1000,$B158,$C$4:$C$1000,$C158)&gt;1,"Duplicate route stop",IF(OR($J158="",$K158=""),"Missing delivery window",IF($K158&lt;=$J158,"Invalid delivery window",IF(IFERROR(INDEX('Fleet Roster'!$C$4:$C$103,MATCH($L158,'Fleet Roster'!$A$4:$A$103,0)),"Not found")&lt;&gt;"Active","Driver not active",IF(IFERROR(INDEX('Fleet Roster'!$I$4:$I$103,MATCH($M158,'Fleet Roster'!$E$4:$E$103,0)),"Not found")&lt;&gt;"Active","Vehicle unavailable",IF(AND($T158="Delivered",OR($S158="",$P158="")),"Delivered row incomplete",IF(AND(OR($T158="Attempted",$T158="Exception"),$U158=""),"Missing exception code",IF(OR(NOT(ISNUMBER($N158)),$N158&lt;0,$N158&gt;'Settings'!$B$9),"Invalid package count",IF(OR(NOT(ISNUMBER($O158)),AND($P158&lt;&gt;"",NOT(ISNUMBER($P158))),$O158&lt;0,$O158&gt;'Settings'!$B$10,$P158&lt;0,$P158&gt;'Settings'!$B$10),"Invalid miles",IF($X158&gt;$W158,"COD collected exceeds amount","OK")))))))))))),"Review row")</f>
        <v/>
      </c>
    </row>
    <row r="159">
      <c r="A159" s="51" t="n"/>
      <c r="B159" s="26" t="n"/>
      <c r="C159" s="27" t="n"/>
      <c r="D159" s="26" t="n"/>
      <c r="E159" s="26" t="n"/>
      <c r="F159" s="28" t="n"/>
      <c r="G159" s="26" t="n"/>
      <c r="H159" s="26" t="n"/>
      <c r="I159" s="29" t="n"/>
      <c r="J159" s="30" t="n"/>
      <c r="K159" s="30" t="n"/>
      <c r="L159" s="26" t="n"/>
      <c r="M159" s="26" t="n"/>
      <c r="N159" s="27" t="n"/>
      <c r="O159" s="52" t="n"/>
      <c r="P159" s="52" t="n"/>
      <c r="Q159" s="30" t="n"/>
      <c r="R159" s="30" t="n"/>
      <c r="S159" s="30" t="n"/>
      <c r="T159" s="26" t="n"/>
      <c r="U159" s="26" t="n"/>
      <c r="V159" s="28" t="n"/>
      <c r="W159" s="32" t="n"/>
      <c r="X159" s="32" t="n"/>
      <c r="Y159" s="33">
        <f>IFERROR(IF(OR($R159="",$S159=""),"",ROUND(MOD($S159-$R159,1)*1440,0)),"")</f>
        <v/>
      </c>
      <c r="Z159" s="11">
        <f>IFERROR(IF(OR($T159&lt;&gt;"Delivered",$S159="",$K159=""),"",IF($S159&lt;=$K159,"Yes","No")),"")</f>
        <v/>
      </c>
      <c r="AA159" s="33">
        <f>IFERROR(IF(OR($T159&lt;&gt;"Delivered",$S159="",$K159=""),"",ROUND(MAX(0,($S159-$K159)*1440),0)),"")</f>
        <v/>
      </c>
      <c r="AB159" s="53">
        <f>IFERROR(IF(OR($P159="",$O159=""),"",$P159-$O159),"")</f>
        <v/>
      </c>
      <c r="AC159" s="35">
        <f>IFERROR(IF($P159="","",ROUND($P159*'Settings'!$B$6,2)),"")</f>
        <v/>
      </c>
      <c r="AD159" s="35">
        <f>IFERROR(IF($W159="","",MAX(0,$W159-IF($X159="",0,$X159))),"")</f>
        <v/>
      </c>
      <c r="AE159" s="16">
        <f>IFERROR(IF(COUNTA($A159:$X159)=0,"",IF(OR($A159="",$B159="",$C159="",$D159="",$E159="",$F159="",$G159="",$H159="",$I159="",$L159="",$M159="",$N159="",$T159=""),"Missing required field",IF(COUNTIFS($A$4:$A$1000,$A159,$B$4:$B$1000,$B159,$C$4:$C$1000,$C159)&gt;1,"Duplicate route stop",IF(OR($J159="",$K159=""),"Missing delivery window",IF($K159&lt;=$J159,"Invalid delivery window",IF(IFERROR(INDEX('Fleet Roster'!$C$4:$C$103,MATCH($L159,'Fleet Roster'!$A$4:$A$103,0)),"Not found")&lt;&gt;"Active","Driver not active",IF(IFERROR(INDEX('Fleet Roster'!$I$4:$I$103,MATCH($M159,'Fleet Roster'!$E$4:$E$103,0)),"Not found")&lt;&gt;"Active","Vehicle unavailable",IF(AND($T159="Delivered",OR($S159="",$P159="")),"Delivered row incomplete",IF(AND(OR($T159="Attempted",$T159="Exception"),$U159=""),"Missing exception code",IF(OR(NOT(ISNUMBER($N159)),$N159&lt;0,$N159&gt;'Settings'!$B$9),"Invalid package count",IF(OR(NOT(ISNUMBER($O159)),AND($P159&lt;&gt;"",NOT(ISNUMBER($P159))),$O159&lt;0,$O159&gt;'Settings'!$B$10,$P159&lt;0,$P159&gt;'Settings'!$B$10),"Invalid miles",IF($X159&gt;$W159,"COD collected exceeds amount","OK")))))))))))),"Review row")</f>
        <v/>
      </c>
    </row>
    <row r="160">
      <c r="A160" s="51" t="n"/>
      <c r="B160" s="26" t="n"/>
      <c r="C160" s="27" t="n"/>
      <c r="D160" s="26" t="n"/>
      <c r="E160" s="26" t="n"/>
      <c r="F160" s="28" t="n"/>
      <c r="G160" s="26" t="n"/>
      <c r="H160" s="26" t="n"/>
      <c r="I160" s="29" t="n"/>
      <c r="J160" s="30" t="n"/>
      <c r="K160" s="30" t="n"/>
      <c r="L160" s="26" t="n"/>
      <c r="M160" s="26" t="n"/>
      <c r="N160" s="27" t="n"/>
      <c r="O160" s="52" t="n"/>
      <c r="P160" s="52" t="n"/>
      <c r="Q160" s="30" t="n"/>
      <c r="R160" s="30" t="n"/>
      <c r="S160" s="30" t="n"/>
      <c r="T160" s="26" t="n"/>
      <c r="U160" s="26" t="n"/>
      <c r="V160" s="28" t="n"/>
      <c r="W160" s="32" t="n"/>
      <c r="X160" s="32" t="n"/>
      <c r="Y160" s="33">
        <f>IFERROR(IF(OR($R160="",$S160=""),"",ROUND(MOD($S160-$R160,1)*1440,0)),"")</f>
        <v/>
      </c>
      <c r="Z160" s="11">
        <f>IFERROR(IF(OR($T160&lt;&gt;"Delivered",$S160="",$K160=""),"",IF($S160&lt;=$K160,"Yes","No")),"")</f>
        <v/>
      </c>
      <c r="AA160" s="33">
        <f>IFERROR(IF(OR($T160&lt;&gt;"Delivered",$S160="",$K160=""),"",ROUND(MAX(0,($S160-$K160)*1440),0)),"")</f>
        <v/>
      </c>
      <c r="AB160" s="53">
        <f>IFERROR(IF(OR($P160="",$O160=""),"",$P160-$O160),"")</f>
        <v/>
      </c>
      <c r="AC160" s="35">
        <f>IFERROR(IF($P160="","",ROUND($P160*'Settings'!$B$6,2)),"")</f>
        <v/>
      </c>
      <c r="AD160" s="35">
        <f>IFERROR(IF($W160="","",MAX(0,$W160-IF($X160="",0,$X160))),"")</f>
        <v/>
      </c>
      <c r="AE160" s="16">
        <f>IFERROR(IF(COUNTA($A160:$X160)=0,"",IF(OR($A160="",$B160="",$C160="",$D160="",$E160="",$F160="",$G160="",$H160="",$I160="",$L160="",$M160="",$N160="",$T160=""),"Missing required field",IF(COUNTIFS($A$4:$A$1000,$A160,$B$4:$B$1000,$B160,$C$4:$C$1000,$C160)&gt;1,"Duplicate route stop",IF(OR($J160="",$K160=""),"Missing delivery window",IF($K160&lt;=$J160,"Invalid delivery window",IF(IFERROR(INDEX('Fleet Roster'!$C$4:$C$103,MATCH($L160,'Fleet Roster'!$A$4:$A$103,0)),"Not found")&lt;&gt;"Active","Driver not active",IF(IFERROR(INDEX('Fleet Roster'!$I$4:$I$103,MATCH($M160,'Fleet Roster'!$E$4:$E$103,0)),"Not found")&lt;&gt;"Active","Vehicle unavailable",IF(AND($T160="Delivered",OR($S160="",$P160="")),"Delivered row incomplete",IF(AND(OR($T160="Attempted",$T160="Exception"),$U160=""),"Missing exception code",IF(OR(NOT(ISNUMBER($N160)),$N160&lt;0,$N160&gt;'Settings'!$B$9),"Invalid package count",IF(OR(NOT(ISNUMBER($O160)),AND($P160&lt;&gt;"",NOT(ISNUMBER($P160))),$O160&lt;0,$O160&gt;'Settings'!$B$10,$P160&lt;0,$P160&gt;'Settings'!$B$10),"Invalid miles",IF($X160&gt;$W160,"COD collected exceeds amount","OK")))))))))))),"Review row")</f>
        <v/>
      </c>
    </row>
    <row r="161">
      <c r="A161" s="51" t="n"/>
      <c r="B161" s="26" t="n"/>
      <c r="C161" s="27" t="n"/>
      <c r="D161" s="26" t="n"/>
      <c r="E161" s="26" t="n"/>
      <c r="F161" s="28" t="n"/>
      <c r="G161" s="26" t="n"/>
      <c r="H161" s="26" t="n"/>
      <c r="I161" s="29" t="n"/>
      <c r="J161" s="30" t="n"/>
      <c r="K161" s="30" t="n"/>
      <c r="L161" s="26" t="n"/>
      <c r="M161" s="26" t="n"/>
      <c r="N161" s="27" t="n"/>
      <c r="O161" s="52" t="n"/>
      <c r="P161" s="52" t="n"/>
      <c r="Q161" s="30" t="n"/>
      <c r="R161" s="30" t="n"/>
      <c r="S161" s="30" t="n"/>
      <c r="T161" s="26" t="n"/>
      <c r="U161" s="26" t="n"/>
      <c r="V161" s="28" t="n"/>
      <c r="W161" s="32" t="n"/>
      <c r="X161" s="32" t="n"/>
      <c r="Y161" s="33">
        <f>IFERROR(IF(OR($R161="",$S161=""),"",ROUND(MOD($S161-$R161,1)*1440,0)),"")</f>
        <v/>
      </c>
      <c r="Z161" s="11">
        <f>IFERROR(IF(OR($T161&lt;&gt;"Delivered",$S161="",$K161=""),"",IF($S161&lt;=$K161,"Yes","No")),"")</f>
        <v/>
      </c>
      <c r="AA161" s="33">
        <f>IFERROR(IF(OR($T161&lt;&gt;"Delivered",$S161="",$K161=""),"",ROUND(MAX(0,($S161-$K161)*1440),0)),"")</f>
        <v/>
      </c>
      <c r="AB161" s="53">
        <f>IFERROR(IF(OR($P161="",$O161=""),"",$P161-$O161),"")</f>
        <v/>
      </c>
      <c r="AC161" s="35">
        <f>IFERROR(IF($P161="","",ROUND($P161*'Settings'!$B$6,2)),"")</f>
        <v/>
      </c>
      <c r="AD161" s="35">
        <f>IFERROR(IF($W161="","",MAX(0,$W161-IF($X161="",0,$X161))),"")</f>
        <v/>
      </c>
      <c r="AE161" s="16">
        <f>IFERROR(IF(COUNTA($A161:$X161)=0,"",IF(OR($A161="",$B161="",$C161="",$D161="",$E161="",$F161="",$G161="",$H161="",$I161="",$L161="",$M161="",$N161="",$T161=""),"Missing required field",IF(COUNTIFS($A$4:$A$1000,$A161,$B$4:$B$1000,$B161,$C$4:$C$1000,$C161)&gt;1,"Duplicate route stop",IF(OR($J161="",$K161=""),"Missing delivery window",IF($K161&lt;=$J161,"Invalid delivery window",IF(IFERROR(INDEX('Fleet Roster'!$C$4:$C$103,MATCH($L161,'Fleet Roster'!$A$4:$A$103,0)),"Not found")&lt;&gt;"Active","Driver not active",IF(IFERROR(INDEX('Fleet Roster'!$I$4:$I$103,MATCH($M161,'Fleet Roster'!$E$4:$E$103,0)),"Not found")&lt;&gt;"Active","Vehicle unavailable",IF(AND($T161="Delivered",OR($S161="",$P161="")),"Delivered row incomplete",IF(AND(OR($T161="Attempted",$T161="Exception"),$U161=""),"Missing exception code",IF(OR(NOT(ISNUMBER($N161)),$N161&lt;0,$N161&gt;'Settings'!$B$9),"Invalid package count",IF(OR(NOT(ISNUMBER($O161)),AND($P161&lt;&gt;"",NOT(ISNUMBER($P161))),$O161&lt;0,$O161&gt;'Settings'!$B$10,$P161&lt;0,$P161&gt;'Settings'!$B$10),"Invalid miles",IF($X161&gt;$W161,"COD collected exceeds amount","OK")))))))))))),"Review row")</f>
        <v/>
      </c>
    </row>
    <row r="162">
      <c r="A162" s="51" t="n"/>
      <c r="B162" s="26" t="n"/>
      <c r="C162" s="27" t="n"/>
      <c r="D162" s="26" t="n"/>
      <c r="E162" s="26" t="n"/>
      <c r="F162" s="28" t="n"/>
      <c r="G162" s="26" t="n"/>
      <c r="H162" s="26" t="n"/>
      <c r="I162" s="29" t="n"/>
      <c r="J162" s="30" t="n"/>
      <c r="K162" s="30" t="n"/>
      <c r="L162" s="26" t="n"/>
      <c r="M162" s="26" t="n"/>
      <c r="N162" s="27" t="n"/>
      <c r="O162" s="52" t="n"/>
      <c r="P162" s="52" t="n"/>
      <c r="Q162" s="30" t="n"/>
      <c r="R162" s="30" t="n"/>
      <c r="S162" s="30" t="n"/>
      <c r="T162" s="26" t="n"/>
      <c r="U162" s="26" t="n"/>
      <c r="V162" s="28" t="n"/>
      <c r="W162" s="32" t="n"/>
      <c r="X162" s="32" t="n"/>
      <c r="Y162" s="33">
        <f>IFERROR(IF(OR($R162="",$S162=""),"",ROUND(MOD($S162-$R162,1)*1440,0)),"")</f>
        <v/>
      </c>
      <c r="Z162" s="11">
        <f>IFERROR(IF(OR($T162&lt;&gt;"Delivered",$S162="",$K162=""),"",IF($S162&lt;=$K162,"Yes","No")),"")</f>
        <v/>
      </c>
      <c r="AA162" s="33">
        <f>IFERROR(IF(OR($T162&lt;&gt;"Delivered",$S162="",$K162=""),"",ROUND(MAX(0,($S162-$K162)*1440),0)),"")</f>
        <v/>
      </c>
      <c r="AB162" s="53">
        <f>IFERROR(IF(OR($P162="",$O162=""),"",$P162-$O162),"")</f>
        <v/>
      </c>
      <c r="AC162" s="35">
        <f>IFERROR(IF($P162="","",ROUND($P162*'Settings'!$B$6,2)),"")</f>
        <v/>
      </c>
      <c r="AD162" s="35">
        <f>IFERROR(IF($W162="","",MAX(0,$W162-IF($X162="",0,$X162))),"")</f>
        <v/>
      </c>
      <c r="AE162" s="16">
        <f>IFERROR(IF(COUNTA($A162:$X162)=0,"",IF(OR($A162="",$B162="",$C162="",$D162="",$E162="",$F162="",$G162="",$H162="",$I162="",$L162="",$M162="",$N162="",$T162=""),"Missing required field",IF(COUNTIFS($A$4:$A$1000,$A162,$B$4:$B$1000,$B162,$C$4:$C$1000,$C162)&gt;1,"Duplicate route stop",IF(OR($J162="",$K162=""),"Missing delivery window",IF($K162&lt;=$J162,"Invalid delivery window",IF(IFERROR(INDEX('Fleet Roster'!$C$4:$C$103,MATCH($L162,'Fleet Roster'!$A$4:$A$103,0)),"Not found")&lt;&gt;"Active","Driver not active",IF(IFERROR(INDEX('Fleet Roster'!$I$4:$I$103,MATCH($M162,'Fleet Roster'!$E$4:$E$103,0)),"Not found")&lt;&gt;"Active","Vehicle unavailable",IF(AND($T162="Delivered",OR($S162="",$P162="")),"Delivered row incomplete",IF(AND(OR($T162="Attempted",$T162="Exception"),$U162=""),"Missing exception code",IF(OR(NOT(ISNUMBER($N162)),$N162&lt;0,$N162&gt;'Settings'!$B$9),"Invalid package count",IF(OR(NOT(ISNUMBER($O162)),AND($P162&lt;&gt;"",NOT(ISNUMBER($P162))),$O162&lt;0,$O162&gt;'Settings'!$B$10,$P162&lt;0,$P162&gt;'Settings'!$B$10),"Invalid miles",IF($X162&gt;$W162,"COD collected exceeds amount","OK")))))))))))),"Review row")</f>
        <v/>
      </c>
    </row>
    <row r="163">
      <c r="A163" s="51" t="n"/>
      <c r="B163" s="26" t="n"/>
      <c r="C163" s="27" t="n"/>
      <c r="D163" s="26" t="n"/>
      <c r="E163" s="26" t="n"/>
      <c r="F163" s="28" t="n"/>
      <c r="G163" s="26" t="n"/>
      <c r="H163" s="26" t="n"/>
      <c r="I163" s="29" t="n"/>
      <c r="J163" s="30" t="n"/>
      <c r="K163" s="30" t="n"/>
      <c r="L163" s="26" t="n"/>
      <c r="M163" s="26" t="n"/>
      <c r="N163" s="27" t="n"/>
      <c r="O163" s="52" t="n"/>
      <c r="P163" s="52" t="n"/>
      <c r="Q163" s="30" t="n"/>
      <c r="R163" s="30" t="n"/>
      <c r="S163" s="30" t="n"/>
      <c r="T163" s="26" t="n"/>
      <c r="U163" s="26" t="n"/>
      <c r="V163" s="28" t="n"/>
      <c r="W163" s="32" t="n"/>
      <c r="X163" s="32" t="n"/>
      <c r="Y163" s="33">
        <f>IFERROR(IF(OR($R163="",$S163=""),"",ROUND(MOD($S163-$R163,1)*1440,0)),"")</f>
        <v/>
      </c>
      <c r="Z163" s="11">
        <f>IFERROR(IF(OR($T163&lt;&gt;"Delivered",$S163="",$K163=""),"",IF($S163&lt;=$K163,"Yes","No")),"")</f>
        <v/>
      </c>
      <c r="AA163" s="33">
        <f>IFERROR(IF(OR($T163&lt;&gt;"Delivered",$S163="",$K163=""),"",ROUND(MAX(0,($S163-$K163)*1440),0)),"")</f>
        <v/>
      </c>
      <c r="AB163" s="53">
        <f>IFERROR(IF(OR($P163="",$O163=""),"",$P163-$O163),"")</f>
        <v/>
      </c>
      <c r="AC163" s="35">
        <f>IFERROR(IF($P163="","",ROUND($P163*'Settings'!$B$6,2)),"")</f>
        <v/>
      </c>
      <c r="AD163" s="35">
        <f>IFERROR(IF($W163="","",MAX(0,$W163-IF($X163="",0,$X163))),"")</f>
        <v/>
      </c>
      <c r="AE163" s="16">
        <f>IFERROR(IF(COUNTA($A163:$X163)=0,"",IF(OR($A163="",$B163="",$C163="",$D163="",$E163="",$F163="",$G163="",$H163="",$I163="",$L163="",$M163="",$N163="",$T163=""),"Missing required field",IF(COUNTIFS($A$4:$A$1000,$A163,$B$4:$B$1000,$B163,$C$4:$C$1000,$C163)&gt;1,"Duplicate route stop",IF(OR($J163="",$K163=""),"Missing delivery window",IF($K163&lt;=$J163,"Invalid delivery window",IF(IFERROR(INDEX('Fleet Roster'!$C$4:$C$103,MATCH($L163,'Fleet Roster'!$A$4:$A$103,0)),"Not found")&lt;&gt;"Active","Driver not active",IF(IFERROR(INDEX('Fleet Roster'!$I$4:$I$103,MATCH($M163,'Fleet Roster'!$E$4:$E$103,0)),"Not found")&lt;&gt;"Active","Vehicle unavailable",IF(AND($T163="Delivered",OR($S163="",$P163="")),"Delivered row incomplete",IF(AND(OR($T163="Attempted",$T163="Exception"),$U163=""),"Missing exception code",IF(OR(NOT(ISNUMBER($N163)),$N163&lt;0,$N163&gt;'Settings'!$B$9),"Invalid package count",IF(OR(NOT(ISNUMBER($O163)),AND($P163&lt;&gt;"",NOT(ISNUMBER($P163))),$O163&lt;0,$O163&gt;'Settings'!$B$10,$P163&lt;0,$P163&gt;'Settings'!$B$10),"Invalid miles",IF($X163&gt;$W163,"COD collected exceeds amount","OK")))))))))))),"Review row")</f>
        <v/>
      </c>
    </row>
    <row r="164">
      <c r="A164" s="51" t="n"/>
      <c r="B164" s="26" t="n"/>
      <c r="C164" s="27" t="n"/>
      <c r="D164" s="26" t="n"/>
      <c r="E164" s="26" t="n"/>
      <c r="F164" s="28" t="n"/>
      <c r="G164" s="26" t="n"/>
      <c r="H164" s="26" t="n"/>
      <c r="I164" s="29" t="n"/>
      <c r="J164" s="30" t="n"/>
      <c r="K164" s="30" t="n"/>
      <c r="L164" s="26" t="n"/>
      <c r="M164" s="26" t="n"/>
      <c r="N164" s="27" t="n"/>
      <c r="O164" s="52" t="n"/>
      <c r="P164" s="52" t="n"/>
      <c r="Q164" s="30" t="n"/>
      <c r="R164" s="30" t="n"/>
      <c r="S164" s="30" t="n"/>
      <c r="T164" s="26" t="n"/>
      <c r="U164" s="26" t="n"/>
      <c r="V164" s="28" t="n"/>
      <c r="W164" s="32" t="n"/>
      <c r="X164" s="32" t="n"/>
      <c r="Y164" s="33">
        <f>IFERROR(IF(OR($R164="",$S164=""),"",ROUND(MOD($S164-$R164,1)*1440,0)),"")</f>
        <v/>
      </c>
      <c r="Z164" s="11">
        <f>IFERROR(IF(OR($T164&lt;&gt;"Delivered",$S164="",$K164=""),"",IF($S164&lt;=$K164,"Yes","No")),"")</f>
        <v/>
      </c>
      <c r="AA164" s="33">
        <f>IFERROR(IF(OR($T164&lt;&gt;"Delivered",$S164="",$K164=""),"",ROUND(MAX(0,($S164-$K164)*1440),0)),"")</f>
        <v/>
      </c>
      <c r="AB164" s="53">
        <f>IFERROR(IF(OR($P164="",$O164=""),"",$P164-$O164),"")</f>
        <v/>
      </c>
      <c r="AC164" s="35">
        <f>IFERROR(IF($P164="","",ROUND($P164*'Settings'!$B$6,2)),"")</f>
        <v/>
      </c>
      <c r="AD164" s="35">
        <f>IFERROR(IF($W164="","",MAX(0,$W164-IF($X164="",0,$X164))),"")</f>
        <v/>
      </c>
      <c r="AE164" s="16">
        <f>IFERROR(IF(COUNTA($A164:$X164)=0,"",IF(OR($A164="",$B164="",$C164="",$D164="",$E164="",$F164="",$G164="",$H164="",$I164="",$L164="",$M164="",$N164="",$T164=""),"Missing required field",IF(COUNTIFS($A$4:$A$1000,$A164,$B$4:$B$1000,$B164,$C$4:$C$1000,$C164)&gt;1,"Duplicate route stop",IF(OR($J164="",$K164=""),"Missing delivery window",IF($K164&lt;=$J164,"Invalid delivery window",IF(IFERROR(INDEX('Fleet Roster'!$C$4:$C$103,MATCH($L164,'Fleet Roster'!$A$4:$A$103,0)),"Not found")&lt;&gt;"Active","Driver not active",IF(IFERROR(INDEX('Fleet Roster'!$I$4:$I$103,MATCH($M164,'Fleet Roster'!$E$4:$E$103,0)),"Not found")&lt;&gt;"Active","Vehicle unavailable",IF(AND($T164="Delivered",OR($S164="",$P164="")),"Delivered row incomplete",IF(AND(OR($T164="Attempted",$T164="Exception"),$U164=""),"Missing exception code",IF(OR(NOT(ISNUMBER($N164)),$N164&lt;0,$N164&gt;'Settings'!$B$9),"Invalid package count",IF(OR(NOT(ISNUMBER($O164)),AND($P164&lt;&gt;"",NOT(ISNUMBER($P164))),$O164&lt;0,$O164&gt;'Settings'!$B$10,$P164&lt;0,$P164&gt;'Settings'!$B$10),"Invalid miles",IF($X164&gt;$W164,"COD collected exceeds amount","OK")))))))))))),"Review row")</f>
        <v/>
      </c>
    </row>
    <row r="165">
      <c r="A165" s="51" t="n"/>
      <c r="B165" s="26" t="n"/>
      <c r="C165" s="27" t="n"/>
      <c r="D165" s="26" t="n"/>
      <c r="E165" s="26" t="n"/>
      <c r="F165" s="28" t="n"/>
      <c r="G165" s="26" t="n"/>
      <c r="H165" s="26" t="n"/>
      <c r="I165" s="29" t="n"/>
      <c r="J165" s="30" t="n"/>
      <c r="K165" s="30" t="n"/>
      <c r="L165" s="26" t="n"/>
      <c r="M165" s="26" t="n"/>
      <c r="N165" s="27" t="n"/>
      <c r="O165" s="52" t="n"/>
      <c r="P165" s="52" t="n"/>
      <c r="Q165" s="30" t="n"/>
      <c r="R165" s="30" t="n"/>
      <c r="S165" s="30" t="n"/>
      <c r="T165" s="26" t="n"/>
      <c r="U165" s="26" t="n"/>
      <c r="V165" s="28" t="n"/>
      <c r="W165" s="32" t="n"/>
      <c r="X165" s="32" t="n"/>
      <c r="Y165" s="33">
        <f>IFERROR(IF(OR($R165="",$S165=""),"",ROUND(MOD($S165-$R165,1)*1440,0)),"")</f>
        <v/>
      </c>
      <c r="Z165" s="11">
        <f>IFERROR(IF(OR($T165&lt;&gt;"Delivered",$S165="",$K165=""),"",IF($S165&lt;=$K165,"Yes","No")),"")</f>
        <v/>
      </c>
      <c r="AA165" s="33">
        <f>IFERROR(IF(OR($T165&lt;&gt;"Delivered",$S165="",$K165=""),"",ROUND(MAX(0,($S165-$K165)*1440),0)),"")</f>
        <v/>
      </c>
      <c r="AB165" s="53">
        <f>IFERROR(IF(OR($P165="",$O165=""),"",$P165-$O165),"")</f>
        <v/>
      </c>
      <c r="AC165" s="35">
        <f>IFERROR(IF($P165="","",ROUND($P165*'Settings'!$B$6,2)),"")</f>
        <v/>
      </c>
      <c r="AD165" s="35">
        <f>IFERROR(IF($W165="","",MAX(0,$W165-IF($X165="",0,$X165))),"")</f>
        <v/>
      </c>
      <c r="AE165" s="16">
        <f>IFERROR(IF(COUNTA($A165:$X165)=0,"",IF(OR($A165="",$B165="",$C165="",$D165="",$E165="",$F165="",$G165="",$H165="",$I165="",$L165="",$M165="",$N165="",$T165=""),"Missing required field",IF(COUNTIFS($A$4:$A$1000,$A165,$B$4:$B$1000,$B165,$C$4:$C$1000,$C165)&gt;1,"Duplicate route stop",IF(OR($J165="",$K165=""),"Missing delivery window",IF($K165&lt;=$J165,"Invalid delivery window",IF(IFERROR(INDEX('Fleet Roster'!$C$4:$C$103,MATCH($L165,'Fleet Roster'!$A$4:$A$103,0)),"Not found")&lt;&gt;"Active","Driver not active",IF(IFERROR(INDEX('Fleet Roster'!$I$4:$I$103,MATCH($M165,'Fleet Roster'!$E$4:$E$103,0)),"Not found")&lt;&gt;"Active","Vehicle unavailable",IF(AND($T165="Delivered",OR($S165="",$P165="")),"Delivered row incomplete",IF(AND(OR($T165="Attempted",$T165="Exception"),$U165=""),"Missing exception code",IF(OR(NOT(ISNUMBER($N165)),$N165&lt;0,$N165&gt;'Settings'!$B$9),"Invalid package count",IF(OR(NOT(ISNUMBER($O165)),AND($P165&lt;&gt;"",NOT(ISNUMBER($P165))),$O165&lt;0,$O165&gt;'Settings'!$B$10,$P165&lt;0,$P165&gt;'Settings'!$B$10),"Invalid miles",IF($X165&gt;$W165,"COD collected exceeds amount","OK")))))))))))),"Review row")</f>
        <v/>
      </c>
    </row>
    <row r="166">
      <c r="A166" s="51" t="n"/>
      <c r="B166" s="26" t="n"/>
      <c r="C166" s="27" t="n"/>
      <c r="D166" s="26" t="n"/>
      <c r="E166" s="26" t="n"/>
      <c r="F166" s="28" t="n"/>
      <c r="G166" s="26" t="n"/>
      <c r="H166" s="26" t="n"/>
      <c r="I166" s="29" t="n"/>
      <c r="J166" s="30" t="n"/>
      <c r="K166" s="30" t="n"/>
      <c r="L166" s="26" t="n"/>
      <c r="M166" s="26" t="n"/>
      <c r="N166" s="27" t="n"/>
      <c r="O166" s="52" t="n"/>
      <c r="P166" s="52" t="n"/>
      <c r="Q166" s="30" t="n"/>
      <c r="R166" s="30" t="n"/>
      <c r="S166" s="30" t="n"/>
      <c r="T166" s="26" t="n"/>
      <c r="U166" s="26" t="n"/>
      <c r="V166" s="28" t="n"/>
      <c r="W166" s="32" t="n"/>
      <c r="X166" s="32" t="n"/>
      <c r="Y166" s="33">
        <f>IFERROR(IF(OR($R166="",$S166=""),"",ROUND(MOD($S166-$R166,1)*1440,0)),"")</f>
        <v/>
      </c>
      <c r="Z166" s="11">
        <f>IFERROR(IF(OR($T166&lt;&gt;"Delivered",$S166="",$K166=""),"",IF($S166&lt;=$K166,"Yes","No")),"")</f>
        <v/>
      </c>
      <c r="AA166" s="33">
        <f>IFERROR(IF(OR($T166&lt;&gt;"Delivered",$S166="",$K166=""),"",ROUND(MAX(0,($S166-$K166)*1440),0)),"")</f>
        <v/>
      </c>
      <c r="AB166" s="53">
        <f>IFERROR(IF(OR($P166="",$O166=""),"",$P166-$O166),"")</f>
        <v/>
      </c>
      <c r="AC166" s="35">
        <f>IFERROR(IF($P166="","",ROUND($P166*'Settings'!$B$6,2)),"")</f>
        <v/>
      </c>
      <c r="AD166" s="35">
        <f>IFERROR(IF($W166="","",MAX(0,$W166-IF($X166="",0,$X166))),"")</f>
        <v/>
      </c>
      <c r="AE166" s="16">
        <f>IFERROR(IF(COUNTA($A166:$X166)=0,"",IF(OR($A166="",$B166="",$C166="",$D166="",$E166="",$F166="",$G166="",$H166="",$I166="",$L166="",$M166="",$N166="",$T166=""),"Missing required field",IF(COUNTIFS($A$4:$A$1000,$A166,$B$4:$B$1000,$B166,$C$4:$C$1000,$C166)&gt;1,"Duplicate route stop",IF(OR($J166="",$K166=""),"Missing delivery window",IF($K166&lt;=$J166,"Invalid delivery window",IF(IFERROR(INDEX('Fleet Roster'!$C$4:$C$103,MATCH($L166,'Fleet Roster'!$A$4:$A$103,0)),"Not found")&lt;&gt;"Active","Driver not active",IF(IFERROR(INDEX('Fleet Roster'!$I$4:$I$103,MATCH($M166,'Fleet Roster'!$E$4:$E$103,0)),"Not found")&lt;&gt;"Active","Vehicle unavailable",IF(AND($T166="Delivered",OR($S166="",$P166="")),"Delivered row incomplete",IF(AND(OR($T166="Attempted",$T166="Exception"),$U166=""),"Missing exception code",IF(OR(NOT(ISNUMBER($N166)),$N166&lt;0,$N166&gt;'Settings'!$B$9),"Invalid package count",IF(OR(NOT(ISNUMBER($O166)),AND($P166&lt;&gt;"",NOT(ISNUMBER($P166))),$O166&lt;0,$O166&gt;'Settings'!$B$10,$P166&lt;0,$P166&gt;'Settings'!$B$10),"Invalid miles",IF($X166&gt;$W166,"COD collected exceeds amount","OK")))))))))))),"Review row")</f>
        <v/>
      </c>
    </row>
    <row r="167">
      <c r="A167" s="51" t="n"/>
      <c r="B167" s="26" t="n"/>
      <c r="C167" s="27" t="n"/>
      <c r="D167" s="26" t="n"/>
      <c r="E167" s="26" t="n"/>
      <c r="F167" s="28" t="n"/>
      <c r="G167" s="26" t="n"/>
      <c r="H167" s="26" t="n"/>
      <c r="I167" s="29" t="n"/>
      <c r="J167" s="30" t="n"/>
      <c r="K167" s="30" t="n"/>
      <c r="L167" s="26" t="n"/>
      <c r="M167" s="26" t="n"/>
      <c r="N167" s="27" t="n"/>
      <c r="O167" s="52" t="n"/>
      <c r="P167" s="52" t="n"/>
      <c r="Q167" s="30" t="n"/>
      <c r="R167" s="30" t="n"/>
      <c r="S167" s="30" t="n"/>
      <c r="T167" s="26" t="n"/>
      <c r="U167" s="26" t="n"/>
      <c r="V167" s="28" t="n"/>
      <c r="W167" s="32" t="n"/>
      <c r="X167" s="32" t="n"/>
      <c r="Y167" s="33">
        <f>IFERROR(IF(OR($R167="",$S167=""),"",ROUND(MOD($S167-$R167,1)*1440,0)),"")</f>
        <v/>
      </c>
      <c r="Z167" s="11">
        <f>IFERROR(IF(OR($T167&lt;&gt;"Delivered",$S167="",$K167=""),"",IF($S167&lt;=$K167,"Yes","No")),"")</f>
        <v/>
      </c>
      <c r="AA167" s="33">
        <f>IFERROR(IF(OR($T167&lt;&gt;"Delivered",$S167="",$K167=""),"",ROUND(MAX(0,($S167-$K167)*1440),0)),"")</f>
        <v/>
      </c>
      <c r="AB167" s="53">
        <f>IFERROR(IF(OR($P167="",$O167=""),"",$P167-$O167),"")</f>
        <v/>
      </c>
      <c r="AC167" s="35">
        <f>IFERROR(IF($P167="","",ROUND($P167*'Settings'!$B$6,2)),"")</f>
        <v/>
      </c>
      <c r="AD167" s="35">
        <f>IFERROR(IF($W167="","",MAX(0,$W167-IF($X167="",0,$X167))),"")</f>
        <v/>
      </c>
      <c r="AE167" s="16">
        <f>IFERROR(IF(COUNTA($A167:$X167)=0,"",IF(OR($A167="",$B167="",$C167="",$D167="",$E167="",$F167="",$G167="",$H167="",$I167="",$L167="",$M167="",$N167="",$T167=""),"Missing required field",IF(COUNTIFS($A$4:$A$1000,$A167,$B$4:$B$1000,$B167,$C$4:$C$1000,$C167)&gt;1,"Duplicate route stop",IF(OR($J167="",$K167=""),"Missing delivery window",IF($K167&lt;=$J167,"Invalid delivery window",IF(IFERROR(INDEX('Fleet Roster'!$C$4:$C$103,MATCH($L167,'Fleet Roster'!$A$4:$A$103,0)),"Not found")&lt;&gt;"Active","Driver not active",IF(IFERROR(INDEX('Fleet Roster'!$I$4:$I$103,MATCH($M167,'Fleet Roster'!$E$4:$E$103,0)),"Not found")&lt;&gt;"Active","Vehicle unavailable",IF(AND($T167="Delivered",OR($S167="",$P167="")),"Delivered row incomplete",IF(AND(OR($T167="Attempted",$T167="Exception"),$U167=""),"Missing exception code",IF(OR(NOT(ISNUMBER($N167)),$N167&lt;0,$N167&gt;'Settings'!$B$9),"Invalid package count",IF(OR(NOT(ISNUMBER($O167)),AND($P167&lt;&gt;"",NOT(ISNUMBER($P167))),$O167&lt;0,$O167&gt;'Settings'!$B$10,$P167&lt;0,$P167&gt;'Settings'!$B$10),"Invalid miles",IF($X167&gt;$W167,"COD collected exceeds amount","OK")))))))))))),"Review row")</f>
        <v/>
      </c>
    </row>
    <row r="168">
      <c r="A168" s="51" t="n"/>
      <c r="B168" s="26" t="n"/>
      <c r="C168" s="27" t="n"/>
      <c r="D168" s="26" t="n"/>
      <c r="E168" s="26" t="n"/>
      <c r="F168" s="28" t="n"/>
      <c r="G168" s="26" t="n"/>
      <c r="H168" s="26" t="n"/>
      <c r="I168" s="29" t="n"/>
      <c r="J168" s="30" t="n"/>
      <c r="K168" s="30" t="n"/>
      <c r="L168" s="26" t="n"/>
      <c r="M168" s="26" t="n"/>
      <c r="N168" s="27" t="n"/>
      <c r="O168" s="52" t="n"/>
      <c r="P168" s="52" t="n"/>
      <c r="Q168" s="30" t="n"/>
      <c r="R168" s="30" t="n"/>
      <c r="S168" s="30" t="n"/>
      <c r="T168" s="26" t="n"/>
      <c r="U168" s="26" t="n"/>
      <c r="V168" s="28" t="n"/>
      <c r="W168" s="32" t="n"/>
      <c r="X168" s="32" t="n"/>
      <c r="Y168" s="33">
        <f>IFERROR(IF(OR($R168="",$S168=""),"",ROUND(MOD($S168-$R168,1)*1440,0)),"")</f>
        <v/>
      </c>
      <c r="Z168" s="11">
        <f>IFERROR(IF(OR($T168&lt;&gt;"Delivered",$S168="",$K168=""),"",IF($S168&lt;=$K168,"Yes","No")),"")</f>
        <v/>
      </c>
      <c r="AA168" s="33">
        <f>IFERROR(IF(OR($T168&lt;&gt;"Delivered",$S168="",$K168=""),"",ROUND(MAX(0,($S168-$K168)*1440),0)),"")</f>
        <v/>
      </c>
      <c r="AB168" s="53">
        <f>IFERROR(IF(OR($P168="",$O168=""),"",$P168-$O168),"")</f>
        <v/>
      </c>
      <c r="AC168" s="35">
        <f>IFERROR(IF($P168="","",ROUND($P168*'Settings'!$B$6,2)),"")</f>
        <v/>
      </c>
      <c r="AD168" s="35">
        <f>IFERROR(IF($W168="","",MAX(0,$W168-IF($X168="",0,$X168))),"")</f>
        <v/>
      </c>
      <c r="AE168" s="16">
        <f>IFERROR(IF(COUNTA($A168:$X168)=0,"",IF(OR($A168="",$B168="",$C168="",$D168="",$E168="",$F168="",$G168="",$H168="",$I168="",$L168="",$M168="",$N168="",$T168=""),"Missing required field",IF(COUNTIFS($A$4:$A$1000,$A168,$B$4:$B$1000,$B168,$C$4:$C$1000,$C168)&gt;1,"Duplicate route stop",IF(OR($J168="",$K168=""),"Missing delivery window",IF($K168&lt;=$J168,"Invalid delivery window",IF(IFERROR(INDEX('Fleet Roster'!$C$4:$C$103,MATCH($L168,'Fleet Roster'!$A$4:$A$103,0)),"Not found")&lt;&gt;"Active","Driver not active",IF(IFERROR(INDEX('Fleet Roster'!$I$4:$I$103,MATCH($M168,'Fleet Roster'!$E$4:$E$103,0)),"Not found")&lt;&gt;"Active","Vehicle unavailable",IF(AND($T168="Delivered",OR($S168="",$P168="")),"Delivered row incomplete",IF(AND(OR($T168="Attempted",$T168="Exception"),$U168=""),"Missing exception code",IF(OR(NOT(ISNUMBER($N168)),$N168&lt;0,$N168&gt;'Settings'!$B$9),"Invalid package count",IF(OR(NOT(ISNUMBER($O168)),AND($P168&lt;&gt;"",NOT(ISNUMBER($P168))),$O168&lt;0,$O168&gt;'Settings'!$B$10,$P168&lt;0,$P168&gt;'Settings'!$B$10),"Invalid miles",IF($X168&gt;$W168,"COD collected exceeds amount","OK")))))))))))),"Review row")</f>
        <v/>
      </c>
    </row>
    <row r="169">
      <c r="A169" s="51" t="n"/>
      <c r="B169" s="26" t="n"/>
      <c r="C169" s="27" t="n"/>
      <c r="D169" s="26" t="n"/>
      <c r="E169" s="26" t="n"/>
      <c r="F169" s="28" t="n"/>
      <c r="G169" s="26" t="n"/>
      <c r="H169" s="26" t="n"/>
      <c r="I169" s="29" t="n"/>
      <c r="J169" s="30" t="n"/>
      <c r="K169" s="30" t="n"/>
      <c r="L169" s="26" t="n"/>
      <c r="M169" s="26" t="n"/>
      <c r="N169" s="27" t="n"/>
      <c r="O169" s="52" t="n"/>
      <c r="P169" s="52" t="n"/>
      <c r="Q169" s="30" t="n"/>
      <c r="R169" s="30" t="n"/>
      <c r="S169" s="30" t="n"/>
      <c r="T169" s="26" t="n"/>
      <c r="U169" s="26" t="n"/>
      <c r="V169" s="28" t="n"/>
      <c r="W169" s="32" t="n"/>
      <c r="X169" s="32" t="n"/>
      <c r="Y169" s="33">
        <f>IFERROR(IF(OR($R169="",$S169=""),"",ROUND(MOD($S169-$R169,1)*1440,0)),"")</f>
        <v/>
      </c>
      <c r="Z169" s="11">
        <f>IFERROR(IF(OR($T169&lt;&gt;"Delivered",$S169="",$K169=""),"",IF($S169&lt;=$K169,"Yes","No")),"")</f>
        <v/>
      </c>
      <c r="AA169" s="33">
        <f>IFERROR(IF(OR($T169&lt;&gt;"Delivered",$S169="",$K169=""),"",ROUND(MAX(0,($S169-$K169)*1440),0)),"")</f>
        <v/>
      </c>
      <c r="AB169" s="53">
        <f>IFERROR(IF(OR($P169="",$O169=""),"",$P169-$O169),"")</f>
        <v/>
      </c>
      <c r="AC169" s="35">
        <f>IFERROR(IF($P169="","",ROUND($P169*'Settings'!$B$6,2)),"")</f>
        <v/>
      </c>
      <c r="AD169" s="35">
        <f>IFERROR(IF($W169="","",MAX(0,$W169-IF($X169="",0,$X169))),"")</f>
        <v/>
      </c>
      <c r="AE169" s="16">
        <f>IFERROR(IF(COUNTA($A169:$X169)=0,"",IF(OR($A169="",$B169="",$C169="",$D169="",$E169="",$F169="",$G169="",$H169="",$I169="",$L169="",$M169="",$N169="",$T169=""),"Missing required field",IF(COUNTIFS($A$4:$A$1000,$A169,$B$4:$B$1000,$B169,$C$4:$C$1000,$C169)&gt;1,"Duplicate route stop",IF(OR($J169="",$K169=""),"Missing delivery window",IF($K169&lt;=$J169,"Invalid delivery window",IF(IFERROR(INDEX('Fleet Roster'!$C$4:$C$103,MATCH($L169,'Fleet Roster'!$A$4:$A$103,0)),"Not found")&lt;&gt;"Active","Driver not active",IF(IFERROR(INDEX('Fleet Roster'!$I$4:$I$103,MATCH($M169,'Fleet Roster'!$E$4:$E$103,0)),"Not found")&lt;&gt;"Active","Vehicle unavailable",IF(AND($T169="Delivered",OR($S169="",$P169="")),"Delivered row incomplete",IF(AND(OR($T169="Attempted",$T169="Exception"),$U169=""),"Missing exception code",IF(OR(NOT(ISNUMBER($N169)),$N169&lt;0,$N169&gt;'Settings'!$B$9),"Invalid package count",IF(OR(NOT(ISNUMBER($O169)),AND($P169&lt;&gt;"",NOT(ISNUMBER($P169))),$O169&lt;0,$O169&gt;'Settings'!$B$10,$P169&lt;0,$P169&gt;'Settings'!$B$10),"Invalid miles",IF($X169&gt;$W169,"COD collected exceeds amount","OK")))))))))))),"Review row")</f>
        <v/>
      </c>
    </row>
    <row r="170">
      <c r="A170" s="51" t="n"/>
      <c r="B170" s="26" t="n"/>
      <c r="C170" s="27" t="n"/>
      <c r="D170" s="26" t="n"/>
      <c r="E170" s="26" t="n"/>
      <c r="F170" s="28" t="n"/>
      <c r="G170" s="26" t="n"/>
      <c r="H170" s="26" t="n"/>
      <c r="I170" s="29" t="n"/>
      <c r="J170" s="30" t="n"/>
      <c r="K170" s="30" t="n"/>
      <c r="L170" s="26" t="n"/>
      <c r="M170" s="26" t="n"/>
      <c r="N170" s="27" t="n"/>
      <c r="O170" s="52" t="n"/>
      <c r="P170" s="52" t="n"/>
      <c r="Q170" s="30" t="n"/>
      <c r="R170" s="30" t="n"/>
      <c r="S170" s="30" t="n"/>
      <c r="T170" s="26" t="n"/>
      <c r="U170" s="26" t="n"/>
      <c r="V170" s="28" t="n"/>
      <c r="W170" s="32" t="n"/>
      <c r="X170" s="32" t="n"/>
      <c r="Y170" s="33">
        <f>IFERROR(IF(OR($R170="",$S170=""),"",ROUND(MOD($S170-$R170,1)*1440,0)),"")</f>
        <v/>
      </c>
      <c r="Z170" s="11">
        <f>IFERROR(IF(OR($T170&lt;&gt;"Delivered",$S170="",$K170=""),"",IF($S170&lt;=$K170,"Yes","No")),"")</f>
        <v/>
      </c>
      <c r="AA170" s="33">
        <f>IFERROR(IF(OR($T170&lt;&gt;"Delivered",$S170="",$K170=""),"",ROUND(MAX(0,($S170-$K170)*1440),0)),"")</f>
        <v/>
      </c>
      <c r="AB170" s="53">
        <f>IFERROR(IF(OR($P170="",$O170=""),"",$P170-$O170),"")</f>
        <v/>
      </c>
      <c r="AC170" s="35">
        <f>IFERROR(IF($P170="","",ROUND($P170*'Settings'!$B$6,2)),"")</f>
        <v/>
      </c>
      <c r="AD170" s="35">
        <f>IFERROR(IF($W170="","",MAX(0,$W170-IF($X170="",0,$X170))),"")</f>
        <v/>
      </c>
      <c r="AE170" s="16">
        <f>IFERROR(IF(COUNTA($A170:$X170)=0,"",IF(OR($A170="",$B170="",$C170="",$D170="",$E170="",$F170="",$G170="",$H170="",$I170="",$L170="",$M170="",$N170="",$T170=""),"Missing required field",IF(COUNTIFS($A$4:$A$1000,$A170,$B$4:$B$1000,$B170,$C$4:$C$1000,$C170)&gt;1,"Duplicate route stop",IF(OR($J170="",$K170=""),"Missing delivery window",IF($K170&lt;=$J170,"Invalid delivery window",IF(IFERROR(INDEX('Fleet Roster'!$C$4:$C$103,MATCH($L170,'Fleet Roster'!$A$4:$A$103,0)),"Not found")&lt;&gt;"Active","Driver not active",IF(IFERROR(INDEX('Fleet Roster'!$I$4:$I$103,MATCH($M170,'Fleet Roster'!$E$4:$E$103,0)),"Not found")&lt;&gt;"Active","Vehicle unavailable",IF(AND($T170="Delivered",OR($S170="",$P170="")),"Delivered row incomplete",IF(AND(OR($T170="Attempted",$T170="Exception"),$U170=""),"Missing exception code",IF(OR(NOT(ISNUMBER($N170)),$N170&lt;0,$N170&gt;'Settings'!$B$9),"Invalid package count",IF(OR(NOT(ISNUMBER($O170)),AND($P170&lt;&gt;"",NOT(ISNUMBER($P170))),$O170&lt;0,$O170&gt;'Settings'!$B$10,$P170&lt;0,$P170&gt;'Settings'!$B$10),"Invalid miles",IF($X170&gt;$W170,"COD collected exceeds amount","OK")))))))))))),"Review row")</f>
        <v/>
      </c>
    </row>
    <row r="171">
      <c r="A171" s="51" t="n"/>
      <c r="B171" s="26" t="n"/>
      <c r="C171" s="27" t="n"/>
      <c r="D171" s="26" t="n"/>
      <c r="E171" s="26" t="n"/>
      <c r="F171" s="28" t="n"/>
      <c r="G171" s="26" t="n"/>
      <c r="H171" s="26" t="n"/>
      <c r="I171" s="29" t="n"/>
      <c r="J171" s="30" t="n"/>
      <c r="K171" s="30" t="n"/>
      <c r="L171" s="26" t="n"/>
      <c r="M171" s="26" t="n"/>
      <c r="N171" s="27" t="n"/>
      <c r="O171" s="52" t="n"/>
      <c r="P171" s="52" t="n"/>
      <c r="Q171" s="30" t="n"/>
      <c r="R171" s="30" t="n"/>
      <c r="S171" s="30" t="n"/>
      <c r="T171" s="26" t="n"/>
      <c r="U171" s="26" t="n"/>
      <c r="V171" s="28" t="n"/>
      <c r="W171" s="32" t="n"/>
      <c r="X171" s="32" t="n"/>
      <c r="Y171" s="33">
        <f>IFERROR(IF(OR($R171="",$S171=""),"",ROUND(MOD($S171-$R171,1)*1440,0)),"")</f>
        <v/>
      </c>
      <c r="Z171" s="11">
        <f>IFERROR(IF(OR($T171&lt;&gt;"Delivered",$S171="",$K171=""),"",IF($S171&lt;=$K171,"Yes","No")),"")</f>
        <v/>
      </c>
      <c r="AA171" s="33">
        <f>IFERROR(IF(OR($T171&lt;&gt;"Delivered",$S171="",$K171=""),"",ROUND(MAX(0,($S171-$K171)*1440),0)),"")</f>
        <v/>
      </c>
      <c r="AB171" s="53">
        <f>IFERROR(IF(OR($P171="",$O171=""),"",$P171-$O171),"")</f>
        <v/>
      </c>
      <c r="AC171" s="35">
        <f>IFERROR(IF($P171="","",ROUND($P171*'Settings'!$B$6,2)),"")</f>
        <v/>
      </c>
      <c r="AD171" s="35">
        <f>IFERROR(IF($W171="","",MAX(0,$W171-IF($X171="",0,$X171))),"")</f>
        <v/>
      </c>
      <c r="AE171" s="16">
        <f>IFERROR(IF(COUNTA($A171:$X171)=0,"",IF(OR($A171="",$B171="",$C171="",$D171="",$E171="",$F171="",$G171="",$H171="",$I171="",$L171="",$M171="",$N171="",$T171=""),"Missing required field",IF(COUNTIFS($A$4:$A$1000,$A171,$B$4:$B$1000,$B171,$C$4:$C$1000,$C171)&gt;1,"Duplicate route stop",IF(OR($J171="",$K171=""),"Missing delivery window",IF($K171&lt;=$J171,"Invalid delivery window",IF(IFERROR(INDEX('Fleet Roster'!$C$4:$C$103,MATCH($L171,'Fleet Roster'!$A$4:$A$103,0)),"Not found")&lt;&gt;"Active","Driver not active",IF(IFERROR(INDEX('Fleet Roster'!$I$4:$I$103,MATCH($M171,'Fleet Roster'!$E$4:$E$103,0)),"Not found")&lt;&gt;"Active","Vehicle unavailable",IF(AND($T171="Delivered",OR($S171="",$P171="")),"Delivered row incomplete",IF(AND(OR($T171="Attempted",$T171="Exception"),$U171=""),"Missing exception code",IF(OR(NOT(ISNUMBER($N171)),$N171&lt;0,$N171&gt;'Settings'!$B$9),"Invalid package count",IF(OR(NOT(ISNUMBER($O171)),AND($P171&lt;&gt;"",NOT(ISNUMBER($P171))),$O171&lt;0,$O171&gt;'Settings'!$B$10,$P171&lt;0,$P171&gt;'Settings'!$B$10),"Invalid miles",IF($X171&gt;$W171,"COD collected exceeds amount","OK")))))))))))),"Review row")</f>
        <v/>
      </c>
    </row>
    <row r="172">
      <c r="A172" s="51" t="n"/>
      <c r="B172" s="26" t="n"/>
      <c r="C172" s="27" t="n"/>
      <c r="D172" s="26" t="n"/>
      <c r="E172" s="26" t="n"/>
      <c r="F172" s="28" t="n"/>
      <c r="G172" s="26" t="n"/>
      <c r="H172" s="26" t="n"/>
      <c r="I172" s="29" t="n"/>
      <c r="J172" s="30" t="n"/>
      <c r="K172" s="30" t="n"/>
      <c r="L172" s="26" t="n"/>
      <c r="M172" s="26" t="n"/>
      <c r="N172" s="27" t="n"/>
      <c r="O172" s="52" t="n"/>
      <c r="P172" s="52" t="n"/>
      <c r="Q172" s="30" t="n"/>
      <c r="R172" s="30" t="n"/>
      <c r="S172" s="30" t="n"/>
      <c r="T172" s="26" t="n"/>
      <c r="U172" s="26" t="n"/>
      <c r="V172" s="28" t="n"/>
      <c r="W172" s="32" t="n"/>
      <c r="X172" s="32" t="n"/>
      <c r="Y172" s="33">
        <f>IFERROR(IF(OR($R172="",$S172=""),"",ROUND(MOD($S172-$R172,1)*1440,0)),"")</f>
        <v/>
      </c>
      <c r="Z172" s="11">
        <f>IFERROR(IF(OR($T172&lt;&gt;"Delivered",$S172="",$K172=""),"",IF($S172&lt;=$K172,"Yes","No")),"")</f>
        <v/>
      </c>
      <c r="AA172" s="33">
        <f>IFERROR(IF(OR($T172&lt;&gt;"Delivered",$S172="",$K172=""),"",ROUND(MAX(0,($S172-$K172)*1440),0)),"")</f>
        <v/>
      </c>
      <c r="AB172" s="53">
        <f>IFERROR(IF(OR($P172="",$O172=""),"",$P172-$O172),"")</f>
        <v/>
      </c>
      <c r="AC172" s="35">
        <f>IFERROR(IF($P172="","",ROUND($P172*'Settings'!$B$6,2)),"")</f>
        <v/>
      </c>
      <c r="AD172" s="35">
        <f>IFERROR(IF($W172="","",MAX(0,$W172-IF($X172="",0,$X172))),"")</f>
        <v/>
      </c>
      <c r="AE172" s="16">
        <f>IFERROR(IF(COUNTA($A172:$X172)=0,"",IF(OR($A172="",$B172="",$C172="",$D172="",$E172="",$F172="",$G172="",$H172="",$I172="",$L172="",$M172="",$N172="",$T172=""),"Missing required field",IF(COUNTIFS($A$4:$A$1000,$A172,$B$4:$B$1000,$B172,$C$4:$C$1000,$C172)&gt;1,"Duplicate route stop",IF(OR($J172="",$K172=""),"Missing delivery window",IF($K172&lt;=$J172,"Invalid delivery window",IF(IFERROR(INDEX('Fleet Roster'!$C$4:$C$103,MATCH($L172,'Fleet Roster'!$A$4:$A$103,0)),"Not found")&lt;&gt;"Active","Driver not active",IF(IFERROR(INDEX('Fleet Roster'!$I$4:$I$103,MATCH($M172,'Fleet Roster'!$E$4:$E$103,0)),"Not found")&lt;&gt;"Active","Vehicle unavailable",IF(AND($T172="Delivered",OR($S172="",$P172="")),"Delivered row incomplete",IF(AND(OR($T172="Attempted",$T172="Exception"),$U172=""),"Missing exception code",IF(OR(NOT(ISNUMBER($N172)),$N172&lt;0,$N172&gt;'Settings'!$B$9),"Invalid package count",IF(OR(NOT(ISNUMBER($O172)),AND($P172&lt;&gt;"",NOT(ISNUMBER($P172))),$O172&lt;0,$O172&gt;'Settings'!$B$10,$P172&lt;0,$P172&gt;'Settings'!$B$10),"Invalid miles",IF($X172&gt;$W172,"COD collected exceeds amount","OK")))))))))))),"Review row")</f>
        <v/>
      </c>
    </row>
    <row r="173">
      <c r="A173" s="51" t="n"/>
      <c r="B173" s="26" t="n"/>
      <c r="C173" s="27" t="n"/>
      <c r="D173" s="26" t="n"/>
      <c r="E173" s="26" t="n"/>
      <c r="F173" s="28" t="n"/>
      <c r="G173" s="26" t="n"/>
      <c r="H173" s="26" t="n"/>
      <c r="I173" s="29" t="n"/>
      <c r="J173" s="30" t="n"/>
      <c r="K173" s="30" t="n"/>
      <c r="L173" s="26" t="n"/>
      <c r="M173" s="26" t="n"/>
      <c r="N173" s="27" t="n"/>
      <c r="O173" s="52" t="n"/>
      <c r="P173" s="52" t="n"/>
      <c r="Q173" s="30" t="n"/>
      <c r="R173" s="30" t="n"/>
      <c r="S173" s="30" t="n"/>
      <c r="T173" s="26" t="n"/>
      <c r="U173" s="26" t="n"/>
      <c r="V173" s="28" t="n"/>
      <c r="W173" s="32" t="n"/>
      <c r="X173" s="32" t="n"/>
      <c r="Y173" s="33">
        <f>IFERROR(IF(OR($R173="",$S173=""),"",ROUND(MOD($S173-$R173,1)*1440,0)),"")</f>
        <v/>
      </c>
      <c r="Z173" s="11">
        <f>IFERROR(IF(OR($T173&lt;&gt;"Delivered",$S173="",$K173=""),"",IF($S173&lt;=$K173,"Yes","No")),"")</f>
        <v/>
      </c>
      <c r="AA173" s="33">
        <f>IFERROR(IF(OR($T173&lt;&gt;"Delivered",$S173="",$K173=""),"",ROUND(MAX(0,($S173-$K173)*1440),0)),"")</f>
        <v/>
      </c>
      <c r="AB173" s="53">
        <f>IFERROR(IF(OR($P173="",$O173=""),"",$P173-$O173),"")</f>
        <v/>
      </c>
      <c r="AC173" s="35">
        <f>IFERROR(IF($P173="","",ROUND($P173*'Settings'!$B$6,2)),"")</f>
        <v/>
      </c>
      <c r="AD173" s="35">
        <f>IFERROR(IF($W173="","",MAX(0,$W173-IF($X173="",0,$X173))),"")</f>
        <v/>
      </c>
      <c r="AE173" s="16">
        <f>IFERROR(IF(COUNTA($A173:$X173)=0,"",IF(OR($A173="",$B173="",$C173="",$D173="",$E173="",$F173="",$G173="",$H173="",$I173="",$L173="",$M173="",$N173="",$T173=""),"Missing required field",IF(COUNTIFS($A$4:$A$1000,$A173,$B$4:$B$1000,$B173,$C$4:$C$1000,$C173)&gt;1,"Duplicate route stop",IF(OR($J173="",$K173=""),"Missing delivery window",IF($K173&lt;=$J173,"Invalid delivery window",IF(IFERROR(INDEX('Fleet Roster'!$C$4:$C$103,MATCH($L173,'Fleet Roster'!$A$4:$A$103,0)),"Not found")&lt;&gt;"Active","Driver not active",IF(IFERROR(INDEX('Fleet Roster'!$I$4:$I$103,MATCH($M173,'Fleet Roster'!$E$4:$E$103,0)),"Not found")&lt;&gt;"Active","Vehicle unavailable",IF(AND($T173="Delivered",OR($S173="",$P173="")),"Delivered row incomplete",IF(AND(OR($T173="Attempted",$T173="Exception"),$U173=""),"Missing exception code",IF(OR(NOT(ISNUMBER($N173)),$N173&lt;0,$N173&gt;'Settings'!$B$9),"Invalid package count",IF(OR(NOT(ISNUMBER($O173)),AND($P173&lt;&gt;"",NOT(ISNUMBER($P173))),$O173&lt;0,$O173&gt;'Settings'!$B$10,$P173&lt;0,$P173&gt;'Settings'!$B$10),"Invalid miles",IF($X173&gt;$W173,"COD collected exceeds amount","OK")))))))))))),"Review row")</f>
        <v/>
      </c>
    </row>
    <row r="174">
      <c r="A174" s="51" t="n"/>
      <c r="B174" s="26" t="n"/>
      <c r="C174" s="27" t="n"/>
      <c r="D174" s="26" t="n"/>
      <c r="E174" s="26" t="n"/>
      <c r="F174" s="28" t="n"/>
      <c r="G174" s="26" t="n"/>
      <c r="H174" s="26" t="n"/>
      <c r="I174" s="29" t="n"/>
      <c r="J174" s="30" t="n"/>
      <c r="K174" s="30" t="n"/>
      <c r="L174" s="26" t="n"/>
      <c r="M174" s="26" t="n"/>
      <c r="N174" s="27" t="n"/>
      <c r="O174" s="52" t="n"/>
      <c r="P174" s="52" t="n"/>
      <c r="Q174" s="30" t="n"/>
      <c r="R174" s="30" t="n"/>
      <c r="S174" s="30" t="n"/>
      <c r="T174" s="26" t="n"/>
      <c r="U174" s="26" t="n"/>
      <c r="V174" s="28" t="n"/>
      <c r="W174" s="32" t="n"/>
      <c r="X174" s="32" t="n"/>
      <c r="Y174" s="33">
        <f>IFERROR(IF(OR($R174="",$S174=""),"",ROUND(MOD($S174-$R174,1)*1440,0)),"")</f>
        <v/>
      </c>
      <c r="Z174" s="11">
        <f>IFERROR(IF(OR($T174&lt;&gt;"Delivered",$S174="",$K174=""),"",IF($S174&lt;=$K174,"Yes","No")),"")</f>
        <v/>
      </c>
      <c r="AA174" s="33">
        <f>IFERROR(IF(OR($T174&lt;&gt;"Delivered",$S174="",$K174=""),"",ROUND(MAX(0,($S174-$K174)*1440),0)),"")</f>
        <v/>
      </c>
      <c r="AB174" s="53">
        <f>IFERROR(IF(OR($P174="",$O174=""),"",$P174-$O174),"")</f>
        <v/>
      </c>
      <c r="AC174" s="35">
        <f>IFERROR(IF($P174="","",ROUND($P174*'Settings'!$B$6,2)),"")</f>
        <v/>
      </c>
      <c r="AD174" s="35">
        <f>IFERROR(IF($W174="","",MAX(0,$W174-IF($X174="",0,$X174))),"")</f>
        <v/>
      </c>
      <c r="AE174" s="16">
        <f>IFERROR(IF(COUNTA($A174:$X174)=0,"",IF(OR($A174="",$B174="",$C174="",$D174="",$E174="",$F174="",$G174="",$H174="",$I174="",$L174="",$M174="",$N174="",$T174=""),"Missing required field",IF(COUNTIFS($A$4:$A$1000,$A174,$B$4:$B$1000,$B174,$C$4:$C$1000,$C174)&gt;1,"Duplicate route stop",IF(OR($J174="",$K174=""),"Missing delivery window",IF($K174&lt;=$J174,"Invalid delivery window",IF(IFERROR(INDEX('Fleet Roster'!$C$4:$C$103,MATCH($L174,'Fleet Roster'!$A$4:$A$103,0)),"Not found")&lt;&gt;"Active","Driver not active",IF(IFERROR(INDEX('Fleet Roster'!$I$4:$I$103,MATCH($M174,'Fleet Roster'!$E$4:$E$103,0)),"Not found")&lt;&gt;"Active","Vehicle unavailable",IF(AND($T174="Delivered",OR($S174="",$P174="")),"Delivered row incomplete",IF(AND(OR($T174="Attempted",$T174="Exception"),$U174=""),"Missing exception code",IF(OR(NOT(ISNUMBER($N174)),$N174&lt;0,$N174&gt;'Settings'!$B$9),"Invalid package count",IF(OR(NOT(ISNUMBER($O174)),AND($P174&lt;&gt;"",NOT(ISNUMBER($P174))),$O174&lt;0,$O174&gt;'Settings'!$B$10,$P174&lt;0,$P174&gt;'Settings'!$B$10),"Invalid miles",IF($X174&gt;$W174,"COD collected exceeds amount","OK")))))))))))),"Review row")</f>
        <v/>
      </c>
    </row>
    <row r="175">
      <c r="A175" s="51" t="n"/>
      <c r="B175" s="26" t="n"/>
      <c r="C175" s="27" t="n"/>
      <c r="D175" s="26" t="n"/>
      <c r="E175" s="26" t="n"/>
      <c r="F175" s="28" t="n"/>
      <c r="G175" s="26" t="n"/>
      <c r="H175" s="26" t="n"/>
      <c r="I175" s="29" t="n"/>
      <c r="J175" s="30" t="n"/>
      <c r="K175" s="30" t="n"/>
      <c r="L175" s="26" t="n"/>
      <c r="M175" s="26" t="n"/>
      <c r="N175" s="27" t="n"/>
      <c r="O175" s="52" t="n"/>
      <c r="P175" s="52" t="n"/>
      <c r="Q175" s="30" t="n"/>
      <c r="R175" s="30" t="n"/>
      <c r="S175" s="30" t="n"/>
      <c r="T175" s="26" t="n"/>
      <c r="U175" s="26" t="n"/>
      <c r="V175" s="28" t="n"/>
      <c r="W175" s="32" t="n"/>
      <c r="X175" s="32" t="n"/>
      <c r="Y175" s="33">
        <f>IFERROR(IF(OR($R175="",$S175=""),"",ROUND(MOD($S175-$R175,1)*1440,0)),"")</f>
        <v/>
      </c>
      <c r="Z175" s="11">
        <f>IFERROR(IF(OR($T175&lt;&gt;"Delivered",$S175="",$K175=""),"",IF($S175&lt;=$K175,"Yes","No")),"")</f>
        <v/>
      </c>
      <c r="AA175" s="33">
        <f>IFERROR(IF(OR($T175&lt;&gt;"Delivered",$S175="",$K175=""),"",ROUND(MAX(0,($S175-$K175)*1440),0)),"")</f>
        <v/>
      </c>
      <c r="AB175" s="53">
        <f>IFERROR(IF(OR($P175="",$O175=""),"",$P175-$O175),"")</f>
        <v/>
      </c>
      <c r="AC175" s="35">
        <f>IFERROR(IF($P175="","",ROUND($P175*'Settings'!$B$6,2)),"")</f>
        <v/>
      </c>
      <c r="AD175" s="35">
        <f>IFERROR(IF($W175="","",MAX(0,$W175-IF($X175="",0,$X175))),"")</f>
        <v/>
      </c>
      <c r="AE175" s="16">
        <f>IFERROR(IF(COUNTA($A175:$X175)=0,"",IF(OR($A175="",$B175="",$C175="",$D175="",$E175="",$F175="",$G175="",$H175="",$I175="",$L175="",$M175="",$N175="",$T175=""),"Missing required field",IF(COUNTIFS($A$4:$A$1000,$A175,$B$4:$B$1000,$B175,$C$4:$C$1000,$C175)&gt;1,"Duplicate route stop",IF(OR($J175="",$K175=""),"Missing delivery window",IF($K175&lt;=$J175,"Invalid delivery window",IF(IFERROR(INDEX('Fleet Roster'!$C$4:$C$103,MATCH($L175,'Fleet Roster'!$A$4:$A$103,0)),"Not found")&lt;&gt;"Active","Driver not active",IF(IFERROR(INDEX('Fleet Roster'!$I$4:$I$103,MATCH($M175,'Fleet Roster'!$E$4:$E$103,0)),"Not found")&lt;&gt;"Active","Vehicle unavailable",IF(AND($T175="Delivered",OR($S175="",$P175="")),"Delivered row incomplete",IF(AND(OR($T175="Attempted",$T175="Exception"),$U175=""),"Missing exception code",IF(OR(NOT(ISNUMBER($N175)),$N175&lt;0,$N175&gt;'Settings'!$B$9),"Invalid package count",IF(OR(NOT(ISNUMBER($O175)),AND($P175&lt;&gt;"",NOT(ISNUMBER($P175))),$O175&lt;0,$O175&gt;'Settings'!$B$10,$P175&lt;0,$P175&gt;'Settings'!$B$10),"Invalid miles",IF($X175&gt;$W175,"COD collected exceeds amount","OK")))))))))))),"Review row")</f>
        <v/>
      </c>
    </row>
    <row r="176">
      <c r="A176" s="51" t="n"/>
      <c r="B176" s="26" t="n"/>
      <c r="C176" s="27" t="n"/>
      <c r="D176" s="26" t="n"/>
      <c r="E176" s="26" t="n"/>
      <c r="F176" s="28" t="n"/>
      <c r="G176" s="26" t="n"/>
      <c r="H176" s="26" t="n"/>
      <c r="I176" s="29" t="n"/>
      <c r="J176" s="30" t="n"/>
      <c r="K176" s="30" t="n"/>
      <c r="L176" s="26" t="n"/>
      <c r="M176" s="26" t="n"/>
      <c r="N176" s="27" t="n"/>
      <c r="O176" s="52" t="n"/>
      <c r="P176" s="52" t="n"/>
      <c r="Q176" s="30" t="n"/>
      <c r="R176" s="30" t="n"/>
      <c r="S176" s="30" t="n"/>
      <c r="T176" s="26" t="n"/>
      <c r="U176" s="26" t="n"/>
      <c r="V176" s="28" t="n"/>
      <c r="W176" s="32" t="n"/>
      <c r="X176" s="32" t="n"/>
      <c r="Y176" s="33">
        <f>IFERROR(IF(OR($R176="",$S176=""),"",ROUND(MOD($S176-$R176,1)*1440,0)),"")</f>
        <v/>
      </c>
      <c r="Z176" s="11">
        <f>IFERROR(IF(OR($T176&lt;&gt;"Delivered",$S176="",$K176=""),"",IF($S176&lt;=$K176,"Yes","No")),"")</f>
        <v/>
      </c>
      <c r="AA176" s="33">
        <f>IFERROR(IF(OR($T176&lt;&gt;"Delivered",$S176="",$K176=""),"",ROUND(MAX(0,($S176-$K176)*1440),0)),"")</f>
        <v/>
      </c>
      <c r="AB176" s="53">
        <f>IFERROR(IF(OR($P176="",$O176=""),"",$P176-$O176),"")</f>
        <v/>
      </c>
      <c r="AC176" s="35">
        <f>IFERROR(IF($P176="","",ROUND($P176*'Settings'!$B$6,2)),"")</f>
        <v/>
      </c>
      <c r="AD176" s="35">
        <f>IFERROR(IF($W176="","",MAX(0,$W176-IF($X176="",0,$X176))),"")</f>
        <v/>
      </c>
      <c r="AE176" s="16">
        <f>IFERROR(IF(COUNTA($A176:$X176)=0,"",IF(OR($A176="",$B176="",$C176="",$D176="",$E176="",$F176="",$G176="",$H176="",$I176="",$L176="",$M176="",$N176="",$T176=""),"Missing required field",IF(COUNTIFS($A$4:$A$1000,$A176,$B$4:$B$1000,$B176,$C$4:$C$1000,$C176)&gt;1,"Duplicate route stop",IF(OR($J176="",$K176=""),"Missing delivery window",IF($K176&lt;=$J176,"Invalid delivery window",IF(IFERROR(INDEX('Fleet Roster'!$C$4:$C$103,MATCH($L176,'Fleet Roster'!$A$4:$A$103,0)),"Not found")&lt;&gt;"Active","Driver not active",IF(IFERROR(INDEX('Fleet Roster'!$I$4:$I$103,MATCH($M176,'Fleet Roster'!$E$4:$E$103,0)),"Not found")&lt;&gt;"Active","Vehicle unavailable",IF(AND($T176="Delivered",OR($S176="",$P176="")),"Delivered row incomplete",IF(AND(OR($T176="Attempted",$T176="Exception"),$U176=""),"Missing exception code",IF(OR(NOT(ISNUMBER($N176)),$N176&lt;0,$N176&gt;'Settings'!$B$9),"Invalid package count",IF(OR(NOT(ISNUMBER($O176)),AND($P176&lt;&gt;"",NOT(ISNUMBER($P176))),$O176&lt;0,$O176&gt;'Settings'!$B$10,$P176&lt;0,$P176&gt;'Settings'!$B$10),"Invalid miles",IF($X176&gt;$W176,"COD collected exceeds amount","OK")))))))))))),"Review row")</f>
        <v/>
      </c>
    </row>
    <row r="177">
      <c r="A177" s="51" t="n"/>
      <c r="B177" s="26" t="n"/>
      <c r="C177" s="27" t="n"/>
      <c r="D177" s="26" t="n"/>
      <c r="E177" s="26" t="n"/>
      <c r="F177" s="28" t="n"/>
      <c r="G177" s="26" t="n"/>
      <c r="H177" s="26" t="n"/>
      <c r="I177" s="29" t="n"/>
      <c r="J177" s="30" t="n"/>
      <c r="K177" s="30" t="n"/>
      <c r="L177" s="26" t="n"/>
      <c r="M177" s="26" t="n"/>
      <c r="N177" s="27" t="n"/>
      <c r="O177" s="52" t="n"/>
      <c r="P177" s="52" t="n"/>
      <c r="Q177" s="30" t="n"/>
      <c r="R177" s="30" t="n"/>
      <c r="S177" s="30" t="n"/>
      <c r="T177" s="26" t="n"/>
      <c r="U177" s="26" t="n"/>
      <c r="V177" s="28" t="n"/>
      <c r="W177" s="32" t="n"/>
      <c r="X177" s="32" t="n"/>
      <c r="Y177" s="33">
        <f>IFERROR(IF(OR($R177="",$S177=""),"",ROUND(MOD($S177-$R177,1)*1440,0)),"")</f>
        <v/>
      </c>
      <c r="Z177" s="11">
        <f>IFERROR(IF(OR($T177&lt;&gt;"Delivered",$S177="",$K177=""),"",IF($S177&lt;=$K177,"Yes","No")),"")</f>
        <v/>
      </c>
      <c r="AA177" s="33">
        <f>IFERROR(IF(OR($T177&lt;&gt;"Delivered",$S177="",$K177=""),"",ROUND(MAX(0,($S177-$K177)*1440),0)),"")</f>
        <v/>
      </c>
      <c r="AB177" s="53">
        <f>IFERROR(IF(OR($P177="",$O177=""),"",$P177-$O177),"")</f>
        <v/>
      </c>
      <c r="AC177" s="35">
        <f>IFERROR(IF($P177="","",ROUND($P177*'Settings'!$B$6,2)),"")</f>
        <v/>
      </c>
      <c r="AD177" s="35">
        <f>IFERROR(IF($W177="","",MAX(0,$W177-IF($X177="",0,$X177))),"")</f>
        <v/>
      </c>
      <c r="AE177" s="16">
        <f>IFERROR(IF(COUNTA($A177:$X177)=0,"",IF(OR($A177="",$B177="",$C177="",$D177="",$E177="",$F177="",$G177="",$H177="",$I177="",$L177="",$M177="",$N177="",$T177=""),"Missing required field",IF(COUNTIFS($A$4:$A$1000,$A177,$B$4:$B$1000,$B177,$C$4:$C$1000,$C177)&gt;1,"Duplicate route stop",IF(OR($J177="",$K177=""),"Missing delivery window",IF($K177&lt;=$J177,"Invalid delivery window",IF(IFERROR(INDEX('Fleet Roster'!$C$4:$C$103,MATCH($L177,'Fleet Roster'!$A$4:$A$103,0)),"Not found")&lt;&gt;"Active","Driver not active",IF(IFERROR(INDEX('Fleet Roster'!$I$4:$I$103,MATCH($M177,'Fleet Roster'!$E$4:$E$103,0)),"Not found")&lt;&gt;"Active","Vehicle unavailable",IF(AND($T177="Delivered",OR($S177="",$P177="")),"Delivered row incomplete",IF(AND(OR($T177="Attempted",$T177="Exception"),$U177=""),"Missing exception code",IF(OR(NOT(ISNUMBER($N177)),$N177&lt;0,$N177&gt;'Settings'!$B$9),"Invalid package count",IF(OR(NOT(ISNUMBER($O177)),AND($P177&lt;&gt;"",NOT(ISNUMBER($P177))),$O177&lt;0,$O177&gt;'Settings'!$B$10,$P177&lt;0,$P177&gt;'Settings'!$B$10),"Invalid miles",IF($X177&gt;$W177,"COD collected exceeds amount","OK")))))))))))),"Review row")</f>
        <v/>
      </c>
    </row>
    <row r="178">
      <c r="A178" s="51" t="n"/>
      <c r="B178" s="26" t="n"/>
      <c r="C178" s="27" t="n"/>
      <c r="D178" s="26" t="n"/>
      <c r="E178" s="26" t="n"/>
      <c r="F178" s="28" t="n"/>
      <c r="G178" s="26" t="n"/>
      <c r="H178" s="26" t="n"/>
      <c r="I178" s="29" t="n"/>
      <c r="J178" s="30" t="n"/>
      <c r="K178" s="30" t="n"/>
      <c r="L178" s="26" t="n"/>
      <c r="M178" s="26" t="n"/>
      <c r="N178" s="27" t="n"/>
      <c r="O178" s="52" t="n"/>
      <c r="P178" s="52" t="n"/>
      <c r="Q178" s="30" t="n"/>
      <c r="R178" s="30" t="n"/>
      <c r="S178" s="30" t="n"/>
      <c r="T178" s="26" t="n"/>
      <c r="U178" s="26" t="n"/>
      <c r="V178" s="28" t="n"/>
      <c r="W178" s="32" t="n"/>
      <c r="X178" s="32" t="n"/>
      <c r="Y178" s="33">
        <f>IFERROR(IF(OR($R178="",$S178=""),"",ROUND(MOD($S178-$R178,1)*1440,0)),"")</f>
        <v/>
      </c>
      <c r="Z178" s="11">
        <f>IFERROR(IF(OR($T178&lt;&gt;"Delivered",$S178="",$K178=""),"",IF($S178&lt;=$K178,"Yes","No")),"")</f>
        <v/>
      </c>
      <c r="AA178" s="33">
        <f>IFERROR(IF(OR($T178&lt;&gt;"Delivered",$S178="",$K178=""),"",ROUND(MAX(0,($S178-$K178)*1440),0)),"")</f>
        <v/>
      </c>
      <c r="AB178" s="53">
        <f>IFERROR(IF(OR($P178="",$O178=""),"",$P178-$O178),"")</f>
        <v/>
      </c>
      <c r="AC178" s="35">
        <f>IFERROR(IF($P178="","",ROUND($P178*'Settings'!$B$6,2)),"")</f>
        <v/>
      </c>
      <c r="AD178" s="35">
        <f>IFERROR(IF($W178="","",MAX(0,$W178-IF($X178="",0,$X178))),"")</f>
        <v/>
      </c>
      <c r="AE178" s="16">
        <f>IFERROR(IF(COUNTA($A178:$X178)=0,"",IF(OR($A178="",$B178="",$C178="",$D178="",$E178="",$F178="",$G178="",$H178="",$I178="",$L178="",$M178="",$N178="",$T178=""),"Missing required field",IF(COUNTIFS($A$4:$A$1000,$A178,$B$4:$B$1000,$B178,$C$4:$C$1000,$C178)&gt;1,"Duplicate route stop",IF(OR($J178="",$K178=""),"Missing delivery window",IF($K178&lt;=$J178,"Invalid delivery window",IF(IFERROR(INDEX('Fleet Roster'!$C$4:$C$103,MATCH($L178,'Fleet Roster'!$A$4:$A$103,0)),"Not found")&lt;&gt;"Active","Driver not active",IF(IFERROR(INDEX('Fleet Roster'!$I$4:$I$103,MATCH($M178,'Fleet Roster'!$E$4:$E$103,0)),"Not found")&lt;&gt;"Active","Vehicle unavailable",IF(AND($T178="Delivered",OR($S178="",$P178="")),"Delivered row incomplete",IF(AND(OR($T178="Attempted",$T178="Exception"),$U178=""),"Missing exception code",IF(OR(NOT(ISNUMBER($N178)),$N178&lt;0,$N178&gt;'Settings'!$B$9),"Invalid package count",IF(OR(NOT(ISNUMBER($O178)),AND($P178&lt;&gt;"",NOT(ISNUMBER($P178))),$O178&lt;0,$O178&gt;'Settings'!$B$10,$P178&lt;0,$P178&gt;'Settings'!$B$10),"Invalid miles",IF($X178&gt;$W178,"COD collected exceeds amount","OK")))))))))))),"Review row")</f>
        <v/>
      </c>
    </row>
    <row r="179">
      <c r="A179" s="51" t="n"/>
      <c r="B179" s="26" t="n"/>
      <c r="C179" s="27" t="n"/>
      <c r="D179" s="26" t="n"/>
      <c r="E179" s="26" t="n"/>
      <c r="F179" s="28" t="n"/>
      <c r="G179" s="26" t="n"/>
      <c r="H179" s="26" t="n"/>
      <c r="I179" s="29" t="n"/>
      <c r="J179" s="30" t="n"/>
      <c r="K179" s="30" t="n"/>
      <c r="L179" s="26" t="n"/>
      <c r="M179" s="26" t="n"/>
      <c r="N179" s="27" t="n"/>
      <c r="O179" s="52" t="n"/>
      <c r="P179" s="52" t="n"/>
      <c r="Q179" s="30" t="n"/>
      <c r="R179" s="30" t="n"/>
      <c r="S179" s="30" t="n"/>
      <c r="T179" s="26" t="n"/>
      <c r="U179" s="26" t="n"/>
      <c r="V179" s="28" t="n"/>
      <c r="W179" s="32" t="n"/>
      <c r="X179" s="32" t="n"/>
      <c r="Y179" s="33">
        <f>IFERROR(IF(OR($R179="",$S179=""),"",ROUND(MOD($S179-$R179,1)*1440,0)),"")</f>
        <v/>
      </c>
      <c r="Z179" s="11">
        <f>IFERROR(IF(OR($T179&lt;&gt;"Delivered",$S179="",$K179=""),"",IF($S179&lt;=$K179,"Yes","No")),"")</f>
        <v/>
      </c>
      <c r="AA179" s="33">
        <f>IFERROR(IF(OR($T179&lt;&gt;"Delivered",$S179="",$K179=""),"",ROUND(MAX(0,($S179-$K179)*1440),0)),"")</f>
        <v/>
      </c>
      <c r="AB179" s="53">
        <f>IFERROR(IF(OR($P179="",$O179=""),"",$P179-$O179),"")</f>
        <v/>
      </c>
      <c r="AC179" s="35">
        <f>IFERROR(IF($P179="","",ROUND($P179*'Settings'!$B$6,2)),"")</f>
        <v/>
      </c>
      <c r="AD179" s="35">
        <f>IFERROR(IF($W179="","",MAX(0,$W179-IF($X179="",0,$X179))),"")</f>
        <v/>
      </c>
      <c r="AE179" s="16">
        <f>IFERROR(IF(COUNTA($A179:$X179)=0,"",IF(OR($A179="",$B179="",$C179="",$D179="",$E179="",$F179="",$G179="",$H179="",$I179="",$L179="",$M179="",$N179="",$T179=""),"Missing required field",IF(COUNTIFS($A$4:$A$1000,$A179,$B$4:$B$1000,$B179,$C$4:$C$1000,$C179)&gt;1,"Duplicate route stop",IF(OR($J179="",$K179=""),"Missing delivery window",IF($K179&lt;=$J179,"Invalid delivery window",IF(IFERROR(INDEX('Fleet Roster'!$C$4:$C$103,MATCH($L179,'Fleet Roster'!$A$4:$A$103,0)),"Not found")&lt;&gt;"Active","Driver not active",IF(IFERROR(INDEX('Fleet Roster'!$I$4:$I$103,MATCH($M179,'Fleet Roster'!$E$4:$E$103,0)),"Not found")&lt;&gt;"Active","Vehicle unavailable",IF(AND($T179="Delivered",OR($S179="",$P179="")),"Delivered row incomplete",IF(AND(OR($T179="Attempted",$T179="Exception"),$U179=""),"Missing exception code",IF(OR(NOT(ISNUMBER($N179)),$N179&lt;0,$N179&gt;'Settings'!$B$9),"Invalid package count",IF(OR(NOT(ISNUMBER($O179)),AND($P179&lt;&gt;"",NOT(ISNUMBER($P179))),$O179&lt;0,$O179&gt;'Settings'!$B$10,$P179&lt;0,$P179&gt;'Settings'!$B$10),"Invalid miles",IF($X179&gt;$W179,"COD collected exceeds amount","OK")))))))))))),"Review row")</f>
        <v/>
      </c>
    </row>
    <row r="180">
      <c r="A180" s="51" t="n"/>
      <c r="B180" s="26" t="n"/>
      <c r="C180" s="27" t="n"/>
      <c r="D180" s="26" t="n"/>
      <c r="E180" s="26" t="n"/>
      <c r="F180" s="28" t="n"/>
      <c r="G180" s="26" t="n"/>
      <c r="H180" s="26" t="n"/>
      <c r="I180" s="29" t="n"/>
      <c r="J180" s="30" t="n"/>
      <c r="K180" s="30" t="n"/>
      <c r="L180" s="26" t="n"/>
      <c r="M180" s="26" t="n"/>
      <c r="N180" s="27" t="n"/>
      <c r="O180" s="52" t="n"/>
      <c r="P180" s="52" t="n"/>
      <c r="Q180" s="30" t="n"/>
      <c r="R180" s="30" t="n"/>
      <c r="S180" s="30" t="n"/>
      <c r="T180" s="26" t="n"/>
      <c r="U180" s="26" t="n"/>
      <c r="V180" s="28" t="n"/>
      <c r="W180" s="32" t="n"/>
      <c r="X180" s="32" t="n"/>
      <c r="Y180" s="33">
        <f>IFERROR(IF(OR($R180="",$S180=""),"",ROUND(MOD($S180-$R180,1)*1440,0)),"")</f>
        <v/>
      </c>
      <c r="Z180" s="11">
        <f>IFERROR(IF(OR($T180&lt;&gt;"Delivered",$S180="",$K180=""),"",IF($S180&lt;=$K180,"Yes","No")),"")</f>
        <v/>
      </c>
      <c r="AA180" s="33">
        <f>IFERROR(IF(OR($T180&lt;&gt;"Delivered",$S180="",$K180=""),"",ROUND(MAX(0,($S180-$K180)*1440),0)),"")</f>
        <v/>
      </c>
      <c r="AB180" s="53">
        <f>IFERROR(IF(OR($P180="",$O180=""),"",$P180-$O180),"")</f>
        <v/>
      </c>
      <c r="AC180" s="35">
        <f>IFERROR(IF($P180="","",ROUND($P180*'Settings'!$B$6,2)),"")</f>
        <v/>
      </c>
      <c r="AD180" s="35">
        <f>IFERROR(IF($W180="","",MAX(0,$W180-IF($X180="",0,$X180))),"")</f>
        <v/>
      </c>
      <c r="AE180" s="16">
        <f>IFERROR(IF(COUNTA($A180:$X180)=0,"",IF(OR($A180="",$B180="",$C180="",$D180="",$E180="",$F180="",$G180="",$H180="",$I180="",$L180="",$M180="",$N180="",$T180=""),"Missing required field",IF(COUNTIFS($A$4:$A$1000,$A180,$B$4:$B$1000,$B180,$C$4:$C$1000,$C180)&gt;1,"Duplicate route stop",IF(OR($J180="",$K180=""),"Missing delivery window",IF($K180&lt;=$J180,"Invalid delivery window",IF(IFERROR(INDEX('Fleet Roster'!$C$4:$C$103,MATCH($L180,'Fleet Roster'!$A$4:$A$103,0)),"Not found")&lt;&gt;"Active","Driver not active",IF(IFERROR(INDEX('Fleet Roster'!$I$4:$I$103,MATCH($M180,'Fleet Roster'!$E$4:$E$103,0)),"Not found")&lt;&gt;"Active","Vehicle unavailable",IF(AND($T180="Delivered",OR($S180="",$P180="")),"Delivered row incomplete",IF(AND(OR($T180="Attempted",$T180="Exception"),$U180=""),"Missing exception code",IF(OR(NOT(ISNUMBER($N180)),$N180&lt;0,$N180&gt;'Settings'!$B$9),"Invalid package count",IF(OR(NOT(ISNUMBER($O180)),AND($P180&lt;&gt;"",NOT(ISNUMBER($P180))),$O180&lt;0,$O180&gt;'Settings'!$B$10,$P180&lt;0,$P180&gt;'Settings'!$B$10),"Invalid miles",IF($X180&gt;$W180,"COD collected exceeds amount","OK")))))))))))),"Review row")</f>
        <v/>
      </c>
    </row>
    <row r="181">
      <c r="A181" s="51" t="n"/>
      <c r="B181" s="26" t="n"/>
      <c r="C181" s="27" t="n"/>
      <c r="D181" s="26" t="n"/>
      <c r="E181" s="26" t="n"/>
      <c r="F181" s="28" t="n"/>
      <c r="G181" s="26" t="n"/>
      <c r="H181" s="26" t="n"/>
      <c r="I181" s="29" t="n"/>
      <c r="J181" s="30" t="n"/>
      <c r="K181" s="30" t="n"/>
      <c r="L181" s="26" t="n"/>
      <c r="M181" s="26" t="n"/>
      <c r="N181" s="27" t="n"/>
      <c r="O181" s="52" t="n"/>
      <c r="P181" s="52" t="n"/>
      <c r="Q181" s="30" t="n"/>
      <c r="R181" s="30" t="n"/>
      <c r="S181" s="30" t="n"/>
      <c r="T181" s="26" t="n"/>
      <c r="U181" s="26" t="n"/>
      <c r="V181" s="28" t="n"/>
      <c r="W181" s="32" t="n"/>
      <c r="X181" s="32" t="n"/>
      <c r="Y181" s="33">
        <f>IFERROR(IF(OR($R181="",$S181=""),"",ROUND(MOD($S181-$R181,1)*1440,0)),"")</f>
        <v/>
      </c>
      <c r="Z181" s="11">
        <f>IFERROR(IF(OR($T181&lt;&gt;"Delivered",$S181="",$K181=""),"",IF($S181&lt;=$K181,"Yes","No")),"")</f>
        <v/>
      </c>
      <c r="AA181" s="33">
        <f>IFERROR(IF(OR($T181&lt;&gt;"Delivered",$S181="",$K181=""),"",ROUND(MAX(0,($S181-$K181)*1440),0)),"")</f>
        <v/>
      </c>
      <c r="AB181" s="53">
        <f>IFERROR(IF(OR($P181="",$O181=""),"",$P181-$O181),"")</f>
        <v/>
      </c>
      <c r="AC181" s="35">
        <f>IFERROR(IF($P181="","",ROUND($P181*'Settings'!$B$6,2)),"")</f>
        <v/>
      </c>
      <c r="AD181" s="35">
        <f>IFERROR(IF($W181="","",MAX(0,$W181-IF($X181="",0,$X181))),"")</f>
        <v/>
      </c>
      <c r="AE181" s="16">
        <f>IFERROR(IF(COUNTA($A181:$X181)=0,"",IF(OR($A181="",$B181="",$C181="",$D181="",$E181="",$F181="",$G181="",$H181="",$I181="",$L181="",$M181="",$N181="",$T181=""),"Missing required field",IF(COUNTIFS($A$4:$A$1000,$A181,$B$4:$B$1000,$B181,$C$4:$C$1000,$C181)&gt;1,"Duplicate route stop",IF(OR($J181="",$K181=""),"Missing delivery window",IF($K181&lt;=$J181,"Invalid delivery window",IF(IFERROR(INDEX('Fleet Roster'!$C$4:$C$103,MATCH($L181,'Fleet Roster'!$A$4:$A$103,0)),"Not found")&lt;&gt;"Active","Driver not active",IF(IFERROR(INDEX('Fleet Roster'!$I$4:$I$103,MATCH($M181,'Fleet Roster'!$E$4:$E$103,0)),"Not found")&lt;&gt;"Active","Vehicle unavailable",IF(AND($T181="Delivered",OR($S181="",$P181="")),"Delivered row incomplete",IF(AND(OR($T181="Attempted",$T181="Exception"),$U181=""),"Missing exception code",IF(OR(NOT(ISNUMBER($N181)),$N181&lt;0,$N181&gt;'Settings'!$B$9),"Invalid package count",IF(OR(NOT(ISNUMBER($O181)),AND($P181&lt;&gt;"",NOT(ISNUMBER($P181))),$O181&lt;0,$O181&gt;'Settings'!$B$10,$P181&lt;0,$P181&gt;'Settings'!$B$10),"Invalid miles",IF($X181&gt;$W181,"COD collected exceeds amount","OK")))))))))))),"Review row")</f>
        <v/>
      </c>
    </row>
    <row r="182">
      <c r="A182" s="51" t="n"/>
      <c r="B182" s="26" t="n"/>
      <c r="C182" s="27" t="n"/>
      <c r="D182" s="26" t="n"/>
      <c r="E182" s="26" t="n"/>
      <c r="F182" s="28" t="n"/>
      <c r="G182" s="26" t="n"/>
      <c r="H182" s="26" t="n"/>
      <c r="I182" s="29" t="n"/>
      <c r="J182" s="30" t="n"/>
      <c r="K182" s="30" t="n"/>
      <c r="L182" s="26" t="n"/>
      <c r="M182" s="26" t="n"/>
      <c r="N182" s="27" t="n"/>
      <c r="O182" s="52" t="n"/>
      <c r="P182" s="52" t="n"/>
      <c r="Q182" s="30" t="n"/>
      <c r="R182" s="30" t="n"/>
      <c r="S182" s="30" t="n"/>
      <c r="T182" s="26" t="n"/>
      <c r="U182" s="26" t="n"/>
      <c r="V182" s="28" t="n"/>
      <c r="W182" s="32" t="n"/>
      <c r="X182" s="32" t="n"/>
      <c r="Y182" s="33">
        <f>IFERROR(IF(OR($R182="",$S182=""),"",ROUND(MOD($S182-$R182,1)*1440,0)),"")</f>
        <v/>
      </c>
      <c r="Z182" s="11">
        <f>IFERROR(IF(OR($T182&lt;&gt;"Delivered",$S182="",$K182=""),"",IF($S182&lt;=$K182,"Yes","No")),"")</f>
        <v/>
      </c>
      <c r="AA182" s="33">
        <f>IFERROR(IF(OR($T182&lt;&gt;"Delivered",$S182="",$K182=""),"",ROUND(MAX(0,($S182-$K182)*1440),0)),"")</f>
        <v/>
      </c>
      <c r="AB182" s="53">
        <f>IFERROR(IF(OR($P182="",$O182=""),"",$P182-$O182),"")</f>
        <v/>
      </c>
      <c r="AC182" s="35">
        <f>IFERROR(IF($P182="","",ROUND($P182*'Settings'!$B$6,2)),"")</f>
        <v/>
      </c>
      <c r="AD182" s="35">
        <f>IFERROR(IF($W182="","",MAX(0,$W182-IF($X182="",0,$X182))),"")</f>
        <v/>
      </c>
      <c r="AE182" s="16">
        <f>IFERROR(IF(COUNTA($A182:$X182)=0,"",IF(OR($A182="",$B182="",$C182="",$D182="",$E182="",$F182="",$G182="",$H182="",$I182="",$L182="",$M182="",$N182="",$T182=""),"Missing required field",IF(COUNTIFS($A$4:$A$1000,$A182,$B$4:$B$1000,$B182,$C$4:$C$1000,$C182)&gt;1,"Duplicate route stop",IF(OR($J182="",$K182=""),"Missing delivery window",IF($K182&lt;=$J182,"Invalid delivery window",IF(IFERROR(INDEX('Fleet Roster'!$C$4:$C$103,MATCH($L182,'Fleet Roster'!$A$4:$A$103,0)),"Not found")&lt;&gt;"Active","Driver not active",IF(IFERROR(INDEX('Fleet Roster'!$I$4:$I$103,MATCH($M182,'Fleet Roster'!$E$4:$E$103,0)),"Not found")&lt;&gt;"Active","Vehicle unavailable",IF(AND($T182="Delivered",OR($S182="",$P182="")),"Delivered row incomplete",IF(AND(OR($T182="Attempted",$T182="Exception"),$U182=""),"Missing exception code",IF(OR(NOT(ISNUMBER($N182)),$N182&lt;0,$N182&gt;'Settings'!$B$9),"Invalid package count",IF(OR(NOT(ISNUMBER($O182)),AND($P182&lt;&gt;"",NOT(ISNUMBER($P182))),$O182&lt;0,$O182&gt;'Settings'!$B$10,$P182&lt;0,$P182&gt;'Settings'!$B$10),"Invalid miles",IF($X182&gt;$W182,"COD collected exceeds amount","OK")))))))))))),"Review row")</f>
        <v/>
      </c>
    </row>
    <row r="183">
      <c r="A183" s="51" t="n"/>
      <c r="B183" s="26" t="n"/>
      <c r="C183" s="27" t="n"/>
      <c r="D183" s="26" t="n"/>
      <c r="E183" s="26" t="n"/>
      <c r="F183" s="28" t="n"/>
      <c r="G183" s="26" t="n"/>
      <c r="H183" s="26" t="n"/>
      <c r="I183" s="29" t="n"/>
      <c r="J183" s="30" t="n"/>
      <c r="K183" s="30" t="n"/>
      <c r="L183" s="26" t="n"/>
      <c r="M183" s="26" t="n"/>
      <c r="N183" s="27" t="n"/>
      <c r="O183" s="52" t="n"/>
      <c r="P183" s="52" t="n"/>
      <c r="Q183" s="30" t="n"/>
      <c r="R183" s="30" t="n"/>
      <c r="S183" s="30" t="n"/>
      <c r="T183" s="26" t="n"/>
      <c r="U183" s="26" t="n"/>
      <c r="V183" s="28" t="n"/>
      <c r="W183" s="32" t="n"/>
      <c r="X183" s="32" t="n"/>
      <c r="Y183" s="33">
        <f>IFERROR(IF(OR($R183="",$S183=""),"",ROUND(MOD($S183-$R183,1)*1440,0)),"")</f>
        <v/>
      </c>
      <c r="Z183" s="11">
        <f>IFERROR(IF(OR($T183&lt;&gt;"Delivered",$S183="",$K183=""),"",IF($S183&lt;=$K183,"Yes","No")),"")</f>
        <v/>
      </c>
      <c r="AA183" s="33">
        <f>IFERROR(IF(OR($T183&lt;&gt;"Delivered",$S183="",$K183=""),"",ROUND(MAX(0,($S183-$K183)*1440),0)),"")</f>
        <v/>
      </c>
      <c r="AB183" s="53">
        <f>IFERROR(IF(OR($P183="",$O183=""),"",$P183-$O183),"")</f>
        <v/>
      </c>
      <c r="AC183" s="35">
        <f>IFERROR(IF($P183="","",ROUND($P183*'Settings'!$B$6,2)),"")</f>
        <v/>
      </c>
      <c r="AD183" s="35">
        <f>IFERROR(IF($W183="","",MAX(0,$W183-IF($X183="",0,$X183))),"")</f>
        <v/>
      </c>
      <c r="AE183" s="16">
        <f>IFERROR(IF(COUNTA($A183:$X183)=0,"",IF(OR($A183="",$B183="",$C183="",$D183="",$E183="",$F183="",$G183="",$H183="",$I183="",$L183="",$M183="",$N183="",$T183=""),"Missing required field",IF(COUNTIFS($A$4:$A$1000,$A183,$B$4:$B$1000,$B183,$C$4:$C$1000,$C183)&gt;1,"Duplicate route stop",IF(OR($J183="",$K183=""),"Missing delivery window",IF($K183&lt;=$J183,"Invalid delivery window",IF(IFERROR(INDEX('Fleet Roster'!$C$4:$C$103,MATCH($L183,'Fleet Roster'!$A$4:$A$103,0)),"Not found")&lt;&gt;"Active","Driver not active",IF(IFERROR(INDEX('Fleet Roster'!$I$4:$I$103,MATCH($M183,'Fleet Roster'!$E$4:$E$103,0)),"Not found")&lt;&gt;"Active","Vehicle unavailable",IF(AND($T183="Delivered",OR($S183="",$P183="")),"Delivered row incomplete",IF(AND(OR($T183="Attempted",$T183="Exception"),$U183=""),"Missing exception code",IF(OR(NOT(ISNUMBER($N183)),$N183&lt;0,$N183&gt;'Settings'!$B$9),"Invalid package count",IF(OR(NOT(ISNUMBER($O183)),AND($P183&lt;&gt;"",NOT(ISNUMBER($P183))),$O183&lt;0,$O183&gt;'Settings'!$B$10,$P183&lt;0,$P183&gt;'Settings'!$B$10),"Invalid miles",IF($X183&gt;$W183,"COD collected exceeds amount","OK")))))))))))),"Review row")</f>
        <v/>
      </c>
    </row>
    <row r="184">
      <c r="A184" s="51" t="n"/>
      <c r="B184" s="26" t="n"/>
      <c r="C184" s="27" t="n"/>
      <c r="D184" s="26" t="n"/>
      <c r="E184" s="26" t="n"/>
      <c r="F184" s="28" t="n"/>
      <c r="G184" s="26" t="n"/>
      <c r="H184" s="26" t="n"/>
      <c r="I184" s="29" t="n"/>
      <c r="J184" s="30" t="n"/>
      <c r="K184" s="30" t="n"/>
      <c r="L184" s="26" t="n"/>
      <c r="M184" s="26" t="n"/>
      <c r="N184" s="27" t="n"/>
      <c r="O184" s="52" t="n"/>
      <c r="P184" s="52" t="n"/>
      <c r="Q184" s="30" t="n"/>
      <c r="R184" s="30" t="n"/>
      <c r="S184" s="30" t="n"/>
      <c r="T184" s="26" t="n"/>
      <c r="U184" s="26" t="n"/>
      <c r="V184" s="28" t="n"/>
      <c r="W184" s="32" t="n"/>
      <c r="X184" s="32" t="n"/>
      <c r="Y184" s="33">
        <f>IFERROR(IF(OR($R184="",$S184=""),"",ROUND(MOD($S184-$R184,1)*1440,0)),"")</f>
        <v/>
      </c>
      <c r="Z184" s="11">
        <f>IFERROR(IF(OR($T184&lt;&gt;"Delivered",$S184="",$K184=""),"",IF($S184&lt;=$K184,"Yes","No")),"")</f>
        <v/>
      </c>
      <c r="AA184" s="33">
        <f>IFERROR(IF(OR($T184&lt;&gt;"Delivered",$S184="",$K184=""),"",ROUND(MAX(0,($S184-$K184)*1440),0)),"")</f>
        <v/>
      </c>
      <c r="AB184" s="53">
        <f>IFERROR(IF(OR($P184="",$O184=""),"",$P184-$O184),"")</f>
        <v/>
      </c>
      <c r="AC184" s="35">
        <f>IFERROR(IF($P184="","",ROUND($P184*'Settings'!$B$6,2)),"")</f>
        <v/>
      </c>
      <c r="AD184" s="35">
        <f>IFERROR(IF($W184="","",MAX(0,$W184-IF($X184="",0,$X184))),"")</f>
        <v/>
      </c>
      <c r="AE184" s="16">
        <f>IFERROR(IF(COUNTA($A184:$X184)=0,"",IF(OR($A184="",$B184="",$C184="",$D184="",$E184="",$F184="",$G184="",$H184="",$I184="",$L184="",$M184="",$N184="",$T184=""),"Missing required field",IF(COUNTIFS($A$4:$A$1000,$A184,$B$4:$B$1000,$B184,$C$4:$C$1000,$C184)&gt;1,"Duplicate route stop",IF(OR($J184="",$K184=""),"Missing delivery window",IF($K184&lt;=$J184,"Invalid delivery window",IF(IFERROR(INDEX('Fleet Roster'!$C$4:$C$103,MATCH($L184,'Fleet Roster'!$A$4:$A$103,0)),"Not found")&lt;&gt;"Active","Driver not active",IF(IFERROR(INDEX('Fleet Roster'!$I$4:$I$103,MATCH($M184,'Fleet Roster'!$E$4:$E$103,0)),"Not found")&lt;&gt;"Active","Vehicle unavailable",IF(AND($T184="Delivered",OR($S184="",$P184="")),"Delivered row incomplete",IF(AND(OR($T184="Attempted",$T184="Exception"),$U184=""),"Missing exception code",IF(OR(NOT(ISNUMBER($N184)),$N184&lt;0,$N184&gt;'Settings'!$B$9),"Invalid package count",IF(OR(NOT(ISNUMBER($O184)),AND($P184&lt;&gt;"",NOT(ISNUMBER($P184))),$O184&lt;0,$O184&gt;'Settings'!$B$10,$P184&lt;0,$P184&gt;'Settings'!$B$10),"Invalid miles",IF($X184&gt;$W184,"COD collected exceeds amount","OK")))))))))))),"Review row")</f>
        <v/>
      </c>
    </row>
    <row r="185">
      <c r="A185" s="51" t="n"/>
      <c r="B185" s="26" t="n"/>
      <c r="C185" s="27" t="n"/>
      <c r="D185" s="26" t="n"/>
      <c r="E185" s="26" t="n"/>
      <c r="F185" s="28" t="n"/>
      <c r="G185" s="26" t="n"/>
      <c r="H185" s="26" t="n"/>
      <c r="I185" s="29" t="n"/>
      <c r="J185" s="30" t="n"/>
      <c r="K185" s="30" t="n"/>
      <c r="L185" s="26" t="n"/>
      <c r="M185" s="26" t="n"/>
      <c r="N185" s="27" t="n"/>
      <c r="O185" s="52" t="n"/>
      <c r="P185" s="52" t="n"/>
      <c r="Q185" s="30" t="n"/>
      <c r="R185" s="30" t="n"/>
      <c r="S185" s="30" t="n"/>
      <c r="T185" s="26" t="n"/>
      <c r="U185" s="26" t="n"/>
      <c r="V185" s="28" t="n"/>
      <c r="W185" s="32" t="n"/>
      <c r="X185" s="32" t="n"/>
      <c r="Y185" s="33">
        <f>IFERROR(IF(OR($R185="",$S185=""),"",ROUND(MOD($S185-$R185,1)*1440,0)),"")</f>
        <v/>
      </c>
      <c r="Z185" s="11">
        <f>IFERROR(IF(OR($T185&lt;&gt;"Delivered",$S185="",$K185=""),"",IF($S185&lt;=$K185,"Yes","No")),"")</f>
        <v/>
      </c>
      <c r="AA185" s="33">
        <f>IFERROR(IF(OR($T185&lt;&gt;"Delivered",$S185="",$K185=""),"",ROUND(MAX(0,($S185-$K185)*1440),0)),"")</f>
        <v/>
      </c>
      <c r="AB185" s="53">
        <f>IFERROR(IF(OR($P185="",$O185=""),"",$P185-$O185),"")</f>
        <v/>
      </c>
      <c r="AC185" s="35">
        <f>IFERROR(IF($P185="","",ROUND($P185*'Settings'!$B$6,2)),"")</f>
        <v/>
      </c>
      <c r="AD185" s="35">
        <f>IFERROR(IF($W185="","",MAX(0,$W185-IF($X185="",0,$X185))),"")</f>
        <v/>
      </c>
      <c r="AE185" s="16">
        <f>IFERROR(IF(COUNTA($A185:$X185)=0,"",IF(OR($A185="",$B185="",$C185="",$D185="",$E185="",$F185="",$G185="",$H185="",$I185="",$L185="",$M185="",$N185="",$T185=""),"Missing required field",IF(COUNTIFS($A$4:$A$1000,$A185,$B$4:$B$1000,$B185,$C$4:$C$1000,$C185)&gt;1,"Duplicate route stop",IF(OR($J185="",$K185=""),"Missing delivery window",IF($K185&lt;=$J185,"Invalid delivery window",IF(IFERROR(INDEX('Fleet Roster'!$C$4:$C$103,MATCH($L185,'Fleet Roster'!$A$4:$A$103,0)),"Not found")&lt;&gt;"Active","Driver not active",IF(IFERROR(INDEX('Fleet Roster'!$I$4:$I$103,MATCH($M185,'Fleet Roster'!$E$4:$E$103,0)),"Not found")&lt;&gt;"Active","Vehicle unavailable",IF(AND($T185="Delivered",OR($S185="",$P185="")),"Delivered row incomplete",IF(AND(OR($T185="Attempted",$T185="Exception"),$U185=""),"Missing exception code",IF(OR(NOT(ISNUMBER($N185)),$N185&lt;0,$N185&gt;'Settings'!$B$9),"Invalid package count",IF(OR(NOT(ISNUMBER($O185)),AND($P185&lt;&gt;"",NOT(ISNUMBER($P185))),$O185&lt;0,$O185&gt;'Settings'!$B$10,$P185&lt;0,$P185&gt;'Settings'!$B$10),"Invalid miles",IF($X185&gt;$W185,"COD collected exceeds amount","OK")))))))))))),"Review row")</f>
        <v/>
      </c>
    </row>
    <row r="186">
      <c r="A186" s="51" t="n"/>
      <c r="B186" s="26" t="n"/>
      <c r="C186" s="27" t="n"/>
      <c r="D186" s="26" t="n"/>
      <c r="E186" s="26" t="n"/>
      <c r="F186" s="28" t="n"/>
      <c r="G186" s="26" t="n"/>
      <c r="H186" s="26" t="n"/>
      <c r="I186" s="29" t="n"/>
      <c r="J186" s="30" t="n"/>
      <c r="K186" s="30" t="n"/>
      <c r="L186" s="26" t="n"/>
      <c r="M186" s="26" t="n"/>
      <c r="N186" s="27" t="n"/>
      <c r="O186" s="52" t="n"/>
      <c r="P186" s="52" t="n"/>
      <c r="Q186" s="30" t="n"/>
      <c r="R186" s="30" t="n"/>
      <c r="S186" s="30" t="n"/>
      <c r="T186" s="26" t="n"/>
      <c r="U186" s="26" t="n"/>
      <c r="V186" s="28" t="n"/>
      <c r="W186" s="32" t="n"/>
      <c r="X186" s="32" t="n"/>
      <c r="Y186" s="33">
        <f>IFERROR(IF(OR($R186="",$S186=""),"",ROUND(MOD($S186-$R186,1)*1440,0)),"")</f>
        <v/>
      </c>
      <c r="Z186" s="11">
        <f>IFERROR(IF(OR($T186&lt;&gt;"Delivered",$S186="",$K186=""),"",IF($S186&lt;=$K186,"Yes","No")),"")</f>
        <v/>
      </c>
      <c r="AA186" s="33">
        <f>IFERROR(IF(OR($T186&lt;&gt;"Delivered",$S186="",$K186=""),"",ROUND(MAX(0,($S186-$K186)*1440),0)),"")</f>
        <v/>
      </c>
      <c r="AB186" s="53">
        <f>IFERROR(IF(OR($P186="",$O186=""),"",$P186-$O186),"")</f>
        <v/>
      </c>
      <c r="AC186" s="35">
        <f>IFERROR(IF($P186="","",ROUND($P186*'Settings'!$B$6,2)),"")</f>
        <v/>
      </c>
      <c r="AD186" s="35">
        <f>IFERROR(IF($W186="","",MAX(0,$W186-IF($X186="",0,$X186))),"")</f>
        <v/>
      </c>
      <c r="AE186" s="16">
        <f>IFERROR(IF(COUNTA($A186:$X186)=0,"",IF(OR($A186="",$B186="",$C186="",$D186="",$E186="",$F186="",$G186="",$H186="",$I186="",$L186="",$M186="",$N186="",$T186=""),"Missing required field",IF(COUNTIFS($A$4:$A$1000,$A186,$B$4:$B$1000,$B186,$C$4:$C$1000,$C186)&gt;1,"Duplicate route stop",IF(OR($J186="",$K186=""),"Missing delivery window",IF($K186&lt;=$J186,"Invalid delivery window",IF(IFERROR(INDEX('Fleet Roster'!$C$4:$C$103,MATCH($L186,'Fleet Roster'!$A$4:$A$103,0)),"Not found")&lt;&gt;"Active","Driver not active",IF(IFERROR(INDEX('Fleet Roster'!$I$4:$I$103,MATCH($M186,'Fleet Roster'!$E$4:$E$103,0)),"Not found")&lt;&gt;"Active","Vehicle unavailable",IF(AND($T186="Delivered",OR($S186="",$P186="")),"Delivered row incomplete",IF(AND(OR($T186="Attempted",$T186="Exception"),$U186=""),"Missing exception code",IF(OR(NOT(ISNUMBER($N186)),$N186&lt;0,$N186&gt;'Settings'!$B$9),"Invalid package count",IF(OR(NOT(ISNUMBER($O186)),AND($P186&lt;&gt;"",NOT(ISNUMBER($P186))),$O186&lt;0,$O186&gt;'Settings'!$B$10,$P186&lt;0,$P186&gt;'Settings'!$B$10),"Invalid miles",IF($X186&gt;$W186,"COD collected exceeds amount","OK")))))))))))),"Review row")</f>
        <v/>
      </c>
    </row>
    <row r="187">
      <c r="A187" s="51" t="n"/>
      <c r="B187" s="26" t="n"/>
      <c r="C187" s="27" t="n"/>
      <c r="D187" s="26" t="n"/>
      <c r="E187" s="26" t="n"/>
      <c r="F187" s="28" t="n"/>
      <c r="G187" s="26" t="n"/>
      <c r="H187" s="26" t="n"/>
      <c r="I187" s="29" t="n"/>
      <c r="J187" s="30" t="n"/>
      <c r="K187" s="30" t="n"/>
      <c r="L187" s="26" t="n"/>
      <c r="M187" s="26" t="n"/>
      <c r="N187" s="27" t="n"/>
      <c r="O187" s="52" t="n"/>
      <c r="P187" s="52" t="n"/>
      <c r="Q187" s="30" t="n"/>
      <c r="R187" s="30" t="n"/>
      <c r="S187" s="30" t="n"/>
      <c r="T187" s="26" t="n"/>
      <c r="U187" s="26" t="n"/>
      <c r="V187" s="28" t="n"/>
      <c r="W187" s="32" t="n"/>
      <c r="X187" s="32" t="n"/>
      <c r="Y187" s="33">
        <f>IFERROR(IF(OR($R187="",$S187=""),"",ROUND(MOD($S187-$R187,1)*1440,0)),"")</f>
        <v/>
      </c>
      <c r="Z187" s="11">
        <f>IFERROR(IF(OR($T187&lt;&gt;"Delivered",$S187="",$K187=""),"",IF($S187&lt;=$K187,"Yes","No")),"")</f>
        <v/>
      </c>
      <c r="AA187" s="33">
        <f>IFERROR(IF(OR($T187&lt;&gt;"Delivered",$S187="",$K187=""),"",ROUND(MAX(0,($S187-$K187)*1440),0)),"")</f>
        <v/>
      </c>
      <c r="AB187" s="53">
        <f>IFERROR(IF(OR($P187="",$O187=""),"",$P187-$O187),"")</f>
        <v/>
      </c>
      <c r="AC187" s="35">
        <f>IFERROR(IF($P187="","",ROUND($P187*'Settings'!$B$6,2)),"")</f>
        <v/>
      </c>
      <c r="AD187" s="35">
        <f>IFERROR(IF($W187="","",MAX(0,$W187-IF($X187="",0,$X187))),"")</f>
        <v/>
      </c>
      <c r="AE187" s="16">
        <f>IFERROR(IF(COUNTA($A187:$X187)=0,"",IF(OR($A187="",$B187="",$C187="",$D187="",$E187="",$F187="",$G187="",$H187="",$I187="",$L187="",$M187="",$N187="",$T187=""),"Missing required field",IF(COUNTIFS($A$4:$A$1000,$A187,$B$4:$B$1000,$B187,$C$4:$C$1000,$C187)&gt;1,"Duplicate route stop",IF(OR($J187="",$K187=""),"Missing delivery window",IF($K187&lt;=$J187,"Invalid delivery window",IF(IFERROR(INDEX('Fleet Roster'!$C$4:$C$103,MATCH($L187,'Fleet Roster'!$A$4:$A$103,0)),"Not found")&lt;&gt;"Active","Driver not active",IF(IFERROR(INDEX('Fleet Roster'!$I$4:$I$103,MATCH($M187,'Fleet Roster'!$E$4:$E$103,0)),"Not found")&lt;&gt;"Active","Vehicle unavailable",IF(AND($T187="Delivered",OR($S187="",$P187="")),"Delivered row incomplete",IF(AND(OR($T187="Attempted",$T187="Exception"),$U187=""),"Missing exception code",IF(OR(NOT(ISNUMBER($N187)),$N187&lt;0,$N187&gt;'Settings'!$B$9),"Invalid package count",IF(OR(NOT(ISNUMBER($O187)),AND($P187&lt;&gt;"",NOT(ISNUMBER($P187))),$O187&lt;0,$O187&gt;'Settings'!$B$10,$P187&lt;0,$P187&gt;'Settings'!$B$10),"Invalid miles",IF($X187&gt;$W187,"COD collected exceeds amount","OK")))))))))))),"Review row")</f>
        <v/>
      </c>
    </row>
    <row r="188">
      <c r="A188" s="51" t="n"/>
      <c r="B188" s="26" t="n"/>
      <c r="C188" s="27" t="n"/>
      <c r="D188" s="26" t="n"/>
      <c r="E188" s="26" t="n"/>
      <c r="F188" s="28" t="n"/>
      <c r="G188" s="26" t="n"/>
      <c r="H188" s="26" t="n"/>
      <c r="I188" s="29" t="n"/>
      <c r="J188" s="30" t="n"/>
      <c r="K188" s="30" t="n"/>
      <c r="L188" s="26" t="n"/>
      <c r="M188" s="26" t="n"/>
      <c r="N188" s="27" t="n"/>
      <c r="O188" s="52" t="n"/>
      <c r="P188" s="52" t="n"/>
      <c r="Q188" s="30" t="n"/>
      <c r="R188" s="30" t="n"/>
      <c r="S188" s="30" t="n"/>
      <c r="T188" s="26" t="n"/>
      <c r="U188" s="26" t="n"/>
      <c r="V188" s="28" t="n"/>
      <c r="W188" s="32" t="n"/>
      <c r="X188" s="32" t="n"/>
      <c r="Y188" s="33">
        <f>IFERROR(IF(OR($R188="",$S188=""),"",ROUND(MOD($S188-$R188,1)*1440,0)),"")</f>
        <v/>
      </c>
      <c r="Z188" s="11">
        <f>IFERROR(IF(OR($T188&lt;&gt;"Delivered",$S188="",$K188=""),"",IF($S188&lt;=$K188,"Yes","No")),"")</f>
        <v/>
      </c>
      <c r="AA188" s="33">
        <f>IFERROR(IF(OR($T188&lt;&gt;"Delivered",$S188="",$K188=""),"",ROUND(MAX(0,($S188-$K188)*1440),0)),"")</f>
        <v/>
      </c>
      <c r="AB188" s="53">
        <f>IFERROR(IF(OR($P188="",$O188=""),"",$P188-$O188),"")</f>
        <v/>
      </c>
      <c r="AC188" s="35">
        <f>IFERROR(IF($P188="","",ROUND($P188*'Settings'!$B$6,2)),"")</f>
        <v/>
      </c>
      <c r="AD188" s="35">
        <f>IFERROR(IF($W188="","",MAX(0,$W188-IF($X188="",0,$X188))),"")</f>
        <v/>
      </c>
      <c r="AE188" s="16">
        <f>IFERROR(IF(COUNTA($A188:$X188)=0,"",IF(OR($A188="",$B188="",$C188="",$D188="",$E188="",$F188="",$G188="",$H188="",$I188="",$L188="",$M188="",$N188="",$T188=""),"Missing required field",IF(COUNTIFS($A$4:$A$1000,$A188,$B$4:$B$1000,$B188,$C$4:$C$1000,$C188)&gt;1,"Duplicate route stop",IF(OR($J188="",$K188=""),"Missing delivery window",IF($K188&lt;=$J188,"Invalid delivery window",IF(IFERROR(INDEX('Fleet Roster'!$C$4:$C$103,MATCH($L188,'Fleet Roster'!$A$4:$A$103,0)),"Not found")&lt;&gt;"Active","Driver not active",IF(IFERROR(INDEX('Fleet Roster'!$I$4:$I$103,MATCH($M188,'Fleet Roster'!$E$4:$E$103,0)),"Not found")&lt;&gt;"Active","Vehicle unavailable",IF(AND($T188="Delivered",OR($S188="",$P188="")),"Delivered row incomplete",IF(AND(OR($T188="Attempted",$T188="Exception"),$U188=""),"Missing exception code",IF(OR(NOT(ISNUMBER($N188)),$N188&lt;0,$N188&gt;'Settings'!$B$9),"Invalid package count",IF(OR(NOT(ISNUMBER($O188)),AND($P188&lt;&gt;"",NOT(ISNUMBER($P188))),$O188&lt;0,$O188&gt;'Settings'!$B$10,$P188&lt;0,$P188&gt;'Settings'!$B$10),"Invalid miles",IF($X188&gt;$W188,"COD collected exceeds amount","OK")))))))))))),"Review row")</f>
        <v/>
      </c>
    </row>
    <row r="189">
      <c r="A189" s="51" t="n"/>
      <c r="B189" s="26" t="n"/>
      <c r="C189" s="27" t="n"/>
      <c r="D189" s="26" t="n"/>
      <c r="E189" s="26" t="n"/>
      <c r="F189" s="28" t="n"/>
      <c r="G189" s="26" t="n"/>
      <c r="H189" s="26" t="n"/>
      <c r="I189" s="29" t="n"/>
      <c r="J189" s="30" t="n"/>
      <c r="K189" s="30" t="n"/>
      <c r="L189" s="26" t="n"/>
      <c r="M189" s="26" t="n"/>
      <c r="N189" s="27" t="n"/>
      <c r="O189" s="52" t="n"/>
      <c r="P189" s="52" t="n"/>
      <c r="Q189" s="30" t="n"/>
      <c r="R189" s="30" t="n"/>
      <c r="S189" s="30" t="n"/>
      <c r="T189" s="26" t="n"/>
      <c r="U189" s="26" t="n"/>
      <c r="V189" s="28" t="n"/>
      <c r="W189" s="32" t="n"/>
      <c r="X189" s="32" t="n"/>
      <c r="Y189" s="33">
        <f>IFERROR(IF(OR($R189="",$S189=""),"",ROUND(MOD($S189-$R189,1)*1440,0)),"")</f>
        <v/>
      </c>
      <c r="Z189" s="11">
        <f>IFERROR(IF(OR($T189&lt;&gt;"Delivered",$S189="",$K189=""),"",IF($S189&lt;=$K189,"Yes","No")),"")</f>
        <v/>
      </c>
      <c r="AA189" s="33">
        <f>IFERROR(IF(OR($T189&lt;&gt;"Delivered",$S189="",$K189=""),"",ROUND(MAX(0,($S189-$K189)*1440),0)),"")</f>
        <v/>
      </c>
      <c r="AB189" s="53">
        <f>IFERROR(IF(OR($P189="",$O189=""),"",$P189-$O189),"")</f>
        <v/>
      </c>
      <c r="AC189" s="35">
        <f>IFERROR(IF($P189="","",ROUND($P189*'Settings'!$B$6,2)),"")</f>
        <v/>
      </c>
      <c r="AD189" s="35">
        <f>IFERROR(IF($W189="","",MAX(0,$W189-IF($X189="",0,$X189))),"")</f>
        <v/>
      </c>
      <c r="AE189" s="16">
        <f>IFERROR(IF(COUNTA($A189:$X189)=0,"",IF(OR($A189="",$B189="",$C189="",$D189="",$E189="",$F189="",$G189="",$H189="",$I189="",$L189="",$M189="",$N189="",$T189=""),"Missing required field",IF(COUNTIFS($A$4:$A$1000,$A189,$B$4:$B$1000,$B189,$C$4:$C$1000,$C189)&gt;1,"Duplicate route stop",IF(OR($J189="",$K189=""),"Missing delivery window",IF($K189&lt;=$J189,"Invalid delivery window",IF(IFERROR(INDEX('Fleet Roster'!$C$4:$C$103,MATCH($L189,'Fleet Roster'!$A$4:$A$103,0)),"Not found")&lt;&gt;"Active","Driver not active",IF(IFERROR(INDEX('Fleet Roster'!$I$4:$I$103,MATCH($M189,'Fleet Roster'!$E$4:$E$103,0)),"Not found")&lt;&gt;"Active","Vehicle unavailable",IF(AND($T189="Delivered",OR($S189="",$P189="")),"Delivered row incomplete",IF(AND(OR($T189="Attempted",$T189="Exception"),$U189=""),"Missing exception code",IF(OR(NOT(ISNUMBER($N189)),$N189&lt;0,$N189&gt;'Settings'!$B$9),"Invalid package count",IF(OR(NOT(ISNUMBER($O189)),AND($P189&lt;&gt;"",NOT(ISNUMBER($P189))),$O189&lt;0,$O189&gt;'Settings'!$B$10,$P189&lt;0,$P189&gt;'Settings'!$B$10),"Invalid miles",IF($X189&gt;$W189,"COD collected exceeds amount","OK")))))))))))),"Review row")</f>
        <v/>
      </c>
    </row>
    <row r="190">
      <c r="A190" s="51" t="n"/>
      <c r="B190" s="26" t="n"/>
      <c r="C190" s="27" t="n"/>
      <c r="D190" s="26" t="n"/>
      <c r="E190" s="26" t="n"/>
      <c r="F190" s="28" t="n"/>
      <c r="G190" s="26" t="n"/>
      <c r="H190" s="26" t="n"/>
      <c r="I190" s="29" t="n"/>
      <c r="J190" s="30" t="n"/>
      <c r="K190" s="30" t="n"/>
      <c r="L190" s="26" t="n"/>
      <c r="M190" s="26" t="n"/>
      <c r="N190" s="27" t="n"/>
      <c r="O190" s="52" t="n"/>
      <c r="P190" s="52" t="n"/>
      <c r="Q190" s="30" t="n"/>
      <c r="R190" s="30" t="n"/>
      <c r="S190" s="30" t="n"/>
      <c r="T190" s="26" t="n"/>
      <c r="U190" s="26" t="n"/>
      <c r="V190" s="28" t="n"/>
      <c r="W190" s="32" t="n"/>
      <c r="X190" s="32" t="n"/>
      <c r="Y190" s="33">
        <f>IFERROR(IF(OR($R190="",$S190=""),"",ROUND(MOD($S190-$R190,1)*1440,0)),"")</f>
        <v/>
      </c>
      <c r="Z190" s="11">
        <f>IFERROR(IF(OR($T190&lt;&gt;"Delivered",$S190="",$K190=""),"",IF($S190&lt;=$K190,"Yes","No")),"")</f>
        <v/>
      </c>
      <c r="AA190" s="33">
        <f>IFERROR(IF(OR($T190&lt;&gt;"Delivered",$S190="",$K190=""),"",ROUND(MAX(0,($S190-$K190)*1440),0)),"")</f>
        <v/>
      </c>
      <c r="AB190" s="53">
        <f>IFERROR(IF(OR($P190="",$O190=""),"",$P190-$O190),"")</f>
        <v/>
      </c>
      <c r="AC190" s="35">
        <f>IFERROR(IF($P190="","",ROUND($P190*'Settings'!$B$6,2)),"")</f>
        <v/>
      </c>
      <c r="AD190" s="35">
        <f>IFERROR(IF($W190="","",MAX(0,$W190-IF($X190="",0,$X190))),"")</f>
        <v/>
      </c>
      <c r="AE190" s="16">
        <f>IFERROR(IF(COUNTA($A190:$X190)=0,"",IF(OR($A190="",$B190="",$C190="",$D190="",$E190="",$F190="",$G190="",$H190="",$I190="",$L190="",$M190="",$N190="",$T190=""),"Missing required field",IF(COUNTIFS($A$4:$A$1000,$A190,$B$4:$B$1000,$B190,$C$4:$C$1000,$C190)&gt;1,"Duplicate route stop",IF(OR($J190="",$K190=""),"Missing delivery window",IF($K190&lt;=$J190,"Invalid delivery window",IF(IFERROR(INDEX('Fleet Roster'!$C$4:$C$103,MATCH($L190,'Fleet Roster'!$A$4:$A$103,0)),"Not found")&lt;&gt;"Active","Driver not active",IF(IFERROR(INDEX('Fleet Roster'!$I$4:$I$103,MATCH($M190,'Fleet Roster'!$E$4:$E$103,0)),"Not found")&lt;&gt;"Active","Vehicle unavailable",IF(AND($T190="Delivered",OR($S190="",$P190="")),"Delivered row incomplete",IF(AND(OR($T190="Attempted",$T190="Exception"),$U190=""),"Missing exception code",IF(OR(NOT(ISNUMBER($N190)),$N190&lt;0,$N190&gt;'Settings'!$B$9),"Invalid package count",IF(OR(NOT(ISNUMBER($O190)),AND($P190&lt;&gt;"",NOT(ISNUMBER($P190))),$O190&lt;0,$O190&gt;'Settings'!$B$10,$P190&lt;0,$P190&gt;'Settings'!$B$10),"Invalid miles",IF($X190&gt;$W190,"COD collected exceeds amount","OK")))))))))))),"Review row")</f>
        <v/>
      </c>
    </row>
    <row r="191">
      <c r="A191" s="51" t="n"/>
      <c r="B191" s="26" t="n"/>
      <c r="C191" s="27" t="n"/>
      <c r="D191" s="26" t="n"/>
      <c r="E191" s="26" t="n"/>
      <c r="F191" s="28" t="n"/>
      <c r="G191" s="26" t="n"/>
      <c r="H191" s="26" t="n"/>
      <c r="I191" s="29" t="n"/>
      <c r="J191" s="30" t="n"/>
      <c r="K191" s="30" t="n"/>
      <c r="L191" s="26" t="n"/>
      <c r="M191" s="26" t="n"/>
      <c r="N191" s="27" t="n"/>
      <c r="O191" s="52" t="n"/>
      <c r="P191" s="52" t="n"/>
      <c r="Q191" s="30" t="n"/>
      <c r="R191" s="30" t="n"/>
      <c r="S191" s="30" t="n"/>
      <c r="T191" s="26" t="n"/>
      <c r="U191" s="26" t="n"/>
      <c r="V191" s="28" t="n"/>
      <c r="W191" s="32" t="n"/>
      <c r="X191" s="32" t="n"/>
      <c r="Y191" s="33">
        <f>IFERROR(IF(OR($R191="",$S191=""),"",ROUND(MOD($S191-$R191,1)*1440,0)),"")</f>
        <v/>
      </c>
      <c r="Z191" s="11">
        <f>IFERROR(IF(OR($T191&lt;&gt;"Delivered",$S191="",$K191=""),"",IF($S191&lt;=$K191,"Yes","No")),"")</f>
        <v/>
      </c>
      <c r="AA191" s="33">
        <f>IFERROR(IF(OR($T191&lt;&gt;"Delivered",$S191="",$K191=""),"",ROUND(MAX(0,($S191-$K191)*1440),0)),"")</f>
        <v/>
      </c>
      <c r="AB191" s="53">
        <f>IFERROR(IF(OR($P191="",$O191=""),"",$P191-$O191),"")</f>
        <v/>
      </c>
      <c r="AC191" s="35">
        <f>IFERROR(IF($P191="","",ROUND($P191*'Settings'!$B$6,2)),"")</f>
        <v/>
      </c>
      <c r="AD191" s="35">
        <f>IFERROR(IF($W191="","",MAX(0,$W191-IF($X191="",0,$X191))),"")</f>
        <v/>
      </c>
      <c r="AE191" s="16">
        <f>IFERROR(IF(COUNTA($A191:$X191)=0,"",IF(OR($A191="",$B191="",$C191="",$D191="",$E191="",$F191="",$G191="",$H191="",$I191="",$L191="",$M191="",$N191="",$T191=""),"Missing required field",IF(COUNTIFS($A$4:$A$1000,$A191,$B$4:$B$1000,$B191,$C$4:$C$1000,$C191)&gt;1,"Duplicate route stop",IF(OR($J191="",$K191=""),"Missing delivery window",IF($K191&lt;=$J191,"Invalid delivery window",IF(IFERROR(INDEX('Fleet Roster'!$C$4:$C$103,MATCH($L191,'Fleet Roster'!$A$4:$A$103,0)),"Not found")&lt;&gt;"Active","Driver not active",IF(IFERROR(INDEX('Fleet Roster'!$I$4:$I$103,MATCH($M191,'Fleet Roster'!$E$4:$E$103,0)),"Not found")&lt;&gt;"Active","Vehicle unavailable",IF(AND($T191="Delivered",OR($S191="",$P191="")),"Delivered row incomplete",IF(AND(OR($T191="Attempted",$T191="Exception"),$U191=""),"Missing exception code",IF(OR(NOT(ISNUMBER($N191)),$N191&lt;0,$N191&gt;'Settings'!$B$9),"Invalid package count",IF(OR(NOT(ISNUMBER($O191)),AND($P191&lt;&gt;"",NOT(ISNUMBER($P191))),$O191&lt;0,$O191&gt;'Settings'!$B$10,$P191&lt;0,$P191&gt;'Settings'!$B$10),"Invalid miles",IF($X191&gt;$W191,"COD collected exceeds amount","OK")))))))))))),"Review row")</f>
        <v/>
      </c>
    </row>
    <row r="192">
      <c r="A192" s="51" t="n"/>
      <c r="B192" s="26" t="n"/>
      <c r="C192" s="27" t="n"/>
      <c r="D192" s="26" t="n"/>
      <c r="E192" s="26" t="n"/>
      <c r="F192" s="28" t="n"/>
      <c r="G192" s="26" t="n"/>
      <c r="H192" s="26" t="n"/>
      <c r="I192" s="29" t="n"/>
      <c r="J192" s="30" t="n"/>
      <c r="K192" s="30" t="n"/>
      <c r="L192" s="26" t="n"/>
      <c r="M192" s="26" t="n"/>
      <c r="N192" s="27" t="n"/>
      <c r="O192" s="52" t="n"/>
      <c r="P192" s="52" t="n"/>
      <c r="Q192" s="30" t="n"/>
      <c r="R192" s="30" t="n"/>
      <c r="S192" s="30" t="n"/>
      <c r="T192" s="26" t="n"/>
      <c r="U192" s="26" t="n"/>
      <c r="V192" s="28" t="n"/>
      <c r="W192" s="32" t="n"/>
      <c r="X192" s="32" t="n"/>
      <c r="Y192" s="33">
        <f>IFERROR(IF(OR($R192="",$S192=""),"",ROUND(MOD($S192-$R192,1)*1440,0)),"")</f>
        <v/>
      </c>
      <c r="Z192" s="11">
        <f>IFERROR(IF(OR($T192&lt;&gt;"Delivered",$S192="",$K192=""),"",IF($S192&lt;=$K192,"Yes","No")),"")</f>
        <v/>
      </c>
      <c r="AA192" s="33">
        <f>IFERROR(IF(OR($T192&lt;&gt;"Delivered",$S192="",$K192=""),"",ROUND(MAX(0,($S192-$K192)*1440),0)),"")</f>
        <v/>
      </c>
      <c r="AB192" s="53">
        <f>IFERROR(IF(OR($P192="",$O192=""),"",$P192-$O192),"")</f>
        <v/>
      </c>
      <c r="AC192" s="35">
        <f>IFERROR(IF($P192="","",ROUND($P192*'Settings'!$B$6,2)),"")</f>
        <v/>
      </c>
      <c r="AD192" s="35">
        <f>IFERROR(IF($W192="","",MAX(0,$W192-IF($X192="",0,$X192))),"")</f>
        <v/>
      </c>
      <c r="AE192" s="16">
        <f>IFERROR(IF(COUNTA($A192:$X192)=0,"",IF(OR($A192="",$B192="",$C192="",$D192="",$E192="",$F192="",$G192="",$H192="",$I192="",$L192="",$M192="",$N192="",$T192=""),"Missing required field",IF(COUNTIFS($A$4:$A$1000,$A192,$B$4:$B$1000,$B192,$C$4:$C$1000,$C192)&gt;1,"Duplicate route stop",IF(OR($J192="",$K192=""),"Missing delivery window",IF($K192&lt;=$J192,"Invalid delivery window",IF(IFERROR(INDEX('Fleet Roster'!$C$4:$C$103,MATCH($L192,'Fleet Roster'!$A$4:$A$103,0)),"Not found")&lt;&gt;"Active","Driver not active",IF(IFERROR(INDEX('Fleet Roster'!$I$4:$I$103,MATCH($M192,'Fleet Roster'!$E$4:$E$103,0)),"Not found")&lt;&gt;"Active","Vehicle unavailable",IF(AND($T192="Delivered",OR($S192="",$P192="")),"Delivered row incomplete",IF(AND(OR($T192="Attempted",$T192="Exception"),$U192=""),"Missing exception code",IF(OR(NOT(ISNUMBER($N192)),$N192&lt;0,$N192&gt;'Settings'!$B$9),"Invalid package count",IF(OR(NOT(ISNUMBER($O192)),AND($P192&lt;&gt;"",NOT(ISNUMBER($P192))),$O192&lt;0,$O192&gt;'Settings'!$B$10,$P192&lt;0,$P192&gt;'Settings'!$B$10),"Invalid miles",IF($X192&gt;$W192,"COD collected exceeds amount","OK")))))))))))),"Review row")</f>
        <v/>
      </c>
    </row>
    <row r="193">
      <c r="A193" s="51" t="n"/>
      <c r="B193" s="26" t="n"/>
      <c r="C193" s="27" t="n"/>
      <c r="D193" s="26" t="n"/>
      <c r="E193" s="26" t="n"/>
      <c r="F193" s="28" t="n"/>
      <c r="G193" s="26" t="n"/>
      <c r="H193" s="26" t="n"/>
      <c r="I193" s="29" t="n"/>
      <c r="J193" s="30" t="n"/>
      <c r="K193" s="30" t="n"/>
      <c r="L193" s="26" t="n"/>
      <c r="M193" s="26" t="n"/>
      <c r="N193" s="27" t="n"/>
      <c r="O193" s="52" t="n"/>
      <c r="P193" s="52" t="n"/>
      <c r="Q193" s="30" t="n"/>
      <c r="R193" s="30" t="n"/>
      <c r="S193" s="30" t="n"/>
      <c r="T193" s="26" t="n"/>
      <c r="U193" s="26" t="n"/>
      <c r="V193" s="28" t="n"/>
      <c r="W193" s="32" t="n"/>
      <c r="X193" s="32" t="n"/>
      <c r="Y193" s="33">
        <f>IFERROR(IF(OR($R193="",$S193=""),"",ROUND(MOD($S193-$R193,1)*1440,0)),"")</f>
        <v/>
      </c>
      <c r="Z193" s="11">
        <f>IFERROR(IF(OR($T193&lt;&gt;"Delivered",$S193="",$K193=""),"",IF($S193&lt;=$K193,"Yes","No")),"")</f>
        <v/>
      </c>
      <c r="AA193" s="33">
        <f>IFERROR(IF(OR($T193&lt;&gt;"Delivered",$S193="",$K193=""),"",ROUND(MAX(0,($S193-$K193)*1440),0)),"")</f>
        <v/>
      </c>
      <c r="AB193" s="53">
        <f>IFERROR(IF(OR($P193="",$O193=""),"",$P193-$O193),"")</f>
        <v/>
      </c>
      <c r="AC193" s="35">
        <f>IFERROR(IF($P193="","",ROUND($P193*'Settings'!$B$6,2)),"")</f>
        <v/>
      </c>
      <c r="AD193" s="35">
        <f>IFERROR(IF($W193="","",MAX(0,$W193-IF($X193="",0,$X193))),"")</f>
        <v/>
      </c>
      <c r="AE193" s="16">
        <f>IFERROR(IF(COUNTA($A193:$X193)=0,"",IF(OR($A193="",$B193="",$C193="",$D193="",$E193="",$F193="",$G193="",$H193="",$I193="",$L193="",$M193="",$N193="",$T193=""),"Missing required field",IF(COUNTIFS($A$4:$A$1000,$A193,$B$4:$B$1000,$B193,$C$4:$C$1000,$C193)&gt;1,"Duplicate route stop",IF(OR($J193="",$K193=""),"Missing delivery window",IF($K193&lt;=$J193,"Invalid delivery window",IF(IFERROR(INDEX('Fleet Roster'!$C$4:$C$103,MATCH($L193,'Fleet Roster'!$A$4:$A$103,0)),"Not found")&lt;&gt;"Active","Driver not active",IF(IFERROR(INDEX('Fleet Roster'!$I$4:$I$103,MATCH($M193,'Fleet Roster'!$E$4:$E$103,0)),"Not found")&lt;&gt;"Active","Vehicle unavailable",IF(AND($T193="Delivered",OR($S193="",$P193="")),"Delivered row incomplete",IF(AND(OR($T193="Attempted",$T193="Exception"),$U193=""),"Missing exception code",IF(OR(NOT(ISNUMBER($N193)),$N193&lt;0,$N193&gt;'Settings'!$B$9),"Invalid package count",IF(OR(NOT(ISNUMBER($O193)),AND($P193&lt;&gt;"",NOT(ISNUMBER($P193))),$O193&lt;0,$O193&gt;'Settings'!$B$10,$P193&lt;0,$P193&gt;'Settings'!$B$10),"Invalid miles",IF($X193&gt;$W193,"COD collected exceeds amount","OK")))))))))))),"Review row")</f>
        <v/>
      </c>
    </row>
    <row r="194">
      <c r="A194" s="51" t="n"/>
      <c r="B194" s="26" t="n"/>
      <c r="C194" s="27" t="n"/>
      <c r="D194" s="26" t="n"/>
      <c r="E194" s="26" t="n"/>
      <c r="F194" s="28" t="n"/>
      <c r="G194" s="26" t="n"/>
      <c r="H194" s="26" t="n"/>
      <c r="I194" s="29" t="n"/>
      <c r="J194" s="30" t="n"/>
      <c r="K194" s="30" t="n"/>
      <c r="L194" s="26" t="n"/>
      <c r="M194" s="26" t="n"/>
      <c r="N194" s="27" t="n"/>
      <c r="O194" s="52" t="n"/>
      <c r="P194" s="52" t="n"/>
      <c r="Q194" s="30" t="n"/>
      <c r="R194" s="30" t="n"/>
      <c r="S194" s="30" t="n"/>
      <c r="T194" s="26" t="n"/>
      <c r="U194" s="26" t="n"/>
      <c r="V194" s="28" t="n"/>
      <c r="W194" s="32" t="n"/>
      <c r="X194" s="32" t="n"/>
      <c r="Y194" s="33">
        <f>IFERROR(IF(OR($R194="",$S194=""),"",ROUND(MOD($S194-$R194,1)*1440,0)),"")</f>
        <v/>
      </c>
      <c r="Z194" s="11">
        <f>IFERROR(IF(OR($T194&lt;&gt;"Delivered",$S194="",$K194=""),"",IF($S194&lt;=$K194,"Yes","No")),"")</f>
        <v/>
      </c>
      <c r="AA194" s="33">
        <f>IFERROR(IF(OR($T194&lt;&gt;"Delivered",$S194="",$K194=""),"",ROUND(MAX(0,($S194-$K194)*1440),0)),"")</f>
        <v/>
      </c>
      <c r="AB194" s="53">
        <f>IFERROR(IF(OR($P194="",$O194=""),"",$P194-$O194),"")</f>
        <v/>
      </c>
      <c r="AC194" s="35">
        <f>IFERROR(IF($P194="","",ROUND($P194*'Settings'!$B$6,2)),"")</f>
        <v/>
      </c>
      <c r="AD194" s="35">
        <f>IFERROR(IF($W194="","",MAX(0,$W194-IF($X194="",0,$X194))),"")</f>
        <v/>
      </c>
      <c r="AE194" s="16">
        <f>IFERROR(IF(COUNTA($A194:$X194)=0,"",IF(OR($A194="",$B194="",$C194="",$D194="",$E194="",$F194="",$G194="",$H194="",$I194="",$L194="",$M194="",$N194="",$T194=""),"Missing required field",IF(COUNTIFS($A$4:$A$1000,$A194,$B$4:$B$1000,$B194,$C$4:$C$1000,$C194)&gt;1,"Duplicate route stop",IF(OR($J194="",$K194=""),"Missing delivery window",IF($K194&lt;=$J194,"Invalid delivery window",IF(IFERROR(INDEX('Fleet Roster'!$C$4:$C$103,MATCH($L194,'Fleet Roster'!$A$4:$A$103,0)),"Not found")&lt;&gt;"Active","Driver not active",IF(IFERROR(INDEX('Fleet Roster'!$I$4:$I$103,MATCH($M194,'Fleet Roster'!$E$4:$E$103,0)),"Not found")&lt;&gt;"Active","Vehicle unavailable",IF(AND($T194="Delivered",OR($S194="",$P194="")),"Delivered row incomplete",IF(AND(OR($T194="Attempted",$T194="Exception"),$U194=""),"Missing exception code",IF(OR(NOT(ISNUMBER($N194)),$N194&lt;0,$N194&gt;'Settings'!$B$9),"Invalid package count",IF(OR(NOT(ISNUMBER($O194)),AND($P194&lt;&gt;"",NOT(ISNUMBER($P194))),$O194&lt;0,$O194&gt;'Settings'!$B$10,$P194&lt;0,$P194&gt;'Settings'!$B$10),"Invalid miles",IF($X194&gt;$W194,"COD collected exceeds amount","OK")))))))))))),"Review row")</f>
        <v/>
      </c>
    </row>
    <row r="195">
      <c r="A195" s="51" t="n"/>
      <c r="B195" s="26" t="n"/>
      <c r="C195" s="27" t="n"/>
      <c r="D195" s="26" t="n"/>
      <c r="E195" s="26" t="n"/>
      <c r="F195" s="28" t="n"/>
      <c r="G195" s="26" t="n"/>
      <c r="H195" s="26" t="n"/>
      <c r="I195" s="29" t="n"/>
      <c r="J195" s="30" t="n"/>
      <c r="K195" s="30" t="n"/>
      <c r="L195" s="26" t="n"/>
      <c r="M195" s="26" t="n"/>
      <c r="N195" s="27" t="n"/>
      <c r="O195" s="52" t="n"/>
      <c r="P195" s="52" t="n"/>
      <c r="Q195" s="30" t="n"/>
      <c r="R195" s="30" t="n"/>
      <c r="S195" s="30" t="n"/>
      <c r="T195" s="26" t="n"/>
      <c r="U195" s="26" t="n"/>
      <c r="V195" s="28" t="n"/>
      <c r="W195" s="32" t="n"/>
      <c r="X195" s="32" t="n"/>
      <c r="Y195" s="33">
        <f>IFERROR(IF(OR($R195="",$S195=""),"",ROUND(MOD($S195-$R195,1)*1440,0)),"")</f>
        <v/>
      </c>
      <c r="Z195" s="11">
        <f>IFERROR(IF(OR($T195&lt;&gt;"Delivered",$S195="",$K195=""),"",IF($S195&lt;=$K195,"Yes","No")),"")</f>
        <v/>
      </c>
      <c r="AA195" s="33">
        <f>IFERROR(IF(OR($T195&lt;&gt;"Delivered",$S195="",$K195=""),"",ROUND(MAX(0,($S195-$K195)*1440),0)),"")</f>
        <v/>
      </c>
      <c r="AB195" s="53">
        <f>IFERROR(IF(OR($P195="",$O195=""),"",$P195-$O195),"")</f>
        <v/>
      </c>
      <c r="AC195" s="35">
        <f>IFERROR(IF($P195="","",ROUND($P195*'Settings'!$B$6,2)),"")</f>
        <v/>
      </c>
      <c r="AD195" s="35">
        <f>IFERROR(IF($W195="","",MAX(0,$W195-IF($X195="",0,$X195))),"")</f>
        <v/>
      </c>
      <c r="AE195" s="16">
        <f>IFERROR(IF(COUNTA($A195:$X195)=0,"",IF(OR($A195="",$B195="",$C195="",$D195="",$E195="",$F195="",$G195="",$H195="",$I195="",$L195="",$M195="",$N195="",$T195=""),"Missing required field",IF(COUNTIFS($A$4:$A$1000,$A195,$B$4:$B$1000,$B195,$C$4:$C$1000,$C195)&gt;1,"Duplicate route stop",IF(OR($J195="",$K195=""),"Missing delivery window",IF($K195&lt;=$J195,"Invalid delivery window",IF(IFERROR(INDEX('Fleet Roster'!$C$4:$C$103,MATCH($L195,'Fleet Roster'!$A$4:$A$103,0)),"Not found")&lt;&gt;"Active","Driver not active",IF(IFERROR(INDEX('Fleet Roster'!$I$4:$I$103,MATCH($M195,'Fleet Roster'!$E$4:$E$103,0)),"Not found")&lt;&gt;"Active","Vehicle unavailable",IF(AND($T195="Delivered",OR($S195="",$P195="")),"Delivered row incomplete",IF(AND(OR($T195="Attempted",$T195="Exception"),$U195=""),"Missing exception code",IF(OR(NOT(ISNUMBER($N195)),$N195&lt;0,$N195&gt;'Settings'!$B$9),"Invalid package count",IF(OR(NOT(ISNUMBER($O195)),AND($P195&lt;&gt;"",NOT(ISNUMBER($P195))),$O195&lt;0,$O195&gt;'Settings'!$B$10,$P195&lt;0,$P195&gt;'Settings'!$B$10),"Invalid miles",IF($X195&gt;$W195,"COD collected exceeds amount","OK")))))))))))),"Review row")</f>
        <v/>
      </c>
    </row>
    <row r="196">
      <c r="A196" s="51" t="n"/>
      <c r="B196" s="26" t="n"/>
      <c r="C196" s="27" t="n"/>
      <c r="D196" s="26" t="n"/>
      <c r="E196" s="26" t="n"/>
      <c r="F196" s="28" t="n"/>
      <c r="G196" s="26" t="n"/>
      <c r="H196" s="26" t="n"/>
      <c r="I196" s="29" t="n"/>
      <c r="J196" s="30" t="n"/>
      <c r="K196" s="30" t="n"/>
      <c r="L196" s="26" t="n"/>
      <c r="M196" s="26" t="n"/>
      <c r="N196" s="27" t="n"/>
      <c r="O196" s="52" t="n"/>
      <c r="P196" s="52" t="n"/>
      <c r="Q196" s="30" t="n"/>
      <c r="R196" s="30" t="n"/>
      <c r="S196" s="30" t="n"/>
      <c r="T196" s="26" t="n"/>
      <c r="U196" s="26" t="n"/>
      <c r="V196" s="28" t="n"/>
      <c r="W196" s="32" t="n"/>
      <c r="X196" s="32" t="n"/>
      <c r="Y196" s="33">
        <f>IFERROR(IF(OR($R196="",$S196=""),"",ROUND(MOD($S196-$R196,1)*1440,0)),"")</f>
        <v/>
      </c>
      <c r="Z196" s="11">
        <f>IFERROR(IF(OR($T196&lt;&gt;"Delivered",$S196="",$K196=""),"",IF($S196&lt;=$K196,"Yes","No")),"")</f>
        <v/>
      </c>
      <c r="AA196" s="33">
        <f>IFERROR(IF(OR($T196&lt;&gt;"Delivered",$S196="",$K196=""),"",ROUND(MAX(0,($S196-$K196)*1440),0)),"")</f>
        <v/>
      </c>
      <c r="AB196" s="53">
        <f>IFERROR(IF(OR($P196="",$O196=""),"",$P196-$O196),"")</f>
        <v/>
      </c>
      <c r="AC196" s="35">
        <f>IFERROR(IF($P196="","",ROUND($P196*'Settings'!$B$6,2)),"")</f>
        <v/>
      </c>
      <c r="AD196" s="35">
        <f>IFERROR(IF($W196="","",MAX(0,$W196-IF($X196="",0,$X196))),"")</f>
        <v/>
      </c>
      <c r="AE196" s="16">
        <f>IFERROR(IF(COUNTA($A196:$X196)=0,"",IF(OR($A196="",$B196="",$C196="",$D196="",$E196="",$F196="",$G196="",$H196="",$I196="",$L196="",$M196="",$N196="",$T196=""),"Missing required field",IF(COUNTIFS($A$4:$A$1000,$A196,$B$4:$B$1000,$B196,$C$4:$C$1000,$C196)&gt;1,"Duplicate route stop",IF(OR($J196="",$K196=""),"Missing delivery window",IF($K196&lt;=$J196,"Invalid delivery window",IF(IFERROR(INDEX('Fleet Roster'!$C$4:$C$103,MATCH($L196,'Fleet Roster'!$A$4:$A$103,0)),"Not found")&lt;&gt;"Active","Driver not active",IF(IFERROR(INDEX('Fleet Roster'!$I$4:$I$103,MATCH($M196,'Fleet Roster'!$E$4:$E$103,0)),"Not found")&lt;&gt;"Active","Vehicle unavailable",IF(AND($T196="Delivered",OR($S196="",$P196="")),"Delivered row incomplete",IF(AND(OR($T196="Attempted",$T196="Exception"),$U196=""),"Missing exception code",IF(OR(NOT(ISNUMBER($N196)),$N196&lt;0,$N196&gt;'Settings'!$B$9),"Invalid package count",IF(OR(NOT(ISNUMBER($O196)),AND($P196&lt;&gt;"",NOT(ISNUMBER($P196))),$O196&lt;0,$O196&gt;'Settings'!$B$10,$P196&lt;0,$P196&gt;'Settings'!$B$10),"Invalid miles",IF($X196&gt;$W196,"COD collected exceeds amount","OK")))))))))))),"Review row")</f>
        <v/>
      </c>
    </row>
    <row r="197">
      <c r="A197" s="51" t="n"/>
      <c r="B197" s="26" t="n"/>
      <c r="C197" s="27" t="n"/>
      <c r="D197" s="26" t="n"/>
      <c r="E197" s="26" t="n"/>
      <c r="F197" s="28" t="n"/>
      <c r="G197" s="26" t="n"/>
      <c r="H197" s="26" t="n"/>
      <c r="I197" s="29" t="n"/>
      <c r="J197" s="30" t="n"/>
      <c r="K197" s="30" t="n"/>
      <c r="L197" s="26" t="n"/>
      <c r="M197" s="26" t="n"/>
      <c r="N197" s="27" t="n"/>
      <c r="O197" s="52" t="n"/>
      <c r="P197" s="52" t="n"/>
      <c r="Q197" s="30" t="n"/>
      <c r="R197" s="30" t="n"/>
      <c r="S197" s="30" t="n"/>
      <c r="T197" s="26" t="n"/>
      <c r="U197" s="26" t="n"/>
      <c r="V197" s="28" t="n"/>
      <c r="W197" s="32" t="n"/>
      <c r="X197" s="32" t="n"/>
      <c r="Y197" s="33">
        <f>IFERROR(IF(OR($R197="",$S197=""),"",ROUND(MOD($S197-$R197,1)*1440,0)),"")</f>
        <v/>
      </c>
      <c r="Z197" s="11">
        <f>IFERROR(IF(OR($T197&lt;&gt;"Delivered",$S197="",$K197=""),"",IF($S197&lt;=$K197,"Yes","No")),"")</f>
        <v/>
      </c>
      <c r="AA197" s="33">
        <f>IFERROR(IF(OR($T197&lt;&gt;"Delivered",$S197="",$K197=""),"",ROUND(MAX(0,($S197-$K197)*1440),0)),"")</f>
        <v/>
      </c>
      <c r="AB197" s="53">
        <f>IFERROR(IF(OR($P197="",$O197=""),"",$P197-$O197),"")</f>
        <v/>
      </c>
      <c r="AC197" s="35">
        <f>IFERROR(IF($P197="","",ROUND($P197*'Settings'!$B$6,2)),"")</f>
        <v/>
      </c>
      <c r="AD197" s="35">
        <f>IFERROR(IF($W197="","",MAX(0,$W197-IF($X197="",0,$X197))),"")</f>
        <v/>
      </c>
      <c r="AE197" s="16">
        <f>IFERROR(IF(COUNTA($A197:$X197)=0,"",IF(OR($A197="",$B197="",$C197="",$D197="",$E197="",$F197="",$G197="",$H197="",$I197="",$L197="",$M197="",$N197="",$T197=""),"Missing required field",IF(COUNTIFS($A$4:$A$1000,$A197,$B$4:$B$1000,$B197,$C$4:$C$1000,$C197)&gt;1,"Duplicate route stop",IF(OR($J197="",$K197=""),"Missing delivery window",IF($K197&lt;=$J197,"Invalid delivery window",IF(IFERROR(INDEX('Fleet Roster'!$C$4:$C$103,MATCH($L197,'Fleet Roster'!$A$4:$A$103,0)),"Not found")&lt;&gt;"Active","Driver not active",IF(IFERROR(INDEX('Fleet Roster'!$I$4:$I$103,MATCH($M197,'Fleet Roster'!$E$4:$E$103,0)),"Not found")&lt;&gt;"Active","Vehicle unavailable",IF(AND($T197="Delivered",OR($S197="",$P197="")),"Delivered row incomplete",IF(AND(OR($T197="Attempted",$T197="Exception"),$U197=""),"Missing exception code",IF(OR(NOT(ISNUMBER($N197)),$N197&lt;0,$N197&gt;'Settings'!$B$9),"Invalid package count",IF(OR(NOT(ISNUMBER($O197)),AND($P197&lt;&gt;"",NOT(ISNUMBER($P197))),$O197&lt;0,$O197&gt;'Settings'!$B$10,$P197&lt;0,$P197&gt;'Settings'!$B$10),"Invalid miles",IF($X197&gt;$W197,"COD collected exceeds amount","OK")))))))))))),"Review row")</f>
        <v/>
      </c>
    </row>
    <row r="198">
      <c r="A198" s="51" t="n"/>
      <c r="B198" s="26" t="n"/>
      <c r="C198" s="27" t="n"/>
      <c r="D198" s="26" t="n"/>
      <c r="E198" s="26" t="n"/>
      <c r="F198" s="28" t="n"/>
      <c r="G198" s="26" t="n"/>
      <c r="H198" s="26" t="n"/>
      <c r="I198" s="29" t="n"/>
      <c r="J198" s="30" t="n"/>
      <c r="K198" s="30" t="n"/>
      <c r="L198" s="26" t="n"/>
      <c r="M198" s="26" t="n"/>
      <c r="N198" s="27" t="n"/>
      <c r="O198" s="52" t="n"/>
      <c r="P198" s="52" t="n"/>
      <c r="Q198" s="30" t="n"/>
      <c r="R198" s="30" t="n"/>
      <c r="S198" s="30" t="n"/>
      <c r="T198" s="26" t="n"/>
      <c r="U198" s="26" t="n"/>
      <c r="V198" s="28" t="n"/>
      <c r="W198" s="32" t="n"/>
      <c r="X198" s="32" t="n"/>
      <c r="Y198" s="33">
        <f>IFERROR(IF(OR($R198="",$S198=""),"",ROUND(MOD($S198-$R198,1)*1440,0)),"")</f>
        <v/>
      </c>
      <c r="Z198" s="11">
        <f>IFERROR(IF(OR($T198&lt;&gt;"Delivered",$S198="",$K198=""),"",IF($S198&lt;=$K198,"Yes","No")),"")</f>
        <v/>
      </c>
      <c r="AA198" s="33">
        <f>IFERROR(IF(OR($T198&lt;&gt;"Delivered",$S198="",$K198=""),"",ROUND(MAX(0,($S198-$K198)*1440),0)),"")</f>
        <v/>
      </c>
      <c r="AB198" s="53">
        <f>IFERROR(IF(OR($P198="",$O198=""),"",$P198-$O198),"")</f>
        <v/>
      </c>
      <c r="AC198" s="35">
        <f>IFERROR(IF($P198="","",ROUND($P198*'Settings'!$B$6,2)),"")</f>
        <v/>
      </c>
      <c r="AD198" s="35">
        <f>IFERROR(IF($W198="","",MAX(0,$W198-IF($X198="",0,$X198))),"")</f>
        <v/>
      </c>
      <c r="AE198" s="16">
        <f>IFERROR(IF(COUNTA($A198:$X198)=0,"",IF(OR($A198="",$B198="",$C198="",$D198="",$E198="",$F198="",$G198="",$H198="",$I198="",$L198="",$M198="",$N198="",$T198=""),"Missing required field",IF(COUNTIFS($A$4:$A$1000,$A198,$B$4:$B$1000,$B198,$C$4:$C$1000,$C198)&gt;1,"Duplicate route stop",IF(OR($J198="",$K198=""),"Missing delivery window",IF($K198&lt;=$J198,"Invalid delivery window",IF(IFERROR(INDEX('Fleet Roster'!$C$4:$C$103,MATCH($L198,'Fleet Roster'!$A$4:$A$103,0)),"Not found")&lt;&gt;"Active","Driver not active",IF(IFERROR(INDEX('Fleet Roster'!$I$4:$I$103,MATCH($M198,'Fleet Roster'!$E$4:$E$103,0)),"Not found")&lt;&gt;"Active","Vehicle unavailable",IF(AND($T198="Delivered",OR($S198="",$P198="")),"Delivered row incomplete",IF(AND(OR($T198="Attempted",$T198="Exception"),$U198=""),"Missing exception code",IF(OR(NOT(ISNUMBER($N198)),$N198&lt;0,$N198&gt;'Settings'!$B$9),"Invalid package count",IF(OR(NOT(ISNUMBER($O198)),AND($P198&lt;&gt;"",NOT(ISNUMBER($P198))),$O198&lt;0,$O198&gt;'Settings'!$B$10,$P198&lt;0,$P198&gt;'Settings'!$B$10),"Invalid miles",IF($X198&gt;$W198,"COD collected exceeds amount","OK")))))))))))),"Review row")</f>
        <v/>
      </c>
    </row>
    <row r="199">
      <c r="A199" s="51" t="n"/>
      <c r="B199" s="26" t="n"/>
      <c r="C199" s="27" t="n"/>
      <c r="D199" s="26" t="n"/>
      <c r="E199" s="26" t="n"/>
      <c r="F199" s="28" t="n"/>
      <c r="G199" s="26" t="n"/>
      <c r="H199" s="26" t="n"/>
      <c r="I199" s="29" t="n"/>
      <c r="J199" s="30" t="n"/>
      <c r="K199" s="30" t="n"/>
      <c r="L199" s="26" t="n"/>
      <c r="M199" s="26" t="n"/>
      <c r="N199" s="27" t="n"/>
      <c r="O199" s="52" t="n"/>
      <c r="P199" s="52" t="n"/>
      <c r="Q199" s="30" t="n"/>
      <c r="R199" s="30" t="n"/>
      <c r="S199" s="30" t="n"/>
      <c r="T199" s="26" t="n"/>
      <c r="U199" s="26" t="n"/>
      <c r="V199" s="28" t="n"/>
      <c r="W199" s="32" t="n"/>
      <c r="X199" s="32" t="n"/>
      <c r="Y199" s="33">
        <f>IFERROR(IF(OR($R199="",$S199=""),"",ROUND(MOD($S199-$R199,1)*1440,0)),"")</f>
        <v/>
      </c>
      <c r="Z199" s="11">
        <f>IFERROR(IF(OR($T199&lt;&gt;"Delivered",$S199="",$K199=""),"",IF($S199&lt;=$K199,"Yes","No")),"")</f>
        <v/>
      </c>
      <c r="AA199" s="33">
        <f>IFERROR(IF(OR($T199&lt;&gt;"Delivered",$S199="",$K199=""),"",ROUND(MAX(0,($S199-$K199)*1440),0)),"")</f>
        <v/>
      </c>
      <c r="AB199" s="53">
        <f>IFERROR(IF(OR($P199="",$O199=""),"",$P199-$O199),"")</f>
        <v/>
      </c>
      <c r="AC199" s="35">
        <f>IFERROR(IF($P199="","",ROUND($P199*'Settings'!$B$6,2)),"")</f>
        <v/>
      </c>
      <c r="AD199" s="35">
        <f>IFERROR(IF($W199="","",MAX(0,$W199-IF($X199="",0,$X199))),"")</f>
        <v/>
      </c>
      <c r="AE199" s="16">
        <f>IFERROR(IF(COUNTA($A199:$X199)=0,"",IF(OR($A199="",$B199="",$C199="",$D199="",$E199="",$F199="",$G199="",$H199="",$I199="",$L199="",$M199="",$N199="",$T199=""),"Missing required field",IF(COUNTIFS($A$4:$A$1000,$A199,$B$4:$B$1000,$B199,$C$4:$C$1000,$C199)&gt;1,"Duplicate route stop",IF(OR($J199="",$K199=""),"Missing delivery window",IF($K199&lt;=$J199,"Invalid delivery window",IF(IFERROR(INDEX('Fleet Roster'!$C$4:$C$103,MATCH($L199,'Fleet Roster'!$A$4:$A$103,0)),"Not found")&lt;&gt;"Active","Driver not active",IF(IFERROR(INDEX('Fleet Roster'!$I$4:$I$103,MATCH($M199,'Fleet Roster'!$E$4:$E$103,0)),"Not found")&lt;&gt;"Active","Vehicle unavailable",IF(AND($T199="Delivered",OR($S199="",$P199="")),"Delivered row incomplete",IF(AND(OR($T199="Attempted",$T199="Exception"),$U199=""),"Missing exception code",IF(OR(NOT(ISNUMBER($N199)),$N199&lt;0,$N199&gt;'Settings'!$B$9),"Invalid package count",IF(OR(NOT(ISNUMBER($O199)),AND($P199&lt;&gt;"",NOT(ISNUMBER($P199))),$O199&lt;0,$O199&gt;'Settings'!$B$10,$P199&lt;0,$P199&gt;'Settings'!$B$10),"Invalid miles",IF($X199&gt;$W199,"COD collected exceeds amount","OK")))))))))))),"Review row")</f>
        <v/>
      </c>
    </row>
    <row r="200">
      <c r="A200" s="51" t="n"/>
      <c r="B200" s="26" t="n"/>
      <c r="C200" s="27" t="n"/>
      <c r="D200" s="26" t="n"/>
      <c r="E200" s="26" t="n"/>
      <c r="F200" s="28" t="n"/>
      <c r="G200" s="26" t="n"/>
      <c r="H200" s="26" t="n"/>
      <c r="I200" s="29" t="n"/>
      <c r="J200" s="30" t="n"/>
      <c r="K200" s="30" t="n"/>
      <c r="L200" s="26" t="n"/>
      <c r="M200" s="26" t="n"/>
      <c r="N200" s="27" t="n"/>
      <c r="O200" s="52" t="n"/>
      <c r="P200" s="52" t="n"/>
      <c r="Q200" s="30" t="n"/>
      <c r="R200" s="30" t="n"/>
      <c r="S200" s="30" t="n"/>
      <c r="T200" s="26" t="n"/>
      <c r="U200" s="26" t="n"/>
      <c r="V200" s="28" t="n"/>
      <c r="W200" s="32" t="n"/>
      <c r="X200" s="32" t="n"/>
      <c r="Y200" s="33">
        <f>IFERROR(IF(OR($R200="",$S200=""),"",ROUND(MOD($S200-$R200,1)*1440,0)),"")</f>
        <v/>
      </c>
      <c r="Z200" s="11">
        <f>IFERROR(IF(OR($T200&lt;&gt;"Delivered",$S200="",$K200=""),"",IF($S200&lt;=$K200,"Yes","No")),"")</f>
        <v/>
      </c>
      <c r="AA200" s="33">
        <f>IFERROR(IF(OR($T200&lt;&gt;"Delivered",$S200="",$K200=""),"",ROUND(MAX(0,($S200-$K200)*1440),0)),"")</f>
        <v/>
      </c>
      <c r="AB200" s="53">
        <f>IFERROR(IF(OR($P200="",$O200=""),"",$P200-$O200),"")</f>
        <v/>
      </c>
      <c r="AC200" s="35">
        <f>IFERROR(IF($P200="","",ROUND($P200*'Settings'!$B$6,2)),"")</f>
        <v/>
      </c>
      <c r="AD200" s="35">
        <f>IFERROR(IF($W200="","",MAX(0,$W200-IF($X200="",0,$X200))),"")</f>
        <v/>
      </c>
      <c r="AE200" s="16">
        <f>IFERROR(IF(COUNTA($A200:$X200)=0,"",IF(OR($A200="",$B200="",$C200="",$D200="",$E200="",$F200="",$G200="",$H200="",$I200="",$L200="",$M200="",$N200="",$T200=""),"Missing required field",IF(COUNTIFS($A$4:$A$1000,$A200,$B$4:$B$1000,$B200,$C$4:$C$1000,$C200)&gt;1,"Duplicate route stop",IF(OR($J200="",$K200=""),"Missing delivery window",IF($K200&lt;=$J200,"Invalid delivery window",IF(IFERROR(INDEX('Fleet Roster'!$C$4:$C$103,MATCH($L200,'Fleet Roster'!$A$4:$A$103,0)),"Not found")&lt;&gt;"Active","Driver not active",IF(IFERROR(INDEX('Fleet Roster'!$I$4:$I$103,MATCH($M200,'Fleet Roster'!$E$4:$E$103,0)),"Not found")&lt;&gt;"Active","Vehicle unavailable",IF(AND($T200="Delivered",OR($S200="",$P200="")),"Delivered row incomplete",IF(AND(OR($T200="Attempted",$T200="Exception"),$U200=""),"Missing exception code",IF(OR(NOT(ISNUMBER($N200)),$N200&lt;0,$N200&gt;'Settings'!$B$9),"Invalid package count",IF(OR(NOT(ISNUMBER($O200)),AND($P200&lt;&gt;"",NOT(ISNUMBER($P200))),$O200&lt;0,$O200&gt;'Settings'!$B$10,$P200&lt;0,$P200&gt;'Settings'!$B$10),"Invalid miles",IF($X200&gt;$W200,"COD collected exceeds amount","OK")))))))))))),"Review row")</f>
        <v/>
      </c>
    </row>
    <row r="201">
      <c r="A201" s="51" t="n"/>
      <c r="B201" s="26" t="n"/>
      <c r="C201" s="27" t="n"/>
      <c r="D201" s="26" t="n"/>
      <c r="E201" s="26" t="n"/>
      <c r="F201" s="28" t="n"/>
      <c r="G201" s="26" t="n"/>
      <c r="H201" s="26" t="n"/>
      <c r="I201" s="29" t="n"/>
      <c r="J201" s="30" t="n"/>
      <c r="K201" s="30" t="n"/>
      <c r="L201" s="26" t="n"/>
      <c r="M201" s="26" t="n"/>
      <c r="N201" s="27" t="n"/>
      <c r="O201" s="52" t="n"/>
      <c r="P201" s="52" t="n"/>
      <c r="Q201" s="30" t="n"/>
      <c r="R201" s="30" t="n"/>
      <c r="S201" s="30" t="n"/>
      <c r="T201" s="26" t="n"/>
      <c r="U201" s="26" t="n"/>
      <c r="V201" s="28" t="n"/>
      <c r="W201" s="32" t="n"/>
      <c r="X201" s="32" t="n"/>
      <c r="Y201" s="33">
        <f>IFERROR(IF(OR($R201="",$S201=""),"",ROUND(MOD($S201-$R201,1)*1440,0)),"")</f>
        <v/>
      </c>
      <c r="Z201" s="11">
        <f>IFERROR(IF(OR($T201&lt;&gt;"Delivered",$S201="",$K201=""),"",IF($S201&lt;=$K201,"Yes","No")),"")</f>
        <v/>
      </c>
      <c r="AA201" s="33">
        <f>IFERROR(IF(OR($T201&lt;&gt;"Delivered",$S201="",$K201=""),"",ROUND(MAX(0,($S201-$K201)*1440),0)),"")</f>
        <v/>
      </c>
      <c r="AB201" s="53">
        <f>IFERROR(IF(OR($P201="",$O201=""),"",$P201-$O201),"")</f>
        <v/>
      </c>
      <c r="AC201" s="35">
        <f>IFERROR(IF($P201="","",ROUND($P201*'Settings'!$B$6,2)),"")</f>
        <v/>
      </c>
      <c r="AD201" s="35">
        <f>IFERROR(IF($W201="","",MAX(0,$W201-IF($X201="",0,$X201))),"")</f>
        <v/>
      </c>
      <c r="AE201" s="16">
        <f>IFERROR(IF(COUNTA($A201:$X201)=0,"",IF(OR($A201="",$B201="",$C201="",$D201="",$E201="",$F201="",$G201="",$H201="",$I201="",$L201="",$M201="",$N201="",$T201=""),"Missing required field",IF(COUNTIFS($A$4:$A$1000,$A201,$B$4:$B$1000,$B201,$C$4:$C$1000,$C201)&gt;1,"Duplicate route stop",IF(OR($J201="",$K201=""),"Missing delivery window",IF($K201&lt;=$J201,"Invalid delivery window",IF(IFERROR(INDEX('Fleet Roster'!$C$4:$C$103,MATCH($L201,'Fleet Roster'!$A$4:$A$103,0)),"Not found")&lt;&gt;"Active","Driver not active",IF(IFERROR(INDEX('Fleet Roster'!$I$4:$I$103,MATCH($M201,'Fleet Roster'!$E$4:$E$103,0)),"Not found")&lt;&gt;"Active","Vehicle unavailable",IF(AND($T201="Delivered",OR($S201="",$P201="")),"Delivered row incomplete",IF(AND(OR($T201="Attempted",$T201="Exception"),$U201=""),"Missing exception code",IF(OR(NOT(ISNUMBER($N201)),$N201&lt;0,$N201&gt;'Settings'!$B$9),"Invalid package count",IF(OR(NOT(ISNUMBER($O201)),AND($P201&lt;&gt;"",NOT(ISNUMBER($P201))),$O201&lt;0,$O201&gt;'Settings'!$B$10,$P201&lt;0,$P201&gt;'Settings'!$B$10),"Invalid miles",IF($X201&gt;$W201,"COD collected exceeds amount","OK")))))))))))),"Review row")</f>
        <v/>
      </c>
    </row>
    <row r="202">
      <c r="A202" s="51" t="n"/>
      <c r="B202" s="26" t="n"/>
      <c r="C202" s="27" t="n"/>
      <c r="D202" s="26" t="n"/>
      <c r="E202" s="26" t="n"/>
      <c r="F202" s="28" t="n"/>
      <c r="G202" s="26" t="n"/>
      <c r="H202" s="26" t="n"/>
      <c r="I202" s="29" t="n"/>
      <c r="J202" s="30" t="n"/>
      <c r="K202" s="30" t="n"/>
      <c r="L202" s="26" t="n"/>
      <c r="M202" s="26" t="n"/>
      <c r="N202" s="27" t="n"/>
      <c r="O202" s="52" t="n"/>
      <c r="P202" s="52" t="n"/>
      <c r="Q202" s="30" t="n"/>
      <c r="R202" s="30" t="n"/>
      <c r="S202" s="30" t="n"/>
      <c r="T202" s="26" t="n"/>
      <c r="U202" s="26" t="n"/>
      <c r="V202" s="28" t="n"/>
      <c r="W202" s="32" t="n"/>
      <c r="X202" s="32" t="n"/>
      <c r="Y202" s="33">
        <f>IFERROR(IF(OR($R202="",$S202=""),"",ROUND(MOD($S202-$R202,1)*1440,0)),"")</f>
        <v/>
      </c>
      <c r="Z202" s="11">
        <f>IFERROR(IF(OR($T202&lt;&gt;"Delivered",$S202="",$K202=""),"",IF($S202&lt;=$K202,"Yes","No")),"")</f>
        <v/>
      </c>
      <c r="AA202" s="33">
        <f>IFERROR(IF(OR($T202&lt;&gt;"Delivered",$S202="",$K202=""),"",ROUND(MAX(0,($S202-$K202)*1440),0)),"")</f>
        <v/>
      </c>
      <c r="AB202" s="53">
        <f>IFERROR(IF(OR($P202="",$O202=""),"",$P202-$O202),"")</f>
        <v/>
      </c>
      <c r="AC202" s="35">
        <f>IFERROR(IF($P202="","",ROUND($P202*'Settings'!$B$6,2)),"")</f>
        <v/>
      </c>
      <c r="AD202" s="35">
        <f>IFERROR(IF($W202="","",MAX(0,$W202-IF($X202="",0,$X202))),"")</f>
        <v/>
      </c>
      <c r="AE202" s="16">
        <f>IFERROR(IF(COUNTA($A202:$X202)=0,"",IF(OR($A202="",$B202="",$C202="",$D202="",$E202="",$F202="",$G202="",$H202="",$I202="",$L202="",$M202="",$N202="",$T202=""),"Missing required field",IF(COUNTIFS($A$4:$A$1000,$A202,$B$4:$B$1000,$B202,$C$4:$C$1000,$C202)&gt;1,"Duplicate route stop",IF(OR($J202="",$K202=""),"Missing delivery window",IF($K202&lt;=$J202,"Invalid delivery window",IF(IFERROR(INDEX('Fleet Roster'!$C$4:$C$103,MATCH($L202,'Fleet Roster'!$A$4:$A$103,0)),"Not found")&lt;&gt;"Active","Driver not active",IF(IFERROR(INDEX('Fleet Roster'!$I$4:$I$103,MATCH($M202,'Fleet Roster'!$E$4:$E$103,0)),"Not found")&lt;&gt;"Active","Vehicle unavailable",IF(AND($T202="Delivered",OR($S202="",$P202="")),"Delivered row incomplete",IF(AND(OR($T202="Attempted",$T202="Exception"),$U202=""),"Missing exception code",IF(OR(NOT(ISNUMBER($N202)),$N202&lt;0,$N202&gt;'Settings'!$B$9),"Invalid package count",IF(OR(NOT(ISNUMBER($O202)),AND($P202&lt;&gt;"",NOT(ISNUMBER($P202))),$O202&lt;0,$O202&gt;'Settings'!$B$10,$P202&lt;0,$P202&gt;'Settings'!$B$10),"Invalid miles",IF($X202&gt;$W202,"COD collected exceeds amount","OK")))))))))))),"Review row")</f>
        <v/>
      </c>
    </row>
    <row r="203">
      <c r="A203" s="51" t="n"/>
      <c r="B203" s="26" t="n"/>
      <c r="C203" s="27" t="n"/>
      <c r="D203" s="26" t="n"/>
      <c r="E203" s="26" t="n"/>
      <c r="F203" s="28" t="n"/>
      <c r="G203" s="26" t="n"/>
      <c r="H203" s="26" t="n"/>
      <c r="I203" s="29" t="n"/>
      <c r="J203" s="30" t="n"/>
      <c r="K203" s="30" t="n"/>
      <c r="L203" s="26" t="n"/>
      <c r="M203" s="26" t="n"/>
      <c r="N203" s="27" t="n"/>
      <c r="O203" s="52" t="n"/>
      <c r="P203" s="52" t="n"/>
      <c r="Q203" s="30" t="n"/>
      <c r="R203" s="30" t="n"/>
      <c r="S203" s="30" t="n"/>
      <c r="T203" s="26" t="n"/>
      <c r="U203" s="26" t="n"/>
      <c r="V203" s="28" t="n"/>
      <c r="W203" s="32" t="n"/>
      <c r="X203" s="32" t="n"/>
      <c r="Y203" s="33">
        <f>IFERROR(IF(OR($R203="",$S203=""),"",ROUND(MOD($S203-$R203,1)*1440,0)),"")</f>
        <v/>
      </c>
      <c r="Z203" s="11">
        <f>IFERROR(IF(OR($T203&lt;&gt;"Delivered",$S203="",$K203=""),"",IF($S203&lt;=$K203,"Yes","No")),"")</f>
        <v/>
      </c>
      <c r="AA203" s="33">
        <f>IFERROR(IF(OR($T203&lt;&gt;"Delivered",$S203="",$K203=""),"",ROUND(MAX(0,($S203-$K203)*1440),0)),"")</f>
        <v/>
      </c>
      <c r="AB203" s="53">
        <f>IFERROR(IF(OR($P203="",$O203=""),"",$P203-$O203),"")</f>
        <v/>
      </c>
      <c r="AC203" s="35">
        <f>IFERROR(IF($P203="","",ROUND($P203*'Settings'!$B$6,2)),"")</f>
        <v/>
      </c>
      <c r="AD203" s="35">
        <f>IFERROR(IF($W203="","",MAX(0,$W203-IF($X203="",0,$X203))),"")</f>
        <v/>
      </c>
      <c r="AE203" s="16">
        <f>IFERROR(IF(COUNTA($A203:$X203)=0,"",IF(OR($A203="",$B203="",$C203="",$D203="",$E203="",$F203="",$G203="",$H203="",$I203="",$L203="",$M203="",$N203="",$T203=""),"Missing required field",IF(COUNTIFS($A$4:$A$1000,$A203,$B$4:$B$1000,$B203,$C$4:$C$1000,$C203)&gt;1,"Duplicate route stop",IF(OR($J203="",$K203=""),"Missing delivery window",IF($K203&lt;=$J203,"Invalid delivery window",IF(IFERROR(INDEX('Fleet Roster'!$C$4:$C$103,MATCH($L203,'Fleet Roster'!$A$4:$A$103,0)),"Not found")&lt;&gt;"Active","Driver not active",IF(IFERROR(INDEX('Fleet Roster'!$I$4:$I$103,MATCH($M203,'Fleet Roster'!$E$4:$E$103,0)),"Not found")&lt;&gt;"Active","Vehicle unavailable",IF(AND($T203="Delivered",OR($S203="",$P203="")),"Delivered row incomplete",IF(AND(OR($T203="Attempted",$T203="Exception"),$U203=""),"Missing exception code",IF(OR(NOT(ISNUMBER($N203)),$N203&lt;0,$N203&gt;'Settings'!$B$9),"Invalid package count",IF(OR(NOT(ISNUMBER($O203)),AND($P203&lt;&gt;"",NOT(ISNUMBER($P203))),$O203&lt;0,$O203&gt;'Settings'!$B$10,$P203&lt;0,$P203&gt;'Settings'!$B$10),"Invalid miles",IF($X203&gt;$W203,"COD collected exceeds amount","OK")))))))))))),"Review row")</f>
        <v/>
      </c>
    </row>
    <row r="204">
      <c r="A204" s="51" t="n"/>
      <c r="B204" s="26" t="n"/>
      <c r="C204" s="27" t="n"/>
      <c r="D204" s="26" t="n"/>
      <c r="E204" s="26" t="n"/>
      <c r="F204" s="28" t="n"/>
      <c r="G204" s="26" t="n"/>
      <c r="H204" s="26" t="n"/>
      <c r="I204" s="29" t="n"/>
      <c r="J204" s="30" t="n"/>
      <c r="K204" s="30" t="n"/>
      <c r="L204" s="26" t="n"/>
      <c r="M204" s="26" t="n"/>
      <c r="N204" s="27" t="n"/>
      <c r="O204" s="52" t="n"/>
      <c r="P204" s="52" t="n"/>
      <c r="Q204" s="30" t="n"/>
      <c r="R204" s="30" t="n"/>
      <c r="S204" s="30" t="n"/>
      <c r="T204" s="26" t="n"/>
      <c r="U204" s="26" t="n"/>
      <c r="V204" s="28" t="n"/>
      <c r="W204" s="32" t="n"/>
      <c r="X204" s="32" t="n"/>
      <c r="Y204" s="33">
        <f>IFERROR(IF(OR($R204="",$S204=""),"",ROUND(MOD($S204-$R204,1)*1440,0)),"")</f>
        <v/>
      </c>
      <c r="Z204" s="11">
        <f>IFERROR(IF(OR($T204&lt;&gt;"Delivered",$S204="",$K204=""),"",IF($S204&lt;=$K204,"Yes","No")),"")</f>
        <v/>
      </c>
      <c r="AA204" s="33">
        <f>IFERROR(IF(OR($T204&lt;&gt;"Delivered",$S204="",$K204=""),"",ROUND(MAX(0,($S204-$K204)*1440),0)),"")</f>
        <v/>
      </c>
      <c r="AB204" s="53">
        <f>IFERROR(IF(OR($P204="",$O204=""),"",$P204-$O204),"")</f>
        <v/>
      </c>
      <c r="AC204" s="35">
        <f>IFERROR(IF($P204="","",ROUND($P204*'Settings'!$B$6,2)),"")</f>
        <v/>
      </c>
      <c r="AD204" s="35">
        <f>IFERROR(IF($W204="","",MAX(0,$W204-IF($X204="",0,$X204))),"")</f>
        <v/>
      </c>
      <c r="AE204" s="16">
        <f>IFERROR(IF(COUNTA($A204:$X204)=0,"",IF(OR($A204="",$B204="",$C204="",$D204="",$E204="",$F204="",$G204="",$H204="",$I204="",$L204="",$M204="",$N204="",$T204=""),"Missing required field",IF(COUNTIFS($A$4:$A$1000,$A204,$B$4:$B$1000,$B204,$C$4:$C$1000,$C204)&gt;1,"Duplicate route stop",IF(OR($J204="",$K204=""),"Missing delivery window",IF($K204&lt;=$J204,"Invalid delivery window",IF(IFERROR(INDEX('Fleet Roster'!$C$4:$C$103,MATCH($L204,'Fleet Roster'!$A$4:$A$103,0)),"Not found")&lt;&gt;"Active","Driver not active",IF(IFERROR(INDEX('Fleet Roster'!$I$4:$I$103,MATCH($M204,'Fleet Roster'!$E$4:$E$103,0)),"Not found")&lt;&gt;"Active","Vehicle unavailable",IF(AND($T204="Delivered",OR($S204="",$P204="")),"Delivered row incomplete",IF(AND(OR($T204="Attempted",$T204="Exception"),$U204=""),"Missing exception code",IF(OR(NOT(ISNUMBER($N204)),$N204&lt;0,$N204&gt;'Settings'!$B$9),"Invalid package count",IF(OR(NOT(ISNUMBER($O204)),AND($P204&lt;&gt;"",NOT(ISNUMBER($P204))),$O204&lt;0,$O204&gt;'Settings'!$B$10,$P204&lt;0,$P204&gt;'Settings'!$B$10),"Invalid miles",IF($X204&gt;$W204,"COD collected exceeds amount","OK")))))))))))),"Review row")</f>
        <v/>
      </c>
    </row>
    <row r="205">
      <c r="A205" s="51" t="n"/>
      <c r="B205" s="26" t="n"/>
      <c r="C205" s="27" t="n"/>
      <c r="D205" s="26" t="n"/>
      <c r="E205" s="26" t="n"/>
      <c r="F205" s="28" t="n"/>
      <c r="G205" s="26" t="n"/>
      <c r="H205" s="26" t="n"/>
      <c r="I205" s="29" t="n"/>
      <c r="J205" s="30" t="n"/>
      <c r="K205" s="30" t="n"/>
      <c r="L205" s="26" t="n"/>
      <c r="M205" s="26" t="n"/>
      <c r="N205" s="27" t="n"/>
      <c r="O205" s="52" t="n"/>
      <c r="P205" s="52" t="n"/>
      <c r="Q205" s="30" t="n"/>
      <c r="R205" s="30" t="n"/>
      <c r="S205" s="30" t="n"/>
      <c r="T205" s="26" t="n"/>
      <c r="U205" s="26" t="n"/>
      <c r="V205" s="28" t="n"/>
      <c r="W205" s="32" t="n"/>
      <c r="X205" s="32" t="n"/>
      <c r="Y205" s="33">
        <f>IFERROR(IF(OR($R205="",$S205=""),"",ROUND(MOD($S205-$R205,1)*1440,0)),"")</f>
        <v/>
      </c>
      <c r="Z205" s="11">
        <f>IFERROR(IF(OR($T205&lt;&gt;"Delivered",$S205="",$K205=""),"",IF($S205&lt;=$K205,"Yes","No")),"")</f>
        <v/>
      </c>
      <c r="AA205" s="33">
        <f>IFERROR(IF(OR($T205&lt;&gt;"Delivered",$S205="",$K205=""),"",ROUND(MAX(0,($S205-$K205)*1440),0)),"")</f>
        <v/>
      </c>
      <c r="AB205" s="53">
        <f>IFERROR(IF(OR($P205="",$O205=""),"",$P205-$O205),"")</f>
        <v/>
      </c>
      <c r="AC205" s="35">
        <f>IFERROR(IF($P205="","",ROUND($P205*'Settings'!$B$6,2)),"")</f>
        <v/>
      </c>
      <c r="AD205" s="35">
        <f>IFERROR(IF($W205="","",MAX(0,$W205-IF($X205="",0,$X205))),"")</f>
        <v/>
      </c>
      <c r="AE205" s="16">
        <f>IFERROR(IF(COUNTA($A205:$X205)=0,"",IF(OR($A205="",$B205="",$C205="",$D205="",$E205="",$F205="",$G205="",$H205="",$I205="",$L205="",$M205="",$N205="",$T205=""),"Missing required field",IF(COUNTIFS($A$4:$A$1000,$A205,$B$4:$B$1000,$B205,$C$4:$C$1000,$C205)&gt;1,"Duplicate route stop",IF(OR($J205="",$K205=""),"Missing delivery window",IF($K205&lt;=$J205,"Invalid delivery window",IF(IFERROR(INDEX('Fleet Roster'!$C$4:$C$103,MATCH($L205,'Fleet Roster'!$A$4:$A$103,0)),"Not found")&lt;&gt;"Active","Driver not active",IF(IFERROR(INDEX('Fleet Roster'!$I$4:$I$103,MATCH($M205,'Fleet Roster'!$E$4:$E$103,0)),"Not found")&lt;&gt;"Active","Vehicle unavailable",IF(AND($T205="Delivered",OR($S205="",$P205="")),"Delivered row incomplete",IF(AND(OR($T205="Attempted",$T205="Exception"),$U205=""),"Missing exception code",IF(OR(NOT(ISNUMBER($N205)),$N205&lt;0,$N205&gt;'Settings'!$B$9),"Invalid package count",IF(OR(NOT(ISNUMBER($O205)),AND($P205&lt;&gt;"",NOT(ISNUMBER($P205))),$O205&lt;0,$O205&gt;'Settings'!$B$10,$P205&lt;0,$P205&gt;'Settings'!$B$10),"Invalid miles",IF($X205&gt;$W205,"COD collected exceeds amount","OK")))))))))))),"Review row")</f>
        <v/>
      </c>
    </row>
    <row r="206">
      <c r="A206" s="51" t="n"/>
      <c r="B206" s="26" t="n"/>
      <c r="C206" s="27" t="n"/>
      <c r="D206" s="26" t="n"/>
      <c r="E206" s="26" t="n"/>
      <c r="F206" s="28" t="n"/>
      <c r="G206" s="26" t="n"/>
      <c r="H206" s="26" t="n"/>
      <c r="I206" s="29" t="n"/>
      <c r="J206" s="30" t="n"/>
      <c r="K206" s="30" t="n"/>
      <c r="L206" s="26" t="n"/>
      <c r="M206" s="26" t="n"/>
      <c r="N206" s="27" t="n"/>
      <c r="O206" s="52" t="n"/>
      <c r="P206" s="52" t="n"/>
      <c r="Q206" s="30" t="n"/>
      <c r="R206" s="30" t="n"/>
      <c r="S206" s="30" t="n"/>
      <c r="T206" s="26" t="n"/>
      <c r="U206" s="26" t="n"/>
      <c r="V206" s="28" t="n"/>
      <c r="W206" s="32" t="n"/>
      <c r="X206" s="32" t="n"/>
      <c r="Y206" s="33">
        <f>IFERROR(IF(OR($R206="",$S206=""),"",ROUND(MOD($S206-$R206,1)*1440,0)),"")</f>
        <v/>
      </c>
      <c r="Z206" s="11">
        <f>IFERROR(IF(OR($T206&lt;&gt;"Delivered",$S206="",$K206=""),"",IF($S206&lt;=$K206,"Yes","No")),"")</f>
        <v/>
      </c>
      <c r="AA206" s="33">
        <f>IFERROR(IF(OR($T206&lt;&gt;"Delivered",$S206="",$K206=""),"",ROUND(MAX(0,($S206-$K206)*1440),0)),"")</f>
        <v/>
      </c>
      <c r="AB206" s="53">
        <f>IFERROR(IF(OR($P206="",$O206=""),"",$P206-$O206),"")</f>
        <v/>
      </c>
      <c r="AC206" s="35">
        <f>IFERROR(IF($P206="","",ROUND($P206*'Settings'!$B$6,2)),"")</f>
        <v/>
      </c>
      <c r="AD206" s="35">
        <f>IFERROR(IF($W206="","",MAX(0,$W206-IF($X206="",0,$X206))),"")</f>
        <v/>
      </c>
      <c r="AE206" s="16">
        <f>IFERROR(IF(COUNTA($A206:$X206)=0,"",IF(OR($A206="",$B206="",$C206="",$D206="",$E206="",$F206="",$G206="",$H206="",$I206="",$L206="",$M206="",$N206="",$T206=""),"Missing required field",IF(COUNTIFS($A$4:$A$1000,$A206,$B$4:$B$1000,$B206,$C$4:$C$1000,$C206)&gt;1,"Duplicate route stop",IF(OR($J206="",$K206=""),"Missing delivery window",IF($K206&lt;=$J206,"Invalid delivery window",IF(IFERROR(INDEX('Fleet Roster'!$C$4:$C$103,MATCH($L206,'Fleet Roster'!$A$4:$A$103,0)),"Not found")&lt;&gt;"Active","Driver not active",IF(IFERROR(INDEX('Fleet Roster'!$I$4:$I$103,MATCH($M206,'Fleet Roster'!$E$4:$E$103,0)),"Not found")&lt;&gt;"Active","Vehicle unavailable",IF(AND($T206="Delivered",OR($S206="",$P206="")),"Delivered row incomplete",IF(AND(OR($T206="Attempted",$T206="Exception"),$U206=""),"Missing exception code",IF(OR(NOT(ISNUMBER($N206)),$N206&lt;0,$N206&gt;'Settings'!$B$9),"Invalid package count",IF(OR(NOT(ISNUMBER($O206)),AND($P206&lt;&gt;"",NOT(ISNUMBER($P206))),$O206&lt;0,$O206&gt;'Settings'!$B$10,$P206&lt;0,$P206&gt;'Settings'!$B$10),"Invalid miles",IF($X206&gt;$W206,"COD collected exceeds amount","OK")))))))))))),"Review row")</f>
        <v/>
      </c>
    </row>
    <row r="207">
      <c r="A207" s="51" t="n"/>
      <c r="B207" s="26" t="n"/>
      <c r="C207" s="27" t="n"/>
      <c r="D207" s="26" t="n"/>
      <c r="E207" s="26" t="n"/>
      <c r="F207" s="28" t="n"/>
      <c r="G207" s="26" t="n"/>
      <c r="H207" s="26" t="n"/>
      <c r="I207" s="29" t="n"/>
      <c r="J207" s="30" t="n"/>
      <c r="K207" s="30" t="n"/>
      <c r="L207" s="26" t="n"/>
      <c r="M207" s="26" t="n"/>
      <c r="N207" s="27" t="n"/>
      <c r="O207" s="52" t="n"/>
      <c r="P207" s="52" t="n"/>
      <c r="Q207" s="30" t="n"/>
      <c r="R207" s="30" t="n"/>
      <c r="S207" s="30" t="n"/>
      <c r="T207" s="26" t="n"/>
      <c r="U207" s="26" t="n"/>
      <c r="V207" s="28" t="n"/>
      <c r="W207" s="32" t="n"/>
      <c r="X207" s="32" t="n"/>
      <c r="Y207" s="33">
        <f>IFERROR(IF(OR($R207="",$S207=""),"",ROUND(MOD($S207-$R207,1)*1440,0)),"")</f>
        <v/>
      </c>
      <c r="Z207" s="11">
        <f>IFERROR(IF(OR($T207&lt;&gt;"Delivered",$S207="",$K207=""),"",IF($S207&lt;=$K207,"Yes","No")),"")</f>
        <v/>
      </c>
      <c r="AA207" s="33">
        <f>IFERROR(IF(OR($T207&lt;&gt;"Delivered",$S207="",$K207=""),"",ROUND(MAX(0,($S207-$K207)*1440),0)),"")</f>
        <v/>
      </c>
      <c r="AB207" s="53">
        <f>IFERROR(IF(OR($P207="",$O207=""),"",$P207-$O207),"")</f>
        <v/>
      </c>
      <c r="AC207" s="35">
        <f>IFERROR(IF($P207="","",ROUND($P207*'Settings'!$B$6,2)),"")</f>
        <v/>
      </c>
      <c r="AD207" s="35">
        <f>IFERROR(IF($W207="","",MAX(0,$W207-IF($X207="",0,$X207))),"")</f>
        <v/>
      </c>
      <c r="AE207" s="16">
        <f>IFERROR(IF(COUNTA($A207:$X207)=0,"",IF(OR($A207="",$B207="",$C207="",$D207="",$E207="",$F207="",$G207="",$H207="",$I207="",$L207="",$M207="",$N207="",$T207=""),"Missing required field",IF(COUNTIFS($A$4:$A$1000,$A207,$B$4:$B$1000,$B207,$C$4:$C$1000,$C207)&gt;1,"Duplicate route stop",IF(OR($J207="",$K207=""),"Missing delivery window",IF($K207&lt;=$J207,"Invalid delivery window",IF(IFERROR(INDEX('Fleet Roster'!$C$4:$C$103,MATCH($L207,'Fleet Roster'!$A$4:$A$103,0)),"Not found")&lt;&gt;"Active","Driver not active",IF(IFERROR(INDEX('Fleet Roster'!$I$4:$I$103,MATCH($M207,'Fleet Roster'!$E$4:$E$103,0)),"Not found")&lt;&gt;"Active","Vehicle unavailable",IF(AND($T207="Delivered",OR($S207="",$P207="")),"Delivered row incomplete",IF(AND(OR($T207="Attempted",$T207="Exception"),$U207=""),"Missing exception code",IF(OR(NOT(ISNUMBER($N207)),$N207&lt;0,$N207&gt;'Settings'!$B$9),"Invalid package count",IF(OR(NOT(ISNUMBER($O207)),AND($P207&lt;&gt;"",NOT(ISNUMBER($P207))),$O207&lt;0,$O207&gt;'Settings'!$B$10,$P207&lt;0,$P207&gt;'Settings'!$B$10),"Invalid miles",IF($X207&gt;$W207,"COD collected exceeds amount","OK")))))))))))),"Review row")</f>
        <v/>
      </c>
    </row>
    <row r="208">
      <c r="A208" s="51" t="n"/>
      <c r="B208" s="26" t="n"/>
      <c r="C208" s="27" t="n"/>
      <c r="D208" s="26" t="n"/>
      <c r="E208" s="26" t="n"/>
      <c r="F208" s="28" t="n"/>
      <c r="G208" s="26" t="n"/>
      <c r="H208" s="26" t="n"/>
      <c r="I208" s="29" t="n"/>
      <c r="J208" s="30" t="n"/>
      <c r="K208" s="30" t="n"/>
      <c r="L208" s="26" t="n"/>
      <c r="M208" s="26" t="n"/>
      <c r="N208" s="27" t="n"/>
      <c r="O208" s="52" t="n"/>
      <c r="P208" s="52" t="n"/>
      <c r="Q208" s="30" t="n"/>
      <c r="R208" s="30" t="n"/>
      <c r="S208" s="30" t="n"/>
      <c r="T208" s="26" t="n"/>
      <c r="U208" s="26" t="n"/>
      <c r="V208" s="28" t="n"/>
      <c r="W208" s="32" t="n"/>
      <c r="X208" s="32" t="n"/>
      <c r="Y208" s="33">
        <f>IFERROR(IF(OR($R208="",$S208=""),"",ROUND(MOD($S208-$R208,1)*1440,0)),"")</f>
        <v/>
      </c>
      <c r="Z208" s="11">
        <f>IFERROR(IF(OR($T208&lt;&gt;"Delivered",$S208="",$K208=""),"",IF($S208&lt;=$K208,"Yes","No")),"")</f>
        <v/>
      </c>
      <c r="AA208" s="33">
        <f>IFERROR(IF(OR($T208&lt;&gt;"Delivered",$S208="",$K208=""),"",ROUND(MAX(0,($S208-$K208)*1440),0)),"")</f>
        <v/>
      </c>
      <c r="AB208" s="53">
        <f>IFERROR(IF(OR($P208="",$O208=""),"",$P208-$O208),"")</f>
        <v/>
      </c>
      <c r="AC208" s="35">
        <f>IFERROR(IF($P208="","",ROUND($P208*'Settings'!$B$6,2)),"")</f>
        <v/>
      </c>
      <c r="AD208" s="35">
        <f>IFERROR(IF($W208="","",MAX(0,$W208-IF($X208="",0,$X208))),"")</f>
        <v/>
      </c>
      <c r="AE208" s="16">
        <f>IFERROR(IF(COUNTA($A208:$X208)=0,"",IF(OR($A208="",$B208="",$C208="",$D208="",$E208="",$F208="",$G208="",$H208="",$I208="",$L208="",$M208="",$N208="",$T208=""),"Missing required field",IF(COUNTIFS($A$4:$A$1000,$A208,$B$4:$B$1000,$B208,$C$4:$C$1000,$C208)&gt;1,"Duplicate route stop",IF(OR($J208="",$K208=""),"Missing delivery window",IF($K208&lt;=$J208,"Invalid delivery window",IF(IFERROR(INDEX('Fleet Roster'!$C$4:$C$103,MATCH($L208,'Fleet Roster'!$A$4:$A$103,0)),"Not found")&lt;&gt;"Active","Driver not active",IF(IFERROR(INDEX('Fleet Roster'!$I$4:$I$103,MATCH($M208,'Fleet Roster'!$E$4:$E$103,0)),"Not found")&lt;&gt;"Active","Vehicle unavailable",IF(AND($T208="Delivered",OR($S208="",$P208="")),"Delivered row incomplete",IF(AND(OR($T208="Attempted",$T208="Exception"),$U208=""),"Missing exception code",IF(OR(NOT(ISNUMBER($N208)),$N208&lt;0,$N208&gt;'Settings'!$B$9),"Invalid package count",IF(OR(NOT(ISNUMBER($O208)),AND($P208&lt;&gt;"",NOT(ISNUMBER($P208))),$O208&lt;0,$O208&gt;'Settings'!$B$10,$P208&lt;0,$P208&gt;'Settings'!$B$10),"Invalid miles",IF($X208&gt;$W208,"COD collected exceeds amount","OK")))))))))))),"Review row")</f>
        <v/>
      </c>
    </row>
    <row r="209">
      <c r="A209" s="51" t="n"/>
      <c r="B209" s="26" t="n"/>
      <c r="C209" s="27" t="n"/>
      <c r="D209" s="26" t="n"/>
      <c r="E209" s="26" t="n"/>
      <c r="F209" s="28" t="n"/>
      <c r="G209" s="26" t="n"/>
      <c r="H209" s="26" t="n"/>
      <c r="I209" s="29" t="n"/>
      <c r="J209" s="30" t="n"/>
      <c r="K209" s="30" t="n"/>
      <c r="L209" s="26" t="n"/>
      <c r="M209" s="26" t="n"/>
      <c r="N209" s="27" t="n"/>
      <c r="O209" s="52" t="n"/>
      <c r="P209" s="52" t="n"/>
      <c r="Q209" s="30" t="n"/>
      <c r="R209" s="30" t="n"/>
      <c r="S209" s="30" t="n"/>
      <c r="T209" s="26" t="n"/>
      <c r="U209" s="26" t="n"/>
      <c r="V209" s="28" t="n"/>
      <c r="W209" s="32" t="n"/>
      <c r="X209" s="32" t="n"/>
      <c r="Y209" s="33">
        <f>IFERROR(IF(OR($R209="",$S209=""),"",ROUND(MOD($S209-$R209,1)*1440,0)),"")</f>
        <v/>
      </c>
      <c r="Z209" s="11">
        <f>IFERROR(IF(OR($T209&lt;&gt;"Delivered",$S209="",$K209=""),"",IF($S209&lt;=$K209,"Yes","No")),"")</f>
        <v/>
      </c>
      <c r="AA209" s="33">
        <f>IFERROR(IF(OR($T209&lt;&gt;"Delivered",$S209="",$K209=""),"",ROUND(MAX(0,($S209-$K209)*1440),0)),"")</f>
        <v/>
      </c>
      <c r="AB209" s="53">
        <f>IFERROR(IF(OR($P209="",$O209=""),"",$P209-$O209),"")</f>
        <v/>
      </c>
      <c r="AC209" s="35">
        <f>IFERROR(IF($P209="","",ROUND($P209*'Settings'!$B$6,2)),"")</f>
        <v/>
      </c>
      <c r="AD209" s="35">
        <f>IFERROR(IF($W209="","",MAX(0,$W209-IF($X209="",0,$X209))),"")</f>
        <v/>
      </c>
      <c r="AE209" s="16">
        <f>IFERROR(IF(COUNTA($A209:$X209)=0,"",IF(OR($A209="",$B209="",$C209="",$D209="",$E209="",$F209="",$G209="",$H209="",$I209="",$L209="",$M209="",$N209="",$T209=""),"Missing required field",IF(COUNTIFS($A$4:$A$1000,$A209,$B$4:$B$1000,$B209,$C$4:$C$1000,$C209)&gt;1,"Duplicate route stop",IF(OR($J209="",$K209=""),"Missing delivery window",IF($K209&lt;=$J209,"Invalid delivery window",IF(IFERROR(INDEX('Fleet Roster'!$C$4:$C$103,MATCH($L209,'Fleet Roster'!$A$4:$A$103,0)),"Not found")&lt;&gt;"Active","Driver not active",IF(IFERROR(INDEX('Fleet Roster'!$I$4:$I$103,MATCH($M209,'Fleet Roster'!$E$4:$E$103,0)),"Not found")&lt;&gt;"Active","Vehicle unavailable",IF(AND($T209="Delivered",OR($S209="",$P209="")),"Delivered row incomplete",IF(AND(OR($T209="Attempted",$T209="Exception"),$U209=""),"Missing exception code",IF(OR(NOT(ISNUMBER($N209)),$N209&lt;0,$N209&gt;'Settings'!$B$9),"Invalid package count",IF(OR(NOT(ISNUMBER($O209)),AND($P209&lt;&gt;"",NOT(ISNUMBER($P209))),$O209&lt;0,$O209&gt;'Settings'!$B$10,$P209&lt;0,$P209&gt;'Settings'!$B$10),"Invalid miles",IF($X209&gt;$W209,"COD collected exceeds amount","OK")))))))))))),"Review row")</f>
        <v/>
      </c>
    </row>
    <row r="210">
      <c r="A210" s="51" t="n"/>
      <c r="B210" s="26" t="n"/>
      <c r="C210" s="27" t="n"/>
      <c r="D210" s="26" t="n"/>
      <c r="E210" s="26" t="n"/>
      <c r="F210" s="28" t="n"/>
      <c r="G210" s="26" t="n"/>
      <c r="H210" s="26" t="n"/>
      <c r="I210" s="29" t="n"/>
      <c r="J210" s="30" t="n"/>
      <c r="K210" s="30" t="n"/>
      <c r="L210" s="26" t="n"/>
      <c r="M210" s="26" t="n"/>
      <c r="N210" s="27" t="n"/>
      <c r="O210" s="52" t="n"/>
      <c r="P210" s="52" t="n"/>
      <c r="Q210" s="30" t="n"/>
      <c r="R210" s="30" t="n"/>
      <c r="S210" s="30" t="n"/>
      <c r="T210" s="26" t="n"/>
      <c r="U210" s="26" t="n"/>
      <c r="V210" s="28" t="n"/>
      <c r="W210" s="32" t="n"/>
      <c r="X210" s="32" t="n"/>
      <c r="Y210" s="33">
        <f>IFERROR(IF(OR($R210="",$S210=""),"",ROUND(MOD($S210-$R210,1)*1440,0)),"")</f>
        <v/>
      </c>
      <c r="Z210" s="11">
        <f>IFERROR(IF(OR($T210&lt;&gt;"Delivered",$S210="",$K210=""),"",IF($S210&lt;=$K210,"Yes","No")),"")</f>
        <v/>
      </c>
      <c r="AA210" s="33">
        <f>IFERROR(IF(OR($T210&lt;&gt;"Delivered",$S210="",$K210=""),"",ROUND(MAX(0,($S210-$K210)*1440),0)),"")</f>
        <v/>
      </c>
      <c r="AB210" s="53">
        <f>IFERROR(IF(OR($P210="",$O210=""),"",$P210-$O210),"")</f>
        <v/>
      </c>
      <c r="AC210" s="35">
        <f>IFERROR(IF($P210="","",ROUND($P210*'Settings'!$B$6,2)),"")</f>
        <v/>
      </c>
      <c r="AD210" s="35">
        <f>IFERROR(IF($W210="","",MAX(0,$W210-IF($X210="",0,$X210))),"")</f>
        <v/>
      </c>
      <c r="AE210" s="16">
        <f>IFERROR(IF(COUNTA($A210:$X210)=0,"",IF(OR($A210="",$B210="",$C210="",$D210="",$E210="",$F210="",$G210="",$H210="",$I210="",$L210="",$M210="",$N210="",$T210=""),"Missing required field",IF(COUNTIFS($A$4:$A$1000,$A210,$B$4:$B$1000,$B210,$C$4:$C$1000,$C210)&gt;1,"Duplicate route stop",IF(OR($J210="",$K210=""),"Missing delivery window",IF($K210&lt;=$J210,"Invalid delivery window",IF(IFERROR(INDEX('Fleet Roster'!$C$4:$C$103,MATCH($L210,'Fleet Roster'!$A$4:$A$103,0)),"Not found")&lt;&gt;"Active","Driver not active",IF(IFERROR(INDEX('Fleet Roster'!$I$4:$I$103,MATCH($M210,'Fleet Roster'!$E$4:$E$103,0)),"Not found")&lt;&gt;"Active","Vehicle unavailable",IF(AND($T210="Delivered",OR($S210="",$P210="")),"Delivered row incomplete",IF(AND(OR($T210="Attempted",$T210="Exception"),$U210=""),"Missing exception code",IF(OR(NOT(ISNUMBER($N210)),$N210&lt;0,$N210&gt;'Settings'!$B$9),"Invalid package count",IF(OR(NOT(ISNUMBER($O210)),AND($P210&lt;&gt;"",NOT(ISNUMBER($P210))),$O210&lt;0,$O210&gt;'Settings'!$B$10,$P210&lt;0,$P210&gt;'Settings'!$B$10),"Invalid miles",IF($X210&gt;$W210,"COD collected exceeds amount","OK")))))))))))),"Review row")</f>
        <v/>
      </c>
    </row>
    <row r="211">
      <c r="A211" s="51" t="n"/>
      <c r="B211" s="26" t="n"/>
      <c r="C211" s="27" t="n"/>
      <c r="D211" s="26" t="n"/>
      <c r="E211" s="26" t="n"/>
      <c r="F211" s="28" t="n"/>
      <c r="G211" s="26" t="n"/>
      <c r="H211" s="26" t="n"/>
      <c r="I211" s="29" t="n"/>
      <c r="J211" s="30" t="n"/>
      <c r="K211" s="30" t="n"/>
      <c r="L211" s="26" t="n"/>
      <c r="M211" s="26" t="n"/>
      <c r="N211" s="27" t="n"/>
      <c r="O211" s="52" t="n"/>
      <c r="P211" s="52" t="n"/>
      <c r="Q211" s="30" t="n"/>
      <c r="R211" s="30" t="n"/>
      <c r="S211" s="30" t="n"/>
      <c r="T211" s="26" t="n"/>
      <c r="U211" s="26" t="n"/>
      <c r="V211" s="28" t="n"/>
      <c r="W211" s="32" t="n"/>
      <c r="X211" s="32" t="n"/>
      <c r="Y211" s="33">
        <f>IFERROR(IF(OR($R211="",$S211=""),"",ROUND(MOD($S211-$R211,1)*1440,0)),"")</f>
        <v/>
      </c>
      <c r="Z211" s="11">
        <f>IFERROR(IF(OR($T211&lt;&gt;"Delivered",$S211="",$K211=""),"",IF($S211&lt;=$K211,"Yes","No")),"")</f>
        <v/>
      </c>
      <c r="AA211" s="33">
        <f>IFERROR(IF(OR($T211&lt;&gt;"Delivered",$S211="",$K211=""),"",ROUND(MAX(0,($S211-$K211)*1440),0)),"")</f>
        <v/>
      </c>
      <c r="AB211" s="53">
        <f>IFERROR(IF(OR($P211="",$O211=""),"",$P211-$O211),"")</f>
        <v/>
      </c>
      <c r="AC211" s="35">
        <f>IFERROR(IF($P211="","",ROUND($P211*'Settings'!$B$6,2)),"")</f>
        <v/>
      </c>
      <c r="AD211" s="35">
        <f>IFERROR(IF($W211="","",MAX(0,$W211-IF($X211="",0,$X211))),"")</f>
        <v/>
      </c>
      <c r="AE211" s="16">
        <f>IFERROR(IF(COUNTA($A211:$X211)=0,"",IF(OR($A211="",$B211="",$C211="",$D211="",$E211="",$F211="",$G211="",$H211="",$I211="",$L211="",$M211="",$N211="",$T211=""),"Missing required field",IF(COUNTIFS($A$4:$A$1000,$A211,$B$4:$B$1000,$B211,$C$4:$C$1000,$C211)&gt;1,"Duplicate route stop",IF(OR($J211="",$K211=""),"Missing delivery window",IF($K211&lt;=$J211,"Invalid delivery window",IF(IFERROR(INDEX('Fleet Roster'!$C$4:$C$103,MATCH($L211,'Fleet Roster'!$A$4:$A$103,0)),"Not found")&lt;&gt;"Active","Driver not active",IF(IFERROR(INDEX('Fleet Roster'!$I$4:$I$103,MATCH($M211,'Fleet Roster'!$E$4:$E$103,0)),"Not found")&lt;&gt;"Active","Vehicle unavailable",IF(AND($T211="Delivered",OR($S211="",$P211="")),"Delivered row incomplete",IF(AND(OR($T211="Attempted",$T211="Exception"),$U211=""),"Missing exception code",IF(OR(NOT(ISNUMBER($N211)),$N211&lt;0,$N211&gt;'Settings'!$B$9),"Invalid package count",IF(OR(NOT(ISNUMBER($O211)),AND($P211&lt;&gt;"",NOT(ISNUMBER($P211))),$O211&lt;0,$O211&gt;'Settings'!$B$10,$P211&lt;0,$P211&gt;'Settings'!$B$10),"Invalid miles",IF($X211&gt;$W211,"COD collected exceeds amount","OK")))))))))))),"Review row")</f>
        <v/>
      </c>
    </row>
    <row r="212">
      <c r="A212" s="51" t="n"/>
      <c r="B212" s="26" t="n"/>
      <c r="C212" s="27" t="n"/>
      <c r="D212" s="26" t="n"/>
      <c r="E212" s="26" t="n"/>
      <c r="F212" s="28" t="n"/>
      <c r="G212" s="26" t="n"/>
      <c r="H212" s="26" t="n"/>
      <c r="I212" s="29" t="n"/>
      <c r="J212" s="30" t="n"/>
      <c r="K212" s="30" t="n"/>
      <c r="L212" s="26" t="n"/>
      <c r="M212" s="26" t="n"/>
      <c r="N212" s="27" t="n"/>
      <c r="O212" s="52" t="n"/>
      <c r="P212" s="52" t="n"/>
      <c r="Q212" s="30" t="n"/>
      <c r="R212" s="30" t="n"/>
      <c r="S212" s="30" t="n"/>
      <c r="T212" s="26" t="n"/>
      <c r="U212" s="26" t="n"/>
      <c r="V212" s="28" t="n"/>
      <c r="W212" s="32" t="n"/>
      <c r="X212" s="32" t="n"/>
      <c r="Y212" s="33">
        <f>IFERROR(IF(OR($R212="",$S212=""),"",ROUND(MOD($S212-$R212,1)*1440,0)),"")</f>
        <v/>
      </c>
      <c r="Z212" s="11">
        <f>IFERROR(IF(OR($T212&lt;&gt;"Delivered",$S212="",$K212=""),"",IF($S212&lt;=$K212,"Yes","No")),"")</f>
        <v/>
      </c>
      <c r="AA212" s="33">
        <f>IFERROR(IF(OR($T212&lt;&gt;"Delivered",$S212="",$K212=""),"",ROUND(MAX(0,($S212-$K212)*1440),0)),"")</f>
        <v/>
      </c>
      <c r="AB212" s="53">
        <f>IFERROR(IF(OR($P212="",$O212=""),"",$P212-$O212),"")</f>
        <v/>
      </c>
      <c r="AC212" s="35">
        <f>IFERROR(IF($P212="","",ROUND($P212*'Settings'!$B$6,2)),"")</f>
        <v/>
      </c>
      <c r="AD212" s="35">
        <f>IFERROR(IF($W212="","",MAX(0,$W212-IF($X212="",0,$X212))),"")</f>
        <v/>
      </c>
      <c r="AE212" s="16">
        <f>IFERROR(IF(COUNTA($A212:$X212)=0,"",IF(OR($A212="",$B212="",$C212="",$D212="",$E212="",$F212="",$G212="",$H212="",$I212="",$L212="",$M212="",$N212="",$T212=""),"Missing required field",IF(COUNTIFS($A$4:$A$1000,$A212,$B$4:$B$1000,$B212,$C$4:$C$1000,$C212)&gt;1,"Duplicate route stop",IF(OR($J212="",$K212=""),"Missing delivery window",IF($K212&lt;=$J212,"Invalid delivery window",IF(IFERROR(INDEX('Fleet Roster'!$C$4:$C$103,MATCH($L212,'Fleet Roster'!$A$4:$A$103,0)),"Not found")&lt;&gt;"Active","Driver not active",IF(IFERROR(INDEX('Fleet Roster'!$I$4:$I$103,MATCH($M212,'Fleet Roster'!$E$4:$E$103,0)),"Not found")&lt;&gt;"Active","Vehicle unavailable",IF(AND($T212="Delivered",OR($S212="",$P212="")),"Delivered row incomplete",IF(AND(OR($T212="Attempted",$T212="Exception"),$U212=""),"Missing exception code",IF(OR(NOT(ISNUMBER($N212)),$N212&lt;0,$N212&gt;'Settings'!$B$9),"Invalid package count",IF(OR(NOT(ISNUMBER($O212)),AND($P212&lt;&gt;"",NOT(ISNUMBER($P212))),$O212&lt;0,$O212&gt;'Settings'!$B$10,$P212&lt;0,$P212&gt;'Settings'!$B$10),"Invalid miles",IF($X212&gt;$W212,"COD collected exceeds amount","OK")))))))))))),"Review row")</f>
        <v/>
      </c>
    </row>
    <row r="213">
      <c r="A213" s="51" t="n"/>
      <c r="B213" s="26" t="n"/>
      <c r="C213" s="27" t="n"/>
      <c r="D213" s="26" t="n"/>
      <c r="E213" s="26" t="n"/>
      <c r="F213" s="28" t="n"/>
      <c r="G213" s="26" t="n"/>
      <c r="H213" s="26" t="n"/>
      <c r="I213" s="29" t="n"/>
      <c r="J213" s="30" t="n"/>
      <c r="K213" s="30" t="n"/>
      <c r="L213" s="26" t="n"/>
      <c r="M213" s="26" t="n"/>
      <c r="N213" s="27" t="n"/>
      <c r="O213" s="52" t="n"/>
      <c r="P213" s="52" t="n"/>
      <c r="Q213" s="30" t="n"/>
      <c r="R213" s="30" t="n"/>
      <c r="S213" s="30" t="n"/>
      <c r="T213" s="26" t="n"/>
      <c r="U213" s="26" t="n"/>
      <c r="V213" s="28" t="n"/>
      <c r="W213" s="32" t="n"/>
      <c r="X213" s="32" t="n"/>
      <c r="Y213" s="33">
        <f>IFERROR(IF(OR($R213="",$S213=""),"",ROUND(MOD($S213-$R213,1)*1440,0)),"")</f>
        <v/>
      </c>
      <c r="Z213" s="11">
        <f>IFERROR(IF(OR($T213&lt;&gt;"Delivered",$S213="",$K213=""),"",IF($S213&lt;=$K213,"Yes","No")),"")</f>
        <v/>
      </c>
      <c r="AA213" s="33">
        <f>IFERROR(IF(OR($T213&lt;&gt;"Delivered",$S213="",$K213=""),"",ROUND(MAX(0,($S213-$K213)*1440),0)),"")</f>
        <v/>
      </c>
      <c r="AB213" s="53">
        <f>IFERROR(IF(OR($P213="",$O213=""),"",$P213-$O213),"")</f>
        <v/>
      </c>
      <c r="AC213" s="35">
        <f>IFERROR(IF($P213="","",ROUND($P213*'Settings'!$B$6,2)),"")</f>
        <v/>
      </c>
      <c r="AD213" s="35">
        <f>IFERROR(IF($W213="","",MAX(0,$W213-IF($X213="",0,$X213))),"")</f>
        <v/>
      </c>
      <c r="AE213" s="16">
        <f>IFERROR(IF(COUNTA($A213:$X213)=0,"",IF(OR($A213="",$B213="",$C213="",$D213="",$E213="",$F213="",$G213="",$H213="",$I213="",$L213="",$M213="",$N213="",$T213=""),"Missing required field",IF(COUNTIFS($A$4:$A$1000,$A213,$B$4:$B$1000,$B213,$C$4:$C$1000,$C213)&gt;1,"Duplicate route stop",IF(OR($J213="",$K213=""),"Missing delivery window",IF($K213&lt;=$J213,"Invalid delivery window",IF(IFERROR(INDEX('Fleet Roster'!$C$4:$C$103,MATCH($L213,'Fleet Roster'!$A$4:$A$103,0)),"Not found")&lt;&gt;"Active","Driver not active",IF(IFERROR(INDEX('Fleet Roster'!$I$4:$I$103,MATCH($M213,'Fleet Roster'!$E$4:$E$103,0)),"Not found")&lt;&gt;"Active","Vehicle unavailable",IF(AND($T213="Delivered",OR($S213="",$P213="")),"Delivered row incomplete",IF(AND(OR($T213="Attempted",$T213="Exception"),$U213=""),"Missing exception code",IF(OR(NOT(ISNUMBER($N213)),$N213&lt;0,$N213&gt;'Settings'!$B$9),"Invalid package count",IF(OR(NOT(ISNUMBER($O213)),AND($P213&lt;&gt;"",NOT(ISNUMBER($P213))),$O213&lt;0,$O213&gt;'Settings'!$B$10,$P213&lt;0,$P213&gt;'Settings'!$B$10),"Invalid miles",IF($X213&gt;$W213,"COD collected exceeds amount","OK")))))))))))),"Review row")</f>
        <v/>
      </c>
    </row>
    <row r="214">
      <c r="A214" s="51" t="n"/>
      <c r="B214" s="26" t="n"/>
      <c r="C214" s="27" t="n"/>
      <c r="D214" s="26" t="n"/>
      <c r="E214" s="26" t="n"/>
      <c r="F214" s="28" t="n"/>
      <c r="G214" s="26" t="n"/>
      <c r="H214" s="26" t="n"/>
      <c r="I214" s="29" t="n"/>
      <c r="J214" s="30" t="n"/>
      <c r="K214" s="30" t="n"/>
      <c r="L214" s="26" t="n"/>
      <c r="M214" s="26" t="n"/>
      <c r="N214" s="27" t="n"/>
      <c r="O214" s="52" t="n"/>
      <c r="P214" s="52" t="n"/>
      <c r="Q214" s="30" t="n"/>
      <c r="R214" s="30" t="n"/>
      <c r="S214" s="30" t="n"/>
      <c r="T214" s="26" t="n"/>
      <c r="U214" s="26" t="n"/>
      <c r="V214" s="28" t="n"/>
      <c r="W214" s="32" t="n"/>
      <c r="X214" s="32" t="n"/>
      <c r="Y214" s="33">
        <f>IFERROR(IF(OR($R214="",$S214=""),"",ROUND(MOD($S214-$R214,1)*1440,0)),"")</f>
        <v/>
      </c>
      <c r="Z214" s="11">
        <f>IFERROR(IF(OR($T214&lt;&gt;"Delivered",$S214="",$K214=""),"",IF($S214&lt;=$K214,"Yes","No")),"")</f>
        <v/>
      </c>
      <c r="AA214" s="33">
        <f>IFERROR(IF(OR($T214&lt;&gt;"Delivered",$S214="",$K214=""),"",ROUND(MAX(0,($S214-$K214)*1440),0)),"")</f>
        <v/>
      </c>
      <c r="AB214" s="53">
        <f>IFERROR(IF(OR($P214="",$O214=""),"",$P214-$O214),"")</f>
        <v/>
      </c>
      <c r="AC214" s="35">
        <f>IFERROR(IF($P214="","",ROUND($P214*'Settings'!$B$6,2)),"")</f>
        <v/>
      </c>
      <c r="AD214" s="35">
        <f>IFERROR(IF($W214="","",MAX(0,$W214-IF($X214="",0,$X214))),"")</f>
        <v/>
      </c>
      <c r="AE214" s="16">
        <f>IFERROR(IF(COUNTA($A214:$X214)=0,"",IF(OR($A214="",$B214="",$C214="",$D214="",$E214="",$F214="",$G214="",$H214="",$I214="",$L214="",$M214="",$N214="",$T214=""),"Missing required field",IF(COUNTIFS($A$4:$A$1000,$A214,$B$4:$B$1000,$B214,$C$4:$C$1000,$C214)&gt;1,"Duplicate route stop",IF(OR($J214="",$K214=""),"Missing delivery window",IF($K214&lt;=$J214,"Invalid delivery window",IF(IFERROR(INDEX('Fleet Roster'!$C$4:$C$103,MATCH($L214,'Fleet Roster'!$A$4:$A$103,0)),"Not found")&lt;&gt;"Active","Driver not active",IF(IFERROR(INDEX('Fleet Roster'!$I$4:$I$103,MATCH($M214,'Fleet Roster'!$E$4:$E$103,0)),"Not found")&lt;&gt;"Active","Vehicle unavailable",IF(AND($T214="Delivered",OR($S214="",$P214="")),"Delivered row incomplete",IF(AND(OR($T214="Attempted",$T214="Exception"),$U214=""),"Missing exception code",IF(OR(NOT(ISNUMBER($N214)),$N214&lt;0,$N214&gt;'Settings'!$B$9),"Invalid package count",IF(OR(NOT(ISNUMBER($O214)),AND($P214&lt;&gt;"",NOT(ISNUMBER($P214))),$O214&lt;0,$O214&gt;'Settings'!$B$10,$P214&lt;0,$P214&gt;'Settings'!$B$10),"Invalid miles",IF($X214&gt;$W214,"COD collected exceeds amount","OK")))))))))))),"Review row")</f>
        <v/>
      </c>
    </row>
    <row r="215">
      <c r="A215" s="51" t="n"/>
      <c r="B215" s="26" t="n"/>
      <c r="C215" s="27" t="n"/>
      <c r="D215" s="26" t="n"/>
      <c r="E215" s="26" t="n"/>
      <c r="F215" s="28" t="n"/>
      <c r="G215" s="26" t="n"/>
      <c r="H215" s="26" t="n"/>
      <c r="I215" s="29" t="n"/>
      <c r="J215" s="30" t="n"/>
      <c r="K215" s="30" t="n"/>
      <c r="L215" s="26" t="n"/>
      <c r="M215" s="26" t="n"/>
      <c r="N215" s="27" t="n"/>
      <c r="O215" s="52" t="n"/>
      <c r="P215" s="52" t="n"/>
      <c r="Q215" s="30" t="n"/>
      <c r="R215" s="30" t="n"/>
      <c r="S215" s="30" t="n"/>
      <c r="T215" s="26" t="n"/>
      <c r="U215" s="26" t="n"/>
      <c r="V215" s="28" t="n"/>
      <c r="W215" s="32" t="n"/>
      <c r="X215" s="32" t="n"/>
      <c r="Y215" s="33">
        <f>IFERROR(IF(OR($R215="",$S215=""),"",ROUND(MOD($S215-$R215,1)*1440,0)),"")</f>
        <v/>
      </c>
      <c r="Z215" s="11">
        <f>IFERROR(IF(OR($T215&lt;&gt;"Delivered",$S215="",$K215=""),"",IF($S215&lt;=$K215,"Yes","No")),"")</f>
        <v/>
      </c>
      <c r="AA215" s="33">
        <f>IFERROR(IF(OR($T215&lt;&gt;"Delivered",$S215="",$K215=""),"",ROUND(MAX(0,($S215-$K215)*1440),0)),"")</f>
        <v/>
      </c>
      <c r="AB215" s="53">
        <f>IFERROR(IF(OR($P215="",$O215=""),"",$P215-$O215),"")</f>
        <v/>
      </c>
      <c r="AC215" s="35">
        <f>IFERROR(IF($P215="","",ROUND($P215*'Settings'!$B$6,2)),"")</f>
        <v/>
      </c>
      <c r="AD215" s="35">
        <f>IFERROR(IF($W215="","",MAX(0,$W215-IF($X215="",0,$X215))),"")</f>
        <v/>
      </c>
      <c r="AE215" s="16">
        <f>IFERROR(IF(COUNTA($A215:$X215)=0,"",IF(OR($A215="",$B215="",$C215="",$D215="",$E215="",$F215="",$G215="",$H215="",$I215="",$L215="",$M215="",$N215="",$T215=""),"Missing required field",IF(COUNTIFS($A$4:$A$1000,$A215,$B$4:$B$1000,$B215,$C$4:$C$1000,$C215)&gt;1,"Duplicate route stop",IF(OR($J215="",$K215=""),"Missing delivery window",IF($K215&lt;=$J215,"Invalid delivery window",IF(IFERROR(INDEX('Fleet Roster'!$C$4:$C$103,MATCH($L215,'Fleet Roster'!$A$4:$A$103,0)),"Not found")&lt;&gt;"Active","Driver not active",IF(IFERROR(INDEX('Fleet Roster'!$I$4:$I$103,MATCH($M215,'Fleet Roster'!$E$4:$E$103,0)),"Not found")&lt;&gt;"Active","Vehicle unavailable",IF(AND($T215="Delivered",OR($S215="",$P215="")),"Delivered row incomplete",IF(AND(OR($T215="Attempted",$T215="Exception"),$U215=""),"Missing exception code",IF(OR(NOT(ISNUMBER($N215)),$N215&lt;0,$N215&gt;'Settings'!$B$9),"Invalid package count",IF(OR(NOT(ISNUMBER($O215)),AND($P215&lt;&gt;"",NOT(ISNUMBER($P215))),$O215&lt;0,$O215&gt;'Settings'!$B$10,$P215&lt;0,$P215&gt;'Settings'!$B$10),"Invalid miles",IF($X215&gt;$W215,"COD collected exceeds amount","OK")))))))))))),"Review row")</f>
        <v/>
      </c>
    </row>
    <row r="216">
      <c r="A216" s="51" t="n"/>
      <c r="B216" s="26" t="n"/>
      <c r="C216" s="27" t="n"/>
      <c r="D216" s="26" t="n"/>
      <c r="E216" s="26" t="n"/>
      <c r="F216" s="28" t="n"/>
      <c r="G216" s="26" t="n"/>
      <c r="H216" s="26" t="n"/>
      <c r="I216" s="29" t="n"/>
      <c r="J216" s="30" t="n"/>
      <c r="K216" s="30" t="n"/>
      <c r="L216" s="26" t="n"/>
      <c r="M216" s="26" t="n"/>
      <c r="N216" s="27" t="n"/>
      <c r="O216" s="52" t="n"/>
      <c r="P216" s="52" t="n"/>
      <c r="Q216" s="30" t="n"/>
      <c r="R216" s="30" t="n"/>
      <c r="S216" s="30" t="n"/>
      <c r="T216" s="26" t="n"/>
      <c r="U216" s="26" t="n"/>
      <c r="V216" s="28" t="n"/>
      <c r="W216" s="32" t="n"/>
      <c r="X216" s="32" t="n"/>
      <c r="Y216" s="33">
        <f>IFERROR(IF(OR($R216="",$S216=""),"",ROUND(MOD($S216-$R216,1)*1440,0)),"")</f>
        <v/>
      </c>
      <c r="Z216" s="11">
        <f>IFERROR(IF(OR($T216&lt;&gt;"Delivered",$S216="",$K216=""),"",IF($S216&lt;=$K216,"Yes","No")),"")</f>
        <v/>
      </c>
      <c r="AA216" s="33">
        <f>IFERROR(IF(OR($T216&lt;&gt;"Delivered",$S216="",$K216=""),"",ROUND(MAX(0,($S216-$K216)*1440),0)),"")</f>
        <v/>
      </c>
      <c r="AB216" s="53">
        <f>IFERROR(IF(OR($P216="",$O216=""),"",$P216-$O216),"")</f>
        <v/>
      </c>
      <c r="AC216" s="35">
        <f>IFERROR(IF($P216="","",ROUND($P216*'Settings'!$B$6,2)),"")</f>
        <v/>
      </c>
      <c r="AD216" s="35">
        <f>IFERROR(IF($W216="","",MAX(0,$W216-IF($X216="",0,$X216))),"")</f>
        <v/>
      </c>
      <c r="AE216" s="16">
        <f>IFERROR(IF(COUNTA($A216:$X216)=0,"",IF(OR($A216="",$B216="",$C216="",$D216="",$E216="",$F216="",$G216="",$H216="",$I216="",$L216="",$M216="",$N216="",$T216=""),"Missing required field",IF(COUNTIFS($A$4:$A$1000,$A216,$B$4:$B$1000,$B216,$C$4:$C$1000,$C216)&gt;1,"Duplicate route stop",IF(OR($J216="",$K216=""),"Missing delivery window",IF($K216&lt;=$J216,"Invalid delivery window",IF(IFERROR(INDEX('Fleet Roster'!$C$4:$C$103,MATCH($L216,'Fleet Roster'!$A$4:$A$103,0)),"Not found")&lt;&gt;"Active","Driver not active",IF(IFERROR(INDEX('Fleet Roster'!$I$4:$I$103,MATCH($M216,'Fleet Roster'!$E$4:$E$103,0)),"Not found")&lt;&gt;"Active","Vehicle unavailable",IF(AND($T216="Delivered",OR($S216="",$P216="")),"Delivered row incomplete",IF(AND(OR($T216="Attempted",$T216="Exception"),$U216=""),"Missing exception code",IF(OR(NOT(ISNUMBER($N216)),$N216&lt;0,$N216&gt;'Settings'!$B$9),"Invalid package count",IF(OR(NOT(ISNUMBER($O216)),AND($P216&lt;&gt;"",NOT(ISNUMBER($P216))),$O216&lt;0,$O216&gt;'Settings'!$B$10,$P216&lt;0,$P216&gt;'Settings'!$B$10),"Invalid miles",IF($X216&gt;$W216,"COD collected exceeds amount","OK")))))))))))),"Review row")</f>
        <v/>
      </c>
    </row>
    <row r="217">
      <c r="A217" s="51" t="n"/>
      <c r="B217" s="26" t="n"/>
      <c r="C217" s="27" t="n"/>
      <c r="D217" s="26" t="n"/>
      <c r="E217" s="26" t="n"/>
      <c r="F217" s="28" t="n"/>
      <c r="G217" s="26" t="n"/>
      <c r="H217" s="26" t="n"/>
      <c r="I217" s="29" t="n"/>
      <c r="J217" s="30" t="n"/>
      <c r="K217" s="30" t="n"/>
      <c r="L217" s="26" t="n"/>
      <c r="M217" s="26" t="n"/>
      <c r="N217" s="27" t="n"/>
      <c r="O217" s="52" t="n"/>
      <c r="P217" s="52" t="n"/>
      <c r="Q217" s="30" t="n"/>
      <c r="R217" s="30" t="n"/>
      <c r="S217" s="30" t="n"/>
      <c r="T217" s="26" t="n"/>
      <c r="U217" s="26" t="n"/>
      <c r="V217" s="28" t="n"/>
      <c r="W217" s="32" t="n"/>
      <c r="X217" s="32" t="n"/>
      <c r="Y217" s="33">
        <f>IFERROR(IF(OR($R217="",$S217=""),"",ROUND(MOD($S217-$R217,1)*1440,0)),"")</f>
        <v/>
      </c>
      <c r="Z217" s="11">
        <f>IFERROR(IF(OR($T217&lt;&gt;"Delivered",$S217="",$K217=""),"",IF($S217&lt;=$K217,"Yes","No")),"")</f>
        <v/>
      </c>
      <c r="AA217" s="33">
        <f>IFERROR(IF(OR($T217&lt;&gt;"Delivered",$S217="",$K217=""),"",ROUND(MAX(0,($S217-$K217)*1440),0)),"")</f>
        <v/>
      </c>
      <c r="AB217" s="53">
        <f>IFERROR(IF(OR($P217="",$O217=""),"",$P217-$O217),"")</f>
        <v/>
      </c>
      <c r="AC217" s="35">
        <f>IFERROR(IF($P217="","",ROUND($P217*'Settings'!$B$6,2)),"")</f>
        <v/>
      </c>
      <c r="AD217" s="35">
        <f>IFERROR(IF($W217="","",MAX(0,$W217-IF($X217="",0,$X217))),"")</f>
        <v/>
      </c>
      <c r="AE217" s="16">
        <f>IFERROR(IF(COUNTA($A217:$X217)=0,"",IF(OR($A217="",$B217="",$C217="",$D217="",$E217="",$F217="",$G217="",$H217="",$I217="",$L217="",$M217="",$N217="",$T217=""),"Missing required field",IF(COUNTIFS($A$4:$A$1000,$A217,$B$4:$B$1000,$B217,$C$4:$C$1000,$C217)&gt;1,"Duplicate route stop",IF(OR($J217="",$K217=""),"Missing delivery window",IF($K217&lt;=$J217,"Invalid delivery window",IF(IFERROR(INDEX('Fleet Roster'!$C$4:$C$103,MATCH($L217,'Fleet Roster'!$A$4:$A$103,0)),"Not found")&lt;&gt;"Active","Driver not active",IF(IFERROR(INDEX('Fleet Roster'!$I$4:$I$103,MATCH($M217,'Fleet Roster'!$E$4:$E$103,0)),"Not found")&lt;&gt;"Active","Vehicle unavailable",IF(AND($T217="Delivered",OR($S217="",$P217="")),"Delivered row incomplete",IF(AND(OR($T217="Attempted",$T217="Exception"),$U217=""),"Missing exception code",IF(OR(NOT(ISNUMBER($N217)),$N217&lt;0,$N217&gt;'Settings'!$B$9),"Invalid package count",IF(OR(NOT(ISNUMBER($O217)),AND($P217&lt;&gt;"",NOT(ISNUMBER($P217))),$O217&lt;0,$O217&gt;'Settings'!$B$10,$P217&lt;0,$P217&gt;'Settings'!$B$10),"Invalid miles",IF($X217&gt;$W217,"COD collected exceeds amount","OK")))))))))))),"Review row")</f>
        <v/>
      </c>
    </row>
    <row r="218">
      <c r="A218" s="51" t="n"/>
      <c r="B218" s="26" t="n"/>
      <c r="C218" s="27" t="n"/>
      <c r="D218" s="26" t="n"/>
      <c r="E218" s="26" t="n"/>
      <c r="F218" s="28" t="n"/>
      <c r="G218" s="26" t="n"/>
      <c r="H218" s="26" t="n"/>
      <c r="I218" s="29" t="n"/>
      <c r="J218" s="30" t="n"/>
      <c r="K218" s="30" t="n"/>
      <c r="L218" s="26" t="n"/>
      <c r="M218" s="26" t="n"/>
      <c r="N218" s="27" t="n"/>
      <c r="O218" s="52" t="n"/>
      <c r="P218" s="52" t="n"/>
      <c r="Q218" s="30" t="n"/>
      <c r="R218" s="30" t="n"/>
      <c r="S218" s="30" t="n"/>
      <c r="T218" s="26" t="n"/>
      <c r="U218" s="26" t="n"/>
      <c r="V218" s="28" t="n"/>
      <c r="W218" s="32" t="n"/>
      <c r="X218" s="32" t="n"/>
      <c r="Y218" s="33">
        <f>IFERROR(IF(OR($R218="",$S218=""),"",ROUND(MOD($S218-$R218,1)*1440,0)),"")</f>
        <v/>
      </c>
      <c r="Z218" s="11">
        <f>IFERROR(IF(OR($T218&lt;&gt;"Delivered",$S218="",$K218=""),"",IF($S218&lt;=$K218,"Yes","No")),"")</f>
        <v/>
      </c>
      <c r="AA218" s="33">
        <f>IFERROR(IF(OR($T218&lt;&gt;"Delivered",$S218="",$K218=""),"",ROUND(MAX(0,($S218-$K218)*1440),0)),"")</f>
        <v/>
      </c>
      <c r="AB218" s="53">
        <f>IFERROR(IF(OR($P218="",$O218=""),"",$P218-$O218),"")</f>
        <v/>
      </c>
      <c r="AC218" s="35">
        <f>IFERROR(IF($P218="","",ROUND($P218*'Settings'!$B$6,2)),"")</f>
        <v/>
      </c>
      <c r="AD218" s="35">
        <f>IFERROR(IF($W218="","",MAX(0,$W218-IF($X218="",0,$X218))),"")</f>
        <v/>
      </c>
      <c r="AE218" s="16">
        <f>IFERROR(IF(COUNTA($A218:$X218)=0,"",IF(OR($A218="",$B218="",$C218="",$D218="",$E218="",$F218="",$G218="",$H218="",$I218="",$L218="",$M218="",$N218="",$T218=""),"Missing required field",IF(COUNTIFS($A$4:$A$1000,$A218,$B$4:$B$1000,$B218,$C$4:$C$1000,$C218)&gt;1,"Duplicate route stop",IF(OR($J218="",$K218=""),"Missing delivery window",IF($K218&lt;=$J218,"Invalid delivery window",IF(IFERROR(INDEX('Fleet Roster'!$C$4:$C$103,MATCH($L218,'Fleet Roster'!$A$4:$A$103,0)),"Not found")&lt;&gt;"Active","Driver not active",IF(IFERROR(INDEX('Fleet Roster'!$I$4:$I$103,MATCH($M218,'Fleet Roster'!$E$4:$E$103,0)),"Not found")&lt;&gt;"Active","Vehicle unavailable",IF(AND($T218="Delivered",OR($S218="",$P218="")),"Delivered row incomplete",IF(AND(OR($T218="Attempted",$T218="Exception"),$U218=""),"Missing exception code",IF(OR(NOT(ISNUMBER($N218)),$N218&lt;0,$N218&gt;'Settings'!$B$9),"Invalid package count",IF(OR(NOT(ISNUMBER($O218)),AND($P218&lt;&gt;"",NOT(ISNUMBER($P218))),$O218&lt;0,$O218&gt;'Settings'!$B$10,$P218&lt;0,$P218&gt;'Settings'!$B$10),"Invalid miles",IF($X218&gt;$W218,"COD collected exceeds amount","OK")))))))))))),"Review row")</f>
        <v/>
      </c>
    </row>
    <row r="219">
      <c r="A219" s="51" t="n"/>
      <c r="B219" s="26" t="n"/>
      <c r="C219" s="27" t="n"/>
      <c r="D219" s="26" t="n"/>
      <c r="E219" s="26" t="n"/>
      <c r="F219" s="28" t="n"/>
      <c r="G219" s="26" t="n"/>
      <c r="H219" s="26" t="n"/>
      <c r="I219" s="29" t="n"/>
      <c r="J219" s="30" t="n"/>
      <c r="K219" s="30" t="n"/>
      <c r="L219" s="26" t="n"/>
      <c r="M219" s="26" t="n"/>
      <c r="N219" s="27" t="n"/>
      <c r="O219" s="52" t="n"/>
      <c r="P219" s="52" t="n"/>
      <c r="Q219" s="30" t="n"/>
      <c r="R219" s="30" t="n"/>
      <c r="S219" s="30" t="n"/>
      <c r="T219" s="26" t="n"/>
      <c r="U219" s="26" t="n"/>
      <c r="V219" s="28" t="n"/>
      <c r="W219" s="32" t="n"/>
      <c r="X219" s="32" t="n"/>
      <c r="Y219" s="33">
        <f>IFERROR(IF(OR($R219="",$S219=""),"",ROUND(MOD($S219-$R219,1)*1440,0)),"")</f>
        <v/>
      </c>
      <c r="Z219" s="11">
        <f>IFERROR(IF(OR($T219&lt;&gt;"Delivered",$S219="",$K219=""),"",IF($S219&lt;=$K219,"Yes","No")),"")</f>
        <v/>
      </c>
      <c r="AA219" s="33">
        <f>IFERROR(IF(OR($T219&lt;&gt;"Delivered",$S219="",$K219=""),"",ROUND(MAX(0,($S219-$K219)*1440),0)),"")</f>
        <v/>
      </c>
      <c r="AB219" s="53">
        <f>IFERROR(IF(OR($P219="",$O219=""),"",$P219-$O219),"")</f>
        <v/>
      </c>
      <c r="AC219" s="35">
        <f>IFERROR(IF($P219="","",ROUND($P219*'Settings'!$B$6,2)),"")</f>
        <v/>
      </c>
      <c r="AD219" s="35">
        <f>IFERROR(IF($W219="","",MAX(0,$W219-IF($X219="",0,$X219))),"")</f>
        <v/>
      </c>
      <c r="AE219" s="16">
        <f>IFERROR(IF(COUNTA($A219:$X219)=0,"",IF(OR($A219="",$B219="",$C219="",$D219="",$E219="",$F219="",$G219="",$H219="",$I219="",$L219="",$M219="",$N219="",$T219=""),"Missing required field",IF(COUNTIFS($A$4:$A$1000,$A219,$B$4:$B$1000,$B219,$C$4:$C$1000,$C219)&gt;1,"Duplicate route stop",IF(OR($J219="",$K219=""),"Missing delivery window",IF($K219&lt;=$J219,"Invalid delivery window",IF(IFERROR(INDEX('Fleet Roster'!$C$4:$C$103,MATCH($L219,'Fleet Roster'!$A$4:$A$103,0)),"Not found")&lt;&gt;"Active","Driver not active",IF(IFERROR(INDEX('Fleet Roster'!$I$4:$I$103,MATCH($M219,'Fleet Roster'!$E$4:$E$103,0)),"Not found")&lt;&gt;"Active","Vehicle unavailable",IF(AND($T219="Delivered",OR($S219="",$P219="")),"Delivered row incomplete",IF(AND(OR($T219="Attempted",$T219="Exception"),$U219=""),"Missing exception code",IF(OR(NOT(ISNUMBER($N219)),$N219&lt;0,$N219&gt;'Settings'!$B$9),"Invalid package count",IF(OR(NOT(ISNUMBER($O219)),AND($P219&lt;&gt;"",NOT(ISNUMBER($P219))),$O219&lt;0,$O219&gt;'Settings'!$B$10,$P219&lt;0,$P219&gt;'Settings'!$B$10),"Invalid miles",IF($X219&gt;$W219,"COD collected exceeds amount","OK")))))))))))),"Review row")</f>
        <v/>
      </c>
    </row>
    <row r="220">
      <c r="A220" s="51" t="n"/>
      <c r="B220" s="26" t="n"/>
      <c r="C220" s="27" t="n"/>
      <c r="D220" s="26" t="n"/>
      <c r="E220" s="26" t="n"/>
      <c r="F220" s="28" t="n"/>
      <c r="G220" s="26" t="n"/>
      <c r="H220" s="26" t="n"/>
      <c r="I220" s="29" t="n"/>
      <c r="J220" s="30" t="n"/>
      <c r="K220" s="30" t="n"/>
      <c r="L220" s="26" t="n"/>
      <c r="M220" s="26" t="n"/>
      <c r="N220" s="27" t="n"/>
      <c r="O220" s="52" t="n"/>
      <c r="P220" s="52" t="n"/>
      <c r="Q220" s="30" t="n"/>
      <c r="R220" s="30" t="n"/>
      <c r="S220" s="30" t="n"/>
      <c r="T220" s="26" t="n"/>
      <c r="U220" s="26" t="n"/>
      <c r="V220" s="28" t="n"/>
      <c r="W220" s="32" t="n"/>
      <c r="X220" s="32" t="n"/>
      <c r="Y220" s="33">
        <f>IFERROR(IF(OR($R220="",$S220=""),"",ROUND(MOD($S220-$R220,1)*1440,0)),"")</f>
        <v/>
      </c>
      <c r="Z220" s="11">
        <f>IFERROR(IF(OR($T220&lt;&gt;"Delivered",$S220="",$K220=""),"",IF($S220&lt;=$K220,"Yes","No")),"")</f>
        <v/>
      </c>
      <c r="AA220" s="33">
        <f>IFERROR(IF(OR($T220&lt;&gt;"Delivered",$S220="",$K220=""),"",ROUND(MAX(0,($S220-$K220)*1440),0)),"")</f>
        <v/>
      </c>
      <c r="AB220" s="53">
        <f>IFERROR(IF(OR($P220="",$O220=""),"",$P220-$O220),"")</f>
        <v/>
      </c>
      <c r="AC220" s="35">
        <f>IFERROR(IF($P220="","",ROUND($P220*'Settings'!$B$6,2)),"")</f>
        <v/>
      </c>
      <c r="AD220" s="35">
        <f>IFERROR(IF($W220="","",MAX(0,$W220-IF($X220="",0,$X220))),"")</f>
        <v/>
      </c>
      <c r="AE220" s="16">
        <f>IFERROR(IF(COUNTA($A220:$X220)=0,"",IF(OR($A220="",$B220="",$C220="",$D220="",$E220="",$F220="",$G220="",$H220="",$I220="",$L220="",$M220="",$N220="",$T220=""),"Missing required field",IF(COUNTIFS($A$4:$A$1000,$A220,$B$4:$B$1000,$B220,$C$4:$C$1000,$C220)&gt;1,"Duplicate route stop",IF(OR($J220="",$K220=""),"Missing delivery window",IF($K220&lt;=$J220,"Invalid delivery window",IF(IFERROR(INDEX('Fleet Roster'!$C$4:$C$103,MATCH($L220,'Fleet Roster'!$A$4:$A$103,0)),"Not found")&lt;&gt;"Active","Driver not active",IF(IFERROR(INDEX('Fleet Roster'!$I$4:$I$103,MATCH($M220,'Fleet Roster'!$E$4:$E$103,0)),"Not found")&lt;&gt;"Active","Vehicle unavailable",IF(AND($T220="Delivered",OR($S220="",$P220="")),"Delivered row incomplete",IF(AND(OR($T220="Attempted",$T220="Exception"),$U220=""),"Missing exception code",IF(OR(NOT(ISNUMBER($N220)),$N220&lt;0,$N220&gt;'Settings'!$B$9),"Invalid package count",IF(OR(NOT(ISNUMBER($O220)),AND($P220&lt;&gt;"",NOT(ISNUMBER($P220))),$O220&lt;0,$O220&gt;'Settings'!$B$10,$P220&lt;0,$P220&gt;'Settings'!$B$10),"Invalid miles",IF($X220&gt;$W220,"COD collected exceeds amount","OK")))))))))))),"Review row")</f>
        <v/>
      </c>
    </row>
    <row r="221">
      <c r="A221" s="51" t="n"/>
      <c r="B221" s="26" t="n"/>
      <c r="C221" s="27" t="n"/>
      <c r="D221" s="26" t="n"/>
      <c r="E221" s="26" t="n"/>
      <c r="F221" s="28" t="n"/>
      <c r="G221" s="26" t="n"/>
      <c r="H221" s="26" t="n"/>
      <c r="I221" s="29" t="n"/>
      <c r="J221" s="30" t="n"/>
      <c r="K221" s="30" t="n"/>
      <c r="L221" s="26" t="n"/>
      <c r="M221" s="26" t="n"/>
      <c r="N221" s="27" t="n"/>
      <c r="O221" s="52" t="n"/>
      <c r="P221" s="52" t="n"/>
      <c r="Q221" s="30" t="n"/>
      <c r="R221" s="30" t="n"/>
      <c r="S221" s="30" t="n"/>
      <c r="T221" s="26" t="n"/>
      <c r="U221" s="26" t="n"/>
      <c r="V221" s="28" t="n"/>
      <c r="W221" s="32" t="n"/>
      <c r="X221" s="32" t="n"/>
      <c r="Y221" s="33">
        <f>IFERROR(IF(OR($R221="",$S221=""),"",ROUND(MOD($S221-$R221,1)*1440,0)),"")</f>
        <v/>
      </c>
      <c r="Z221" s="11">
        <f>IFERROR(IF(OR($T221&lt;&gt;"Delivered",$S221="",$K221=""),"",IF($S221&lt;=$K221,"Yes","No")),"")</f>
        <v/>
      </c>
      <c r="AA221" s="33">
        <f>IFERROR(IF(OR($T221&lt;&gt;"Delivered",$S221="",$K221=""),"",ROUND(MAX(0,($S221-$K221)*1440),0)),"")</f>
        <v/>
      </c>
      <c r="AB221" s="53">
        <f>IFERROR(IF(OR($P221="",$O221=""),"",$P221-$O221),"")</f>
        <v/>
      </c>
      <c r="AC221" s="35">
        <f>IFERROR(IF($P221="","",ROUND($P221*'Settings'!$B$6,2)),"")</f>
        <v/>
      </c>
      <c r="AD221" s="35">
        <f>IFERROR(IF($W221="","",MAX(0,$W221-IF($X221="",0,$X221))),"")</f>
        <v/>
      </c>
      <c r="AE221" s="16">
        <f>IFERROR(IF(COUNTA($A221:$X221)=0,"",IF(OR($A221="",$B221="",$C221="",$D221="",$E221="",$F221="",$G221="",$H221="",$I221="",$L221="",$M221="",$N221="",$T221=""),"Missing required field",IF(COUNTIFS($A$4:$A$1000,$A221,$B$4:$B$1000,$B221,$C$4:$C$1000,$C221)&gt;1,"Duplicate route stop",IF(OR($J221="",$K221=""),"Missing delivery window",IF($K221&lt;=$J221,"Invalid delivery window",IF(IFERROR(INDEX('Fleet Roster'!$C$4:$C$103,MATCH($L221,'Fleet Roster'!$A$4:$A$103,0)),"Not found")&lt;&gt;"Active","Driver not active",IF(IFERROR(INDEX('Fleet Roster'!$I$4:$I$103,MATCH($M221,'Fleet Roster'!$E$4:$E$103,0)),"Not found")&lt;&gt;"Active","Vehicle unavailable",IF(AND($T221="Delivered",OR($S221="",$P221="")),"Delivered row incomplete",IF(AND(OR($T221="Attempted",$T221="Exception"),$U221=""),"Missing exception code",IF(OR(NOT(ISNUMBER($N221)),$N221&lt;0,$N221&gt;'Settings'!$B$9),"Invalid package count",IF(OR(NOT(ISNUMBER($O221)),AND($P221&lt;&gt;"",NOT(ISNUMBER($P221))),$O221&lt;0,$O221&gt;'Settings'!$B$10,$P221&lt;0,$P221&gt;'Settings'!$B$10),"Invalid miles",IF($X221&gt;$W221,"COD collected exceeds amount","OK")))))))))))),"Review row")</f>
        <v/>
      </c>
    </row>
    <row r="222">
      <c r="A222" s="51" t="n"/>
      <c r="B222" s="26" t="n"/>
      <c r="C222" s="27" t="n"/>
      <c r="D222" s="26" t="n"/>
      <c r="E222" s="26" t="n"/>
      <c r="F222" s="28" t="n"/>
      <c r="G222" s="26" t="n"/>
      <c r="H222" s="26" t="n"/>
      <c r="I222" s="29" t="n"/>
      <c r="J222" s="30" t="n"/>
      <c r="K222" s="30" t="n"/>
      <c r="L222" s="26" t="n"/>
      <c r="M222" s="26" t="n"/>
      <c r="N222" s="27" t="n"/>
      <c r="O222" s="52" t="n"/>
      <c r="P222" s="52" t="n"/>
      <c r="Q222" s="30" t="n"/>
      <c r="R222" s="30" t="n"/>
      <c r="S222" s="30" t="n"/>
      <c r="T222" s="26" t="n"/>
      <c r="U222" s="26" t="n"/>
      <c r="V222" s="28" t="n"/>
      <c r="W222" s="32" t="n"/>
      <c r="X222" s="32" t="n"/>
      <c r="Y222" s="33">
        <f>IFERROR(IF(OR($R222="",$S222=""),"",ROUND(MOD($S222-$R222,1)*1440,0)),"")</f>
        <v/>
      </c>
      <c r="Z222" s="11">
        <f>IFERROR(IF(OR($T222&lt;&gt;"Delivered",$S222="",$K222=""),"",IF($S222&lt;=$K222,"Yes","No")),"")</f>
        <v/>
      </c>
      <c r="AA222" s="33">
        <f>IFERROR(IF(OR($T222&lt;&gt;"Delivered",$S222="",$K222=""),"",ROUND(MAX(0,($S222-$K222)*1440),0)),"")</f>
        <v/>
      </c>
      <c r="AB222" s="53">
        <f>IFERROR(IF(OR($P222="",$O222=""),"",$P222-$O222),"")</f>
        <v/>
      </c>
      <c r="AC222" s="35">
        <f>IFERROR(IF($P222="","",ROUND($P222*'Settings'!$B$6,2)),"")</f>
        <v/>
      </c>
      <c r="AD222" s="35">
        <f>IFERROR(IF($W222="","",MAX(0,$W222-IF($X222="",0,$X222))),"")</f>
        <v/>
      </c>
      <c r="AE222" s="16">
        <f>IFERROR(IF(COUNTA($A222:$X222)=0,"",IF(OR($A222="",$B222="",$C222="",$D222="",$E222="",$F222="",$G222="",$H222="",$I222="",$L222="",$M222="",$N222="",$T222=""),"Missing required field",IF(COUNTIFS($A$4:$A$1000,$A222,$B$4:$B$1000,$B222,$C$4:$C$1000,$C222)&gt;1,"Duplicate route stop",IF(OR($J222="",$K222=""),"Missing delivery window",IF($K222&lt;=$J222,"Invalid delivery window",IF(IFERROR(INDEX('Fleet Roster'!$C$4:$C$103,MATCH($L222,'Fleet Roster'!$A$4:$A$103,0)),"Not found")&lt;&gt;"Active","Driver not active",IF(IFERROR(INDEX('Fleet Roster'!$I$4:$I$103,MATCH($M222,'Fleet Roster'!$E$4:$E$103,0)),"Not found")&lt;&gt;"Active","Vehicle unavailable",IF(AND($T222="Delivered",OR($S222="",$P222="")),"Delivered row incomplete",IF(AND(OR($T222="Attempted",$T222="Exception"),$U222=""),"Missing exception code",IF(OR(NOT(ISNUMBER($N222)),$N222&lt;0,$N222&gt;'Settings'!$B$9),"Invalid package count",IF(OR(NOT(ISNUMBER($O222)),AND($P222&lt;&gt;"",NOT(ISNUMBER($P222))),$O222&lt;0,$O222&gt;'Settings'!$B$10,$P222&lt;0,$P222&gt;'Settings'!$B$10),"Invalid miles",IF($X222&gt;$W222,"COD collected exceeds amount","OK")))))))))))),"Review row")</f>
        <v/>
      </c>
    </row>
    <row r="223">
      <c r="A223" s="51" t="n"/>
      <c r="B223" s="26" t="n"/>
      <c r="C223" s="27" t="n"/>
      <c r="D223" s="26" t="n"/>
      <c r="E223" s="26" t="n"/>
      <c r="F223" s="28" t="n"/>
      <c r="G223" s="26" t="n"/>
      <c r="H223" s="26" t="n"/>
      <c r="I223" s="29" t="n"/>
      <c r="J223" s="30" t="n"/>
      <c r="K223" s="30" t="n"/>
      <c r="L223" s="26" t="n"/>
      <c r="M223" s="26" t="n"/>
      <c r="N223" s="27" t="n"/>
      <c r="O223" s="52" t="n"/>
      <c r="P223" s="52" t="n"/>
      <c r="Q223" s="30" t="n"/>
      <c r="R223" s="30" t="n"/>
      <c r="S223" s="30" t="n"/>
      <c r="T223" s="26" t="n"/>
      <c r="U223" s="26" t="n"/>
      <c r="V223" s="28" t="n"/>
      <c r="W223" s="32" t="n"/>
      <c r="X223" s="32" t="n"/>
      <c r="Y223" s="33">
        <f>IFERROR(IF(OR($R223="",$S223=""),"",ROUND(MOD($S223-$R223,1)*1440,0)),"")</f>
        <v/>
      </c>
      <c r="Z223" s="11">
        <f>IFERROR(IF(OR($T223&lt;&gt;"Delivered",$S223="",$K223=""),"",IF($S223&lt;=$K223,"Yes","No")),"")</f>
        <v/>
      </c>
      <c r="AA223" s="33">
        <f>IFERROR(IF(OR($T223&lt;&gt;"Delivered",$S223="",$K223=""),"",ROUND(MAX(0,($S223-$K223)*1440),0)),"")</f>
        <v/>
      </c>
      <c r="AB223" s="53">
        <f>IFERROR(IF(OR($P223="",$O223=""),"",$P223-$O223),"")</f>
        <v/>
      </c>
      <c r="AC223" s="35">
        <f>IFERROR(IF($P223="","",ROUND($P223*'Settings'!$B$6,2)),"")</f>
        <v/>
      </c>
      <c r="AD223" s="35">
        <f>IFERROR(IF($W223="","",MAX(0,$W223-IF($X223="",0,$X223))),"")</f>
        <v/>
      </c>
      <c r="AE223" s="16">
        <f>IFERROR(IF(COUNTA($A223:$X223)=0,"",IF(OR($A223="",$B223="",$C223="",$D223="",$E223="",$F223="",$G223="",$H223="",$I223="",$L223="",$M223="",$N223="",$T223=""),"Missing required field",IF(COUNTIFS($A$4:$A$1000,$A223,$B$4:$B$1000,$B223,$C$4:$C$1000,$C223)&gt;1,"Duplicate route stop",IF(OR($J223="",$K223=""),"Missing delivery window",IF($K223&lt;=$J223,"Invalid delivery window",IF(IFERROR(INDEX('Fleet Roster'!$C$4:$C$103,MATCH($L223,'Fleet Roster'!$A$4:$A$103,0)),"Not found")&lt;&gt;"Active","Driver not active",IF(IFERROR(INDEX('Fleet Roster'!$I$4:$I$103,MATCH($M223,'Fleet Roster'!$E$4:$E$103,0)),"Not found")&lt;&gt;"Active","Vehicle unavailable",IF(AND($T223="Delivered",OR($S223="",$P223="")),"Delivered row incomplete",IF(AND(OR($T223="Attempted",$T223="Exception"),$U223=""),"Missing exception code",IF(OR(NOT(ISNUMBER($N223)),$N223&lt;0,$N223&gt;'Settings'!$B$9),"Invalid package count",IF(OR(NOT(ISNUMBER($O223)),AND($P223&lt;&gt;"",NOT(ISNUMBER($P223))),$O223&lt;0,$O223&gt;'Settings'!$B$10,$P223&lt;0,$P223&gt;'Settings'!$B$10),"Invalid miles",IF($X223&gt;$W223,"COD collected exceeds amount","OK")))))))))))),"Review row")</f>
        <v/>
      </c>
    </row>
    <row r="224">
      <c r="A224" s="51" t="n"/>
      <c r="B224" s="26" t="n"/>
      <c r="C224" s="27" t="n"/>
      <c r="D224" s="26" t="n"/>
      <c r="E224" s="26" t="n"/>
      <c r="F224" s="28" t="n"/>
      <c r="G224" s="26" t="n"/>
      <c r="H224" s="26" t="n"/>
      <c r="I224" s="29" t="n"/>
      <c r="J224" s="30" t="n"/>
      <c r="K224" s="30" t="n"/>
      <c r="L224" s="26" t="n"/>
      <c r="M224" s="26" t="n"/>
      <c r="N224" s="27" t="n"/>
      <c r="O224" s="52" t="n"/>
      <c r="P224" s="52" t="n"/>
      <c r="Q224" s="30" t="n"/>
      <c r="R224" s="30" t="n"/>
      <c r="S224" s="30" t="n"/>
      <c r="T224" s="26" t="n"/>
      <c r="U224" s="26" t="n"/>
      <c r="V224" s="28" t="n"/>
      <c r="W224" s="32" t="n"/>
      <c r="X224" s="32" t="n"/>
      <c r="Y224" s="33">
        <f>IFERROR(IF(OR($R224="",$S224=""),"",ROUND(MOD($S224-$R224,1)*1440,0)),"")</f>
        <v/>
      </c>
      <c r="Z224" s="11">
        <f>IFERROR(IF(OR($T224&lt;&gt;"Delivered",$S224="",$K224=""),"",IF($S224&lt;=$K224,"Yes","No")),"")</f>
        <v/>
      </c>
      <c r="AA224" s="33">
        <f>IFERROR(IF(OR($T224&lt;&gt;"Delivered",$S224="",$K224=""),"",ROUND(MAX(0,($S224-$K224)*1440),0)),"")</f>
        <v/>
      </c>
      <c r="AB224" s="53">
        <f>IFERROR(IF(OR($P224="",$O224=""),"",$P224-$O224),"")</f>
        <v/>
      </c>
      <c r="AC224" s="35">
        <f>IFERROR(IF($P224="","",ROUND($P224*'Settings'!$B$6,2)),"")</f>
        <v/>
      </c>
      <c r="AD224" s="35">
        <f>IFERROR(IF($W224="","",MAX(0,$W224-IF($X224="",0,$X224))),"")</f>
        <v/>
      </c>
      <c r="AE224" s="16">
        <f>IFERROR(IF(COUNTA($A224:$X224)=0,"",IF(OR($A224="",$B224="",$C224="",$D224="",$E224="",$F224="",$G224="",$H224="",$I224="",$L224="",$M224="",$N224="",$T224=""),"Missing required field",IF(COUNTIFS($A$4:$A$1000,$A224,$B$4:$B$1000,$B224,$C$4:$C$1000,$C224)&gt;1,"Duplicate route stop",IF(OR($J224="",$K224=""),"Missing delivery window",IF($K224&lt;=$J224,"Invalid delivery window",IF(IFERROR(INDEX('Fleet Roster'!$C$4:$C$103,MATCH($L224,'Fleet Roster'!$A$4:$A$103,0)),"Not found")&lt;&gt;"Active","Driver not active",IF(IFERROR(INDEX('Fleet Roster'!$I$4:$I$103,MATCH($M224,'Fleet Roster'!$E$4:$E$103,0)),"Not found")&lt;&gt;"Active","Vehicle unavailable",IF(AND($T224="Delivered",OR($S224="",$P224="")),"Delivered row incomplete",IF(AND(OR($T224="Attempted",$T224="Exception"),$U224=""),"Missing exception code",IF(OR(NOT(ISNUMBER($N224)),$N224&lt;0,$N224&gt;'Settings'!$B$9),"Invalid package count",IF(OR(NOT(ISNUMBER($O224)),AND($P224&lt;&gt;"",NOT(ISNUMBER($P224))),$O224&lt;0,$O224&gt;'Settings'!$B$10,$P224&lt;0,$P224&gt;'Settings'!$B$10),"Invalid miles",IF($X224&gt;$W224,"COD collected exceeds amount","OK")))))))))))),"Review row")</f>
        <v/>
      </c>
    </row>
    <row r="225">
      <c r="A225" s="51" t="n"/>
      <c r="B225" s="26" t="n"/>
      <c r="C225" s="27" t="n"/>
      <c r="D225" s="26" t="n"/>
      <c r="E225" s="26" t="n"/>
      <c r="F225" s="28" t="n"/>
      <c r="G225" s="26" t="n"/>
      <c r="H225" s="26" t="n"/>
      <c r="I225" s="29" t="n"/>
      <c r="J225" s="30" t="n"/>
      <c r="K225" s="30" t="n"/>
      <c r="L225" s="26" t="n"/>
      <c r="M225" s="26" t="n"/>
      <c r="N225" s="27" t="n"/>
      <c r="O225" s="52" t="n"/>
      <c r="P225" s="52" t="n"/>
      <c r="Q225" s="30" t="n"/>
      <c r="R225" s="30" t="n"/>
      <c r="S225" s="30" t="n"/>
      <c r="T225" s="26" t="n"/>
      <c r="U225" s="26" t="n"/>
      <c r="V225" s="28" t="n"/>
      <c r="W225" s="32" t="n"/>
      <c r="X225" s="32" t="n"/>
      <c r="Y225" s="33">
        <f>IFERROR(IF(OR($R225="",$S225=""),"",ROUND(MOD($S225-$R225,1)*1440,0)),"")</f>
        <v/>
      </c>
      <c r="Z225" s="11">
        <f>IFERROR(IF(OR($T225&lt;&gt;"Delivered",$S225="",$K225=""),"",IF($S225&lt;=$K225,"Yes","No")),"")</f>
        <v/>
      </c>
      <c r="AA225" s="33">
        <f>IFERROR(IF(OR($T225&lt;&gt;"Delivered",$S225="",$K225=""),"",ROUND(MAX(0,($S225-$K225)*1440),0)),"")</f>
        <v/>
      </c>
      <c r="AB225" s="53">
        <f>IFERROR(IF(OR($P225="",$O225=""),"",$P225-$O225),"")</f>
        <v/>
      </c>
      <c r="AC225" s="35">
        <f>IFERROR(IF($P225="","",ROUND($P225*'Settings'!$B$6,2)),"")</f>
        <v/>
      </c>
      <c r="AD225" s="35">
        <f>IFERROR(IF($W225="","",MAX(0,$W225-IF($X225="",0,$X225))),"")</f>
        <v/>
      </c>
      <c r="AE225" s="16">
        <f>IFERROR(IF(COUNTA($A225:$X225)=0,"",IF(OR($A225="",$B225="",$C225="",$D225="",$E225="",$F225="",$G225="",$H225="",$I225="",$L225="",$M225="",$N225="",$T225=""),"Missing required field",IF(COUNTIFS($A$4:$A$1000,$A225,$B$4:$B$1000,$B225,$C$4:$C$1000,$C225)&gt;1,"Duplicate route stop",IF(OR($J225="",$K225=""),"Missing delivery window",IF($K225&lt;=$J225,"Invalid delivery window",IF(IFERROR(INDEX('Fleet Roster'!$C$4:$C$103,MATCH($L225,'Fleet Roster'!$A$4:$A$103,0)),"Not found")&lt;&gt;"Active","Driver not active",IF(IFERROR(INDEX('Fleet Roster'!$I$4:$I$103,MATCH($M225,'Fleet Roster'!$E$4:$E$103,0)),"Not found")&lt;&gt;"Active","Vehicle unavailable",IF(AND($T225="Delivered",OR($S225="",$P225="")),"Delivered row incomplete",IF(AND(OR($T225="Attempted",$T225="Exception"),$U225=""),"Missing exception code",IF(OR(NOT(ISNUMBER($N225)),$N225&lt;0,$N225&gt;'Settings'!$B$9),"Invalid package count",IF(OR(NOT(ISNUMBER($O225)),AND($P225&lt;&gt;"",NOT(ISNUMBER($P225))),$O225&lt;0,$O225&gt;'Settings'!$B$10,$P225&lt;0,$P225&gt;'Settings'!$B$10),"Invalid miles",IF($X225&gt;$W225,"COD collected exceeds amount","OK")))))))))))),"Review row")</f>
        <v/>
      </c>
    </row>
    <row r="226">
      <c r="A226" s="51" t="n"/>
      <c r="B226" s="26" t="n"/>
      <c r="C226" s="27" t="n"/>
      <c r="D226" s="26" t="n"/>
      <c r="E226" s="26" t="n"/>
      <c r="F226" s="28" t="n"/>
      <c r="G226" s="26" t="n"/>
      <c r="H226" s="26" t="n"/>
      <c r="I226" s="29" t="n"/>
      <c r="J226" s="30" t="n"/>
      <c r="K226" s="30" t="n"/>
      <c r="L226" s="26" t="n"/>
      <c r="M226" s="26" t="n"/>
      <c r="N226" s="27" t="n"/>
      <c r="O226" s="52" t="n"/>
      <c r="P226" s="52" t="n"/>
      <c r="Q226" s="30" t="n"/>
      <c r="R226" s="30" t="n"/>
      <c r="S226" s="30" t="n"/>
      <c r="T226" s="26" t="n"/>
      <c r="U226" s="26" t="n"/>
      <c r="V226" s="28" t="n"/>
      <c r="W226" s="32" t="n"/>
      <c r="X226" s="32" t="n"/>
      <c r="Y226" s="33">
        <f>IFERROR(IF(OR($R226="",$S226=""),"",ROUND(MOD($S226-$R226,1)*1440,0)),"")</f>
        <v/>
      </c>
      <c r="Z226" s="11">
        <f>IFERROR(IF(OR($T226&lt;&gt;"Delivered",$S226="",$K226=""),"",IF($S226&lt;=$K226,"Yes","No")),"")</f>
        <v/>
      </c>
      <c r="AA226" s="33">
        <f>IFERROR(IF(OR($T226&lt;&gt;"Delivered",$S226="",$K226=""),"",ROUND(MAX(0,($S226-$K226)*1440),0)),"")</f>
        <v/>
      </c>
      <c r="AB226" s="53">
        <f>IFERROR(IF(OR($P226="",$O226=""),"",$P226-$O226),"")</f>
        <v/>
      </c>
      <c r="AC226" s="35">
        <f>IFERROR(IF($P226="","",ROUND($P226*'Settings'!$B$6,2)),"")</f>
        <v/>
      </c>
      <c r="AD226" s="35">
        <f>IFERROR(IF($W226="","",MAX(0,$W226-IF($X226="",0,$X226))),"")</f>
        <v/>
      </c>
      <c r="AE226" s="16">
        <f>IFERROR(IF(COUNTA($A226:$X226)=0,"",IF(OR($A226="",$B226="",$C226="",$D226="",$E226="",$F226="",$G226="",$H226="",$I226="",$L226="",$M226="",$N226="",$T226=""),"Missing required field",IF(COUNTIFS($A$4:$A$1000,$A226,$B$4:$B$1000,$B226,$C$4:$C$1000,$C226)&gt;1,"Duplicate route stop",IF(OR($J226="",$K226=""),"Missing delivery window",IF($K226&lt;=$J226,"Invalid delivery window",IF(IFERROR(INDEX('Fleet Roster'!$C$4:$C$103,MATCH($L226,'Fleet Roster'!$A$4:$A$103,0)),"Not found")&lt;&gt;"Active","Driver not active",IF(IFERROR(INDEX('Fleet Roster'!$I$4:$I$103,MATCH($M226,'Fleet Roster'!$E$4:$E$103,0)),"Not found")&lt;&gt;"Active","Vehicle unavailable",IF(AND($T226="Delivered",OR($S226="",$P226="")),"Delivered row incomplete",IF(AND(OR($T226="Attempted",$T226="Exception"),$U226=""),"Missing exception code",IF(OR(NOT(ISNUMBER($N226)),$N226&lt;0,$N226&gt;'Settings'!$B$9),"Invalid package count",IF(OR(NOT(ISNUMBER($O226)),AND($P226&lt;&gt;"",NOT(ISNUMBER($P226))),$O226&lt;0,$O226&gt;'Settings'!$B$10,$P226&lt;0,$P226&gt;'Settings'!$B$10),"Invalid miles",IF($X226&gt;$W226,"COD collected exceeds amount","OK")))))))))))),"Review row")</f>
        <v/>
      </c>
    </row>
    <row r="227">
      <c r="A227" s="51" t="n"/>
      <c r="B227" s="26" t="n"/>
      <c r="C227" s="27" t="n"/>
      <c r="D227" s="26" t="n"/>
      <c r="E227" s="26" t="n"/>
      <c r="F227" s="28" t="n"/>
      <c r="G227" s="26" t="n"/>
      <c r="H227" s="26" t="n"/>
      <c r="I227" s="29" t="n"/>
      <c r="J227" s="30" t="n"/>
      <c r="K227" s="30" t="n"/>
      <c r="L227" s="26" t="n"/>
      <c r="M227" s="26" t="n"/>
      <c r="N227" s="27" t="n"/>
      <c r="O227" s="52" t="n"/>
      <c r="P227" s="52" t="n"/>
      <c r="Q227" s="30" t="n"/>
      <c r="R227" s="30" t="n"/>
      <c r="S227" s="30" t="n"/>
      <c r="T227" s="26" t="n"/>
      <c r="U227" s="26" t="n"/>
      <c r="V227" s="28" t="n"/>
      <c r="W227" s="32" t="n"/>
      <c r="X227" s="32" t="n"/>
      <c r="Y227" s="33">
        <f>IFERROR(IF(OR($R227="",$S227=""),"",ROUND(MOD($S227-$R227,1)*1440,0)),"")</f>
        <v/>
      </c>
      <c r="Z227" s="11">
        <f>IFERROR(IF(OR($T227&lt;&gt;"Delivered",$S227="",$K227=""),"",IF($S227&lt;=$K227,"Yes","No")),"")</f>
        <v/>
      </c>
      <c r="AA227" s="33">
        <f>IFERROR(IF(OR($T227&lt;&gt;"Delivered",$S227="",$K227=""),"",ROUND(MAX(0,($S227-$K227)*1440),0)),"")</f>
        <v/>
      </c>
      <c r="AB227" s="53">
        <f>IFERROR(IF(OR($P227="",$O227=""),"",$P227-$O227),"")</f>
        <v/>
      </c>
      <c r="AC227" s="35">
        <f>IFERROR(IF($P227="","",ROUND($P227*'Settings'!$B$6,2)),"")</f>
        <v/>
      </c>
      <c r="AD227" s="35">
        <f>IFERROR(IF($W227="","",MAX(0,$W227-IF($X227="",0,$X227))),"")</f>
        <v/>
      </c>
      <c r="AE227" s="16">
        <f>IFERROR(IF(COUNTA($A227:$X227)=0,"",IF(OR($A227="",$B227="",$C227="",$D227="",$E227="",$F227="",$G227="",$H227="",$I227="",$L227="",$M227="",$N227="",$T227=""),"Missing required field",IF(COUNTIFS($A$4:$A$1000,$A227,$B$4:$B$1000,$B227,$C$4:$C$1000,$C227)&gt;1,"Duplicate route stop",IF(OR($J227="",$K227=""),"Missing delivery window",IF($K227&lt;=$J227,"Invalid delivery window",IF(IFERROR(INDEX('Fleet Roster'!$C$4:$C$103,MATCH($L227,'Fleet Roster'!$A$4:$A$103,0)),"Not found")&lt;&gt;"Active","Driver not active",IF(IFERROR(INDEX('Fleet Roster'!$I$4:$I$103,MATCH($M227,'Fleet Roster'!$E$4:$E$103,0)),"Not found")&lt;&gt;"Active","Vehicle unavailable",IF(AND($T227="Delivered",OR($S227="",$P227="")),"Delivered row incomplete",IF(AND(OR($T227="Attempted",$T227="Exception"),$U227=""),"Missing exception code",IF(OR(NOT(ISNUMBER($N227)),$N227&lt;0,$N227&gt;'Settings'!$B$9),"Invalid package count",IF(OR(NOT(ISNUMBER($O227)),AND($P227&lt;&gt;"",NOT(ISNUMBER($P227))),$O227&lt;0,$O227&gt;'Settings'!$B$10,$P227&lt;0,$P227&gt;'Settings'!$B$10),"Invalid miles",IF($X227&gt;$W227,"COD collected exceeds amount","OK")))))))))))),"Review row")</f>
        <v/>
      </c>
    </row>
    <row r="228">
      <c r="A228" s="51" t="n"/>
      <c r="B228" s="26" t="n"/>
      <c r="C228" s="27" t="n"/>
      <c r="D228" s="26" t="n"/>
      <c r="E228" s="26" t="n"/>
      <c r="F228" s="28" t="n"/>
      <c r="G228" s="26" t="n"/>
      <c r="H228" s="26" t="n"/>
      <c r="I228" s="29" t="n"/>
      <c r="J228" s="30" t="n"/>
      <c r="K228" s="30" t="n"/>
      <c r="L228" s="26" t="n"/>
      <c r="M228" s="26" t="n"/>
      <c r="N228" s="27" t="n"/>
      <c r="O228" s="52" t="n"/>
      <c r="P228" s="52" t="n"/>
      <c r="Q228" s="30" t="n"/>
      <c r="R228" s="30" t="n"/>
      <c r="S228" s="30" t="n"/>
      <c r="T228" s="26" t="n"/>
      <c r="U228" s="26" t="n"/>
      <c r="V228" s="28" t="n"/>
      <c r="W228" s="32" t="n"/>
      <c r="X228" s="32" t="n"/>
      <c r="Y228" s="33">
        <f>IFERROR(IF(OR($R228="",$S228=""),"",ROUND(MOD($S228-$R228,1)*1440,0)),"")</f>
        <v/>
      </c>
      <c r="Z228" s="11">
        <f>IFERROR(IF(OR($T228&lt;&gt;"Delivered",$S228="",$K228=""),"",IF($S228&lt;=$K228,"Yes","No")),"")</f>
        <v/>
      </c>
      <c r="AA228" s="33">
        <f>IFERROR(IF(OR($T228&lt;&gt;"Delivered",$S228="",$K228=""),"",ROUND(MAX(0,($S228-$K228)*1440),0)),"")</f>
        <v/>
      </c>
      <c r="AB228" s="53">
        <f>IFERROR(IF(OR($P228="",$O228=""),"",$P228-$O228),"")</f>
        <v/>
      </c>
      <c r="AC228" s="35">
        <f>IFERROR(IF($P228="","",ROUND($P228*'Settings'!$B$6,2)),"")</f>
        <v/>
      </c>
      <c r="AD228" s="35">
        <f>IFERROR(IF($W228="","",MAX(0,$W228-IF($X228="",0,$X228))),"")</f>
        <v/>
      </c>
      <c r="AE228" s="16">
        <f>IFERROR(IF(COUNTA($A228:$X228)=0,"",IF(OR($A228="",$B228="",$C228="",$D228="",$E228="",$F228="",$G228="",$H228="",$I228="",$L228="",$M228="",$N228="",$T228=""),"Missing required field",IF(COUNTIFS($A$4:$A$1000,$A228,$B$4:$B$1000,$B228,$C$4:$C$1000,$C228)&gt;1,"Duplicate route stop",IF(OR($J228="",$K228=""),"Missing delivery window",IF($K228&lt;=$J228,"Invalid delivery window",IF(IFERROR(INDEX('Fleet Roster'!$C$4:$C$103,MATCH($L228,'Fleet Roster'!$A$4:$A$103,0)),"Not found")&lt;&gt;"Active","Driver not active",IF(IFERROR(INDEX('Fleet Roster'!$I$4:$I$103,MATCH($M228,'Fleet Roster'!$E$4:$E$103,0)),"Not found")&lt;&gt;"Active","Vehicle unavailable",IF(AND($T228="Delivered",OR($S228="",$P228="")),"Delivered row incomplete",IF(AND(OR($T228="Attempted",$T228="Exception"),$U228=""),"Missing exception code",IF(OR(NOT(ISNUMBER($N228)),$N228&lt;0,$N228&gt;'Settings'!$B$9),"Invalid package count",IF(OR(NOT(ISNUMBER($O228)),AND($P228&lt;&gt;"",NOT(ISNUMBER($P228))),$O228&lt;0,$O228&gt;'Settings'!$B$10,$P228&lt;0,$P228&gt;'Settings'!$B$10),"Invalid miles",IF($X228&gt;$W228,"COD collected exceeds amount","OK")))))))))))),"Review row")</f>
        <v/>
      </c>
    </row>
    <row r="229">
      <c r="A229" s="51" t="n"/>
      <c r="B229" s="26" t="n"/>
      <c r="C229" s="27" t="n"/>
      <c r="D229" s="26" t="n"/>
      <c r="E229" s="26" t="n"/>
      <c r="F229" s="28" t="n"/>
      <c r="G229" s="26" t="n"/>
      <c r="H229" s="26" t="n"/>
      <c r="I229" s="29" t="n"/>
      <c r="J229" s="30" t="n"/>
      <c r="K229" s="30" t="n"/>
      <c r="L229" s="26" t="n"/>
      <c r="M229" s="26" t="n"/>
      <c r="N229" s="27" t="n"/>
      <c r="O229" s="52" t="n"/>
      <c r="P229" s="52" t="n"/>
      <c r="Q229" s="30" t="n"/>
      <c r="R229" s="30" t="n"/>
      <c r="S229" s="30" t="n"/>
      <c r="T229" s="26" t="n"/>
      <c r="U229" s="26" t="n"/>
      <c r="V229" s="28" t="n"/>
      <c r="W229" s="32" t="n"/>
      <c r="X229" s="32" t="n"/>
      <c r="Y229" s="33">
        <f>IFERROR(IF(OR($R229="",$S229=""),"",ROUND(MOD($S229-$R229,1)*1440,0)),"")</f>
        <v/>
      </c>
      <c r="Z229" s="11">
        <f>IFERROR(IF(OR($T229&lt;&gt;"Delivered",$S229="",$K229=""),"",IF($S229&lt;=$K229,"Yes","No")),"")</f>
        <v/>
      </c>
      <c r="AA229" s="33">
        <f>IFERROR(IF(OR($T229&lt;&gt;"Delivered",$S229="",$K229=""),"",ROUND(MAX(0,($S229-$K229)*1440),0)),"")</f>
        <v/>
      </c>
      <c r="AB229" s="53">
        <f>IFERROR(IF(OR($P229="",$O229=""),"",$P229-$O229),"")</f>
        <v/>
      </c>
      <c r="AC229" s="35">
        <f>IFERROR(IF($P229="","",ROUND($P229*'Settings'!$B$6,2)),"")</f>
        <v/>
      </c>
      <c r="AD229" s="35">
        <f>IFERROR(IF($W229="","",MAX(0,$W229-IF($X229="",0,$X229))),"")</f>
        <v/>
      </c>
      <c r="AE229" s="16">
        <f>IFERROR(IF(COUNTA($A229:$X229)=0,"",IF(OR($A229="",$B229="",$C229="",$D229="",$E229="",$F229="",$G229="",$H229="",$I229="",$L229="",$M229="",$N229="",$T229=""),"Missing required field",IF(COUNTIFS($A$4:$A$1000,$A229,$B$4:$B$1000,$B229,$C$4:$C$1000,$C229)&gt;1,"Duplicate route stop",IF(OR($J229="",$K229=""),"Missing delivery window",IF($K229&lt;=$J229,"Invalid delivery window",IF(IFERROR(INDEX('Fleet Roster'!$C$4:$C$103,MATCH($L229,'Fleet Roster'!$A$4:$A$103,0)),"Not found")&lt;&gt;"Active","Driver not active",IF(IFERROR(INDEX('Fleet Roster'!$I$4:$I$103,MATCH($M229,'Fleet Roster'!$E$4:$E$103,0)),"Not found")&lt;&gt;"Active","Vehicle unavailable",IF(AND($T229="Delivered",OR($S229="",$P229="")),"Delivered row incomplete",IF(AND(OR($T229="Attempted",$T229="Exception"),$U229=""),"Missing exception code",IF(OR(NOT(ISNUMBER($N229)),$N229&lt;0,$N229&gt;'Settings'!$B$9),"Invalid package count",IF(OR(NOT(ISNUMBER($O229)),AND($P229&lt;&gt;"",NOT(ISNUMBER($P229))),$O229&lt;0,$O229&gt;'Settings'!$B$10,$P229&lt;0,$P229&gt;'Settings'!$B$10),"Invalid miles",IF($X229&gt;$W229,"COD collected exceeds amount","OK")))))))))))),"Review row")</f>
        <v/>
      </c>
    </row>
    <row r="230">
      <c r="A230" s="51" t="n"/>
      <c r="B230" s="26" t="n"/>
      <c r="C230" s="27" t="n"/>
      <c r="D230" s="26" t="n"/>
      <c r="E230" s="26" t="n"/>
      <c r="F230" s="28" t="n"/>
      <c r="G230" s="26" t="n"/>
      <c r="H230" s="26" t="n"/>
      <c r="I230" s="29" t="n"/>
      <c r="J230" s="30" t="n"/>
      <c r="K230" s="30" t="n"/>
      <c r="L230" s="26" t="n"/>
      <c r="M230" s="26" t="n"/>
      <c r="N230" s="27" t="n"/>
      <c r="O230" s="52" t="n"/>
      <c r="P230" s="52" t="n"/>
      <c r="Q230" s="30" t="n"/>
      <c r="R230" s="30" t="n"/>
      <c r="S230" s="30" t="n"/>
      <c r="T230" s="26" t="n"/>
      <c r="U230" s="26" t="n"/>
      <c r="V230" s="28" t="n"/>
      <c r="W230" s="32" t="n"/>
      <c r="X230" s="32" t="n"/>
      <c r="Y230" s="33">
        <f>IFERROR(IF(OR($R230="",$S230=""),"",ROUND(MOD($S230-$R230,1)*1440,0)),"")</f>
        <v/>
      </c>
      <c r="Z230" s="11">
        <f>IFERROR(IF(OR($T230&lt;&gt;"Delivered",$S230="",$K230=""),"",IF($S230&lt;=$K230,"Yes","No")),"")</f>
        <v/>
      </c>
      <c r="AA230" s="33">
        <f>IFERROR(IF(OR($T230&lt;&gt;"Delivered",$S230="",$K230=""),"",ROUND(MAX(0,($S230-$K230)*1440),0)),"")</f>
        <v/>
      </c>
      <c r="AB230" s="53">
        <f>IFERROR(IF(OR($P230="",$O230=""),"",$P230-$O230),"")</f>
        <v/>
      </c>
      <c r="AC230" s="35">
        <f>IFERROR(IF($P230="","",ROUND($P230*'Settings'!$B$6,2)),"")</f>
        <v/>
      </c>
      <c r="AD230" s="35">
        <f>IFERROR(IF($W230="","",MAX(0,$W230-IF($X230="",0,$X230))),"")</f>
        <v/>
      </c>
      <c r="AE230" s="16">
        <f>IFERROR(IF(COUNTA($A230:$X230)=0,"",IF(OR($A230="",$B230="",$C230="",$D230="",$E230="",$F230="",$G230="",$H230="",$I230="",$L230="",$M230="",$N230="",$T230=""),"Missing required field",IF(COUNTIFS($A$4:$A$1000,$A230,$B$4:$B$1000,$B230,$C$4:$C$1000,$C230)&gt;1,"Duplicate route stop",IF(OR($J230="",$K230=""),"Missing delivery window",IF($K230&lt;=$J230,"Invalid delivery window",IF(IFERROR(INDEX('Fleet Roster'!$C$4:$C$103,MATCH($L230,'Fleet Roster'!$A$4:$A$103,0)),"Not found")&lt;&gt;"Active","Driver not active",IF(IFERROR(INDEX('Fleet Roster'!$I$4:$I$103,MATCH($M230,'Fleet Roster'!$E$4:$E$103,0)),"Not found")&lt;&gt;"Active","Vehicle unavailable",IF(AND($T230="Delivered",OR($S230="",$P230="")),"Delivered row incomplete",IF(AND(OR($T230="Attempted",$T230="Exception"),$U230=""),"Missing exception code",IF(OR(NOT(ISNUMBER($N230)),$N230&lt;0,$N230&gt;'Settings'!$B$9),"Invalid package count",IF(OR(NOT(ISNUMBER($O230)),AND($P230&lt;&gt;"",NOT(ISNUMBER($P230))),$O230&lt;0,$O230&gt;'Settings'!$B$10,$P230&lt;0,$P230&gt;'Settings'!$B$10),"Invalid miles",IF($X230&gt;$W230,"COD collected exceeds amount","OK")))))))))))),"Review row")</f>
        <v/>
      </c>
    </row>
    <row r="231">
      <c r="A231" s="51" t="n"/>
      <c r="B231" s="26" t="n"/>
      <c r="C231" s="27" t="n"/>
      <c r="D231" s="26" t="n"/>
      <c r="E231" s="26" t="n"/>
      <c r="F231" s="28" t="n"/>
      <c r="G231" s="26" t="n"/>
      <c r="H231" s="26" t="n"/>
      <c r="I231" s="29" t="n"/>
      <c r="J231" s="30" t="n"/>
      <c r="K231" s="30" t="n"/>
      <c r="L231" s="26" t="n"/>
      <c r="M231" s="26" t="n"/>
      <c r="N231" s="27" t="n"/>
      <c r="O231" s="52" t="n"/>
      <c r="P231" s="52" t="n"/>
      <c r="Q231" s="30" t="n"/>
      <c r="R231" s="30" t="n"/>
      <c r="S231" s="30" t="n"/>
      <c r="T231" s="26" t="n"/>
      <c r="U231" s="26" t="n"/>
      <c r="V231" s="28" t="n"/>
      <c r="W231" s="32" t="n"/>
      <c r="X231" s="32" t="n"/>
      <c r="Y231" s="33">
        <f>IFERROR(IF(OR($R231="",$S231=""),"",ROUND(MOD($S231-$R231,1)*1440,0)),"")</f>
        <v/>
      </c>
      <c r="Z231" s="11">
        <f>IFERROR(IF(OR($T231&lt;&gt;"Delivered",$S231="",$K231=""),"",IF($S231&lt;=$K231,"Yes","No")),"")</f>
        <v/>
      </c>
      <c r="AA231" s="33">
        <f>IFERROR(IF(OR($T231&lt;&gt;"Delivered",$S231="",$K231=""),"",ROUND(MAX(0,($S231-$K231)*1440),0)),"")</f>
        <v/>
      </c>
      <c r="AB231" s="53">
        <f>IFERROR(IF(OR($P231="",$O231=""),"",$P231-$O231),"")</f>
        <v/>
      </c>
      <c r="AC231" s="35">
        <f>IFERROR(IF($P231="","",ROUND($P231*'Settings'!$B$6,2)),"")</f>
        <v/>
      </c>
      <c r="AD231" s="35">
        <f>IFERROR(IF($W231="","",MAX(0,$W231-IF($X231="",0,$X231))),"")</f>
        <v/>
      </c>
      <c r="AE231" s="16">
        <f>IFERROR(IF(COUNTA($A231:$X231)=0,"",IF(OR($A231="",$B231="",$C231="",$D231="",$E231="",$F231="",$G231="",$H231="",$I231="",$L231="",$M231="",$N231="",$T231=""),"Missing required field",IF(COUNTIFS($A$4:$A$1000,$A231,$B$4:$B$1000,$B231,$C$4:$C$1000,$C231)&gt;1,"Duplicate route stop",IF(OR($J231="",$K231=""),"Missing delivery window",IF($K231&lt;=$J231,"Invalid delivery window",IF(IFERROR(INDEX('Fleet Roster'!$C$4:$C$103,MATCH($L231,'Fleet Roster'!$A$4:$A$103,0)),"Not found")&lt;&gt;"Active","Driver not active",IF(IFERROR(INDEX('Fleet Roster'!$I$4:$I$103,MATCH($M231,'Fleet Roster'!$E$4:$E$103,0)),"Not found")&lt;&gt;"Active","Vehicle unavailable",IF(AND($T231="Delivered",OR($S231="",$P231="")),"Delivered row incomplete",IF(AND(OR($T231="Attempted",$T231="Exception"),$U231=""),"Missing exception code",IF(OR(NOT(ISNUMBER($N231)),$N231&lt;0,$N231&gt;'Settings'!$B$9),"Invalid package count",IF(OR(NOT(ISNUMBER($O231)),AND($P231&lt;&gt;"",NOT(ISNUMBER($P231))),$O231&lt;0,$O231&gt;'Settings'!$B$10,$P231&lt;0,$P231&gt;'Settings'!$B$10),"Invalid miles",IF($X231&gt;$W231,"COD collected exceeds amount","OK")))))))))))),"Review row")</f>
        <v/>
      </c>
    </row>
    <row r="232">
      <c r="A232" s="51" t="n"/>
      <c r="B232" s="26" t="n"/>
      <c r="C232" s="27" t="n"/>
      <c r="D232" s="26" t="n"/>
      <c r="E232" s="26" t="n"/>
      <c r="F232" s="28" t="n"/>
      <c r="G232" s="26" t="n"/>
      <c r="H232" s="26" t="n"/>
      <c r="I232" s="29" t="n"/>
      <c r="J232" s="30" t="n"/>
      <c r="K232" s="30" t="n"/>
      <c r="L232" s="26" t="n"/>
      <c r="M232" s="26" t="n"/>
      <c r="N232" s="27" t="n"/>
      <c r="O232" s="52" t="n"/>
      <c r="P232" s="52" t="n"/>
      <c r="Q232" s="30" t="n"/>
      <c r="R232" s="30" t="n"/>
      <c r="S232" s="30" t="n"/>
      <c r="T232" s="26" t="n"/>
      <c r="U232" s="26" t="n"/>
      <c r="V232" s="28" t="n"/>
      <c r="W232" s="32" t="n"/>
      <c r="X232" s="32" t="n"/>
      <c r="Y232" s="33">
        <f>IFERROR(IF(OR($R232="",$S232=""),"",ROUND(MOD($S232-$R232,1)*1440,0)),"")</f>
        <v/>
      </c>
      <c r="Z232" s="11">
        <f>IFERROR(IF(OR($T232&lt;&gt;"Delivered",$S232="",$K232=""),"",IF($S232&lt;=$K232,"Yes","No")),"")</f>
        <v/>
      </c>
      <c r="AA232" s="33">
        <f>IFERROR(IF(OR($T232&lt;&gt;"Delivered",$S232="",$K232=""),"",ROUND(MAX(0,($S232-$K232)*1440),0)),"")</f>
        <v/>
      </c>
      <c r="AB232" s="53">
        <f>IFERROR(IF(OR($P232="",$O232=""),"",$P232-$O232),"")</f>
        <v/>
      </c>
      <c r="AC232" s="35">
        <f>IFERROR(IF($P232="","",ROUND($P232*'Settings'!$B$6,2)),"")</f>
        <v/>
      </c>
      <c r="AD232" s="35">
        <f>IFERROR(IF($W232="","",MAX(0,$W232-IF($X232="",0,$X232))),"")</f>
        <v/>
      </c>
      <c r="AE232" s="16">
        <f>IFERROR(IF(COUNTA($A232:$X232)=0,"",IF(OR($A232="",$B232="",$C232="",$D232="",$E232="",$F232="",$G232="",$H232="",$I232="",$L232="",$M232="",$N232="",$T232=""),"Missing required field",IF(COUNTIFS($A$4:$A$1000,$A232,$B$4:$B$1000,$B232,$C$4:$C$1000,$C232)&gt;1,"Duplicate route stop",IF(OR($J232="",$K232=""),"Missing delivery window",IF($K232&lt;=$J232,"Invalid delivery window",IF(IFERROR(INDEX('Fleet Roster'!$C$4:$C$103,MATCH($L232,'Fleet Roster'!$A$4:$A$103,0)),"Not found")&lt;&gt;"Active","Driver not active",IF(IFERROR(INDEX('Fleet Roster'!$I$4:$I$103,MATCH($M232,'Fleet Roster'!$E$4:$E$103,0)),"Not found")&lt;&gt;"Active","Vehicle unavailable",IF(AND($T232="Delivered",OR($S232="",$P232="")),"Delivered row incomplete",IF(AND(OR($T232="Attempted",$T232="Exception"),$U232=""),"Missing exception code",IF(OR(NOT(ISNUMBER($N232)),$N232&lt;0,$N232&gt;'Settings'!$B$9),"Invalid package count",IF(OR(NOT(ISNUMBER($O232)),AND($P232&lt;&gt;"",NOT(ISNUMBER($P232))),$O232&lt;0,$O232&gt;'Settings'!$B$10,$P232&lt;0,$P232&gt;'Settings'!$B$10),"Invalid miles",IF($X232&gt;$W232,"COD collected exceeds amount","OK")))))))))))),"Review row")</f>
        <v/>
      </c>
    </row>
    <row r="233">
      <c r="A233" s="51" t="n"/>
      <c r="B233" s="26" t="n"/>
      <c r="C233" s="27" t="n"/>
      <c r="D233" s="26" t="n"/>
      <c r="E233" s="26" t="n"/>
      <c r="F233" s="28" t="n"/>
      <c r="G233" s="26" t="n"/>
      <c r="H233" s="26" t="n"/>
      <c r="I233" s="29" t="n"/>
      <c r="J233" s="30" t="n"/>
      <c r="K233" s="30" t="n"/>
      <c r="L233" s="26" t="n"/>
      <c r="M233" s="26" t="n"/>
      <c r="N233" s="27" t="n"/>
      <c r="O233" s="52" t="n"/>
      <c r="P233" s="52" t="n"/>
      <c r="Q233" s="30" t="n"/>
      <c r="R233" s="30" t="n"/>
      <c r="S233" s="30" t="n"/>
      <c r="T233" s="26" t="n"/>
      <c r="U233" s="26" t="n"/>
      <c r="V233" s="28" t="n"/>
      <c r="W233" s="32" t="n"/>
      <c r="X233" s="32" t="n"/>
      <c r="Y233" s="33">
        <f>IFERROR(IF(OR($R233="",$S233=""),"",ROUND(MOD($S233-$R233,1)*1440,0)),"")</f>
        <v/>
      </c>
      <c r="Z233" s="11">
        <f>IFERROR(IF(OR($T233&lt;&gt;"Delivered",$S233="",$K233=""),"",IF($S233&lt;=$K233,"Yes","No")),"")</f>
        <v/>
      </c>
      <c r="AA233" s="33">
        <f>IFERROR(IF(OR($T233&lt;&gt;"Delivered",$S233="",$K233=""),"",ROUND(MAX(0,($S233-$K233)*1440),0)),"")</f>
        <v/>
      </c>
      <c r="AB233" s="53">
        <f>IFERROR(IF(OR($P233="",$O233=""),"",$P233-$O233),"")</f>
        <v/>
      </c>
      <c r="AC233" s="35">
        <f>IFERROR(IF($P233="","",ROUND($P233*'Settings'!$B$6,2)),"")</f>
        <v/>
      </c>
      <c r="AD233" s="35">
        <f>IFERROR(IF($W233="","",MAX(0,$W233-IF($X233="",0,$X233))),"")</f>
        <v/>
      </c>
      <c r="AE233" s="16">
        <f>IFERROR(IF(COUNTA($A233:$X233)=0,"",IF(OR($A233="",$B233="",$C233="",$D233="",$E233="",$F233="",$G233="",$H233="",$I233="",$L233="",$M233="",$N233="",$T233=""),"Missing required field",IF(COUNTIFS($A$4:$A$1000,$A233,$B$4:$B$1000,$B233,$C$4:$C$1000,$C233)&gt;1,"Duplicate route stop",IF(OR($J233="",$K233=""),"Missing delivery window",IF($K233&lt;=$J233,"Invalid delivery window",IF(IFERROR(INDEX('Fleet Roster'!$C$4:$C$103,MATCH($L233,'Fleet Roster'!$A$4:$A$103,0)),"Not found")&lt;&gt;"Active","Driver not active",IF(IFERROR(INDEX('Fleet Roster'!$I$4:$I$103,MATCH($M233,'Fleet Roster'!$E$4:$E$103,0)),"Not found")&lt;&gt;"Active","Vehicle unavailable",IF(AND($T233="Delivered",OR($S233="",$P233="")),"Delivered row incomplete",IF(AND(OR($T233="Attempted",$T233="Exception"),$U233=""),"Missing exception code",IF(OR(NOT(ISNUMBER($N233)),$N233&lt;0,$N233&gt;'Settings'!$B$9),"Invalid package count",IF(OR(NOT(ISNUMBER($O233)),AND($P233&lt;&gt;"",NOT(ISNUMBER($P233))),$O233&lt;0,$O233&gt;'Settings'!$B$10,$P233&lt;0,$P233&gt;'Settings'!$B$10),"Invalid miles",IF($X233&gt;$W233,"COD collected exceeds amount","OK")))))))))))),"Review row")</f>
        <v/>
      </c>
    </row>
    <row r="234">
      <c r="A234" s="51" t="n"/>
      <c r="B234" s="26" t="n"/>
      <c r="C234" s="27" t="n"/>
      <c r="D234" s="26" t="n"/>
      <c r="E234" s="26" t="n"/>
      <c r="F234" s="28" t="n"/>
      <c r="G234" s="26" t="n"/>
      <c r="H234" s="26" t="n"/>
      <c r="I234" s="29" t="n"/>
      <c r="J234" s="30" t="n"/>
      <c r="K234" s="30" t="n"/>
      <c r="L234" s="26" t="n"/>
      <c r="M234" s="26" t="n"/>
      <c r="N234" s="27" t="n"/>
      <c r="O234" s="52" t="n"/>
      <c r="P234" s="52" t="n"/>
      <c r="Q234" s="30" t="n"/>
      <c r="R234" s="30" t="n"/>
      <c r="S234" s="30" t="n"/>
      <c r="T234" s="26" t="n"/>
      <c r="U234" s="26" t="n"/>
      <c r="V234" s="28" t="n"/>
      <c r="W234" s="32" t="n"/>
      <c r="X234" s="32" t="n"/>
      <c r="Y234" s="33">
        <f>IFERROR(IF(OR($R234="",$S234=""),"",ROUND(MOD($S234-$R234,1)*1440,0)),"")</f>
        <v/>
      </c>
      <c r="Z234" s="11">
        <f>IFERROR(IF(OR($T234&lt;&gt;"Delivered",$S234="",$K234=""),"",IF($S234&lt;=$K234,"Yes","No")),"")</f>
        <v/>
      </c>
      <c r="AA234" s="33">
        <f>IFERROR(IF(OR($T234&lt;&gt;"Delivered",$S234="",$K234=""),"",ROUND(MAX(0,($S234-$K234)*1440),0)),"")</f>
        <v/>
      </c>
      <c r="AB234" s="53">
        <f>IFERROR(IF(OR($P234="",$O234=""),"",$P234-$O234),"")</f>
        <v/>
      </c>
      <c r="AC234" s="35">
        <f>IFERROR(IF($P234="","",ROUND($P234*'Settings'!$B$6,2)),"")</f>
        <v/>
      </c>
      <c r="AD234" s="35">
        <f>IFERROR(IF($W234="","",MAX(0,$W234-IF($X234="",0,$X234))),"")</f>
        <v/>
      </c>
      <c r="AE234" s="16">
        <f>IFERROR(IF(COUNTA($A234:$X234)=0,"",IF(OR($A234="",$B234="",$C234="",$D234="",$E234="",$F234="",$G234="",$H234="",$I234="",$L234="",$M234="",$N234="",$T234=""),"Missing required field",IF(COUNTIFS($A$4:$A$1000,$A234,$B$4:$B$1000,$B234,$C$4:$C$1000,$C234)&gt;1,"Duplicate route stop",IF(OR($J234="",$K234=""),"Missing delivery window",IF($K234&lt;=$J234,"Invalid delivery window",IF(IFERROR(INDEX('Fleet Roster'!$C$4:$C$103,MATCH($L234,'Fleet Roster'!$A$4:$A$103,0)),"Not found")&lt;&gt;"Active","Driver not active",IF(IFERROR(INDEX('Fleet Roster'!$I$4:$I$103,MATCH($M234,'Fleet Roster'!$E$4:$E$103,0)),"Not found")&lt;&gt;"Active","Vehicle unavailable",IF(AND($T234="Delivered",OR($S234="",$P234="")),"Delivered row incomplete",IF(AND(OR($T234="Attempted",$T234="Exception"),$U234=""),"Missing exception code",IF(OR(NOT(ISNUMBER($N234)),$N234&lt;0,$N234&gt;'Settings'!$B$9),"Invalid package count",IF(OR(NOT(ISNUMBER($O234)),AND($P234&lt;&gt;"",NOT(ISNUMBER($P234))),$O234&lt;0,$O234&gt;'Settings'!$B$10,$P234&lt;0,$P234&gt;'Settings'!$B$10),"Invalid miles",IF($X234&gt;$W234,"COD collected exceeds amount","OK")))))))))))),"Review row")</f>
        <v/>
      </c>
    </row>
    <row r="235">
      <c r="A235" s="51" t="n"/>
      <c r="B235" s="26" t="n"/>
      <c r="C235" s="27" t="n"/>
      <c r="D235" s="26" t="n"/>
      <c r="E235" s="26" t="n"/>
      <c r="F235" s="28" t="n"/>
      <c r="G235" s="26" t="n"/>
      <c r="H235" s="26" t="n"/>
      <c r="I235" s="29" t="n"/>
      <c r="J235" s="30" t="n"/>
      <c r="K235" s="30" t="n"/>
      <c r="L235" s="26" t="n"/>
      <c r="M235" s="26" t="n"/>
      <c r="N235" s="27" t="n"/>
      <c r="O235" s="52" t="n"/>
      <c r="P235" s="52" t="n"/>
      <c r="Q235" s="30" t="n"/>
      <c r="R235" s="30" t="n"/>
      <c r="S235" s="30" t="n"/>
      <c r="T235" s="26" t="n"/>
      <c r="U235" s="26" t="n"/>
      <c r="V235" s="28" t="n"/>
      <c r="W235" s="32" t="n"/>
      <c r="X235" s="32" t="n"/>
      <c r="Y235" s="33">
        <f>IFERROR(IF(OR($R235="",$S235=""),"",ROUND(MOD($S235-$R235,1)*1440,0)),"")</f>
        <v/>
      </c>
      <c r="Z235" s="11">
        <f>IFERROR(IF(OR($T235&lt;&gt;"Delivered",$S235="",$K235=""),"",IF($S235&lt;=$K235,"Yes","No")),"")</f>
        <v/>
      </c>
      <c r="AA235" s="33">
        <f>IFERROR(IF(OR($T235&lt;&gt;"Delivered",$S235="",$K235=""),"",ROUND(MAX(0,($S235-$K235)*1440),0)),"")</f>
        <v/>
      </c>
      <c r="AB235" s="53">
        <f>IFERROR(IF(OR($P235="",$O235=""),"",$P235-$O235),"")</f>
        <v/>
      </c>
      <c r="AC235" s="35">
        <f>IFERROR(IF($P235="","",ROUND($P235*'Settings'!$B$6,2)),"")</f>
        <v/>
      </c>
      <c r="AD235" s="35">
        <f>IFERROR(IF($W235="","",MAX(0,$W235-IF($X235="",0,$X235))),"")</f>
        <v/>
      </c>
      <c r="AE235" s="16">
        <f>IFERROR(IF(COUNTA($A235:$X235)=0,"",IF(OR($A235="",$B235="",$C235="",$D235="",$E235="",$F235="",$G235="",$H235="",$I235="",$L235="",$M235="",$N235="",$T235=""),"Missing required field",IF(COUNTIFS($A$4:$A$1000,$A235,$B$4:$B$1000,$B235,$C$4:$C$1000,$C235)&gt;1,"Duplicate route stop",IF(OR($J235="",$K235=""),"Missing delivery window",IF($K235&lt;=$J235,"Invalid delivery window",IF(IFERROR(INDEX('Fleet Roster'!$C$4:$C$103,MATCH($L235,'Fleet Roster'!$A$4:$A$103,0)),"Not found")&lt;&gt;"Active","Driver not active",IF(IFERROR(INDEX('Fleet Roster'!$I$4:$I$103,MATCH($M235,'Fleet Roster'!$E$4:$E$103,0)),"Not found")&lt;&gt;"Active","Vehicle unavailable",IF(AND($T235="Delivered",OR($S235="",$P235="")),"Delivered row incomplete",IF(AND(OR($T235="Attempted",$T235="Exception"),$U235=""),"Missing exception code",IF(OR(NOT(ISNUMBER($N235)),$N235&lt;0,$N235&gt;'Settings'!$B$9),"Invalid package count",IF(OR(NOT(ISNUMBER($O235)),AND($P235&lt;&gt;"",NOT(ISNUMBER($P235))),$O235&lt;0,$O235&gt;'Settings'!$B$10,$P235&lt;0,$P235&gt;'Settings'!$B$10),"Invalid miles",IF($X235&gt;$W235,"COD collected exceeds amount","OK")))))))))))),"Review row")</f>
        <v/>
      </c>
    </row>
    <row r="236">
      <c r="A236" s="51" t="n"/>
      <c r="B236" s="26" t="n"/>
      <c r="C236" s="27" t="n"/>
      <c r="D236" s="26" t="n"/>
      <c r="E236" s="26" t="n"/>
      <c r="F236" s="28" t="n"/>
      <c r="G236" s="26" t="n"/>
      <c r="H236" s="26" t="n"/>
      <c r="I236" s="29" t="n"/>
      <c r="J236" s="30" t="n"/>
      <c r="K236" s="30" t="n"/>
      <c r="L236" s="26" t="n"/>
      <c r="M236" s="26" t="n"/>
      <c r="N236" s="27" t="n"/>
      <c r="O236" s="52" t="n"/>
      <c r="P236" s="52" t="n"/>
      <c r="Q236" s="30" t="n"/>
      <c r="R236" s="30" t="n"/>
      <c r="S236" s="30" t="n"/>
      <c r="T236" s="26" t="n"/>
      <c r="U236" s="26" t="n"/>
      <c r="V236" s="28" t="n"/>
      <c r="W236" s="32" t="n"/>
      <c r="X236" s="32" t="n"/>
      <c r="Y236" s="33">
        <f>IFERROR(IF(OR($R236="",$S236=""),"",ROUND(MOD($S236-$R236,1)*1440,0)),"")</f>
        <v/>
      </c>
      <c r="Z236" s="11">
        <f>IFERROR(IF(OR($T236&lt;&gt;"Delivered",$S236="",$K236=""),"",IF($S236&lt;=$K236,"Yes","No")),"")</f>
        <v/>
      </c>
      <c r="AA236" s="33">
        <f>IFERROR(IF(OR($T236&lt;&gt;"Delivered",$S236="",$K236=""),"",ROUND(MAX(0,($S236-$K236)*1440),0)),"")</f>
        <v/>
      </c>
      <c r="AB236" s="53">
        <f>IFERROR(IF(OR($P236="",$O236=""),"",$P236-$O236),"")</f>
        <v/>
      </c>
      <c r="AC236" s="35">
        <f>IFERROR(IF($P236="","",ROUND($P236*'Settings'!$B$6,2)),"")</f>
        <v/>
      </c>
      <c r="AD236" s="35">
        <f>IFERROR(IF($W236="","",MAX(0,$W236-IF($X236="",0,$X236))),"")</f>
        <v/>
      </c>
      <c r="AE236" s="16">
        <f>IFERROR(IF(COUNTA($A236:$X236)=0,"",IF(OR($A236="",$B236="",$C236="",$D236="",$E236="",$F236="",$G236="",$H236="",$I236="",$L236="",$M236="",$N236="",$T236=""),"Missing required field",IF(COUNTIFS($A$4:$A$1000,$A236,$B$4:$B$1000,$B236,$C$4:$C$1000,$C236)&gt;1,"Duplicate route stop",IF(OR($J236="",$K236=""),"Missing delivery window",IF($K236&lt;=$J236,"Invalid delivery window",IF(IFERROR(INDEX('Fleet Roster'!$C$4:$C$103,MATCH($L236,'Fleet Roster'!$A$4:$A$103,0)),"Not found")&lt;&gt;"Active","Driver not active",IF(IFERROR(INDEX('Fleet Roster'!$I$4:$I$103,MATCH($M236,'Fleet Roster'!$E$4:$E$103,0)),"Not found")&lt;&gt;"Active","Vehicle unavailable",IF(AND($T236="Delivered",OR($S236="",$P236="")),"Delivered row incomplete",IF(AND(OR($T236="Attempted",$T236="Exception"),$U236=""),"Missing exception code",IF(OR(NOT(ISNUMBER($N236)),$N236&lt;0,$N236&gt;'Settings'!$B$9),"Invalid package count",IF(OR(NOT(ISNUMBER($O236)),AND($P236&lt;&gt;"",NOT(ISNUMBER($P236))),$O236&lt;0,$O236&gt;'Settings'!$B$10,$P236&lt;0,$P236&gt;'Settings'!$B$10),"Invalid miles",IF($X236&gt;$W236,"COD collected exceeds amount","OK")))))))))))),"Review row")</f>
        <v/>
      </c>
    </row>
    <row r="237">
      <c r="A237" s="51" t="n"/>
      <c r="B237" s="26" t="n"/>
      <c r="C237" s="27" t="n"/>
      <c r="D237" s="26" t="n"/>
      <c r="E237" s="26" t="n"/>
      <c r="F237" s="28" t="n"/>
      <c r="G237" s="26" t="n"/>
      <c r="H237" s="26" t="n"/>
      <c r="I237" s="29" t="n"/>
      <c r="J237" s="30" t="n"/>
      <c r="K237" s="30" t="n"/>
      <c r="L237" s="26" t="n"/>
      <c r="M237" s="26" t="n"/>
      <c r="N237" s="27" t="n"/>
      <c r="O237" s="52" t="n"/>
      <c r="P237" s="52" t="n"/>
      <c r="Q237" s="30" t="n"/>
      <c r="R237" s="30" t="n"/>
      <c r="S237" s="30" t="n"/>
      <c r="T237" s="26" t="n"/>
      <c r="U237" s="26" t="n"/>
      <c r="V237" s="28" t="n"/>
      <c r="W237" s="32" t="n"/>
      <c r="X237" s="32" t="n"/>
      <c r="Y237" s="33">
        <f>IFERROR(IF(OR($R237="",$S237=""),"",ROUND(MOD($S237-$R237,1)*1440,0)),"")</f>
        <v/>
      </c>
      <c r="Z237" s="11">
        <f>IFERROR(IF(OR($T237&lt;&gt;"Delivered",$S237="",$K237=""),"",IF($S237&lt;=$K237,"Yes","No")),"")</f>
        <v/>
      </c>
      <c r="AA237" s="33">
        <f>IFERROR(IF(OR($T237&lt;&gt;"Delivered",$S237="",$K237=""),"",ROUND(MAX(0,($S237-$K237)*1440),0)),"")</f>
        <v/>
      </c>
      <c r="AB237" s="53">
        <f>IFERROR(IF(OR($P237="",$O237=""),"",$P237-$O237),"")</f>
        <v/>
      </c>
      <c r="AC237" s="35">
        <f>IFERROR(IF($P237="","",ROUND($P237*'Settings'!$B$6,2)),"")</f>
        <v/>
      </c>
      <c r="AD237" s="35">
        <f>IFERROR(IF($W237="","",MAX(0,$W237-IF($X237="",0,$X237))),"")</f>
        <v/>
      </c>
      <c r="AE237" s="16">
        <f>IFERROR(IF(COUNTA($A237:$X237)=0,"",IF(OR($A237="",$B237="",$C237="",$D237="",$E237="",$F237="",$G237="",$H237="",$I237="",$L237="",$M237="",$N237="",$T237=""),"Missing required field",IF(COUNTIFS($A$4:$A$1000,$A237,$B$4:$B$1000,$B237,$C$4:$C$1000,$C237)&gt;1,"Duplicate route stop",IF(OR($J237="",$K237=""),"Missing delivery window",IF($K237&lt;=$J237,"Invalid delivery window",IF(IFERROR(INDEX('Fleet Roster'!$C$4:$C$103,MATCH($L237,'Fleet Roster'!$A$4:$A$103,0)),"Not found")&lt;&gt;"Active","Driver not active",IF(IFERROR(INDEX('Fleet Roster'!$I$4:$I$103,MATCH($M237,'Fleet Roster'!$E$4:$E$103,0)),"Not found")&lt;&gt;"Active","Vehicle unavailable",IF(AND($T237="Delivered",OR($S237="",$P237="")),"Delivered row incomplete",IF(AND(OR($T237="Attempted",$T237="Exception"),$U237=""),"Missing exception code",IF(OR(NOT(ISNUMBER($N237)),$N237&lt;0,$N237&gt;'Settings'!$B$9),"Invalid package count",IF(OR(NOT(ISNUMBER($O237)),AND($P237&lt;&gt;"",NOT(ISNUMBER($P237))),$O237&lt;0,$O237&gt;'Settings'!$B$10,$P237&lt;0,$P237&gt;'Settings'!$B$10),"Invalid miles",IF($X237&gt;$W237,"COD collected exceeds amount","OK")))))))))))),"Review row")</f>
        <v/>
      </c>
    </row>
    <row r="238">
      <c r="A238" s="51" t="n"/>
      <c r="B238" s="26" t="n"/>
      <c r="C238" s="27" t="n"/>
      <c r="D238" s="26" t="n"/>
      <c r="E238" s="26" t="n"/>
      <c r="F238" s="28" t="n"/>
      <c r="G238" s="26" t="n"/>
      <c r="H238" s="26" t="n"/>
      <c r="I238" s="29" t="n"/>
      <c r="J238" s="30" t="n"/>
      <c r="K238" s="30" t="n"/>
      <c r="L238" s="26" t="n"/>
      <c r="M238" s="26" t="n"/>
      <c r="N238" s="27" t="n"/>
      <c r="O238" s="52" t="n"/>
      <c r="P238" s="52" t="n"/>
      <c r="Q238" s="30" t="n"/>
      <c r="R238" s="30" t="n"/>
      <c r="S238" s="30" t="n"/>
      <c r="T238" s="26" t="n"/>
      <c r="U238" s="26" t="n"/>
      <c r="V238" s="28" t="n"/>
      <c r="W238" s="32" t="n"/>
      <c r="X238" s="32" t="n"/>
      <c r="Y238" s="33">
        <f>IFERROR(IF(OR($R238="",$S238=""),"",ROUND(MOD($S238-$R238,1)*1440,0)),"")</f>
        <v/>
      </c>
      <c r="Z238" s="11">
        <f>IFERROR(IF(OR($T238&lt;&gt;"Delivered",$S238="",$K238=""),"",IF($S238&lt;=$K238,"Yes","No")),"")</f>
        <v/>
      </c>
      <c r="AA238" s="33">
        <f>IFERROR(IF(OR($T238&lt;&gt;"Delivered",$S238="",$K238=""),"",ROUND(MAX(0,($S238-$K238)*1440),0)),"")</f>
        <v/>
      </c>
      <c r="AB238" s="53">
        <f>IFERROR(IF(OR($P238="",$O238=""),"",$P238-$O238),"")</f>
        <v/>
      </c>
      <c r="AC238" s="35">
        <f>IFERROR(IF($P238="","",ROUND($P238*'Settings'!$B$6,2)),"")</f>
        <v/>
      </c>
      <c r="AD238" s="35">
        <f>IFERROR(IF($W238="","",MAX(0,$W238-IF($X238="",0,$X238))),"")</f>
        <v/>
      </c>
      <c r="AE238" s="16">
        <f>IFERROR(IF(COUNTA($A238:$X238)=0,"",IF(OR($A238="",$B238="",$C238="",$D238="",$E238="",$F238="",$G238="",$H238="",$I238="",$L238="",$M238="",$N238="",$T238=""),"Missing required field",IF(COUNTIFS($A$4:$A$1000,$A238,$B$4:$B$1000,$B238,$C$4:$C$1000,$C238)&gt;1,"Duplicate route stop",IF(OR($J238="",$K238=""),"Missing delivery window",IF($K238&lt;=$J238,"Invalid delivery window",IF(IFERROR(INDEX('Fleet Roster'!$C$4:$C$103,MATCH($L238,'Fleet Roster'!$A$4:$A$103,0)),"Not found")&lt;&gt;"Active","Driver not active",IF(IFERROR(INDEX('Fleet Roster'!$I$4:$I$103,MATCH($M238,'Fleet Roster'!$E$4:$E$103,0)),"Not found")&lt;&gt;"Active","Vehicle unavailable",IF(AND($T238="Delivered",OR($S238="",$P238="")),"Delivered row incomplete",IF(AND(OR($T238="Attempted",$T238="Exception"),$U238=""),"Missing exception code",IF(OR(NOT(ISNUMBER($N238)),$N238&lt;0,$N238&gt;'Settings'!$B$9),"Invalid package count",IF(OR(NOT(ISNUMBER($O238)),AND($P238&lt;&gt;"",NOT(ISNUMBER($P238))),$O238&lt;0,$O238&gt;'Settings'!$B$10,$P238&lt;0,$P238&gt;'Settings'!$B$10),"Invalid miles",IF($X238&gt;$W238,"COD collected exceeds amount","OK")))))))))))),"Review row")</f>
        <v/>
      </c>
    </row>
    <row r="239">
      <c r="A239" s="51" t="n"/>
      <c r="B239" s="26" t="n"/>
      <c r="C239" s="27" t="n"/>
      <c r="D239" s="26" t="n"/>
      <c r="E239" s="26" t="n"/>
      <c r="F239" s="28" t="n"/>
      <c r="G239" s="26" t="n"/>
      <c r="H239" s="26" t="n"/>
      <c r="I239" s="29" t="n"/>
      <c r="J239" s="30" t="n"/>
      <c r="K239" s="30" t="n"/>
      <c r="L239" s="26" t="n"/>
      <c r="M239" s="26" t="n"/>
      <c r="N239" s="27" t="n"/>
      <c r="O239" s="52" t="n"/>
      <c r="P239" s="52" t="n"/>
      <c r="Q239" s="30" t="n"/>
      <c r="R239" s="30" t="n"/>
      <c r="S239" s="30" t="n"/>
      <c r="T239" s="26" t="n"/>
      <c r="U239" s="26" t="n"/>
      <c r="V239" s="28" t="n"/>
      <c r="W239" s="32" t="n"/>
      <c r="X239" s="32" t="n"/>
      <c r="Y239" s="33">
        <f>IFERROR(IF(OR($R239="",$S239=""),"",ROUND(MOD($S239-$R239,1)*1440,0)),"")</f>
        <v/>
      </c>
      <c r="Z239" s="11">
        <f>IFERROR(IF(OR($T239&lt;&gt;"Delivered",$S239="",$K239=""),"",IF($S239&lt;=$K239,"Yes","No")),"")</f>
        <v/>
      </c>
      <c r="AA239" s="33">
        <f>IFERROR(IF(OR($T239&lt;&gt;"Delivered",$S239="",$K239=""),"",ROUND(MAX(0,($S239-$K239)*1440),0)),"")</f>
        <v/>
      </c>
      <c r="AB239" s="53">
        <f>IFERROR(IF(OR($P239="",$O239=""),"",$P239-$O239),"")</f>
        <v/>
      </c>
      <c r="AC239" s="35">
        <f>IFERROR(IF($P239="","",ROUND($P239*'Settings'!$B$6,2)),"")</f>
        <v/>
      </c>
      <c r="AD239" s="35">
        <f>IFERROR(IF($W239="","",MAX(0,$W239-IF($X239="",0,$X239))),"")</f>
        <v/>
      </c>
      <c r="AE239" s="16">
        <f>IFERROR(IF(COUNTA($A239:$X239)=0,"",IF(OR($A239="",$B239="",$C239="",$D239="",$E239="",$F239="",$G239="",$H239="",$I239="",$L239="",$M239="",$N239="",$T239=""),"Missing required field",IF(COUNTIFS($A$4:$A$1000,$A239,$B$4:$B$1000,$B239,$C$4:$C$1000,$C239)&gt;1,"Duplicate route stop",IF(OR($J239="",$K239=""),"Missing delivery window",IF($K239&lt;=$J239,"Invalid delivery window",IF(IFERROR(INDEX('Fleet Roster'!$C$4:$C$103,MATCH($L239,'Fleet Roster'!$A$4:$A$103,0)),"Not found")&lt;&gt;"Active","Driver not active",IF(IFERROR(INDEX('Fleet Roster'!$I$4:$I$103,MATCH($M239,'Fleet Roster'!$E$4:$E$103,0)),"Not found")&lt;&gt;"Active","Vehicle unavailable",IF(AND($T239="Delivered",OR($S239="",$P239="")),"Delivered row incomplete",IF(AND(OR($T239="Attempted",$T239="Exception"),$U239=""),"Missing exception code",IF(OR(NOT(ISNUMBER($N239)),$N239&lt;0,$N239&gt;'Settings'!$B$9),"Invalid package count",IF(OR(NOT(ISNUMBER($O239)),AND($P239&lt;&gt;"",NOT(ISNUMBER($P239))),$O239&lt;0,$O239&gt;'Settings'!$B$10,$P239&lt;0,$P239&gt;'Settings'!$B$10),"Invalid miles",IF($X239&gt;$W239,"COD collected exceeds amount","OK")))))))))))),"Review row")</f>
        <v/>
      </c>
    </row>
    <row r="240">
      <c r="A240" s="51" t="n"/>
      <c r="B240" s="26" t="n"/>
      <c r="C240" s="27" t="n"/>
      <c r="D240" s="26" t="n"/>
      <c r="E240" s="26" t="n"/>
      <c r="F240" s="28" t="n"/>
      <c r="G240" s="26" t="n"/>
      <c r="H240" s="26" t="n"/>
      <c r="I240" s="29" t="n"/>
      <c r="J240" s="30" t="n"/>
      <c r="K240" s="30" t="n"/>
      <c r="L240" s="26" t="n"/>
      <c r="M240" s="26" t="n"/>
      <c r="N240" s="27" t="n"/>
      <c r="O240" s="52" t="n"/>
      <c r="P240" s="52" t="n"/>
      <c r="Q240" s="30" t="n"/>
      <c r="R240" s="30" t="n"/>
      <c r="S240" s="30" t="n"/>
      <c r="T240" s="26" t="n"/>
      <c r="U240" s="26" t="n"/>
      <c r="V240" s="28" t="n"/>
      <c r="W240" s="32" t="n"/>
      <c r="X240" s="32" t="n"/>
      <c r="Y240" s="33">
        <f>IFERROR(IF(OR($R240="",$S240=""),"",ROUND(MOD($S240-$R240,1)*1440,0)),"")</f>
        <v/>
      </c>
      <c r="Z240" s="11">
        <f>IFERROR(IF(OR($T240&lt;&gt;"Delivered",$S240="",$K240=""),"",IF($S240&lt;=$K240,"Yes","No")),"")</f>
        <v/>
      </c>
      <c r="AA240" s="33">
        <f>IFERROR(IF(OR($T240&lt;&gt;"Delivered",$S240="",$K240=""),"",ROUND(MAX(0,($S240-$K240)*1440),0)),"")</f>
        <v/>
      </c>
      <c r="AB240" s="53">
        <f>IFERROR(IF(OR($P240="",$O240=""),"",$P240-$O240),"")</f>
        <v/>
      </c>
      <c r="AC240" s="35">
        <f>IFERROR(IF($P240="","",ROUND($P240*'Settings'!$B$6,2)),"")</f>
        <v/>
      </c>
      <c r="AD240" s="35">
        <f>IFERROR(IF($W240="","",MAX(0,$W240-IF($X240="",0,$X240))),"")</f>
        <v/>
      </c>
      <c r="AE240" s="16">
        <f>IFERROR(IF(COUNTA($A240:$X240)=0,"",IF(OR($A240="",$B240="",$C240="",$D240="",$E240="",$F240="",$G240="",$H240="",$I240="",$L240="",$M240="",$N240="",$T240=""),"Missing required field",IF(COUNTIFS($A$4:$A$1000,$A240,$B$4:$B$1000,$B240,$C$4:$C$1000,$C240)&gt;1,"Duplicate route stop",IF(OR($J240="",$K240=""),"Missing delivery window",IF($K240&lt;=$J240,"Invalid delivery window",IF(IFERROR(INDEX('Fleet Roster'!$C$4:$C$103,MATCH($L240,'Fleet Roster'!$A$4:$A$103,0)),"Not found")&lt;&gt;"Active","Driver not active",IF(IFERROR(INDEX('Fleet Roster'!$I$4:$I$103,MATCH($M240,'Fleet Roster'!$E$4:$E$103,0)),"Not found")&lt;&gt;"Active","Vehicle unavailable",IF(AND($T240="Delivered",OR($S240="",$P240="")),"Delivered row incomplete",IF(AND(OR($T240="Attempted",$T240="Exception"),$U240=""),"Missing exception code",IF(OR(NOT(ISNUMBER($N240)),$N240&lt;0,$N240&gt;'Settings'!$B$9),"Invalid package count",IF(OR(NOT(ISNUMBER($O240)),AND($P240&lt;&gt;"",NOT(ISNUMBER($P240))),$O240&lt;0,$O240&gt;'Settings'!$B$10,$P240&lt;0,$P240&gt;'Settings'!$B$10),"Invalid miles",IF($X240&gt;$W240,"COD collected exceeds amount","OK")))))))))))),"Review row")</f>
        <v/>
      </c>
    </row>
    <row r="241">
      <c r="A241" s="51" t="n"/>
      <c r="B241" s="26" t="n"/>
      <c r="C241" s="27" t="n"/>
      <c r="D241" s="26" t="n"/>
      <c r="E241" s="26" t="n"/>
      <c r="F241" s="28" t="n"/>
      <c r="G241" s="26" t="n"/>
      <c r="H241" s="26" t="n"/>
      <c r="I241" s="29" t="n"/>
      <c r="J241" s="30" t="n"/>
      <c r="K241" s="30" t="n"/>
      <c r="L241" s="26" t="n"/>
      <c r="M241" s="26" t="n"/>
      <c r="N241" s="27" t="n"/>
      <c r="O241" s="52" t="n"/>
      <c r="P241" s="52" t="n"/>
      <c r="Q241" s="30" t="n"/>
      <c r="R241" s="30" t="n"/>
      <c r="S241" s="30" t="n"/>
      <c r="T241" s="26" t="n"/>
      <c r="U241" s="26" t="n"/>
      <c r="V241" s="28" t="n"/>
      <c r="W241" s="32" t="n"/>
      <c r="X241" s="32" t="n"/>
      <c r="Y241" s="33">
        <f>IFERROR(IF(OR($R241="",$S241=""),"",ROUND(MOD($S241-$R241,1)*1440,0)),"")</f>
        <v/>
      </c>
      <c r="Z241" s="11">
        <f>IFERROR(IF(OR($T241&lt;&gt;"Delivered",$S241="",$K241=""),"",IF($S241&lt;=$K241,"Yes","No")),"")</f>
        <v/>
      </c>
      <c r="AA241" s="33">
        <f>IFERROR(IF(OR($T241&lt;&gt;"Delivered",$S241="",$K241=""),"",ROUND(MAX(0,($S241-$K241)*1440),0)),"")</f>
        <v/>
      </c>
      <c r="AB241" s="53">
        <f>IFERROR(IF(OR($P241="",$O241=""),"",$P241-$O241),"")</f>
        <v/>
      </c>
      <c r="AC241" s="35">
        <f>IFERROR(IF($P241="","",ROUND($P241*'Settings'!$B$6,2)),"")</f>
        <v/>
      </c>
      <c r="AD241" s="35">
        <f>IFERROR(IF($W241="","",MAX(0,$W241-IF($X241="",0,$X241))),"")</f>
        <v/>
      </c>
      <c r="AE241" s="16">
        <f>IFERROR(IF(COUNTA($A241:$X241)=0,"",IF(OR($A241="",$B241="",$C241="",$D241="",$E241="",$F241="",$G241="",$H241="",$I241="",$L241="",$M241="",$N241="",$T241=""),"Missing required field",IF(COUNTIFS($A$4:$A$1000,$A241,$B$4:$B$1000,$B241,$C$4:$C$1000,$C241)&gt;1,"Duplicate route stop",IF(OR($J241="",$K241=""),"Missing delivery window",IF($K241&lt;=$J241,"Invalid delivery window",IF(IFERROR(INDEX('Fleet Roster'!$C$4:$C$103,MATCH($L241,'Fleet Roster'!$A$4:$A$103,0)),"Not found")&lt;&gt;"Active","Driver not active",IF(IFERROR(INDEX('Fleet Roster'!$I$4:$I$103,MATCH($M241,'Fleet Roster'!$E$4:$E$103,0)),"Not found")&lt;&gt;"Active","Vehicle unavailable",IF(AND($T241="Delivered",OR($S241="",$P241="")),"Delivered row incomplete",IF(AND(OR($T241="Attempted",$T241="Exception"),$U241=""),"Missing exception code",IF(OR(NOT(ISNUMBER($N241)),$N241&lt;0,$N241&gt;'Settings'!$B$9),"Invalid package count",IF(OR(NOT(ISNUMBER($O241)),AND($P241&lt;&gt;"",NOT(ISNUMBER($P241))),$O241&lt;0,$O241&gt;'Settings'!$B$10,$P241&lt;0,$P241&gt;'Settings'!$B$10),"Invalid miles",IF($X241&gt;$W241,"COD collected exceeds amount","OK")))))))))))),"Review row")</f>
        <v/>
      </c>
    </row>
    <row r="242">
      <c r="A242" s="51" t="n"/>
      <c r="B242" s="26" t="n"/>
      <c r="C242" s="27" t="n"/>
      <c r="D242" s="26" t="n"/>
      <c r="E242" s="26" t="n"/>
      <c r="F242" s="28" t="n"/>
      <c r="G242" s="26" t="n"/>
      <c r="H242" s="26" t="n"/>
      <c r="I242" s="29" t="n"/>
      <c r="J242" s="30" t="n"/>
      <c r="K242" s="30" t="n"/>
      <c r="L242" s="26" t="n"/>
      <c r="M242" s="26" t="n"/>
      <c r="N242" s="27" t="n"/>
      <c r="O242" s="52" t="n"/>
      <c r="P242" s="52" t="n"/>
      <c r="Q242" s="30" t="n"/>
      <c r="R242" s="30" t="n"/>
      <c r="S242" s="30" t="n"/>
      <c r="T242" s="26" t="n"/>
      <c r="U242" s="26" t="n"/>
      <c r="V242" s="28" t="n"/>
      <c r="W242" s="32" t="n"/>
      <c r="X242" s="32" t="n"/>
      <c r="Y242" s="33">
        <f>IFERROR(IF(OR($R242="",$S242=""),"",ROUND(MOD($S242-$R242,1)*1440,0)),"")</f>
        <v/>
      </c>
      <c r="Z242" s="11">
        <f>IFERROR(IF(OR($T242&lt;&gt;"Delivered",$S242="",$K242=""),"",IF($S242&lt;=$K242,"Yes","No")),"")</f>
        <v/>
      </c>
      <c r="AA242" s="33">
        <f>IFERROR(IF(OR($T242&lt;&gt;"Delivered",$S242="",$K242=""),"",ROUND(MAX(0,($S242-$K242)*1440),0)),"")</f>
        <v/>
      </c>
      <c r="AB242" s="53">
        <f>IFERROR(IF(OR($P242="",$O242=""),"",$P242-$O242),"")</f>
        <v/>
      </c>
      <c r="AC242" s="35">
        <f>IFERROR(IF($P242="","",ROUND($P242*'Settings'!$B$6,2)),"")</f>
        <v/>
      </c>
      <c r="AD242" s="35">
        <f>IFERROR(IF($W242="","",MAX(0,$W242-IF($X242="",0,$X242))),"")</f>
        <v/>
      </c>
      <c r="AE242" s="16">
        <f>IFERROR(IF(COUNTA($A242:$X242)=0,"",IF(OR($A242="",$B242="",$C242="",$D242="",$E242="",$F242="",$G242="",$H242="",$I242="",$L242="",$M242="",$N242="",$T242=""),"Missing required field",IF(COUNTIFS($A$4:$A$1000,$A242,$B$4:$B$1000,$B242,$C$4:$C$1000,$C242)&gt;1,"Duplicate route stop",IF(OR($J242="",$K242=""),"Missing delivery window",IF($K242&lt;=$J242,"Invalid delivery window",IF(IFERROR(INDEX('Fleet Roster'!$C$4:$C$103,MATCH($L242,'Fleet Roster'!$A$4:$A$103,0)),"Not found")&lt;&gt;"Active","Driver not active",IF(IFERROR(INDEX('Fleet Roster'!$I$4:$I$103,MATCH($M242,'Fleet Roster'!$E$4:$E$103,0)),"Not found")&lt;&gt;"Active","Vehicle unavailable",IF(AND($T242="Delivered",OR($S242="",$P242="")),"Delivered row incomplete",IF(AND(OR($T242="Attempted",$T242="Exception"),$U242=""),"Missing exception code",IF(OR(NOT(ISNUMBER($N242)),$N242&lt;0,$N242&gt;'Settings'!$B$9),"Invalid package count",IF(OR(NOT(ISNUMBER($O242)),AND($P242&lt;&gt;"",NOT(ISNUMBER($P242))),$O242&lt;0,$O242&gt;'Settings'!$B$10,$P242&lt;0,$P242&gt;'Settings'!$B$10),"Invalid miles",IF($X242&gt;$W242,"COD collected exceeds amount","OK")))))))))))),"Review row")</f>
        <v/>
      </c>
    </row>
    <row r="243">
      <c r="A243" s="51" t="n"/>
      <c r="B243" s="26" t="n"/>
      <c r="C243" s="27" t="n"/>
      <c r="D243" s="26" t="n"/>
      <c r="E243" s="26" t="n"/>
      <c r="F243" s="28" t="n"/>
      <c r="G243" s="26" t="n"/>
      <c r="H243" s="26" t="n"/>
      <c r="I243" s="29" t="n"/>
      <c r="J243" s="30" t="n"/>
      <c r="K243" s="30" t="n"/>
      <c r="L243" s="26" t="n"/>
      <c r="M243" s="26" t="n"/>
      <c r="N243" s="27" t="n"/>
      <c r="O243" s="52" t="n"/>
      <c r="P243" s="52" t="n"/>
      <c r="Q243" s="30" t="n"/>
      <c r="R243" s="30" t="n"/>
      <c r="S243" s="30" t="n"/>
      <c r="T243" s="26" t="n"/>
      <c r="U243" s="26" t="n"/>
      <c r="V243" s="28" t="n"/>
      <c r="W243" s="32" t="n"/>
      <c r="X243" s="32" t="n"/>
      <c r="Y243" s="33">
        <f>IFERROR(IF(OR($R243="",$S243=""),"",ROUND(MOD($S243-$R243,1)*1440,0)),"")</f>
        <v/>
      </c>
      <c r="Z243" s="11">
        <f>IFERROR(IF(OR($T243&lt;&gt;"Delivered",$S243="",$K243=""),"",IF($S243&lt;=$K243,"Yes","No")),"")</f>
        <v/>
      </c>
      <c r="AA243" s="33">
        <f>IFERROR(IF(OR($T243&lt;&gt;"Delivered",$S243="",$K243=""),"",ROUND(MAX(0,($S243-$K243)*1440),0)),"")</f>
        <v/>
      </c>
      <c r="AB243" s="53">
        <f>IFERROR(IF(OR($P243="",$O243=""),"",$P243-$O243),"")</f>
        <v/>
      </c>
      <c r="AC243" s="35">
        <f>IFERROR(IF($P243="","",ROUND($P243*'Settings'!$B$6,2)),"")</f>
        <v/>
      </c>
      <c r="AD243" s="35">
        <f>IFERROR(IF($W243="","",MAX(0,$W243-IF($X243="",0,$X243))),"")</f>
        <v/>
      </c>
      <c r="AE243" s="16">
        <f>IFERROR(IF(COUNTA($A243:$X243)=0,"",IF(OR($A243="",$B243="",$C243="",$D243="",$E243="",$F243="",$G243="",$H243="",$I243="",$L243="",$M243="",$N243="",$T243=""),"Missing required field",IF(COUNTIFS($A$4:$A$1000,$A243,$B$4:$B$1000,$B243,$C$4:$C$1000,$C243)&gt;1,"Duplicate route stop",IF(OR($J243="",$K243=""),"Missing delivery window",IF($K243&lt;=$J243,"Invalid delivery window",IF(IFERROR(INDEX('Fleet Roster'!$C$4:$C$103,MATCH($L243,'Fleet Roster'!$A$4:$A$103,0)),"Not found")&lt;&gt;"Active","Driver not active",IF(IFERROR(INDEX('Fleet Roster'!$I$4:$I$103,MATCH($M243,'Fleet Roster'!$E$4:$E$103,0)),"Not found")&lt;&gt;"Active","Vehicle unavailable",IF(AND($T243="Delivered",OR($S243="",$P243="")),"Delivered row incomplete",IF(AND(OR($T243="Attempted",$T243="Exception"),$U243=""),"Missing exception code",IF(OR(NOT(ISNUMBER($N243)),$N243&lt;0,$N243&gt;'Settings'!$B$9),"Invalid package count",IF(OR(NOT(ISNUMBER($O243)),AND($P243&lt;&gt;"",NOT(ISNUMBER($P243))),$O243&lt;0,$O243&gt;'Settings'!$B$10,$P243&lt;0,$P243&gt;'Settings'!$B$10),"Invalid miles",IF($X243&gt;$W243,"COD collected exceeds amount","OK")))))))))))),"Review row")</f>
        <v/>
      </c>
    </row>
    <row r="244">
      <c r="A244" s="51" t="n"/>
      <c r="B244" s="26" t="n"/>
      <c r="C244" s="27" t="n"/>
      <c r="D244" s="26" t="n"/>
      <c r="E244" s="26" t="n"/>
      <c r="F244" s="28" t="n"/>
      <c r="G244" s="26" t="n"/>
      <c r="H244" s="26" t="n"/>
      <c r="I244" s="29" t="n"/>
      <c r="J244" s="30" t="n"/>
      <c r="K244" s="30" t="n"/>
      <c r="L244" s="26" t="n"/>
      <c r="M244" s="26" t="n"/>
      <c r="N244" s="27" t="n"/>
      <c r="O244" s="52" t="n"/>
      <c r="P244" s="52" t="n"/>
      <c r="Q244" s="30" t="n"/>
      <c r="R244" s="30" t="n"/>
      <c r="S244" s="30" t="n"/>
      <c r="T244" s="26" t="n"/>
      <c r="U244" s="26" t="n"/>
      <c r="V244" s="28" t="n"/>
      <c r="W244" s="32" t="n"/>
      <c r="X244" s="32" t="n"/>
      <c r="Y244" s="33">
        <f>IFERROR(IF(OR($R244="",$S244=""),"",ROUND(MOD($S244-$R244,1)*1440,0)),"")</f>
        <v/>
      </c>
      <c r="Z244" s="11">
        <f>IFERROR(IF(OR($T244&lt;&gt;"Delivered",$S244="",$K244=""),"",IF($S244&lt;=$K244,"Yes","No")),"")</f>
        <v/>
      </c>
      <c r="AA244" s="33">
        <f>IFERROR(IF(OR($T244&lt;&gt;"Delivered",$S244="",$K244=""),"",ROUND(MAX(0,($S244-$K244)*1440),0)),"")</f>
        <v/>
      </c>
      <c r="AB244" s="53">
        <f>IFERROR(IF(OR($P244="",$O244=""),"",$P244-$O244),"")</f>
        <v/>
      </c>
      <c r="AC244" s="35">
        <f>IFERROR(IF($P244="","",ROUND($P244*'Settings'!$B$6,2)),"")</f>
        <v/>
      </c>
      <c r="AD244" s="35">
        <f>IFERROR(IF($W244="","",MAX(0,$W244-IF($X244="",0,$X244))),"")</f>
        <v/>
      </c>
      <c r="AE244" s="16">
        <f>IFERROR(IF(COUNTA($A244:$X244)=0,"",IF(OR($A244="",$B244="",$C244="",$D244="",$E244="",$F244="",$G244="",$H244="",$I244="",$L244="",$M244="",$N244="",$T244=""),"Missing required field",IF(COUNTIFS($A$4:$A$1000,$A244,$B$4:$B$1000,$B244,$C$4:$C$1000,$C244)&gt;1,"Duplicate route stop",IF(OR($J244="",$K244=""),"Missing delivery window",IF($K244&lt;=$J244,"Invalid delivery window",IF(IFERROR(INDEX('Fleet Roster'!$C$4:$C$103,MATCH($L244,'Fleet Roster'!$A$4:$A$103,0)),"Not found")&lt;&gt;"Active","Driver not active",IF(IFERROR(INDEX('Fleet Roster'!$I$4:$I$103,MATCH($M244,'Fleet Roster'!$E$4:$E$103,0)),"Not found")&lt;&gt;"Active","Vehicle unavailable",IF(AND($T244="Delivered",OR($S244="",$P244="")),"Delivered row incomplete",IF(AND(OR($T244="Attempted",$T244="Exception"),$U244=""),"Missing exception code",IF(OR(NOT(ISNUMBER($N244)),$N244&lt;0,$N244&gt;'Settings'!$B$9),"Invalid package count",IF(OR(NOT(ISNUMBER($O244)),AND($P244&lt;&gt;"",NOT(ISNUMBER($P244))),$O244&lt;0,$O244&gt;'Settings'!$B$10,$P244&lt;0,$P244&gt;'Settings'!$B$10),"Invalid miles",IF($X244&gt;$W244,"COD collected exceeds amount","OK")))))))))))),"Review row")</f>
        <v/>
      </c>
    </row>
    <row r="245">
      <c r="A245" s="51" t="n"/>
      <c r="B245" s="26" t="n"/>
      <c r="C245" s="27" t="n"/>
      <c r="D245" s="26" t="n"/>
      <c r="E245" s="26" t="n"/>
      <c r="F245" s="28" t="n"/>
      <c r="G245" s="26" t="n"/>
      <c r="H245" s="26" t="n"/>
      <c r="I245" s="29" t="n"/>
      <c r="J245" s="30" t="n"/>
      <c r="K245" s="30" t="n"/>
      <c r="L245" s="26" t="n"/>
      <c r="M245" s="26" t="n"/>
      <c r="N245" s="27" t="n"/>
      <c r="O245" s="52" t="n"/>
      <c r="P245" s="52" t="n"/>
      <c r="Q245" s="30" t="n"/>
      <c r="R245" s="30" t="n"/>
      <c r="S245" s="30" t="n"/>
      <c r="T245" s="26" t="n"/>
      <c r="U245" s="26" t="n"/>
      <c r="V245" s="28" t="n"/>
      <c r="W245" s="32" t="n"/>
      <c r="X245" s="32" t="n"/>
      <c r="Y245" s="33">
        <f>IFERROR(IF(OR($R245="",$S245=""),"",ROUND(MOD($S245-$R245,1)*1440,0)),"")</f>
        <v/>
      </c>
      <c r="Z245" s="11">
        <f>IFERROR(IF(OR($T245&lt;&gt;"Delivered",$S245="",$K245=""),"",IF($S245&lt;=$K245,"Yes","No")),"")</f>
        <v/>
      </c>
      <c r="AA245" s="33">
        <f>IFERROR(IF(OR($T245&lt;&gt;"Delivered",$S245="",$K245=""),"",ROUND(MAX(0,($S245-$K245)*1440),0)),"")</f>
        <v/>
      </c>
      <c r="AB245" s="53">
        <f>IFERROR(IF(OR($P245="",$O245=""),"",$P245-$O245),"")</f>
        <v/>
      </c>
      <c r="AC245" s="35">
        <f>IFERROR(IF($P245="","",ROUND($P245*'Settings'!$B$6,2)),"")</f>
        <v/>
      </c>
      <c r="AD245" s="35">
        <f>IFERROR(IF($W245="","",MAX(0,$W245-IF($X245="",0,$X245))),"")</f>
        <v/>
      </c>
      <c r="AE245" s="16">
        <f>IFERROR(IF(COUNTA($A245:$X245)=0,"",IF(OR($A245="",$B245="",$C245="",$D245="",$E245="",$F245="",$G245="",$H245="",$I245="",$L245="",$M245="",$N245="",$T245=""),"Missing required field",IF(COUNTIFS($A$4:$A$1000,$A245,$B$4:$B$1000,$B245,$C$4:$C$1000,$C245)&gt;1,"Duplicate route stop",IF(OR($J245="",$K245=""),"Missing delivery window",IF($K245&lt;=$J245,"Invalid delivery window",IF(IFERROR(INDEX('Fleet Roster'!$C$4:$C$103,MATCH($L245,'Fleet Roster'!$A$4:$A$103,0)),"Not found")&lt;&gt;"Active","Driver not active",IF(IFERROR(INDEX('Fleet Roster'!$I$4:$I$103,MATCH($M245,'Fleet Roster'!$E$4:$E$103,0)),"Not found")&lt;&gt;"Active","Vehicle unavailable",IF(AND($T245="Delivered",OR($S245="",$P245="")),"Delivered row incomplete",IF(AND(OR($T245="Attempted",$T245="Exception"),$U245=""),"Missing exception code",IF(OR(NOT(ISNUMBER($N245)),$N245&lt;0,$N245&gt;'Settings'!$B$9),"Invalid package count",IF(OR(NOT(ISNUMBER($O245)),AND($P245&lt;&gt;"",NOT(ISNUMBER($P245))),$O245&lt;0,$O245&gt;'Settings'!$B$10,$P245&lt;0,$P245&gt;'Settings'!$B$10),"Invalid miles",IF($X245&gt;$W245,"COD collected exceeds amount","OK")))))))))))),"Review row")</f>
        <v/>
      </c>
    </row>
    <row r="246">
      <c r="A246" s="51" t="n"/>
      <c r="B246" s="26" t="n"/>
      <c r="C246" s="27" t="n"/>
      <c r="D246" s="26" t="n"/>
      <c r="E246" s="26" t="n"/>
      <c r="F246" s="28" t="n"/>
      <c r="G246" s="26" t="n"/>
      <c r="H246" s="26" t="n"/>
      <c r="I246" s="29" t="n"/>
      <c r="J246" s="30" t="n"/>
      <c r="K246" s="30" t="n"/>
      <c r="L246" s="26" t="n"/>
      <c r="M246" s="26" t="n"/>
      <c r="N246" s="27" t="n"/>
      <c r="O246" s="52" t="n"/>
      <c r="P246" s="52" t="n"/>
      <c r="Q246" s="30" t="n"/>
      <c r="R246" s="30" t="n"/>
      <c r="S246" s="30" t="n"/>
      <c r="T246" s="26" t="n"/>
      <c r="U246" s="26" t="n"/>
      <c r="V246" s="28" t="n"/>
      <c r="W246" s="32" t="n"/>
      <c r="X246" s="32" t="n"/>
      <c r="Y246" s="33">
        <f>IFERROR(IF(OR($R246="",$S246=""),"",ROUND(MOD($S246-$R246,1)*1440,0)),"")</f>
        <v/>
      </c>
      <c r="Z246" s="11">
        <f>IFERROR(IF(OR($T246&lt;&gt;"Delivered",$S246="",$K246=""),"",IF($S246&lt;=$K246,"Yes","No")),"")</f>
        <v/>
      </c>
      <c r="AA246" s="33">
        <f>IFERROR(IF(OR($T246&lt;&gt;"Delivered",$S246="",$K246=""),"",ROUND(MAX(0,($S246-$K246)*1440),0)),"")</f>
        <v/>
      </c>
      <c r="AB246" s="53">
        <f>IFERROR(IF(OR($P246="",$O246=""),"",$P246-$O246),"")</f>
        <v/>
      </c>
      <c r="AC246" s="35">
        <f>IFERROR(IF($P246="","",ROUND($P246*'Settings'!$B$6,2)),"")</f>
        <v/>
      </c>
      <c r="AD246" s="35">
        <f>IFERROR(IF($W246="","",MAX(0,$W246-IF($X246="",0,$X246))),"")</f>
        <v/>
      </c>
      <c r="AE246" s="16">
        <f>IFERROR(IF(COUNTA($A246:$X246)=0,"",IF(OR($A246="",$B246="",$C246="",$D246="",$E246="",$F246="",$G246="",$H246="",$I246="",$L246="",$M246="",$N246="",$T246=""),"Missing required field",IF(COUNTIFS($A$4:$A$1000,$A246,$B$4:$B$1000,$B246,$C$4:$C$1000,$C246)&gt;1,"Duplicate route stop",IF(OR($J246="",$K246=""),"Missing delivery window",IF($K246&lt;=$J246,"Invalid delivery window",IF(IFERROR(INDEX('Fleet Roster'!$C$4:$C$103,MATCH($L246,'Fleet Roster'!$A$4:$A$103,0)),"Not found")&lt;&gt;"Active","Driver not active",IF(IFERROR(INDEX('Fleet Roster'!$I$4:$I$103,MATCH($M246,'Fleet Roster'!$E$4:$E$103,0)),"Not found")&lt;&gt;"Active","Vehicle unavailable",IF(AND($T246="Delivered",OR($S246="",$P246="")),"Delivered row incomplete",IF(AND(OR($T246="Attempted",$T246="Exception"),$U246=""),"Missing exception code",IF(OR(NOT(ISNUMBER($N246)),$N246&lt;0,$N246&gt;'Settings'!$B$9),"Invalid package count",IF(OR(NOT(ISNUMBER($O246)),AND($P246&lt;&gt;"",NOT(ISNUMBER($P246))),$O246&lt;0,$O246&gt;'Settings'!$B$10,$P246&lt;0,$P246&gt;'Settings'!$B$10),"Invalid miles",IF($X246&gt;$W246,"COD collected exceeds amount","OK")))))))))))),"Review row")</f>
        <v/>
      </c>
    </row>
    <row r="247">
      <c r="A247" s="51" t="n"/>
      <c r="B247" s="26" t="n"/>
      <c r="C247" s="27" t="n"/>
      <c r="D247" s="26" t="n"/>
      <c r="E247" s="26" t="n"/>
      <c r="F247" s="28" t="n"/>
      <c r="G247" s="26" t="n"/>
      <c r="H247" s="26" t="n"/>
      <c r="I247" s="29" t="n"/>
      <c r="J247" s="30" t="n"/>
      <c r="K247" s="30" t="n"/>
      <c r="L247" s="26" t="n"/>
      <c r="M247" s="26" t="n"/>
      <c r="N247" s="27" t="n"/>
      <c r="O247" s="52" t="n"/>
      <c r="P247" s="52" t="n"/>
      <c r="Q247" s="30" t="n"/>
      <c r="R247" s="30" t="n"/>
      <c r="S247" s="30" t="n"/>
      <c r="T247" s="26" t="n"/>
      <c r="U247" s="26" t="n"/>
      <c r="V247" s="28" t="n"/>
      <c r="W247" s="32" t="n"/>
      <c r="X247" s="32" t="n"/>
      <c r="Y247" s="33">
        <f>IFERROR(IF(OR($R247="",$S247=""),"",ROUND(MOD($S247-$R247,1)*1440,0)),"")</f>
        <v/>
      </c>
      <c r="Z247" s="11">
        <f>IFERROR(IF(OR($T247&lt;&gt;"Delivered",$S247="",$K247=""),"",IF($S247&lt;=$K247,"Yes","No")),"")</f>
        <v/>
      </c>
      <c r="AA247" s="33">
        <f>IFERROR(IF(OR($T247&lt;&gt;"Delivered",$S247="",$K247=""),"",ROUND(MAX(0,($S247-$K247)*1440),0)),"")</f>
        <v/>
      </c>
      <c r="AB247" s="53">
        <f>IFERROR(IF(OR($P247="",$O247=""),"",$P247-$O247),"")</f>
        <v/>
      </c>
      <c r="AC247" s="35">
        <f>IFERROR(IF($P247="","",ROUND($P247*'Settings'!$B$6,2)),"")</f>
        <v/>
      </c>
      <c r="AD247" s="35">
        <f>IFERROR(IF($W247="","",MAX(0,$W247-IF($X247="",0,$X247))),"")</f>
        <v/>
      </c>
      <c r="AE247" s="16">
        <f>IFERROR(IF(COUNTA($A247:$X247)=0,"",IF(OR($A247="",$B247="",$C247="",$D247="",$E247="",$F247="",$G247="",$H247="",$I247="",$L247="",$M247="",$N247="",$T247=""),"Missing required field",IF(COUNTIFS($A$4:$A$1000,$A247,$B$4:$B$1000,$B247,$C$4:$C$1000,$C247)&gt;1,"Duplicate route stop",IF(OR($J247="",$K247=""),"Missing delivery window",IF($K247&lt;=$J247,"Invalid delivery window",IF(IFERROR(INDEX('Fleet Roster'!$C$4:$C$103,MATCH($L247,'Fleet Roster'!$A$4:$A$103,0)),"Not found")&lt;&gt;"Active","Driver not active",IF(IFERROR(INDEX('Fleet Roster'!$I$4:$I$103,MATCH($M247,'Fleet Roster'!$E$4:$E$103,0)),"Not found")&lt;&gt;"Active","Vehicle unavailable",IF(AND($T247="Delivered",OR($S247="",$P247="")),"Delivered row incomplete",IF(AND(OR($T247="Attempted",$T247="Exception"),$U247=""),"Missing exception code",IF(OR(NOT(ISNUMBER($N247)),$N247&lt;0,$N247&gt;'Settings'!$B$9),"Invalid package count",IF(OR(NOT(ISNUMBER($O247)),AND($P247&lt;&gt;"",NOT(ISNUMBER($P247))),$O247&lt;0,$O247&gt;'Settings'!$B$10,$P247&lt;0,$P247&gt;'Settings'!$B$10),"Invalid miles",IF($X247&gt;$W247,"COD collected exceeds amount","OK")))))))))))),"Review row")</f>
        <v/>
      </c>
    </row>
    <row r="248">
      <c r="A248" s="51" t="n"/>
      <c r="B248" s="26" t="n"/>
      <c r="C248" s="27" t="n"/>
      <c r="D248" s="26" t="n"/>
      <c r="E248" s="26" t="n"/>
      <c r="F248" s="28" t="n"/>
      <c r="G248" s="26" t="n"/>
      <c r="H248" s="26" t="n"/>
      <c r="I248" s="29" t="n"/>
      <c r="J248" s="30" t="n"/>
      <c r="K248" s="30" t="n"/>
      <c r="L248" s="26" t="n"/>
      <c r="M248" s="26" t="n"/>
      <c r="N248" s="27" t="n"/>
      <c r="O248" s="52" t="n"/>
      <c r="P248" s="52" t="n"/>
      <c r="Q248" s="30" t="n"/>
      <c r="R248" s="30" t="n"/>
      <c r="S248" s="30" t="n"/>
      <c r="T248" s="26" t="n"/>
      <c r="U248" s="26" t="n"/>
      <c r="V248" s="28" t="n"/>
      <c r="W248" s="32" t="n"/>
      <c r="X248" s="32" t="n"/>
      <c r="Y248" s="33">
        <f>IFERROR(IF(OR($R248="",$S248=""),"",ROUND(MOD($S248-$R248,1)*1440,0)),"")</f>
        <v/>
      </c>
      <c r="Z248" s="11">
        <f>IFERROR(IF(OR($T248&lt;&gt;"Delivered",$S248="",$K248=""),"",IF($S248&lt;=$K248,"Yes","No")),"")</f>
        <v/>
      </c>
      <c r="AA248" s="33">
        <f>IFERROR(IF(OR($T248&lt;&gt;"Delivered",$S248="",$K248=""),"",ROUND(MAX(0,($S248-$K248)*1440),0)),"")</f>
        <v/>
      </c>
      <c r="AB248" s="53">
        <f>IFERROR(IF(OR($P248="",$O248=""),"",$P248-$O248),"")</f>
        <v/>
      </c>
      <c r="AC248" s="35">
        <f>IFERROR(IF($P248="","",ROUND($P248*'Settings'!$B$6,2)),"")</f>
        <v/>
      </c>
      <c r="AD248" s="35">
        <f>IFERROR(IF($W248="","",MAX(0,$W248-IF($X248="",0,$X248))),"")</f>
        <v/>
      </c>
      <c r="AE248" s="16">
        <f>IFERROR(IF(COUNTA($A248:$X248)=0,"",IF(OR($A248="",$B248="",$C248="",$D248="",$E248="",$F248="",$G248="",$H248="",$I248="",$L248="",$M248="",$N248="",$T248=""),"Missing required field",IF(COUNTIFS($A$4:$A$1000,$A248,$B$4:$B$1000,$B248,$C$4:$C$1000,$C248)&gt;1,"Duplicate route stop",IF(OR($J248="",$K248=""),"Missing delivery window",IF($K248&lt;=$J248,"Invalid delivery window",IF(IFERROR(INDEX('Fleet Roster'!$C$4:$C$103,MATCH($L248,'Fleet Roster'!$A$4:$A$103,0)),"Not found")&lt;&gt;"Active","Driver not active",IF(IFERROR(INDEX('Fleet Roster'!$I$4:$I$103,MATCH($M248,'Fleet Roster'!$E$4:$E$103,0)),"Not found")&lt;&gt;"Active","Vehicle unavailable",IF(AND($T248="Delivered",OR($S248="",$P248="")),"Delivered row incomplete",IF(AND(OR($T248="Attempted",$T248="Exception"),$U248=""),"Missing exception code",IF(OR(NOT(ISNUMBER($N248)),$N248&lt;0,$N248&gt;'Settings'!$B$9),"Invalid package count",IF(OR(NOT(ISNUMBER($O248)),AND($P248&lt;&gt;"",NOT(ISNUMBER($P248))),$O248&lt;0,$O248&gt;'Settings'!$B$10,$P248&lt;0,$P248&gt;'Settings'!$B$10),"Invalid miles",IF($X248&gt;$W248,"COD collected exceeds amount","OK")))))))))))),"Review row")</f>
        <v/>
      </c>
    </row>
    <row r="249">
      <c r="A249" s="51" t="n"/>
      <c r="B249" s="26" t="n"/>
      <c r="C249" s="27" t="n"/>
      <c r="D249" s="26" t="n"/>
      <c r="E249" s="26" t="n"/>
      <c r="F249" s="28" t="n"/>
      <c r="G249" s="26" t="n"/>
      <c r="H249" s="26" t="n"/>
      <c r="I249" s="29" t="n"/>
      <c r="J249" s="30" t="n"/>
      <c r="K249" s="30" t="n"/>
      <c r="L249" s="26" t="n"/>
      <c r="M249" s="26" t="n"/>
      <c r="N249" s="27" t="n"/>
      <c r="O249" s="52" t="n"/>
      <c r="P249" s="52" t="n"/>
      <c r="Q249" s="30" t="n"/>
      <c r="R249" s="30" t="n"/>
      <c r="S249" s="30" t="n"/>
      <c r="T249" s="26" t="n"/>
      <c r="U249" s="26" t="n"/>
      <c r="V249" s="28" t="n"/>
      <c r="W249" s="32" t="n"/>
      <c r="X249" s="32" t="n"/>
      <c r="Y249" s="33">
        <f>IFERROR(IF(OR($R249="",$S249=""),"",ROUND(MOD($S249-$R249,1)*1440,0)),"")</f>
        <v/>
      </c>
      <c r="Z249" s="11">
        <f>IFERROR(IF(OR($T249&lt;&gt;"Delivered",$S249="",$K249=""),"",IF($S249&lt;=$K249,"Yes","No")),"")</f>
        <v/>
      </c>
      <c r="AA249" s="33">
        <f>IFERROR(IF(OR($T249&lt;&gt;"Delivered",$S249="",$K249=""),"",ROUND(MAX(0,($S249-$K249)*1440),0)),"")</f>
        <v/>
      </c>
      <c r="AB249" s="53">
        <f>IFERROR(IF(OR($P249="",$O249=""),"",$P249-$O249),"")</f>
        <v/>
      </c>
      <c r="AC249" s="35">
        <f>IFERROR(IF($P249="","",ROUND($P249*'Settings'!$B$6,2)),"")</f>
        <v/>
      </c>
      <c r="AD249" s="35">
        <f>IFERROR(IF($W249="","",MAX(0,$W249-IF($X249="",0,$X249))),"")</f>
        <v/>
      </c>
      <c r="AE249" s="16">
        <f>IFERROR(IF(COUNTA($A249:$X249)=0,"",IF(OR($A249="",$B249="",$C249="",$D249="",$E249="",$F249="",$G249="",$H249="",$I249="",$L249="",$M249="",$N249="",$T249=""),"Missing required field",IF(COUNTIFS($A$4:$A$1000,$A249,$B$4:$B$1000,$B249,$C$4:$C$1000,$C249)&gt;1,"Duplicate route stop",IF(OR($J249="",$K249=""),"Missing delivery window",IF($K249&lt;=$J249,"Invalid delivery window",IF(IFERROR(INDEX('Fleet Roster'!$C$4:$C$103,MATCH($L249,'Fleet Roster'!$A$4:$A$103,0)),"Not found")&lt;&gt;"Active","Driver not active",IF(IFERROR(INDEX('Fleet Roster'!$I$4:$I$103,MATCH($M249,'Fleet Roster'!$E$4:$E$103,0)),"Not found")&lt;&gt;"Active","Vehicle unavailable",IF(AND($T249="Delivered",OR($S249="",$P249="")),"Delivered row incomplete",IF(AND(OR($T249="Attempted",$T249="Exception"),$U249=""),"Missing exception code",IF(OR(NOT(ISNUMBER($N249)),$N249&lt;0,$N249&gt;'Settings'!$B$9),"Invalid package count",IF(OR(NOT(ISNUMBER($O249)),AND($P249&lt;&gt;"",NOT(ISNUMBER($P249))),$O249&lt;0,$O249&gt;'Settings'!$B$10,$P249&lt;0,$P249&gt;'Settings'!$B$10),"Invalid miles",IF($X249&gt;$W249,"COD collected exceeds amount","OK")))))))))))),"Review row")</f>
        <v/>
      </c>
    </row>
    <row r="250">
      <c r="A250" s="51" t="n"/>
      <c r="B250" s="26" t="n"/>
      <c r="C250" s="27" t="n"/>
      <c r="D250" s="26" t="n"/>
      <c r="E250" s="26" t="n"/>
      <c r="F250" s="28" t="n"/>
      <c r="G250" s="26" t="n"/>
      <c r="H250" s="26" t="n"/>
      <c r="I250" s="29" t="n"/>
      <c r="J250" s="30" t="n"/>
      <c r="K250" s="30" t="n"/>
      <c r="L250" s="26" t="n"/>
      <c r="M250" s="26" t="n"/>
      <c r="N250" s="27" t="n"/>
      <c r="O250" s="52" t="n"/>
      <c r="P250" s="52" t="n"/>
      <c r="Q250" s="30" t="n"/>
      <c r="R250" s="30" t="n"/>
      <c r="S250" s="30" t="n"/>
      <c r="T250" s="26" t="n"/>
      <c r="U250" s="26" t="n"/>
      <c r="V250" s="28" t="n"/>
      <c r="W250" s="32" t="n"/>
      <c r="X250" s="32" t="n"/>
      <c r="Y250" s="33">
        <f>IFERROR(IF(OR($R250="",$S250=""),"",ROUND(MOD($S250-$R250,1)*1440,0)),"")</f>
        <v/>
      </c>
      <c r="Z250" s="11">
        <f>IFERROR(IF(OR($T250&lt;&gt;"Delivered",$S250="",$K250=""),"",IF($S250&lt;=$K250,"Yes","No")),"")</f>
        <v/>
      </c>
      <c r="AA250" s="33">
        <f>IFERROR(IF(OR($T250&lt;&gt;"Delivered",$S250="",$K250=""),"",ROUND(MAX(0,($S250-$K250)*1440),0)),"")</f>
        <v/>
      </c>
      <c r="AB250" s="53">
        <f>IFERROR(IF(OR($P250="",$O250=""),"",$P250-$O250),"")</f>
        <v/>
      </c>
      <c r="AC250" s="35">
        <f>IFERROR(IF($P250="","",ROUND($P250*'Settings'!$B$6,2)),"")</f>
        <v/>
      </c>
      <c r="AD250" s="35">
        <f>IFERROR(IF($W250="","",MAX(0,$W250-IF($X250="",0,$X250))),"")</f>
        <v/>
      </c>
      <c r="AE250" s="16">
        <f>IFERROR(IF(COUNTA($A250:$X250)=0,"",IF(OR($A250="",$B250="",$C250="",$D250="",$E250="",$F250="",$G250="",$H250="",$I250="",$L250="",$M250="",$N250="",$T250=""),"Missing required field",IF(COUNTIFS($A$4:$A$1000,$A250,$B$4:$B$1000,$B250,$C$4:$C$1000,$C250)&gt;1,"Duplicate route stop",IF(OR($J250="",$K250=""),"Missing delivery window",IF($K250&lt;=$J250,"Invalid delivery window",IF(IFERROR(INDEX('Fleet Roster'!$C$4:$C$103,MATCH($L250,'Fleet Roster'!$A$4:$A$103,0)),"Not found")&lt;&gt;"Active","Driver not active",IF(IFERROR(INDEX('Fleet Roster'!$I$4:$I$103,MATCH($M250,'Fleet Roster'!$E$4:$E$103,0)),"Not found")&lt;&gt;"Active","Vehicle unavailable",IF(AND($T250="Delivered",OR($S250="",$P250="")),"Delivered row incomplete",IF(AND(OR($T250="Attempted",$T250="Exception"),$U250=""),"Missing exception code",IF(OR(NOT(ISNUMBER($N250)),$N250&lt;0,$N250&gt;'Settings'!$B$9),"Invalid package count",IF(OR(NOT(ISNUMBER($O250)),AND($P250&lt;&gt;"",NOT(ISNUMBER($P250))),$O250&lt;0,$O250&gt;'Settings'!$B$10,$P250&lt;0,$P250&gt;'Settings'!$B$10),"Invalid miles",IF($X250&gt;$W250,"COD collected exceeds amount","OK")))))))))))),"Review row")</f>
        <v/>
      </c>
    </row>
    <row r="251">
      <c r="A251" s="51" t="n"/>
      <c r="B251" s="26" t="n"/>
      <c r="C251" s="27" t="n"/>
      <c r="D251" s="26" t="n"/>
      <c r="E251" s="26" t="n"/>
      <c r="F251" s="28" t="n"/>
      <c r="G251" s="26" t="n"/>
      <c r="H251" s="26" t="n"/>
      <c r="I251" s="29" t="n"/>
      <c r="J251" s="30" t="n"/>
      <c r="K251" s="30" t="n"/>
      <c r="L251" s="26" t="n"/>
      <c r="M251" s="26" t="n"/>
      <c r="N251" s="27" t="n"/>
      <c r="O251" s="52" t="n"/>
      <c r="P251" s="52" t="n"/>
      <c r="Q251" s="30" t="n"/>
      <c r="R251" s="30" t="n"/>
      <c r="S251" s="30" t="n"/>
      <c r="T251" s="26" t="n"/>
      <c r="U251" s="26" t="n"/>
      <c r="V251" s="28" t="n"/>
      <c r="W251" s="32" t="n"/>
      <c r="X251" s="32" t="n"/>
      <c r="Y251" s="33">
        <f>IFERROR(IF(OR($R251="",$S251=""),"",ROUND(MOD($S251-$R251,1)*1440,0)),"")</f>
        <v/>
      </c>
      <c r="Z251" s="11">
        <f>IFERROR(IF(OR($T251&lt;&gt;"Delivered",$S251="",$K251=""),"",IF($S251&lt;=$K251,"Yes","No")),"")</f>
        <v/>
      </c>
      <c r="AA251" s="33">
        <f>IFERROR(IF(OR($T251&lt;&gt;"Delivered",$S251="",$K251=""),"",ROUND(MAX(0,($S251-$K251)*1440),0)),"")</f>
        <v/>
      </c>
      <c r="AB251" s="53">
        <f>IFERROR(IF(OR($P251="",$O251=""),"",$P251-$O251),"")</f>
        <v/>
      </c>
      <c r="AC251" s="35">
        <f>IFERROR(IF($P251="","",ROUND($P251*'Settings'!$B$6,2)),"")</f>
        <v/>
      </c>
      <c r="AD251" s="35">
        <f>IFERROR(IF($W251="","",MAX(0,$W251-IF($X251="",0,$X251))),"")</f>
        <v/>
      </c>
      <c r="AE251" s="16">
        <f>IFERROR(IF(COUNTA($A251:$X251)=0,"",IF(OR($A251="",$B251="",$C251="",$D251="",$E251="",$F251="",$G251="",$H251="",$I251="",$L251="",$M251="",$N251="",$T251=""),"Missing required field",IF(COUNTIFS($A$4:$A$1000,$A251,$B$4:$B$1000,$B251,$C$4:$C$1000,$C251)&gt;1,"Duplicate route stop",IF(OR($J251="",$K251=""),"Missing delivery window",IF($K251&lt;=$J251,"Invalid delivery window",IF(IFERROR(INDEX('Fleet Roster'!$C$4:$C$103,MATCH($L251,'Fleet Roster'!$A$4:$A$103,0)),"Not found")&lt;&gt;"Active","Driver not active",IF(IFERROR(INDEX('Fleet Roster'!$I$4:$I$103,MATCH($M251,'Fleet Roster'!$E$4:$E$103,0)),"Not found")&lt;&gt;"Active","Vehicle unavailable",IF(AND($T251="Delivered",OR($S251="",$P251="")),"Delivered row incomplete",IF(AND(OR($T251="Attempted",$T251="Exception"),$U251=""),"Missing exception code",IF(OR(NOT(ISNUMBER($N251)),$N251&lt;0,$N251&gt;'Settings'!$B$9),"Invalid package count",IF(OR(NOT(ISNUMBER($O251)),AND($P251&lt;&gt;"",NOT(ISNUMBER($P251))),$O251&lt;0,$O251&gt;'Settings'!$B$10,$P251&lt;0,$P251&gt;'Settings'!$B$10),"Invalid miles",IF($X251&gt;$W251,"COD collected exceeds amount","OK")))))))))))),"Review row")</f>
        <v/>
      </c>
    </row>
    <row r="252">
      <c r="A252" s="51" t="n"/>
      <c r="B252" s="26" t="n"/>
      <c r="C252" s="27" t="n"/>
      <c r="D252" s="26" t="n"/>
      <c r="E252" s="26" t="n"/>
      <c r="F252" s="28" t="n"/>
      <c r="G252" s="26" t="n"/>
      <c r="H252" s="26" t="n"/>
      <c r="I252" s="29" t="n"/>
      <c r="J252" s="30" t="n"/>
      <c r="K252" s="30" t="n"/>
      <c r="L252" s="26" t="n"/>
      <c r="M252" s="26" t="n"/>
      <c r="N252" s="27" t="n"/>
      <c r="O252" s="52" t="n"/>
      <c r="P252" s="52" t="n"/>
      <c r="Q252" s="30" t="n"/>
      <c r="R252" s="30" t="n"/>
      <c r="S252" s="30" t="n"/>
      <c r="T252" s="26" t="n"/>
      <c r="U252" s="26" t="n"/>
      <c r="V252" s="28" t="n"/>
      <c r="W252" s="32" t="n"/>
      <c r="X252" s="32" t="n"/>
      <c r="Y252" s="33">
        <f>IFERROR(IF(OR($R252="",$S252=""),"",ROUND(MOD($S252-$R252,1)*1440,0)),"")</f>
        <v/>
      </c>
      <c r="Z252" s="11">
        <f>IFERROR(IF(OR($T252&lt;&gt;"Delivered",$S252="",$K252=""),"",IF($S252&lt;=$K252,"Yes","No")),"")</f>
        <v/>
      </c>
      <c r="AA252" s="33">
        <f>IFERROR(IF(OR($T252&lt;&gt;"Delivered",$S252="",$K252=""),"",ROUND(MAX(0,($S252-$K252)*1440),0)),"")</f>
        <v/>
      </c>
      <c r="AB252" s="53">
        <f>IFERROR(IF(OR($P252="",$O252=""),"",$P252-$O252),"")</f>
        <v/>
      </c>
      <c r="AC252" s="35">
        <f>IFERROR(IF($P252="","",ROUND($P252*'Settings'!$B$6,2)),"")</f>
        <v/>
      </c>
      <c r="AD252" s="35">
        <f>IFERROR(IF($W252="","",MAX(0,$W252-IF($X252="",0,$X252))),"")</f>
        <v/>
      </c>
      <c r="AE252" s="16">
        <f>IFERROR(IF(COUNTA($A252:$X252)=0,"",IF(OR($A252="",$B252="",$C252="",$D252="",$E252="",$F252="",$G252="",$H252="",$I252="",$L252="",$M252="",$N252="",$T252=""),"Missing required field",IF(COUNTIFS($A$4:$A$1000,$A252,$B$4:$B$1000,$B252,$C$4:$C$1000,$C252)&gt;1,"Duplicate route stop",IF(OR($J252="",$K252=""),"Missing delivery window",IF($K252&lt;=$J252,"Invalid delivery window",IF(IFERROR(INDEX('Fleet Roster'!$C$4:$C$103,MATCH($L252,'Fleet Roster'!$A$4:$A$103,0)),"Not found")&lt;&gt;"Active","Driver not active",IF(IFERROR(INDEX('Fleet Roster'!$I$4:$I$103,MATCH($M252,'Fleet Roster'!$E$4:$E$103,0)),"Not found")&lt;&gt;"Active","Vehicle unavailable",IF(AND($T252="Delivered",OR($S252="",$P252="")),"Delivered row incomplete",IF(AND(OR($T252="Attempted",$T252="Exception"),$U252=""),"Missing exception code",IF(OR(NOT(ISNUMBER($N252)),$N252&lt;0,$N252&gt;'Settings'!$B$9),"Invalid package count",IF(OR(NOT(ISNUMBER($O252)),AND($P252&lt;&gt;"",NOT(ISNUMBER($P252))),$O252&lt;0,$O252&gt;'Settings'!$B$10,$P252&lt;0,$P252&gt;'Settings'!$B$10),"Invalid miles",IF($X252&gt;$W252,"COD collected exceeds amount","OK")))))))))))),"Review row")</f>
        <v/>
      </c>
    </row>
    <row r="253">
      <c r="A253" s="51" t="n"/>
      <c r="B253" s="26" t="n"/>
      <c r="C253" s="27" t="n"/>
      <c r="D253" s="26" t="n"/>
      <c r="E253" s="26" t="n"/>
      <c r="F253" s="28" t="n"/>
      <c r="G253" s="26" t="n"/>
      <c r="H253" s="26" t="n"/>
      <c r="I253" s="29" t="n"/>
      <c r="J253" s="30" t="n"/>
      <c r="K253" s="30" t="n"/>
      <c r="L253" s="26" t="n"/>
      <c r="M253" s="26" t="n"/>
      <c r="N253" s="27" t="n"/>
      <c r="O253" s="52" t="n"/>
      <c r="P253" s="52" t="n"/>
      <c r="Q253" s="30" t="n"/>
      <c r="R253" s="30" t="n"/>
      <c r="S253" s="30" t="n"/>
      <c r="T253" s="26" t="n"/>
      <c r="U253" s="26" t="n"/>
      <c r="V253" s="28" t="n"/>
      <c r="W253" s="32" t="n"/>
      <c r="X253" s="32" t="n"/>
      <c r="Y253" s="33">
        <f>IFERROR(IF(OR($R253="",$S253=""),"",ROUND(MOD($S253-$R253,1)*1440,0)),"")</f>
        <v/>
      </c>
      <c r="Z253" s="11">
        <f>IFERROR(IF(OR($T253&lt;&gt;"Delivered",$S253="",$K253=""),"",IF($S253&lt;=$K253,"Yes","No")),"")</f>
        <v/>
      </c>
      <c r="AA253" s="33">
        <f>IFERROR(IF(OR($T253&lt;&gt;"Delivered",$S253="",$K253=""),"",ROUND(MAX(0,($S253-$K253)*1440),0)),"")</f>
        <v/>
      </c>
      <c r="AB253" s="53">
        <f>IFERROR(IF(OR($P253="",$O253=""),"",$P253-$O253),"")</f>
        <v/>
      </c>
      <c r="AC253" s="35">
        <f>IFERROR(IF($P253="","",ROUND($P253*'Settings'!$B$6,2)),"")</f>
        <v/>
      </c>
      <c r="AD253" s="35">
        <f>IFERROR(IF($W253="","",MAX(0,$W253-IF($X253="",0,$X253))),"")</f>
        <v/>
      </c>
      <c r="AE253" s="16">
        <f>IFERROR(IF(COUNTA($A253:$X253)=0,"",IF(OR($A253="",$B253="",$C253="",$D253="",$E253="",$F253="",$G253="",$H253="",$I253="",$L253="",$M253="",$N253="",$T253=""),"Missing required field",IF(COUNTIFS($A$4:$A$1000,$A253,$B$4:$B$1000,$B253,$C$4:$C$1000,$C253)&gt;1,"Duplicate route stop",IF(OR($J253="",$K253=""),"Missing delivery window",IF($K253&lt;=$J253,"Invalid delivery window",IF(IFERROR(INDEX('Fleet Roster'!$C$4:$C$103,MATCH($L253,'Fleet Roster'!$A$4:$A$103,0)),"Not found")&lt;&gt;"Active","Driver not active",IF(IFERROR(INDEX('Fleet Roster'!$I$4:$I$103,MATCH($M253,'Fleet Roster'!$E$4:$E$103,0)),"Not found")&lt;&gt;"Active","Vehicle unavailable",IF(AND($T253="Delivered",OR($S253="",$P253="")),"Delivered row incomplete",IF(AND(OR($T253="Attempted",$T253="Exception"),$U253=""),"Missing exception code",IF(OR(NOT(ISNUMBER($N253)),$N253&lt;0,$N253&gt;'Settings'!$B$9),"Invalid package count",IF(OR(NOT(ISNUMBER($O253)),AND($P253&lt;&gt;"",NOT(ISNUMBER($P253))),$O253&lt;0,$O253&gt;'Settings'!$B$10,$P253&lt;0,$P253&gt;'Settings'!$B$10),"Invalid miles",IF($X253&gt;$W253,"COD collected exceeds amount","OK")))))))))))),"Review row")</f>
        <v/>
      </c>
    </row>
    <row r="254">
      <c r="A254" s="51" t="n"/>
      <c r="B254" s="26" t="n"/>
      <c r="C254" s="27" t="n"/>
      <c r="D254" s="26" t="n"/>
      <c r="E254" s="26" t="n"/>
      <c r="F254" s="28" t="n"/>
      <c r="G254" s="26" t="n"/>
      <c r="H254" s="26" t="n"/>
      <c r="I254" s="29" t="n"/>
      <c r="J254" s="30" t="n"/>
      <c r="K254" s="30" t="n"/>
      <c r="L254" s="26" t="n"/>
      <c r="M254" s="26" t="n"/>
      <c r="N254" s="27" t="n"/>
      <c r="O254" s="52" t="n"/>
      <c r="P254" s="52" t="n"/>
      <c r="Q254" s="30" t="n"/>
      <c r="R254" s="30" t="n"/>
      <c r="S254" s="30" t="n"/>
      <c r="T254" s="26" t="n"/>
      <c r="U254" s="26" t="n"/>
      <c r="V254" s="28" t="n"/>
      <c r="W254" s="32" t="n"/>
      <c r="X254" s="32" t="n"/>
      <c r="Y254" s="33">
        <f>IFERROR(IF(OR($R254="",$S254=""),"",ROUND(MOD($S254-$R254,1)*1440,0)),"")</f>
        <v/>
      </c>
      <c r="Z254" s="11">
        <f>IFERROR(IF(OR($T254&lt;&gt;"Delivered",$S254="",$K254=""),"",IF($S254&lt;=$K254,"Yes","No")),"")</f>
        <v/>
      </c>
      <c r="AA254" s="33">
        <f>IFERROR(IF(OR($T254&lt;&gt;"Delivered",$S254="",$K254=""),"",ROUND(MAX(0,($S254-$K254)*1440),0)),"")</f>
        <v/>
      </c>
      <c r="AB254" s="53">
        <f>IFERROR(IF(OR($P254="",$O254=""),"",$P254-$O254),"")</f>
        <v/>
      </c>
      <c r="AC254" s="35">
        <f>IFERROR(IF($P254="","",ROUND($P254*'Settings'!$B$6,2)),"")</f>
        <v/>
      </c>
      <c r="AD254" s="35">
        <f>IFERROR(IF($W254="","",MAX(0,$W254-IF($X254="",0,$X254))),"")</f>
        <v/>
      </c>
      <c r="AE254" s="16">
        <f>IFERROR(IF(COUNTA($A254:$X254)=0,"",IF(OR($A254="",$B254="",$C254="",$D254="",$E254="",$F254="",$G254="",$H254="",$I254="",$L254="",$M254="",$N254="",$T254=""),"Missing required field",IF(COUNTIFS($A$4:$A$1000,$A254,$B$4:$B$1000,$B254,$C$4:$C$1000,$C254)&gt;1,"Duplicate route stop",IF(OR($J254="",$K254=""),"Missing delivery window",IF($K254&lt;=$J254,"Invalid delivery window",IF(IFERROR(INDEX('Fleet Roster'!$C$4:$C$103,MATCH($L254,'Fleet Roster'!$A$4:$A$103,0)),"Not found")&lt;&gt;"Active","Driver not active",IF(IFERROR(INDEX('Fleet Roster'!$I$4:$I$103,MATCH($M254,'Fleet Roster'!$E$4:$E$103,0)),"Not found")&lt;&gt;"Active","Vehicle unavailable",IF(AND($T254="Delivered",OR($S254="",$P254="")),"Delivered row incomplete",IF(AND(OR($T254="Attempted",$T254="Exception"),$U254=""),"Missing exception code",IF(OR(NOT(ISNUMBER($N254)),$N254&lt;0,$N254&gt;'Settings'!$B$9),"Invalid package count",IF(OR(NOT(ISNUMBER($O254)),AND($P254&lt;&gt;"",NOT(ISNUMBER($P254))),$O254&lt;0,$O254&gt;'Settings'!$B$10,$P254&lt;0,$P254&gt;'Settings'!$B$10),"Invalid miles",IF($X254&gt;$W254,"COD collected exceeds amount","OK")))))))))))),"Review row")</f>
        <v/>
      </c>
    </row>
    <row r="255">
      <c r="A255" s="51" t="n"/>
      <c r="B255" s="26" t="n"/>
      <c r="C255" s="27" t="n"/>
      <c r="D255" s="26" t="n"/>
      <c r="E255" s="26" t="n"/>
      <c r="F255" s="28" t="n"/>
      <c r="G255" s="26" t="n"/>
      <c r="H255" s="26" t="n"/>
      <c r="I255" s="29" t="n"/>
      <c r="J255" s="30" t="n"/>
      <c r="K255" s="30" t="n"/>
      <c r="L255" s="26" t="n"/>
      <c r="M255" s="26" t="n"/>
      <c r="N255" s="27" t="n"/>
      <c r="O255" s="52" t="n"/>
      <c r="P255" s="52" t="n"/>
      <c r="Q255" s="30" t="n"/>
      <c r="R255" s="30" t="n"/>
      <c r="S255" s="30" t="n"/>
      <c r="T255" s="26" t="n"/>
      <c r="U255" s="26" t="n"/>
      <c r="V255" s="28" t="n"/>
      <c r="W255" s="32" t="n"/>
      <c r="X255" s="32" t="n"/>
      <c r="Y255" s="33">
        <f>IFERROR(IF(OR($R255="",$S255=""),"",ROUND(MOD($S255-$R255,1)*1440,0)),"")</f>
        <v/>
      </c>
      <c r="Z255" s="11">
        <f>IFERROR(IF(OR($T255&lt;&gt;"Delivered",$S255="",$K255=""),"",IF($S255&lt;=$K255,"Yes","No")),"")</f>
        <v/>
      </c>
      <c r="AA255" s="33">
        <f>IFERROR(IF(OR($T255&lt;&gt;"Delivered",$S255="",$K255=""),"",ROUND(MAX(0,($S255-$K255)*1440),0)),"")</f>
        <v/>
      </c>
      <c r="AB255" s="53">
        <f>IFERROR(IF(OR($P255="",$O255=""),"",$P255-$O255),"")</f>
        <v/>
      </c>
      <c r="AC255" s="35">
        <f>IFERROR(IF($P255="","",ROUND($P255*'Settings'!$B$6,2)),"")</f>
        <v/>
      </c>
      <c r="AD255" s="35">
        <f>IFERROR(IF($W255="","",MAX(0,$W255-IF($X255="",0,$X255))),"")</f>
        <v/>
      </c>
      <c r="AE255" s="16">
        <f>IFERROR(IF(COUNTA($A255:$X255)=0,"",IF(OR($A255="",$B255="",$C255="",$D255="",$E255="",$F255="",$G255="",$H255="",$I255="",$L255="",$M255="",$N255="",$T255=""),"Missing required field",IF(COUNTIFS($A$4:$A$1000,$A255,$B$4:$B$1000,$B255,$C$4:$C$1000,$C255)&gt;1,"Duplicate route stop",IF(OR($J255="",$K255=""),"Missing delivery window",IF($K255&lt;=$J255,"Invalid delivery window",IF(IFERROR(INDEX('Fleet Roster'!$C$4:$C$103,MATCH($L255,'Fleet Roster'!$A$4:$A$103,0)),"Not found")&lt;&gt;"Active","Driver not active",IF(IFERROR(INDEX('Fleet Roster'!$I$4:$I$103,MATCH($M255,'Fleet Roster'!$E$4:$E$103,0)),"Not found")&lt;&gt;"Active","Vehicle unavailable",IF(AND($T255="Delivered",OR($S255="",$P255="")),"Delivered row incomplete",IF(AND(OR($T255="Attempted",$T255="Exception"),$U255=""),"Missing exception code",IF(OR(NOT(ISNUMBER($N255)),$N255&lt;0,$N255&gt;'Settings'!$B$9),"Invalid package count",IF(OR(NOT(ISNUMBER($O255)),AND($P255&lt;&gt;"",NOT(ISNUMBER($P255))),$O255&lt;0,$O255&gt;'Settings'!$B$10,$P255&lt;0,$P255&gt;'Settings'!$B$10),"Invalid miles",IF($X255&gt;$W255,"COD collected exceeds amount","OK")))))))))))),"Review row")</f>
        <v/>
      </c>
    </row>
    <row r="256">
      <c r="A256" s="51" t="n"/>
      <c r="B256" s="26" t="n"/>
      <c r="C256" s="27" t="n"/>
      <c r="D256" s="26" t="n"/>
      <c r="E256" s="26" t="n"/>
      <c r="F256" s="28" t="n"/>
      <c r="G256" s="26" t="n"/>
      <c r="H256" s="26" t="n"/>
      <c r="I256" s="29" t="n"/>
      <c r="J256" s="30" t="n"/>
      <c r="K256" s="30" t="n"/>
      <c r="L256" s="26" t="n"/>
      <c r="M256" s="26" t="n"/>
      <c r="N256" s="27" t="n"/>
      <c r="O256" s="52" t="n"/>
      <c r="P256" s="52" t="n"/>
      <c r="Q256" s="30" t="n"/>
      <c r="R256" s="30" t="n"/>
      <c r="S256" s="30" t="n"/>
      <c r="T256" s="26" t="n"/>
      <c r="U256" s="26" t="n"/>
      <c r="V256" s="28" t="n"/>
      <c r="W256" s="32" t="n"/>
      <c r="X256" s="32" t="n"/>
      <c r="Y256" s="33">
        <f>IFERROR(IF(OR($R256="",$S256=""),"",ROUND(MOD($S256-$R256,1)*1440,0)),"")</f>
        <v/>
      </c>
      <c r="Z256" s="11">
        <f>IFERROR(IF(OR($T256&lt;&gt;"Delivered",$S256="",$K256=""),"",IF($S256&lt;=$K256,"Yes","No")),"")</f>
        <v/>
      </c>
      <c r="AA256" s="33">
        <f>IFERROR(IF(OR($T256&lt;&gt;"Delivered",$S256="",$K256=""),"",ROUND(MAX(0,($S256-$K256)*1440),0)),"")</f>
        <v/>
      </c>
      <c r="AB256" s="53">
        <f>IFERROR(IF(OR($P256="",$O256=""),"",$P256-$O256),"")</f>
        <v/>
      </c>
      <c r="AC256" s="35">
        <f>IFERROR(IF($P256="","",ROUND($P256*'Settings'!$B$6,2)),"")</f>
        <v/>
      </c>
      <c r="AD256" s="35">
        <f>IFERROR(IF($W256="","",MAX(0,$W256-IF($X256="",0,$X256))),"")</f>
        <v/>
      </c>
      <c r="AE256" s="16">
        <f>IFERROR(IF(COUNTA($A256:$X256)=0,"",IF(OR($A256="",$B256="",$C256="",$D256="",$E256="",$F256="",$G256="",$H256="",$I256="",$L256="",$M256="",$N256="",$T256=""),"Missing required field",IF(COUNTIFS($A$4:$A$1000,$A256,$B$4:$B$1000,$B256,$C$4:$C$1000,$C256)&gt;1,"Duplicate route stop",IF(OR($J256="",$K256=""),"Missing delivery window",IF($K256&lt;=$J256,"Invalid delivery window",IF(IFERROR(INDEX('Fleet Roster'!$C$4:$C$103,MATCH($L256,'Fleet Roster'!$A$4:$A$103,0)),"Not found")&lt;&gt;"Active","Driver not active",IF(IFERROR(INDEX('Fleet Roster'!$I$4:$I$103,MATCH($M256,'Fleet Roster'!$E$4:$E$103,0)),"Not found")&lt;&gt;"Active","Vehicle unavailable",IF(AND($T256="Delivered",OR($S256="",$P256="")),"Delivered row incomplete",IF(AND(OR($T256="Attempted",$T256="Exception"),$U256=""),"Missing exception code",IF(OR(NOT(ISNUMBER($N256)),$N256&lt;0,$N256&gt;'Settings'!$B$9),"Invalid package count",IF(OR(NOT(ISNUMBER($O256)),AND($P256&lt;&gt;"",NOT(ISNUMBER($P256))),$O256&lt;0,$O256&gt;'Settings'!$B$10,$P256&lt;0,$P256&gt;'Settings'!$B$10),"Invalid miles",IF($X256&gt;$W256,"COD collected exceeds amount","OK")))))))))))),"Review row")</f>
        <v/>
      </c>
    </row>
    <row r="257">
      <c r="A257" s="51" t="n"/>
      <c r="B257" s="26" t="n"/>
      <c r="C257" s="27" t="n"/>
      <c r="D257" s="26" t="n"/>
      <c r="E257" s="26" t="n"/>
      <c r="F257" s="28" t="n"/>
      <c r="G257" s="26" t="n"/>
      <c r="H257" s="26" t="n"/>
      <c r="I257" s="29" t="n"/>
      <c r="J257" s="30" t="n"/>
      <c r="K257" s="30" t="n"/>
      <c r="L257" s="26" t="n"/>
      <c r="M257" s="26" t="n"/>
      <c r="N257" s="27" t="n"/>
      <c r="O257" s="52" t="n"/>
      <c r="P257" s="52" t="n"/>
      <c r="Q257" s="30" t="n"/>
      <c r="R257" s="30" t="n"/>
      <c r="S257" s="30" t="n"/>
      <c r="T257" s="26" t="n"/>
      <c r="U257" s="26" t="n"/>
      <c r="V257" s="28" t="n"/>
      <c r="W257" s="32" t="n"/>
      <c r="X257" s="32" t="n"/>
      <c r="Y257" s="33">
        <f>IFERROR(IF(OR($R257="",$S257=""),"",ROUND(MOD($S257-$R257,1)*1440,0)),"")</f>
        <v/>
      </c>
      <c r="Z257" s="11">
        <f>IFERROR(IF(OR($T257&lt;&gt;"Delivered",$S257="",$K257=""),"",IF($S257&lt;=$K257,"Yes","No")),"")</f>
        <v/>
      </c>
      <c r="AA257" s="33">
        <f>IFERROR(IF(OR($T257&lt;&gt;"Delivered",$S257="",$K257=""),"",ROUND(MAX(0,($S257-$K257)*1440),0)),"")</f>
        <v/>
      </c>
      <c r="AB257" s="53">
        <f>IFERROR(IF(OR($P257="",$O257=""),"",$P257-$O257),"")</f>
        <v/>
      </c>
      <c r="AC257" s="35">
        <f>IFERROR(IF($P257="","",ROUND($P257*'Settings'!$B$6,2)),"")</f>
        <v/>
      </c>
      <c r="AD257" s="35">
        <f>IFERROR(IF($W257="","",MAX(0,$W257-IF($X257="",0,$X257))),"")</f>
        <v/>
      </c>
      <c r="AE257" s="16">
        <f>IFERROR(IF(COUNTA($A257:$X257)=0,"",IF(OR($A257="",$B257="",$C257="",$D257="",$E257="",$F257="",$G257="",$H257="",$I257="",$L257="",$M257="",$N257="",$T257=""),"Missing required field",IF(COUNTIFS($A$4:$A$1000,$A257,$B$4:$B$1000,$B257,$C$4:$C$1000,$C257)&gt;1,"Duplicate route stop",IF(OR($J257="",$K257=""),"Missing delivery window",IF($K257&lt;=$J257,"Invalid delivery window",IF(IFERROR(INDEX('Fleet Roster'!$C$4:$C$103,MATCH($L257,'Fleet Roster'!$A$4:$A$103,0)),"Not found")&lt;&gt;"Active","Driver not active",IF(IFERROR(INDEX('Fleet Roster'!$I$4:$I$103,MATCH($M257,'Fleet Roster'!$E$4:$E$103,0)),"Not found")&lt;&gt;"Active","Vehicle unavailable",IF(AND($T257="Delivered",OR($S257="",$P257="")),"Delivered row incomplete",IF(AND(OR($T257="Attempted",$T257="Exception"),$U257=""),"Missing exception code",IF(OR(NOT(ISNUMBER($N257)),$N257&lt;0,$N257&gt;'Settings'!$B$9),"Invalid package count",IF(OR(NOT(ISNUMBER($O257)),AND($P257&lt;&gt;"",NOT(ISNUMBER($P257))),$O257&lt;0,$O257&gt;'Settings'!$B$10,$P257&lt;0,$P257&gt;'Settings'!$B$10),"Invalid miles",IF($X257&gt;$W257,"COD collected exceeds amount","OK")))))))))))),"Review row")</f>
        <v/>
      </c>
    </row>
    <row r="258">
      <c r="A258" s="51" t="n"/>
      <c r="B258" s="26" t="n"/>
      <c r="C258" s="27" t="n"/>
      <c r="D258" s="26" t="n"/>
      <c r="E258" s="26" t="n"/>
      <c r="F258" s="28" t="n"/>
      <c r="G258" s="26" t="n"/>
      <c r="H258" s="26" t="n"/>
      <c r="I258" s="29" t="n"/>
      <c r="J258" s="30" t="n"/>
      <c r="K258" s="30" t="n"/>
      <c r="L258" s="26" t="n"/>
      <c r="M258" s="26" t="n"/>
      <c r="N258" s="27" t="n"/>
      <c r="O258" s="52" t="n"/>
      <c r="P258" s="52" t="n"/>
      <c r="Q258" s="30" t="n"/>
      <c r="R258" s="30" t="n"/>
      <c r="S258" s="30" t="n"/>
      <c r="T258" s="26" t="n"/>
      <c r="U258" s="26" t="n"/>
      <c r="V258" s="28" t="n"/>
      <c r="W258" s="32" t="n"/>
      <c r="X258" s="32" t="n"/>
      <c r="Y258" s="33">
        <f>IFERROR(IF(OR($R258="",$S258=""),"",ROUND(MOD($S258-$R258,1)*1440,0)),"")</f>
        <v/>
      </c>
      <c r="Z258" s="11">
        <f>IFERROR(IF(OR($T258&lt;&gt;"Delivered",$S258="",$K258=""),"",IF($S258&lt;=$K258,"Yes","No")),"")</f>
        <v/>
      </c>
      <c r="AA258" s="33">
        <f>IFERROR(IF(OR($T258&lt;&gt;"Delivered",$S258="",$K258=""),"",ROUND(MAX(0,($S258-$K258)*1440),0)),"")</f>
        <v/>
      </c>
      <c r="AB258" s="53">
        <f>IFERROR(IF(OR($P258="",$O258=""),"",$P258-$O258),"")</f>
        <v/>
      </c>
      <c r="AC258" s="35">
        <f>IFERROR(IF($P258="","",ROUND($P258*'Settings'!$B$6,2)),"")</f>
        <v/>
      </c>
      <c r="AD258" s="35">
        <f>IFERROR(IF($W258="","",MAX(0,$W258-IF($X258="",0,$X258))),"")</f>
        <v/>
      </c>
      <c r="AE258" s="16">
        <f>IFERROR(IF(COUNTA($A258:$X258)=0,"",IF(OR($A258="",$B258="",$C258="",$D258="",$E258="",$F258="",$G258="",$H258="",$I258="",$L258="",$M258="",$N258="",$T258=""),"Missing required field",IF(COUNTIFS($A$4:$A$1000,$A258,$B$4:$B$1000,$B258,$C$4:$C$1000,$C258)&gt;1,"Duplicate route stop",IF(OR($J258="",$K258=""),"Missing delivery window",IF($K258&lt;=$J258,"Invalid delivery window",IF(IFERROR(INDEX('Fleet Roster'!$C$4:$C$103,MATCH($L258,'Fleet Roster'!$A$4:$A$103,0)),"Not found")&lt;&gt;"Active","Driver not active",IF(IFERROR(INDEX('Fleet Roster'!$I$4:$I$103,MATCH($M258,'Fleet Roster'!$E$4:$E$103,0)),"Not found")&lt;&gt;"Active","Vehicle unavailable",IF(AND($T258="Delivered",OR($S258="",$P258="")),"Delivered row incomplete",IF(AND(OR($T258="Attempted",$T258="Exception"),$U258=""),"Missing exception code",IF(OR(NOT(ISNUMBER($N258)),$N258&lt;0,$N258&gt;'Settings'!$B$9),"Invalid package count",IF(OR(NOT(ISNUMBER($O258)),AND($P258&lt;&gt;"",NOT(ISNUMBER($P258))),$O258&lt;0,$O258&gt;'Settings'!$B$10,$P258&lt;0,$P258&gt;'Settings'!$B$10),"Invalid miles",IF($X258&gt;$W258,"COD collected exceeds amount","OK")))))))))))),"Review row")</f>
        <v/>
      </c>
    </row>
    <row r="259">
      <c r="A259" s="51" t="n"/>
      <c r="B259" s="26" t="n"/>
      <c r="C259" s="27" t="n"/>
      <c r="D259" s="26" t="n"/>
      <c r="E259" s="26" t="n"/>
      <c r="F259" s="28" t="n"/>
      <c r="G259" s="26" t="n"/>
      <c r="H259" s="26" t="n"/>
      <c r="I259" s="29" t="n"/>
      <c r="J259" s="30" t="n"/>
      <c r="K259" s="30" t="n"/>
      <c r="L259" s="26" t="n"/>
      <c r="M259" s="26" t="n"/>
      <c r="N259" s="27" t="n"/>
      <c r="O259" s="52" t="n"/>
      <c r="P259" s="52" t="n"/>
      <c r="Q259" s="30" t="n"/>
      <c r="R259" s="30" t="n"/>
      <c r="S259" s="30" t="n"/>
      <c r="T259" s="26" t="n"/>
      <c r="U259" s="26" t="n"/>
      <c r="V259" s="28" t="n"/>
      <c r="W259" s="32" t="n"/>
      <c r="X259" s="32" t="n"/>
      <c r="Y259" s="33">
        <f>IFERROR(IF(OR($R259="",$S259=""),"",ROUND(MOD($S259-$R259,1)*1440,0)),"")</f>
        <v/>
      </c>
      <c r="Z259" s="11">
        <f>IFERROR(IF(OR($T259&lt;&gt;"Delivered",$S259="",$K259=""),"",IF($S259&lt;=$K259,"Yes","No")),"")</f>
        <v/>
      </c>
      <c r="AA259" s="33">
        <f>IFERROR(IF(OR($T259&lt;&gt;"Delivered",$S259="",$K259=""),"",ROUND(MAX(0,($S259-$K259)*1440),0)),"")</f>
        <v/>
      </c>
      <c r="AB259" s="53">
        <f>IFERROR(IF(OR($P259="",$O259=""),"",$P259-$O259),"")</f>
        <v/>
      </c>
      <c r="AC259" s="35">
        <f>IFERROR(IF($P259="","",ROUND($P259*'Settings'!$B$6,2)),"")</f>
        <v/>
      </c>
      <c r="AD259" s="35">
        <f>IFERROR(IF($W259="","",MAX(0,$W259-IF($X259="",0,$X259))),"")</f>
        <v/>
      </c>
      <c r="AE259" s="16">
        <f>IFERROR(IF(COUNTA($A259:$X259)=0,"",IF(OR($A259="",$B259="",$C259="",$D259="",$E259="",$F259="",$G259="",$H259="",$I259="",$L259="",$M259="",$N259="",$T259=""),"Missing required field",IF(COUNTIFS($A$4:$A$1000,$A259,$B$4:$B$1000,$B259,$C$4:$C$1000,$C259)&gt;1,"Duplicate route stop",IF(OR($J259="",$K259=""),"Missing delivery window",IF($K259&lt;=$J259,"Invalid delivery window",IF(IFERROR(INDEX('Fleet Roster'!$C$4:$C$103,MATCH($L259,'Fleet Roster'!$A$4:$A$103,0)),"Not found")&lt;&gt;"Active","Driver not active",IF(IFERROR(INDEX('Fleet Roster'!$I$4:$I$103,MATCH($M259,'Fleet Roster'!$E$4:$E$103,0)),"Not found")&lt;&gt;"Active","Vehicle unavailable",IF(AND($T259="Delivered",OR($S259="",$P259="")),"Delivered row incomplete",IF(AND(OR($T259="Attempted",$T259="Exception"),$U259=""),"Missing exception code",IF(OR(NOT(ISNUMBER($N259)),$N259&lt;0,$N259&gt;'Settings'!$B$9),"Invalid package count",IF(OR(NOT(ISNUMBER($O259)),AND($P259&lt;&gt;"",NOT(ISNUMBER($P259))),$O259&lt;0,$O259&gt;'Settings'!$B$10,$P259&lt;0,$P259&gt;'Settings'!$B$10),"Invalid miles",IF($X259&gt;$W259,"COD collected exceeds amount","OK")))))))))))),"Review row")</f>
        <v/>
      </c>
    </row>
    <row r="260">
      <c r="A260" s="51" t="n"/>
      <c r="B260" s="26" t="n"/>
      <c r="C260" s="27" t="n"/>
      <c r="D260" s="26" t="n"/>
      <c r="E260" s="26" t="n"/>
      <c r="F260" s="28" t="n"/>
      <c r="G260" s="26" t="n"/>
      <c r="H260" s="26" t="n"/>
      <c r="I260" s="29" t="n"/>
      <c r="J260" s="30" t="n"/>
      <c r="K260" s="30" t="n"/>
      <c r="L260" s="26" t="n"/>
      <c r="M260" s="26" t="n"/>
      <c r="N260" s="27" t="n"/>
      <c r="O260" s="52" t="n"/>
      <c r="P260" s="52" t="n"/>
      <c r="Q260" s="30" t="n"/>
      <c r="R260" s="30" t="n"/>
      <c r="S260" s="30" t="n"/>
      <c r="T260" s="26" t="n"/>
      <c r="U260" s="26" t="n"/>
      <c r="V260" s="28" t="n"/>
      <c r="W260" s="32" t="n"/>
      <c r="X260" s="32" t="n"/>
      <c r="Y260" s="33">
        <f>IFERROR(IF(OR($R260="",$S260=""),"",ROUND(MOD($S260-$R260,1)*1440,0)),"")</f>
        <v/>
      </c>
      <c r="Z260" s="11">
        <f>IFERROR(IF(OR($T260&lt;&gt;"Delivered",$S260="",$K260=""),"",IF($S260&lt;=$K260,"Yes","No")),"")</f>
        <v/>
      </c>
      <c r="AA260" s="33">
        <f>IFERROR(IF(OR($T260&lt;&gt;"Delivered",$S260="",$K260=""),"",ROUND(MAX(0,($S260-$K260)*1440),0)),"")</f>
        <v/>
      </c>
      <c r="AB260" s="53">
        <f>IFERROR(IF(OR($P260="",$O260=""),"",$P260-$O260),"")</f>
        <v/>
      </c>
      <c r="AC260" s="35">
        <f>IFERROR(IF($P260="","",ROUND($P260*'Settings'!$B$6,2)),"")</f>
        <v/>
      </c>
      <c r="AD260" s="35">
        <f>IFERROR(IF($W260="","",MAX(0,$W260-IF($X260="",0,$X260))),"")</f>
        <v/>
      </c>
      <c r="AE260" s="16">
        <f>IFERROR(IF(COUNTA($A260:$X260)=0,"",IF(OR($A260="",$B260="",$C260="",$D260="",$E260="",$F260="",$G260="",$H260="",$I260="",$L260="",$M260="",$N260="",$T260=""),"Missing required field",IF(COUNTIFS($A$4:$A$1000,$A260,$B$4:$B$1000,$B260,$C$4:$C$1000,$C260)&gt;1,"Duplicate route stop",IF(OR($J260="",$K260=""),"Missing delivery window",IF($K260&lt;=$J260,"Invalid delivery window",IF(IFERROR(INDEX('Fleet Roster'!$C$4:$C$103,MATCH($L260,'Fleet Roster'!$A$4:$A$103,0)),"Not found")&lt;&gt;"Active","Driver not active",IF(IFERROR(INDEX('Fleet Roster'!$I$4:$I$103,MATCH($M260,'Fleet Roster'!$E$4:$E$103,0)),"Not found")&lt;&gt;"Active","Vehicle unavailable",IF(AND($T260="Delivered",OR($S260="",$P260="")),"Delivered row incomplete",IF(AND(OR($T260="Attempted",$T260="Exception"),$U260=""),"Missing exception code",IF(OR(NOT(ISNUMBER($N260)),$N260&lt;0,$N260&gt;'Settings'!$B$9),"Invalid package count",IF(OR(NOT(ISNUMBER($O260)),AND($P260&lt;&gt;"",NOT(ISNUMBER($P260))),$O260&lt;0,$O260&gt;'Settings'!$B$10,$P260&lt;0,$P260&gt;'Settings'!$B$10),"Invalid miles",IF($X260&gt;$W260,"COD collected exceeds amount","OK")))))))))))),"Review row")</f>
        <v/>
      </c>
    </row>
    <row r="261">
      <c r="A261" s="51" t="n"/>
      <c r="B261" s="26" t="n"/>
      <c r="C261" s="27" t="n"/>
      <c r="D261" s="26" t="n"/>
      <c r="E261" s="26" t="n"/>
      <c r="F261" s="28" t="n"/>
      <c r="G261" s="26" t="n"/>
      <c r="H261" s="26" t="n"/>
      <c r="I261" s="29" t="n"/>
      <c r="J261" s="30" t="n"/>
      <c r="K261" s="30" t="n"/>
      <c r="L261" s="26" t="n"/>
      <c r="M261" s="26" t="n"/>
      <c r="N261" s="27" t="n"/>
      <c r="O261" s="52" t="n"/>
      <c r="P261" s="52" t="n"/>
      <c r="Q261" s="30" t="n"/>
      <c r="R261" s="30" t="n"/>
      <c r="S261" s="30" t="n"/>
      <c r="T261" s="26" t="n"/>
      <c r="U261" s="26" t="n"/>
      <c r="V261" s="28" t="n"/>
      <c r="W261" s="32" t="n"/>
      <c r="X261" s="32" t="n"/>
      <c r="Y261" s="33">
        <f>IFERROR(IF(OR($R261="",$S261=""),"",ROUND(MOD($S261-$R261,1)*1440,0)),"")</f>
        <v/>
      </c>
      <c r="Z261" s="11">
        <f>IFERROR(IF(OR($T261&lt;&gt;"Delivered",$S261="",$K261=""),"",IF($S261&lt;=$K261,"Yes","No")),"")</f>
        <v/>
      </c>
      <c r="AA261" s="33">
        <f>IFERROR(IF(OR($T261&lt;&gt;"Delivered",$S261="",$K261=""),"",ROUND(MAX(0,($S261-$K261)*1440),0)),"")</f>
        <v/>
      </c>
      <c r="AB261" s="53">
        <f>IFERROR(IF(OR($P261="",$O261=""),"",$P261-$O261),"")</f>
        <v/>
      </c>
      <c r="AC261" s="35">
        <f>IFERROR(IF($P261="","",ROUND($P261*'Settings'!$B$6,2)),"")</f>
        <v/>
      </c>
      <c r="AD261" s="35">
        <f>IFERROR(IF($W261="","",MAX(0,$W261-IF($X261="",0,$X261))),"")</f>
        <v/>
      </c>
      <c r="AE261" s="16">
        <f>IFERROR(IF(COUNTA($A261:$X261)=0,"",IF(OR($A261="",$B261="",$C261="",$D261="",$E261="",$F261="",$G261="",$H261="",$I261="",$L261="",$M261="",$N261="",$T261=""),"Missing required field",IF(COUNTIFS($A$4:$A$1000,$A261,$B$4:$B$1000,$B261,$C$4:$C$1000,$C261)&gt;1,"Duplicate route stop",IF(OR($J261="",$K261=""),"Missing delivery window",IF($K261&lt;=$J261,"Invalid delivery window",IF(IFERROR(INDEX('Fleet Roster'!$C$4:$C$103,MATCH($L261,'Fleet Roster'!$A$4:$A$103,0)),"Not found")&lt;&gt;"Active","Driver not active",IF(IFERROR(INDEX('Fleet Roster'!$I$4:$I$103,MATCH($M261,'Fleet Roster'!$E$4:$E$103,0)),"Not found")&lt;&gt;"Active","Vehicle unavailable",IF(AND($T261="Delivered",OR($S261="",$P261="")),"Delivered row incomplete",IF(AND(OR($T261="Attempted",$T261="Exception"),$U261=""),"Missing exception code",IF(OR(NOT(ISNUMBER($N261)),$N261&lt;0,$N261&gt;'Settings'!$B$9),"Invalid package count",IF(OR(NOT(ISNUMBER($O261)),AND($P261&lt;&gt;"",NOT(ISNUMBER($P261))),$O261&lt;0,$O261&gt;'Settings'!$B$10,$P261&lt;0,$P261&gt;'Settings'!$B$10),"Invalid miles",IF($X261&gt;$W261,"COD collected exceeds amount","OK")))))))))))),"Review row")</f>
        <v/>
      </c>
    </row>
    <row r="262">
      <c r="A262" s="51" t="n"/>
      <c r="B262" s="26" t="n"/>
      <c r="C262" s="27" t="n"/>
      <c r="D262" s="26" t="n"/>
      <c r="E262" s="26" t="n"/>
      <c r="F262" s="28" t="n"/>
      <c r="G262" s="26" t="n"/>
      <c r="H262" s="26" t="n"/>
      <c r="I262" s="29" t="n"/>
      <c r="J262" s="30" t="n"/>
      <c r="K262" s="30" t="n"/>
      <c r="L262" s="26" t="n"/>
      <c r="M262" s="26" t="n"/>
      <c r="N262" s="27" t="n"/>
      <c r="O262" s="52" t="n"/>
      <c r="P262" s="52" t="n"/>
      <c r="Q262" s="30" t="n"/>
      <c r="R262" s="30" t="n"/>
      <c r="S262" s="30" t="n"/>
      <c r="T262" s="26" t="n"/>
      <c r="U262" s="26" t="n"/>
      <c r="V262" s="28" t="n"/>
      <c r="W262" s="32" t="n"/>
      <c r="X262" s="32" t="n"/>
      <c r="Y262" s="33">
        <f>IFERROR(IF(OR($R262="",$S262=""),"",ROUND(MOD($S262-$R262,1)*1440,0)),"")</f>
        <v/>
      </c>
      <c r="Z262" s="11">
        <f>IFERROR(IF(OR($T262&lt;&gt;"Delivered",$S262="",$K262=""),"",IF($S262&lt;=$K262,"Yes","No")),"")</f>
        <v/>
      </c>
      <c r="AA262" s="33">
        <f>IFERROR(IF(OR($T262&lt;&gt;"Delivered",$S262="",$K262=""),"",ROUND(MAX(0,($S262-$K262)*1440),0)),"")</f>
        <v/>
      </c>
      <c r="AB262" s="53">
        <f>IFERROR(IF(OR($P262="",$O262=""),"",$P262-$O262),"")</f>
        <v/>
      </c>
      <c r="AC262" s="35">
        <f>IFERROR(IF($P262="","",ROUND($P262*'Settings'!$B$6,2)),"")</f>
        <v/>
      </c>
      <c r="AD262" s="35">
        <f>IFERROR(IF($W262="","",MAX(0,$W262-IF($X262="",0,$X262))),"")</f>
        <v/>
      </c>
      <c r="AE262" s="16">
        <f>IFERROR(IF(COUNTA($A262:$X262)=0,"",IF(OR($A262="",$B262="",$C262="",$D262="",$E262="",$F262="",$G262="",$H262="",$I262="",$L262="",$M262="",$N262="",$T262=""),"Missing required field",IF(COUNTIFS($A$4:$A$1000,$A262,$B$4:$B$1000,$B262,$C$4:$C$1000,$C262)&gt;1,"Duplicate route stop",IF(OR($J262="",$K262=""),"Missing delivery window",IF($K262&lt;=$J262,"Invalid delivery window",IF(IFERROR(INDEX('Fleet Roster'!$C$4:$C$103,MATCH($L262,'Fleet Roster'!$A$4:$A$103,0)),"Not found")&lt;&gt;"Active","Driver not active",IF(IFERROR(INDEX('Fleet Roster'!$I$4:$I$103,MATCH($M262,'Fleet Roster'!$E$4:$E$103,0)),"Not found")&lt;&gt;"Active","Vehicle unavailable",IF(AND($T262="Delivered",OR($S262="",$P262="")),"Delivered row incomplete",IF(AND(OR($T262="Attempted",$T262="Exception"),$U262=""),"Missing exception code",IF(OR(NOT(ISNUMBER($N262)),$N262&lt;0,$N262&gt;'Settings'!$B$9),"Invalid package count",IF(OR(NOT(ISNUMBER($O262)),AND($P262&lt;&gt;"",NOT(ISNUMBER($P262))),$O262&lt;0,$O262&gt;'Settings'!$B$10,$P262&lt;0,$P262&gt;'Settings'!$B$10),"Invalid miles",IF($X262&gt;$W262,"COD collected exceeds amount","OK")))))))))))),"Review row")</f>
        <v/>
      </c>
    </row>
    <row r="263">
      <c r="A263" s="51" t="n"/>
      <c r="B263" s="26" t="n"/>
      <c r="C263" s="27" t="n"/>
      <c r="D263" s="26" t="n"/>
      <c r="E263" s="26" t="n"/>
      <c r="F263" s="28" t="n"/>
      <c r="G263" s="26" t="n"/>
      <c r="H263" s="26" t="n"/>
      <c r="I263" s="29" t="n"/>
      <c r="J263" s="30" t="n"/>
      <c r="K263" s="30" t="n"/>
      <c r="L263" s="26" t="n"/>
      <c r="M263" s="26" t="n"/>
      <c r="N263" s="27" t="n"/>
      <c r="O263" s="52" t="n"/>
      <c r="P263" s="52" t="n"/>
      <c r="Q263" s="30" t="n"/>
      <c r="R263" s="30" t="n"/>
      <c r="S263" s="30" t="n"/>
      <c r="T263" s="26" t="n"/>
      <c r="U263" s="26" t="n"/>
      <c r="V263" s="28" t="n"/>
      <c r="W263" s="32" t="n"/>
      <c r="X263" s="32" t="n"/>
      <c r="Y263" s="33">
        <f>IFERROR(IF(OR($R263="",$S263=""),"",ROUND(MOD($S263-$R263,1)*1440,0)),"")</f>
        <v/>
      </c>
      <c r="Z263" s="11">
        <f>IFERROR(IF(OR($T263&lt;&gt;"Delivered",$S263="",$K263=""),"",IF($S263&lt;=$K263,"Yes","No")),"")</f>
        <v/>
      </c>
      <c r="AA263" s="33">
        <f>IFERROR(IF(OR($T263&lt;&gt;"Delivered",$S263="",$K263=""),"",ROUND(MAX(0,($S263-$K263)*1440),0)),"")</f>
        <v/>
      </c>
      <c r="AB263" s="53">
        <f>IFERROR(IF(OR($P263="",$O263=""),"",$P263-$O263),"")</f>
        <v/>
      </c>
      <c r="AC263" s="35">
        <f>IFERROR(IF($P263="","",ROUND($P263*'Settings'!$B$6,2)),"")</f>
        <v/>
      </c>
      <c r="AD263" s="35">
        <f>IFERROR(IF($W263="","",MAX(0,$W263-IF($X263="",0,$X263))),"")</f>
        <v/>
      </c>
      <c r="AE263" s="16">
        <f>IFERROR(IF(COUNTA($A263:$X263)=0,"",IF(OR($A263="",$B263="",$C263="",$D263="",$E263="",$F263="",$G263="",$H263="",$I263="",$L263="",$M263="",$N263="",$T263=""),"Missing required field",IF(COUNTIFS($A$4:$A$1000,$A263,$B$4:$B$1000,$B263,$C$4:$C$1000,$C263)&gt;1,"Duplicate route stop",IF(OR($J263="",$K263=""),"Missing delivery window",IF($K263&lt;=$J263,"Invalid delivery window",IF(IFERROR(INDEX('Fleet Roster'!$C$4:$C$103,MATCH($L263,'Fleet Roster'!$A$4:$A$103,0)),"Not found")&lt;&gt;"Active","Driver not active",IF(IFERROR(INDEX('Fleet Roster'!$I$4:$I$103,MATCH($M263,'Fleet Roster'!$E$4:$E$103,0)),"Not found")&lt;&gt;"Active","Vehicle unavailable",IF(AND($T263="Delivered",OR($S263="",$P263="")),"Delivered row incomplete",IF(AND(OR($T263="Attempted",$T263="Exception"),$U263=""),"Missing exception code",IF(OR(NOT(ISNUMBER($N263)),$N263&lt;0,$N263&gt;'Settings'!$B$9),"Invalid package count",IF(OR(NOT(ISNUMBER($O263)),AND($P263&lt;&gt;"",NOT(ISNUMBER($P263))),$O263&lt;0,$O263&gt;'Settings'!$B$10,$P263&lt;0,$P263&gt;'Settings'!$B$10),"Invalid miles",IF($X263&gt;$W263,"COD collected exceeds amount","OK")))))))))))),"Review row")</f>
        <v/>
      </c>
    </row>
    <row r="264">
      <c r="A264" s="51" t="n"/>
      <c r="B264" s="26" t="n"/>
      <c r="C264" s="27" t="n"/>
      <c r="D264" s="26" t="n"/>
      <c r="E264" s="26" t="n"/>
      <c r="F264" s="28" t="n"/>
      <c r="G264" s="26" t="n"/>
      <c r="H264" s="26" t="n"/>
      <c r="I264" s="29" t="n"/>
      <c r="J264" s="30" t="n"/>
      <c r="K264" s="30" t="n"/>
      <c r="L264" s="26" t="n"/>
      <c r="M264" s="26" t="n"/>
      <c r="N264" s="27" t="n"/>
      <c r="O264" s="52" t="n"/>
      <c r="P264" s="52" t="n"/>
      <c r="Q264" s="30" t="n"/>
      <c r="R264" s="30" t="n"/>
      <c r="S264" s="30" t="n"/>
      <c r="T264" s="26" t="n"/>
      <c r="U264" s="26" t="n"/>
      <c r="V264" s="28" t="n"/>
      <c r="W264" s="32" t="n"/>
      <c r="X264" s="32" t="n"/>
      <c r="Y264" s="33">
        <f>IFERROR(IF(OR($R264="",$S264=""),"",ROUND(MOD($S264-$R264,1)*1440,0)),"")</f>
        <v/>
      </c>
      <c r="Z264" s="11">
        <f>IFERROR(IF(OR($T264&lt;&gt;"Delivered",$S264="",$K264=""),"",IF($S264&lt;=$K264,"Yes","No")),"")</f>
        <v/>
      </c>
      <c r="AA264" s="33">
        <f>IFERROR(IF(OR($T264&lt;&gt;"Delivered",$S264="",$K264=""),"",ROUND(MAX(0,($S264-$K264)*1440),0)),"")</f>
        <v/>
      </c>
      <c r="AB264" s="53">
        <f>IFERROR(IF(OR($P264="",$O264=""),"",$P264-$O264),"")</f>
        <v/>
      </c>
      <c r="AC264" s="35">
        <f>IFERROR(IF($P264="","",ROUND($P264*'Settings'!$B$6,2)),"")</f>
        <v/>
      </c>
      <c r="AD264" s="35">
        <f>IFERROR(IF($W264="","",MAX(0,$W264-IF($X264="",0,$X264))),"")</f>
        <v/>
      </c>
      <c r="AE264" s="16">
        <f>IFERROR(IF(COUNTA($A264:$X264)=0,"",IF(OR($A264="",$B264="",$C264="",$D264="",$E264="",$F264="",$G264="",$H264="",$I264="",$L264="",$M264="",$N264="",$T264=""),"Missing required field",IF(COUNTIFS($A$4:$A$1000,$A264,$B$4:$B$1000,$B264,$C$4:$C$1000,$C264)&gt;1,"Duplicate route stop",IF(OR($J264="",$K264=""),"Missing delivery window",IF($K264&lt;=$J264,"Invalid delivery window",IF(IFERROR(INDEX('Fleet Roster'!$C$4:$C$103,MATCH($L264,'Fleet Roster'!$A$4:$A$103,0)),"Not found")&lt;&gt;"Active","Driver not active",IF(IFERROR(INDEX('Fleet Roster'!$I$4:$I$103,MATCH($M264,'Fleet Roster'!$E$4:$E$103,0)),"Not found")&lt;&gt;"Active","Vehicle unavailable",IF(AND($T264="Delivered",OR($S264="",$P264="")),"Delivered row incomplete",IF(AND(OR($T264="Attempted",$T264="Exception"),$U264=""),"Missing exception code",IF(OR(NOT(ISNUMBER($N264)),$N264&lt;0,$N264&gt;'Settings'!$B$9),"Invalid package count",IF(OR(NOT(ISNUMBER($O264)),AND($P264&lt;&gt;"",NOT(ISNUMBER($P264))),$O264&lt;0,$O264&gt;'Settings'!$B$10,$P264&lt;0,$P264&gt;'Settings'!$B$10),"Invalid miles",IF($X264&gt;$W264,"COD collected exceeds amount","OK")))))))))))),"Review row")</f>
        <v/>
      </c>
    </row>
    <row r="265">
      <c r="A265" s="51" t="n"/>
      <c r="B265" s="26" t="n"/>
      <c r="C265" s="27" t="n"/>
      <c r="D265" s="26" t="n"/>
      <c r="E265" s="26" t="n"/>
      <c r="F265" s="28" t="n"/>
      <c r="G265" s="26" t="n"/>
      <c r="H265" s="26" t="n"/>
      <c r="I265" s="29" t="n"/>
      <c r="J265" s="30" t="n"/>
      <c r="K265" s="30" t="n"/>
      <c r="L265" s="26" t="n"/>
      <c r="M265" s="26" t="n"/>
      <c r="N265" s="27" t="n"/>
      <c r="O265" s="52" t="n"/>
      <c r="P265" s="52" t="n"/>
      <c r="Q265" s="30" t="n"/>
      <c r="R265" s="30" t="n"/>
      <c r="S265" s="30" t="n"/>
      <c r="T265" s="26" t="n"/>
      <c r="U265" s="26" t="n"/>
      <c r="V265" s="28" t="n"/>
      <c r="W265" s="32" t="n"/>
      <c r="X265" s="32" t="n"/>
      <c r="Y265" s="33">
        <f>IFERROR(IF(OR($R265="",$S265=""),"",ROUND(MOD($S265-$R265,1)*1440,0)),"")</f>
        <v/>
      </c>
      <c r="Z265" s="11">
        <f>IFERROR(IF(OR($T265&lt;&gt;"Delivered",$S265="",$K265=""),"",IF($S265&lt;=$K265,"Yes","No")),"")</f>
        <v/>
      </c>
      <c r="AA265" s="33">
        <f>IFERROR(IF(OR($T265&lt;&gt;"Delivered",$S265="",$K265=""),"",ROUND(MAX(0,($S265-$K265)*1440),0)),"")</f>
        <v/>
      </c>
      <c r="AB265" s="53">
        <f>IFERROR(IF(OR($P265="",$O265=""),"",$P265-$O265),"")</f>
        <v/>
      </c>
      <c r="AC265" s="35">
        <f>IFERROR(IF($P265="","",ROUND($P265*'Settings'!$B$6,2)),"")</f>
        <v/>
      </c>
      <c r="AD265" s="35">
        <f>IFERROR(IF($W265="","",MAX(0,$W265-IF($X265="",0,$X265))),"")</f>
        <v/>
      </c>
      <c r="AE265" s="16">
        <f>IFERROR(IF(COUNTA($A265:$X265)=0,"",IF(OR($A265="",$B265="",$C265="",$D265="",$E265="",$F265="",$G265="",$H265="",$I265="",$L265="",$M265="",$N265="",$T265=""),"Missing required field",IF(COUNTIFS($A$4:$A$1000,$A265,$B$4:$B$1000,$B265,$C$4:$C$1000,$C265)&gt;1,"Duplicate route stop",IF(OR($J265="",$K265=""),"Missing delivery window",IF($K265&lt;=$J265,"Invalid delivery window",IF(IFERROR(INDEX('Fleet Roster'!$C$4:$C$103,MATCH($L265,'Fleet Roster'!$A$4:$A$103,0)),"Not found")&lt;&gt;"Active","Driver not active",IF(IFERROR(INDEX('Fleet Roster'!$I$4:$I$103,MATCH($M265,'Fleet Roster'!$E$4:$E$103,0)),"Not found")&lt;&gt;"Active","Vehicle unavailable",IF(AND($T265="Delivered",OR($S265="",$P265="")),"Delivered row incomplete",IF(AND(OR($T265="Attempted",$T265="Exception"),$U265=""),"Missing exception code",IF(OR(NOT(ISNUMBER($N265)),$N265&lt;0,$N265&gt;'Settings'!$B$9),"Invalid package count",IF(OR(NOT(ISNUMBER($O265)),AND($P265&lt;&gt;"",NOT(ISNUMBER($P265))),$O265&lt;0,$O265&gt;'Settings'!$B$10,$P265&lt;0,$P265&gt;'Settings'!$B$10),"Invalid miles",IF($X265&gt;$W265,"COD collected exceeds amount","OK")))))))))))),"Review row")</f>
        <v/>
      </c>
    </row>
    <row r="266">
      <c r="A266" s="51" t="n"/>
      <c r="B266" s="26" t="n"/>
      <c r="C266" s="27" t="n"/>
      <c r="D266" s="26" t="n"/>
      <c r="E266" s="26" t="n"/>
      <c r="F266" s="28" t="n"/>
      <c r="G266" s="26" t="n"/>
      <c r="H266" s="26" t="n"/>
      <c r="I266" s="29" t="n"/>
      <c r="J266" s="30" t="n"/>
      <c r="K266" s="30" t="n"/>
      <c r="L266" s="26" t="n"/>
      <c r="M266" s="26" t="n"/>
      <c r="N266" s="27" t="n"/>
      <c r="O266" s="52" t="n"/>
      <c r="P266" s="52" t="n"/>
      <c r="Q266" s="30" t="n"/>
      <c r="R266" s="30" t="n"/>
      <c r="S266" s="30" t="n"/>
      <c r="T266" s="26" t="n"/>
      <c r="U266" s="26" t="n"/>
      <c r="V266" s="28" t="n"/>
      <c r="W266" s="32" t="n"/>
      <c r="X266" s="32" t="n"/>
      <c r="Y266" s="33">
        <f>IFERROR(IF(OR($R266="",$S266=""),"",ROUND(MOD($S266-$R266,1)*1440,0)),"")</f>
        <v/>
      </c>
      <c r="Z266" s="11">
        <f>IFERROR(IF(OR($T266&lt;&gt;"Delivered",$S266="",$K266=""),"",IF($S266&lt;=$K266,"Yes","No")),"")</f>
        <v/>
      </c>
      <c r="AA266" s="33">
        <f>IFERROR(IF(OR($T266&lt;&gt;"Delivered",$S266="",$K266=""),"",ROUND(MAX(0,($S266-$K266)*1440),0)),"")</f>
        <v/>
      </c>
      <c r="AB266" s="53">
        <f>IFERROR(IF(OR($P266="",$O266=""),"",$P266-$O266),"")</f>
        <v/>
      </c>
      <c r="AC266" s="35">
        <f>IFERROR(IF($P266="","",ROUND($P266*'Settings'!$B$6,2)),"")</f>
        <v/>
      </c>
      <c r="AD266" s="35">
        <f>IFERROR(IF($W266="","",MAX(0,$W266-IF($X266="",0,$X266))),"")</f>
        <v/>
      </c>
      <c r="AE266" s="16">
        <f>IFERROR(IF(COUNTA($A266:$X266)=0,"",IF(OR($A266="",$B266="",$C266="",$D266="",$E266="",$F266="",$G266="",$H266="",$I266="",$L266="",$M266="",$N266="",$T266=""),"Missing required field",IF(COUNTIFS($A$4:$A$1000,$A266,$B$4:$B$1000,$B266,$C$4:$C$1000,$C266)&gt;1,"Duplicate route stop",IF(OR($J266="",$K266=""),"Missing delivery window",IF($K266&lt;=$J266,"Invalid delivery window",IF(IFERROR(INDEX('Fleet Roster'!$C$4:$C$103,MATCH($L266,'Fleet Roster'!$A$4:$A$103,0)),"Not found")&lt;&gt;"Active","Driver not active",IF(IFERROR(INDEX('Fleet Roster'!$I$4:$I$103,MATCH($M266,'Fleet Roster'!$E$4:$E$103,0)),"Not found")&lt;&gt;"Active","Vehicle unavailable",IF(AND($T266="Delivered",OR($S266="",$P266="")),"Delivered row incomplete",IF(AND(OR($T266="Attempted",$T266="Exception"),$U266=""),"Missing exception code",IF(OR(NOT(ISNUMBER($N266)),$N266&lt;0,$N266&gt;'Settings'!$B$9),"Invalid package count",IF(OR(NOT(ISNUMBER($O266)),AND($P266&lt;&gt;"",NOT(ISNUMBER($P266))),$O266&lt;0,$O266&gt;'Settings'!$B$10,$P266&lt;0,$P266&gt;'Settings'!$B$10),"Invalid miles",IF($X266&gt;$W266,"COD collected exceeds amount","OK")))))))))))),"Review row")</f>
        <v/>
      </c>
    </row>
    <row r="267">
      <c r="A267" s="51" t="n"/>
      <c r="B267" s="26" t="n"/>
      <c r="C267" s="27" t="n"/>
      <c r="D267" s="26" t="n"/>
      <c r="E267" s="26" t="n"/>
      <c r="F267" s="28" t="n"/>
      <c r="G267" s="26" t="n"/>
      <c r="H267" s="26" t="n"/>
      <c r="I267" s="29" t="n"/>
      <c r="J267" s="30" t="n"/>
      <c r="K267" s="30" t="n"/>
      <c r="L267" s="26" t="n"/>
      <c r="M267" s="26" t="n"/>
      <c r="N267" s="27" t="n"/>
      <c r="O267" s="52" t="n"/>
      <c r="P267" s="52" t="n"/>
      <c r="Q267" s="30" t="n"/>
      <c r="R267" s="30" t="n"/>
      <c r="S267" s="30" t="n"/>
      <c r="T267" s="26" t="n"/>
      <c r="U267" s="26" t="n"/>
      <c r="V267" s="28" t="n"/>
      <c r="W267" s="32" t="n"/>
      <c r="X267" s="32" t="n"/>
      <c r="Y267" s="33">
        <f>IFERROR(IF(OR($R267="",$S267=""),"",ROUND(MOD($S267-$R267,1)*1440,0)),"")</f>
        <v/>
      </c>
      <c r="Z267" s="11">
        <f>IFERROR(IF(OR($T267&lt;&gt;"Delivered",$S267="",$K267=""),"",IF($S267&lt;=$K267,"Yes","No")),"")</f>
        <v/>
      </c>
      <c r="AA267" s="33">
        <f>IFERROR(IF(OR($T267&lt;&gt;"Delivered",$S267="",$K267=""),"",ROUND(MAX(0,($S267-$K267)*1440),0)),"")</f>
        <v/>
      </c>
      <c r="AB267" s="53">
        <f>IFERROR(IF(OR($P267="",$O267=""),"",$P267-$O267),"")</f>
        <v/>
      </c>
      <c r="AC267" s="35">
        <f>IFERROR(IF($P267="","",ROUND($P267*'Settings'!$B$6,2)),"")</f>
        <v/>
      </c>
      <c r="AD267" s="35">
        <f>IFERROR(IF($W267="","",MAX(0,$W267-IF($X267="",0,$X267))),"")</f>
        <v/>
      </c>
      <c r="AE267" s="16">
        <f>IFERROR(IF(COUNTA($A267:$X267)=0,"",IF(OR($A267="",$B267="",$C267="",$D267="",$E267="",$F267="",$G267="",$H267="",$I267="",$L267="",$M267="",$N267="",$T267=""),"Missing required field",IF(COUNTIFS($A$4:$A$1000,$A267,$B$4:$B$1000,$B267,$C$4:$C$1000,$C267)&gt;1,"Duplicate route stop",IF(OR($J267="",$K267=""),"Missing delivery window",IF($K267&lt;=$J267,"Invalid delivery window",IF(IFERROR(INDEX('Fleet Roster'!$C$4:$C$103,MATCH($L267,'Fleet Roster'!$A$4:$A$103,0)),"Not found")&lt;&gt;"Active","Driver not active",IF(IFERROR(INDEX('Fleet Roster'!$I$4:$I$103,MATCH($M267,'Fleet Roster'!$E$4:$E$103,0)),"Not found")&lt;&gt;"Active","Vehicle unavailable",IF(AND($T267="Delivered",OR($S267="",$P267="")),"Delivered row incomplete",IF(AND(OR($T267="Attempted",$T267="Exception"),$U267=""),"Missing exception code",IF(OR(NOT(ISNUMBER($N267)),$N267&lt;0,$N267&gt;'Settings'!$B$9),"Invalid package count",IF(OR(NOT(ISNUMBER($O267)),AND($P267&lt;&gt;"",NOT(ISNUMBER($P267))),$O267&lt;0,$O267&gt;'Settings'!$B$10,$P267&lt;0,$P267&gt;'Settings'!$B$10),"Invalid miles",IF($X267&gt;$W267,"COD collected exceeds amount","OK")))))))))))),"Review row")</f>
        <v/>
      </c>
    </row>
    <row r="268">
      <c r="A268" s="51" t="n"/>
      <c r="B268" s="26" t="n"/>
      <c r="C268" s="27" t="n"/>
      <c r="D268" s="26" t="n"/>
      <c r="E268" s="26" t="n"/>
      <c r="F268" s="28" t="n"/>
      <c r="G268" s="26" t="n"/>
      <c r="H268" s="26" t="n"/>
      <c r="I268" s="29" t="n"/>
      <c r="J268" s="30" t="n"/>
      <c r="K268" s="30" t="n"/>
      <c r="L268" s="26" t="n"/>
      <c r="M268" s="26" t="n"/>
      <c r="N268" s="27" t="n"/>
      <c r="O268" s="52" t="n"/>
      <c r="P268" s="52" t="n"/>
      <c r="Q268" s="30" t="n"/>
      <c r="R268" s="30" t="n"/>
      <c r="S268" s="30" t="n"/>
      <c r="T268" s="26" t="n"/>
      <c r="U268" s="26" t="n"/>
      <c r="V268" s="28" t="n"/>
      <c r="W268" s="32" t="n"/>
      <c r="X268" s="32" t="n"/>
      <c r="Y268" s="33">
        <f>IFERROR(IF(OR($R268="",$S268=""),"",ROUND(MOD($S268-$R268,1)*1440,0)),"")</f>
        <v/>
      </c>
      <c r="Z268" s="11">
        <f>IFERROR(IF(OR($T268&lt;&gt;"Delivered",$S268="",$K268=""),"",IF($S268&lt;=$K268,"Yes","No")),"")</f>
        <v/>
      </c>
      <c r="AA268" s="33">
        <f>IFERROR(IF(OR($T268&lt;&gt;"Delivered",$S268="",$K268=""),"",ROUND(MAX(0,($S268-$K268)*1440),0)),"")</f>
        <v/>
      </c>
      <c r="AB268" s="53">
        <f>IFERROR(IF(OR($P268="",$O268=""),"",$P268-$O268),"")</f>
        <v/>
      </c>
      <c r="AC268" s="35">
        <f>IFERROR(IF($P268="","",ROUND($P268*'Settings'!$B$6,2)),"")</f>
        <v/>
      </c>
      <c r="AD268" s="35">
        <f>IFERROR(IF($W268="","",MAX(0,$W268-IF($X268="",0,$X268))),"")</f>
        <v/>
      </c>
      <c r="AE268" s="16">
        <f>IFERROR(IF(COUNTA($A268:$X268)=0,"",IF(OR($A268="",$B268="",$C268="",$D268="",$E268="",$F268="",$G268="",$H268="",$I268="",$L268="",$M268="",$N268="",$T268=""),"Missing required field",IF(COUNTIFS($A$4:$A$1000,$A268,$B$4:$B$1000,$B268,$C$4:$C$1000,$C268)&gt;1,"Duplicate route stop",IF(OR($J268="",$K268=""),"Missing delivery window",IF($K268&lt;=$J268,"Invalid delivery window",IF(IFERROR(INDEX('Fleet Roster'!$C$4:$C$103,MATCH($L268,'Fleet Roster'!$A$4:$A$103,0)),"Not found")&lt;&gt;"Active","Driver not active",IF(IFERROR(INDEX('Fleet Roster'!$I$4:$I$103,MATCH($M268,'Fleet Roster'!$E$4:$E$103,0)),"Not found")&lt;&gt;"Active","Vehicle unavailable",IF(AND($T268="Delivered",OR($S268="",$P268="")),"Delivered row incomplete",IF(AND(OR($T268="Attempted",$T268="Exception"),$U268=""),"Missing exception code",IF(OR(NOT(ISNUMBER($N268)),$N268&lt;0,$N268&gt;'Settings'!$B$9),"Invalid package count",IF(OR(NOT(ISNUMBER($O268)),AND($P268&lt;&gt;"",NOT(ISNUMBER($P268))),$O268&lt;0,$O268&gt;'Settings'!$B$10,$P268&lt;0,$P268&gt;'Settings'!$B$10),"Invalid miles",IF($X268&gt;$W268,"COD collected exceeds amount","OK")))))))))))),"Review row")</f>
        <v/>
      </c>
    </row>
    <row r="269">
      <c r="A269" s="51" t="n"/>
      <c r="B269" s="26" t="n"/>
      <c r="C269" s="27" t="n"/>
      <c r="D269" s="26" t="n"/>
      <c r="E269" s="26" t="n"/>
      <c r="F269" s="28" t="n"/>
      <c r="G269" s="26" t="n"/>
      <c r="H269" s="26" t="n"/>
      <c r="I269" s="29" t="n"/>
      <c r="J269" s="30" t="n"/>
      <c r="K269" s="30" t="n"/>
      <c r="L269" s="26" t="n"/>
      <c r="M269" s="26" t="n"/>
      <c r="N269" s="27" t="n"/>
      <c r="O269" s="52" t="n"/>
      <c r="P269" s="52" t="n"/>
      <c r="Q269" s="30" t="n"/>
      <c r="R269" s="30" t="n"/>
      <c r="S269" s="30" t="n"/>
      <c r="T269" s="26" t="n"/>
      <c r="U269" s="26" t="n"/>
      <c r="V269" s="28" t="n"/>
      <c r="W269" s="32" t="n"/>
      <c r="X269" s="32" t="n"/>
      <c r="Y269" s="33">
        <f>IFERROR(IF(OR($R269="",$S269=""),"",ROUND(MOD($S269-$R269,1)*1440,0)),"")</f>
        <v/>
      </c>
      <c r="Z269" s="11">
        <f>IFERROR(IF(OR($T269&lt;&gt;"Delivered",$S269="",$K269=""),"",IF($S269&lt;=$K269,"Yes","No")),"")</f>
        <v/>
      </c>
      <c r="AA269" s="33">
        <f>IFERROR(IF(OR($T269&lt;&gt;"Delivered",$S269="",$K269=""),"",ROUND(MAX(0,($S269-$K269)*1440),0)),"")</f>
        <v/>
      </c>
      <c r="AB269" s="53">
        <f>IFERROR(IF(OR($P269="",$O269=""),"",$P269-$O269),"")</f>
        <v/>
      </c>
      <c r="AC269" s="35">
        <f>IFERROR(IF($P269="","",ROUND($P269*'Settings'!$B$6,2)),"")</f>
        <v/>
      </c>
      <c r="AD269" s="35">
        <f>IFERROR(IF($W269="","",MAX(0,$W269-IF($X269="",0,$X269))),"")</f>
        <v/>
      </c>
      <c r="AE269" s="16">
        <f>IFERROR(IF(COUNTA($A269:$X269)=0,"",IF(OR($A269="",$B269="",$C269="",$D269="",$E269="",$F269="",$G269="",$H269="",$I269="",$L269="",$M269="",$N269="",$T269=""),"Missing required field",IF(COUNTIFS($A$4:$A$1000,$A269,$B$4:$B$1000,$B269,$C$4:$C$1000,$C269)&gt;1,"Duplicate route stop",IF(OR($J269="",$K269=""),"Missing delivery window",IF($K269&lt;=$J269,"Invalid delivery window",IF(IFERROR(INDEX('Fleet Roster'!$C$4:$C$103,MATCH($L269,'Fleet Roster'!$A$4:$A$103,0)),"Not found")&lt;&gt;"Active","Driver not active",IF(IFERROR(INDEX('Fleet Roster'!$I$4:$I$103,MATCH($M269,'Fleet Roster'!$E$4:$E$103,0)),"Not found")&lt;&gt;"Active","Vehicle unavailable",IF(AND($T269="Delivered",OR($S269="",$P269="")),"Delivered row incomplete",IF(AND(OR($T269="Attempted",$T269="Exception"),$U269=""),"Missing exception code",IF(OR(NOT(ISNUMBER($N269)),$N269&lt;0,$N269&gt;'Settings'!$B$9),"Invalid package count",IF(OR(NOT(ISNUMBER($O269)),AND($P269&lt;&gt;"",NOT(ISNUMBER($P269))),$O269&lt;0,$O269&gt;'Settings'!$B$10,$P269&lt;0,$P269&gt;'Settings'!$B$10),"Invalid miles",IF($X269&gt;$W269,"COD collected exceeds amount","OK")))))))))))),"Review row")</f>
        <v/>
      </c>
    </row>
    <row r="270">
      <c r="A270" s="51" t="n"/>
      <c r="B270" s="26" t="n"/>
      <c r="C270" s="27" t="n"/>
      <c r="D270" s="26" t="n"/>
      <c r="E270" s="26" t="n"/>
      <c r="F270" s="28" t="n"/>
      <c r="G270" s="26" t="n"/>
      <c r="H270" s="26" t="n"/>
      <c r="I270" s="29" t="n"/>
      <c r="J270" s="30" t="n"/>
      <c r="K270" s="30" t="n"/>
      <c r="L270" s="26" t="n"/>
      <c r="M270" s="26" t="n"/>
      <c r="N270" s="27" t="n"/>
      <c r="O270" s="52" t="n"/>
      <c r="P270" s="52" t="n"/>
      <c r="Q270" s="30" t="n"/>
      <c r="R270" s="30" t="n"/>
      <c r="S270" s="30" t="n"/>
      <c r="T270" s="26" t="n"/>
      <c r="U270" s="26" t="n"/>
      <c r="V270" s="28" t="n"/>
      <c r="W270" s="32" t="n"/>
      <c r="X270" s="32" t="n"/>
      <c r="Y270" s="33">
        <f>IFERROR(IF(OR($R270="",$S270=""),"",ROUND(MOD($S270-$R270,1)*1440,0)),"")</f>
        <v/>
      </c>
      <c r="Z270" s="11">
        <f>IFERROR(IF(OR($T270&lt;&gt;"Delivered",$S270="",$K270=""),"",IF($S270&lt;=$K270,"Yes","No")),"")</f>
        <v/>
      </c>
      <c r="AA270" s="33">
        <f>IFERROR(IF(OR($T270&lt;&gt;"Delivered",$S270="",$K270=""),"",ROUND(MAX(0,($S270-$K270)*1440),0)),"")</f>
        <v/>
      </c>
      <c r="AB270" s="53">
        <f>IFERROR(IF(OR($P270="",$O270=""),"",$P270-$O270),"")</f>
        <v/>
      </c>
      <c r="AC270" s="35">
        <f>IFERROR(IF($P270="","",ROUND($P270*'Settings'!$B$6,2)),"")</f>
        <v/>
      </c>
      <c r="AD270" s="35">
        <f>IFERROR(IF($W270="","",MAX(0,$W270-IF($X270="",0,$X270))),"")</f>
        <v/>
      </c>
      <c r="AE270" s="16">
        <f>IFERROR(IF(COUNTA($A270:$X270)=0,"",IF(OR($A270="",$B270="",$C270="",$D270="",$E270="",$F270="",$G270="",$H270="",$I270="",$L270="",$M270="",$N270="",$T270=""),"Missing required field",IF(COUNTIFS($A$4:$A$1000,$A270,$B$4:$B$1000,$B270,$C$4:$C$1000,$C270)&gt;1,"Duplicate route stop",IF(OR($J270="",$K270=""),"Missing delivery window",IF($K270&lt;=$J270,"Invalid delivery window",IF(IFERROR(INDEX('Fleet Roster'!$C$4:$C$103,MATCH($L270,'Fleet Roster'!$A$4:$A$103,0)),"Not found")&lt;&gt;"Active","Driver not active",IF(IFERROR(INDEX('Fleet Roster'!$I$4:$I$103,MATCH($M270,'Fleet Roster'!$E$4:$E$103,0)),"Not found")&lt;&gt;"Active","Vehicle unavailable",IF(AND($T270="Delivered",OR($S270="",$P270="")),"Delivered row incomplete",IF(AND(OR($T270="Attempted",$T270="Exception"),$U270=""),"Missing exception code",IF(OR(NOT(ISNUMBER($N270)),$N270&lt;0,$N270&gt;'Settings'!$B$9),"Invalid package count",IF(OR(NOT(ISNUMBER($O270)),AND($P270&lt;&gt;"",NOT(ISNUMBER($P270))),$O270&lt;0,$O270&gt;'Settings'!$B$10,$P270&lt;0,$P270&gt;'Settings'!$B$10),"Invalid miles",IF($X270&gt;$W270,"COD collected exceeds amount","OK")))))))))))),"Review row")</f>
        <v/>
      </c>
    </row>
    <row r="271">
      <c r="A271" s="51" t="n"/>
      <c r="B271" s="26" t="n"/>
      <c r="C271" s="27" t="n"/>
      <c r="D271" s="26" t="n"/>
      <c r="E271" s="26" t="n"/>
      <c r="F271" s="28" t="n"/>
      <c r="G271" s="26" t="n"/>
      <c r="H271" s="26" t="n"/>
      <c r="I271" s="29" t="n"/>
      <c r="J271" s="30" t="n"/>
      <c r="K271" s="30" t="n"/>
      <c r="L271" s="26" t="n"/>
      <c r="M271" s="26" t="n"/>
      <c r="N271" s="27" t="n"/>
      <c r="O271" s="52" t="n"/>
      <c r="P271" s="52" t="n"/>
      <c r="Q271" s="30" t="n"/>
      <c r="R271" s="30" t="n"/>
      <c r="S271" s="30" t="n"/>
      <c r="T271" s="26" t="n"/>
      <c r="U271" s="26" t="n"/>
      <c r="V271" s="28" t="n"/>
      <c r="W271" s="32" t="n"/>
      <c r="X271" s="32" t="n"/>
      <c r="Y271" s="33">
        <f>IFERROR(IF(OR($R271="",$S271=""),"",ROUND(MOD($S271-$R271,1)*1440,0)),"")</f>
        <v/>
      </c>
      <c r="Z271" s="11">
        <f>IFERROR(IF(OR($T271&lt;&gt;"Delivered",$S271="",$K271=""),"",IF($S271&lt;=$K271,"Yes","No")),"")</f>
        <v/>
      </c>
      <c r="AA271" s="33">
        <f>IFERROR(IF(OR($T271&lt;&gt;"Delivered",$S271="",$K271=""),"",ROUND(MAX(0,($S271-$K271)*1440),0)),"")</f>
        <v/>
      </c>
      <c r="AB271" s="53">
        <f>IFERROR(IF(OR($P271="",$O271=""),"",$P271-$O271),"")</f>
        <v/>
      </c>
      <c r="AC271" s="35">
        <f>IFERROR(IF($P271="","",ROUND($P271*'Settings'!$B$6,2)),"")</f>
        <v/>
      </c>
      <c r="AD271" s="35">
        <f>IFERROR(IF($W271="","",MAX(0,$W271-IF($X271="",0,$X271))),"")</f>
        <v/>
      </c>
      <c r="AE271" s="16">
        <f>IFERROR(IF(COUNTA($A271:$X271)=0,"",IF(OR($A271="",$B271="",$C271="",$D271="",$E271="",$F271="",$G271="",$H271="",$I271="",$L271="",$M271="",$N271="",$T271=""),"Missing required field",IF(COUNTIFS($A$4:$A$1000,$A271,$B$4:$B$1000,$B271,$C$4:$C$1000,$C271)&gt;1,"Duplicate route stop",IF(OR($J271="",$K271=""),"Missing delivery window",IF($K271&lt;=$J271,"Invalid delivery window",IF(IFERROR(INDEX('Fleet Roster'!$C$4:$C$103,MATCH($L271,'Fleet Roster'!$A$4:$A$103,0)),"Not found")&lt;&gt;"Active","Driver not active",IF(IFERROR(INDEX('Fleet Roster'!$I$4:$I$103,MATCH($M271,'Fleet Roster'!$E$4:$E$103,0)),"Not found")&lt;&gt;"Active","Vehicle unavailable",IF(AND($T271="Delivered",OR($S271="",$P271="")),"Delivered row incomplete",IF(AND(OR($T271="Attempted",$T271="Exception"),$U271=""),"Missing exception code",IF(OR(NOT(ISNUMBER($N271)),$N271&lt;0,$N271&gt;'Settings'!$B$9),"Invalid package count",IF(OR(NOT(ISNUMBER($O271)),AND($P271&lt;&gt;"",NOT(ISNUMBER($P271))),$O271&lt;0,$O271&gt;'Settings'!$B$10,$P271&lt;0,$P271&gt;'Settings'!$B$10),"Invalid miles",IF($X271&gt;$W271,"COD collected exceeds amount","OK")))))))))))),"Review row")</f>
        <v/>
      </c>
    </row>
    <row r="272">
      <c r="A272" s="51" t="n"/>
      <c r="B272" s="26" t="n"/>
      <c r="C272" s="27" t="n"/>
      <c r="D272" s="26" t="n"/>
      <c r="E272" s="26" t="n"/>
      <c r="F272" s="28" t="n"/>
      <c r="G272" s="26" t="n"/>
      <c r="H272" s="26" t="n"/>
      <c r="I272" s="29" t="n"/>
      <c r="J272" s="30" t="n"/>
      <c r="K272" s="30" t="n"/>
      <c r="L272" s="26" t="n"/>
      <c r="M272" s="26" t="n"/>
      <c r="N272" s="27" t="n"/>
      <c r="O272" s="52" t="n"/>
      <c r="P272" s="52" t="n"/>
      <c r="Q272" s="30" t="n"/>
      <c r="R272" s="30" t="n"/>
      <c r="S272" s="30" t="n"/>
      <c r="T272" s="26" t="n"/>
      <c r="U272" s="26" t="n"/>
      <c r="V272" s="28" t="n"/>
      <c r="W272" s="32" t="n"/>
      <c r="X272" s="32" t="n"/>
      <c r="Y272" s="33">
        <f>IFERROR(IF(OR($R272="",$S272=""),"",ROUND(MOD($S272-$R272,1)*1440,0)),"")</f>
        <v/>
      </c>
      <c r="Z272" s="11">
        <f>IFERROR(IF(OR($T272&lt;&gt;"Delivered",$S272="",$K272=""),"",IF($S272&lt;=$K272,"Yes","No")),"")</f>
        <v/>
      </c>
      <c r="AA272" s="33">
        <f>IFERROR(IF(OR($T272&lt;&gt;"Delivered",$S272="",$K272=""),"",ROUND(MAX(0,($S272-$K272)*1440),0)),"")</f>
        <v/>
      </c>
      <c r="AB272" s="53">
        <f>IFERROR(IF(OR($P272="",$O272=""),"",$P272-$O272),"")</f>
        <v/>
      </c>
      <c r="AC272" s="35">
        <f>IFERROR(IF($P272="","",ROUND($P272*'Settings'!$B$6,2)),"")</f>
        <v/>
      </c>
      <c r="AD272" s="35">
        <f>IFERROR(IF($W272="","",MAX(0,$W272-IF($X272="",0,$X272))),"")</f>
        <v/>
      </c>
      <c r="AE272" s="16">
        <f>IFERROR(IF(COUNTA($A272:$X272)=0,"",IF(OR($A272="",$B272="",$C272="",$D272="",$E272="",$F272="",$G272="",$H272="",$I272="",$L272="",$M272="",$N272="",$T272=""),"Missing required field",IF(COUNTIFS($A$4:$A$1000,$A272,$B$4:$B$1000,$B272,$C$4:$C$1000,$C272)&gt;1,"Duplicate route stop",IF(OR($J272="",$K272=""),"Missing delivery window",IF($K272&lt;=$J272,"Invalid delivery window",IF(IFERROR(INDEX('Fleet Roster'!$C$4:$C$103,MATCH($L272,'Fleet Roster'!$A$4:$A$103,0)),"Not found")&lt;&gt;"Active","Driver not active",IF(IFERROR(INDEX('Fleet Roster'!$I$4:$I$103,MATCH($M272,'Fleet Roster'!$E$4:$E$103,0)),"Not found")&lt;&gt;"Active","Vehicle unavailable",IF(AND($T272="Delivered",OR($S272="",$P272="")),"Delivered row incomplete",IF(AND(OR($T272="Attempted",$T272="Exception"),$U272=""),"Missing exception code",IF(OR(NOT(ISNUMBER($N272)),$N272&lt;0,$N272&gt;'Settings'!$B$9),"Invalid package count",IF(OR(NOT(ISNUMBER($O272)),AND($P272&lt;&gt;"",NOT(ISNUMBER($P272))),$O272&lt;0,$O272&gt;'Settings'!$B$10,$P272&lt;0,$P272&gt;'Settings'!$B$10),"Invalid miles",IF($X272&gt;$W272,"COD collected exceeds amount","OK")))))))))))),"Review row")</f>
        <v/>
      </c>
    </row>
    <row r="273">
      <c r="A273" s="51" t="n"/>
      <c r="B273" s="26" t="n"/>
      <c r="C273" s="27" t="n"/>
      <c r="D273" s="26" t="n"/>
      <c r="E273" s="26" t="n"/>
      <c r="F273" s="28" t="n"/>
      <c r="G273" s="26" t="n"/>
      <c r="H273" s="26" t="n"/>
      <c r="I273" s="29" t="n"/>
      <c r="J273" s="30" t="n"/>
      <c r="K273" s="30" t="n"/>
      <c r="L273" s="26" t="n"/>
      <c r="M273" s="26" t="n"/>
      <c r="N273" s="27" t="n"/>
      <c r="O273" s="52" t="n"/>
      <c r="P273" s="52" t="n"/>
      <c r="Q273" s="30" t="n"/>
      <c r="R273" s="30" t="n"/>
      <c r="S273" s="30" t="n"/>
      <c r="T273" s="26" t="n"/>
      <c r="U273" s="26" t="n"/>
      <c r="V273" s="28" t="n"/>
      <c r="W273" s="32" t="n"/>
      <c r="X273" s="32" t="n"/>
      <c r="Y273" s="33">
        <f>IFERROR(IF(OR($R273="",$S273=""),"",ROUND(MOD($S273-$R273,1)*1440,0)),"")</f>
        <v/>
      </c>
      <c r="Z273" s="11">
        <f>IFERROR(IF(OR($T273&lt;&gt;"Delivered",$S273="",$K273=""),"",IF($S273&lt;=$K273,"Yes","No")),"")</f>
        <v/>
      </c>
      <c r="AA273" s="33">
        <f>IFERROR(IF(OR($T273&lt;&gt;"Delivered",$S273="",$K273=""),"",ROUND(MAX(0,($S273-$K273)*1440),0)),"")</f>
        <v/>
      </c>
      <c r="AB273" s="53">
        <f>IFERROR(IF(OR($P273="",$O273=""),"",$P273-$O273),"")</f>
        <v/>
      </c>
      <c r="AC273" s="35">
        <f>IFERROR(IF($P273="","",ROUND($P273*'Settings'!$B$6,2)),"")</f>
        <v/>
      </c>
      <c r="AD273" s="35">
        <f>IFERROR(IF($W273="","",MAX(0,$W273-IF($X273="",0,$X273))),"")</f>
        <v/>
      </c>
      <c r="AE273" s="16">
        <f>IFERROR(IF(COUNTA($A273:$X273)=0,"",IF(OR($A273="",$B273="",$C273="",$D273="",$E273="",$F273="",$G273="",$H273="",$I273="",$L273="",$M273="",$N273="",$T273=""),"Missing required field",IF(COUNTIFS($A$4:$A$1000,$A273,$B$4:$B$1000,$B273,$C$4:$C$1000,$C273)&gt;1,"Duplicate route stop",IF(OR($J273="",$K273=""),"Missing delivery window",IF($K273&lt;=$J273,"Invalid delivery window",IF(IFERROR(INDEX('Fleet Roster'!$C$4:$C$103,MATCH($L273,'Fleet Roster'!$A$4:$A$103,0)),"Not found")&lt;&gt;"Active","Driver not active",IF(IFERROR(INDEX('Fleet Roster'!$I$4:$I$103,MATCH($M273,'Fleet Roster'!$E$4:$E$103,0)),"Not found")&lt;&gt;"Active","Vehicle unavailable",IF(AND($T273="Delivered",OR($S273="",$P273="")),"Delivered row incomplete",IF(AND(OR($T273="Attempted",$T273="Exception"),$U273=""),"Missing exception code",IF(OR(NOT(ISNUMBER($N273)),$N273&lt;0,$N273&gt;'Settings'!$B$9),"Invalid package count",IF(OR(NOT(ISNUMBER($O273)),AND($P273&lt;&gt;"",NOT(ISNUMBER($P273))),$O273&lt;0,$O273&gt;'Settings'!$B$10,$P273&lt;0,$P273&gt;'Settings'!$B$10),"Invalid miles",IF($X273&gt;$W273,"COD collected exceeds amount","OK")))))))))))),"Review row")</f>
        <v/>
      </c>
    </row>
    <row r="274">
      <c r="A274" s="51" t="n"/>
      <c r="B274" s="26" t="n"/>
      <c r="C274" s="27" t="n"/>
      <c r="D274" s="26" t="n"/>
      <c r="E274" s="26" t="n"/>
      <c r="F274" s="28" t="n"/>
      <c r="G274" s="26" t="n"/>
      <c r="H274" s="26" t="n"/>
      <c r="I274" s="29" t="n"/>
      <c r="J274" s="30" t="n"/>
      <c r="K274" s="30" t="n"/>
      <c r="L274" s="26" t="n"/>
      <c r="M274" s="26" t="n"/>
      <c r="N274" s="27" t="n"/>
      <c r="O274" s="52" t="n"/>
      <c r="P274" s="52" t="n"/>
      <c r="Q274" s="30" t="n"/>
      <c r="R274" s="30" t="n"/>
      <c r="S274" s="30" t="n"/>
      <c r="T274" s="26" t="n"/>
      <c r="U274" s="26" t="n"/>
      <c r="V274" s="28" t="n"/>
      <c r="W274" s="32" t="n"/>
      <c r="X274" s="32" t="n"/>
      <c r="Y274" s="33">
        <f>IFERROR(IF(OR($R274="",$S274=""),"",ROUND(MOD($S274-$R274,1)*1440,0)),"")</f>
        <v/>
      </c>
      <c r="Z274" s="11">
        <f>IFERROR(IF(OR($T274&lt;&gt;"Delivered",$S274="",$K274=""),"",IF($S274&lt;=$K274,"Yes","No")),"")</f>
        <v/>
      </c>
      <c r="AA274" s="33">
        <f>IFERROR(IF(OR($T274&lt;&gt;"Delivered",$S274="",$K274=""),"",ROUND(MAX(0,($S274-$K274)*1440),0)),"")</f>
        <v/>
      </c>
      <c r="AB274" s="53">
        <f>IFERROR(IF(OR($P274="",$O274=""),"",$P274-$O274),"")</f>
        <v/>
      </c>
      <c r="AC274" s="35">
        <f>IFERROR(IF($P274="","",ROUND($P274*'Settings'!$B$6,2)),"")</f>
        <v/>
      </c>
      <c r="AD274" s="35">
        <f>IFERROR(IF($W274="","",MAX(0,$W274-IF($X274="",0,$X274))),"")</f>
        <v/>
      </c>
      <c r="AE274" s="16">
        <f>IFERROR(IF(COUNTA($A274:$X274)=0,"",IF(OR($A274="",$B274="",$C274="",$D274="",$E274="",$F274="",$G274="",$H274="",$I274="",$L274="",$M274="",$N274="",$T274=""),"Missing required field",IF(COUNTIFS($A$4:$A$1000,$A274,$B$4:$B$1000,$B274,$C$4:$C$1000,$C274)&gt;1,"Duplicate route stop",IF(OR($J274="",$K274=""),"Missing delivery window",IF($K274&lt;=$J274,"Invalid delivery window",IF(IFERROR(INDEX('Fleet Roster'!$C$4:$C$103,MATCH($L274,'Fleet Roster'!$A$4:$A$103,0)),"Not found")&lt;&gt;"Active","Driver not active",IF(IFERROR(INDEX('Fleet Roster'!$I$4:$I$103,MATCH($M274,'Fleet Roster'!$E$4:$E$103,0)),"Not found")&lt;&gt;"Active","Vehicle unavailable",IF(AND($T274="Delivered",OR($S274="",$P274="")),"Delivered row incomplete",IF(AND(OR($T274="Attempted",$T274="Exception"),$U274=""),"Missing exception code",IF(OR(NOT(ISNUMBER($N274)),$N274&lt;0,$N274&gt;'Settings'!$B$9),"Invalid package count",IF(OR(NOT(ISNUMBER($O274)),AND($P274&lt;&gt;"",NOT(ISNUMBER($P274))),$O274&lt;0,$O274&gt;'Settings'!$B$10,$P274&lt;0,$P274&gt;'Settings'!$B$10),"Invalid miles",IF($X274&gt;$W274,"COD collected exceeds amount","OK")))))))))))),"Review row")</f>
        <v/>
      </c>
    </row>
    <row r="275">
      <c r="A275" s="51" t="n"/>
      <c r="B275" s="26" t="n"/>
      <c r="C275" s="27" t="n"/>
      <c r="D275" s="26" t="n"/>
      <c r="E275" s="26" t="n"/>
      <c r="F275" s="28" t="n"/>
      <c r="G275" s="26" t="n"/>
      <c r="H275" s="26" t="n"/>
      <c r="I275" s="29" t="n"/>
      <c r="J275" s="30" t="n"/>
      <c r="K275" s="30" t="n"/>
      <c r="L275" s="26" t="n"/>
      <c r="M275" s="26" t="n"/>
      <c r="N275" s="27" t="n"/>
      <c r="O275" s="52" t="n"/>
      <c r="P275" s="52" t="n"/>
      <c r="Q275" s="30" t="n"/>
      <c r="R275" s="30" t="n"/>
      <c r="S275" s="30" t="n"/>
      <c r="T275" s="26" t="n"/>
      <c r="U275" s="26" t="n"/>
      <c r="V275" s="28" t="n"/>
      <c r="W275" s="32" t="n"/>
      <c r="X275" s="32" t="n"/>
      <c r="Y275" s="33">
        <f>IFERROR(IF(OR($R275="",$S275=""),"",ROUND(MOD($S275-$R275,1)*1440,0)),"")</f>
        <v/>
      </c>
      <c r="Z275" s="11">
        <f>IFERROR(IF(OR($T275&lt;&gt;"Delivered",$S275="",$K275=""),"",IF($S275&lt;=$K275,"Yes","No")),"")</f>
        <v/>
      </c>
      <c r="AA275" s="33">
        <f>IFERROR(IF(OR($T275&lt;&gt;"Delivered",$S275="",$K275=""),"",ROUND(MAX(0,($S275-$K275)*1440),0)),"")</f>
        <v/>
      </c>
      <c r="AB275" s="53">
        <f>IFERROR(IF(OR($P275="",$O275=""),"",$P275-$O275),"")</f>
        <v/>
      </c>
      <c r="AC275" s="35">
        <f>IFERROR(IF($P275="","",ROUND($P275*'Settings'!$B$6,2)),"")</f>
        <v/>
      </c>
      <c r="AD275" s="35">
        <f>IFERROR(IF($W275="","",MAX(0,$W275-IF($X275="",0,$X275))),"")</f>
        <v/>
      </c>
      <c r="AE275" s="16">
        <f>IFERROR(IF(COUNTA($A275:$X275)=0,"",IF(OR($A275="",$B275="",$C275="",$D275="",$E275="",$F275="",$G275="",$H275="",$I275="",$L275="",$M275="",$N275="",$T275=""),"Missing required field",IF(COUNTIFS($A$4:$A$1000,$A275,$B$4:$B$1000,$B275,$C$4:$C$1000,$C275)&gt;1,"Duplicate route stop",IF(OR($J275="",$K275=""),"Missing delivery window",IF($K275&lt;=$J275,"Invalid delivery window",IF(IFERROR(INDEX('Fleet Roster'!$C$4:$C$103,MATCH($L275,'Fleet Roster'!$A$4:$A$103,0)),"Not found")&lt;&gt;"Active","Driver not active",IF(IFERROR(INDEX('Fleet Roster'!$I$4:$I$103,MATCH($M275,'Fleet Roster'!$E$4:$E$103,0)),"Not found")&lt;&gt;"Active","Vehicle unavailable",IF(AND($T275="Delivered",OR($S275="",$P275="")),"Delivered row incomplete",IF(AND(OR($T275="Attempted",$T275="Exception"),$U275=""),"Missing exception code",IF(OR(NOT(ISNUMBER($N275)),$N275&lt;0,$N275&gt;'Settings'!$B$9),"Invalid package count",IF(OR(NOT(ISNUMBER($O275)),AND($P275&lt;&gt;"",NOT(ISNUMBER($P275))),$O275&lt;0,$O275&gt;'Settings'!$B$10,$P275&lt;0,$P275&gt;'Settings'!$B$10),"Invalid miles",IF($X275&gt;$W275,"COD collected exceeds amount","OK")))))))))))),"Review row")</f>
        <v/>
      </c>
    </row>
    <row r="276">
      <c r="A276" s="51" t="n"/>
      <c r="B276" s="26" t="n"/>
      <c r="C276" s="27" t="n"/>
      <c r="D276" s="26" t="n"/>
      <c r="E276" s="26" t="n"/>
      <c r="F276" s="28" t="n"/>
      <c r="G276" s="26" t="n"/>
      <c r="H276" s="26" t="n"/>
      <c r="I276" s="29" t="n"/>
      <c r="J276" s="30" t="n"/>
      <c r="K276" s="30" t="n"/>
      <c r="L276" s="26" t="n"/>
      <c r="M276" s="26" t="n"/>
      <c r="N276" s="27" t="n"/>
      <c r="O276" s="52" t="n"/>
      <c r="P276" s="52" t="n"/>
      <c r="Q276" s="30" t="n"/>
      <c r="R276" s="30" t="n"/>
      <c r="S276" s="30" t="n"/>
      <c r="T276" s="26" t="n"/>
      <c r="U276" s="26" t="n"/>
      <c r="V276" s="28" t="n"/>
      <c r="W276" s="32" t="n"/>
      <c r="X276" s="32" t="n"/>
      <c r="Y276" s="33">
        <f>IFERROR(IF(OR($R276="",$S276=""),"",ROUND(MOD($S276-$R276,1)*1440,0)),"")</f>
        <v/>
      </c>
      <c r="Z276" s="11">
        <f>IFERROR(IF(OR($T276&lt;&gt;"Delivered",$S276="",$K276=""),"",IF($S276&lt;=$K276,"Yes","No")),"")</f>
        <v/>
      </c>
      <c r="AA276" s="33">
        <f>IFERROR(IF(OR($T276&lt;&gt;"Delivered",$S276="",$K276=""),"",ROUND(MAX(0,($S276-$K276)*1440),0)),"")</f>
        <v/>
      </c>
      <c r="AB276" s="53">
        <f>IFERROR(IF(OR($P276="",$O276=""),"",$P276-$O276),"")</f>
        <v/>
      </c>
      <c r="AC276" s="35">
        <f>IFERROR(IF($P276="","",ROUND($P276*'Settings'!$B$6,2)),"")</f>
        <v/>
      </c>
      <c r="AD276" s="35">
        <f>IFERROR(IF($W276="","",MAX(0,$W276-IF($X276="",0,$X276))),"")</f>
        <v/>
      </c>
      <c r="AE276" s="16">
        <f>IFERROR(IF(COUNTA($A276:$X276)=0,"",IF(OR($A276="",$B276="",$C276="",$D276="",$E276="",$F276="",$G276="",$H276="",$I276="",$L276="",$M276="",$N276="",$T276=""),"Missing required field",IF(COUNTIFS($A$4:$A$1000,$A276,$B$4:$B$1000,$B276,$C$4:$C$1000,$C276)&gt;1,"Duplicate route stop",IF(OR($J276="",$K276=""),"Missing delivery window",IF($K276&lt;=$J276,"Invalid delivery window",IF(IFERROR(INDEX('Fleet Roster'!$C$4:$C$103,MATCH($L276,'Fleet Roster'!$A$4:$A$103,0)),"Not found")&lt;&gt;"Active","Driver not active",IF(IFERROR(INDEX('Fleet Roster'!$I$4:$I$103,MATCH($M276,'Fleet Roster'!$E$4:$E$103,0)),"Not found")&lt;&gt;"Active","Vehicle unavailable",IF(AND($T276="Delivered",OR($S276="",$P276="")),"Delivered row incomplete",IF(AND(OR($T276="Attempted",$T276="Exception"),$U276=""),"Missing exception code",IF(OR(NOT(ISNUMBER($N276)),$N276&lt;0,$N276&gt;'Settings'!$B$9),"Invalid package count",IF(OR(NOT(ISNUMBER($O276)),AND($P276&lt;&gt;"",NOT(ISNUMBER($P276))),$O276&lt;0,$O276&gt;'Settings'!$B$10,$P276&lt;0,$P276&gt;'Settings'!$B$10),"Invalid miles",IF($X276&gt;$W276,"COD collected exceeds amount","OK")))))))))))),"Review row")</f>
        <v/>
      </c>
    </row>
    <row r="277">
      <c r="A277" s="51" t="n"/>
      <c r="B277" s="26" t="n"/>
      <c r="C277" s="27" t="n"/>
      <c r="D277" s="26" t="n"/>
      <c r="E277" s="26" t="n"/>
      <c r="F277" s="28" t="n"/>
      <c r="G277" s="26" t="n"/>
      <c r="H277" s="26" t="n"/>
      <c r="I277" s="29" t="n"/>
      <c r="J277" s="30" t="n"/>
      <c r="K277" s="30" t="n"/>
      <c r="L277" s="26" t="n"/>
      <c r="M277" s="26" t="n"/>
      <c r="N277" s="27" t="n"/>
      <c r="O277" s="52" t="n"/>
      <c r="P277" s="52" t="n"/>
      <c r="Q277" s="30" t="n"/>
      <c r="R277" s="30" t="n"/>
      <c r="S277" s="30" t="n"/>
      <c r="T277" s="26" t="n"/>
      <c r="U277" s="26" t="n"/>
      <c r="V277" s="28" t="n"/>
      <c r="W277" s="32" t="n"/>
      <c r="X277" s="32" t="n"/>
      <c r="Y277" s="33">
        <f>IFERROR(IF(OR($R277="",$S277=""),"",ROUND(MOD($S277-$R277,1)*1440,0)),"")</f>
        <v/>
      </c>
      <c r="Z277" s="11">
        <f>IFERROR(IF(OR($T277&lt;&gt;"Delivered",$S277="",$K277=""),"",IF($S277&lt;=$K277,"Yes","No")),"")</f>
        <v/>
      </c>
      <c r="AA277" s="33">
        <f>IFERROR(IF(OR($T277&lt;&gt;"Delivered",$S277="",$K277=""),"",ROUND(MAX(0,($S277-$K277)*1440),0)),"")</f>
        <v/>
      </c>
      <c r="AB277" s="53">
        <f>IFERROR(IF(OR($P277="",$O277=""),"",$P277-$O277),"")</f>
        <v/>
      </c>
      <c r="AC277" s="35">
        <f>IFERROR(IF($P277="","",ROUND($P277*'Settings'!$B$6,2)),"")</f>
        <v/>
      </c>
      <c r="AD277" s="35">
        <f>IFERROR(IF($W277="","",MAX(0,$W277-IF($X277="",0,$X277))),"")</f>
        <v/>
      </c>
      <c r="AE277" s="16">
        <f>IFERROR(IF(COUNTA($A277:$X277)=0,"",IF(OR($A277="",$B277="",$C277="",$D277="",$E277="",$F277="",$G277="",$H277="",$I277="",$L277="",$M277="",$N277="",$T277=""),"Missing required field",IF(COUNTIFS($A$4:$A$1000,$A277,$B$4:$B$1000,$B277,$C$4:$C$1000,$C277)&gt;1,"Duplicate route stop",IF(OR($J277="",$K277=""),"Missing delivery window",IF($K277&lt;=$J277,"Invalid delivery window",IF(IFERROR(INDEX('Fleet Roster'!$C$4:$C$103,MATCH($L277,'Fleet Roster'!$A$4:$A$103,0)),"Not found")&lt;&gt;"Active","Driver not active",IF(IFERROR(INDEX('Fleet Roster'!$I$4:$I$103,MATCH($M277,'Fleet Roster'!$E$4:$E$103,0)),"Not found")&lt;&gt;"Active","Vehicle unavailable",IF(AND($T277="Delivered",OR($S277="",$P277="")),"Delivered row incomplete",IF(AND(OR($T277="Attempted",$T277="Exception"),$U277=""),"Missing exception code",IF(OR(NOT(ISNUMBER($N277)),$N277&lt;0,$N277&gt;'Settings'!$B$9),"Invalid package count",IF(OR(NOT(ISNUMBER($O277)),AND($P277&lt;&gt;"",NOT(ISNUMBER($P277))),$O277&lt;0,$O277&gt;'Settings'!$B$10,$P277&lt;0,$P277&gt;'Settings'!$B$10),"Invalid miles",IF($X277&gt;$W277,"COD collected exceeds amount","OK")))))))))))),"Review row")</f>
        <v/>
      </c>
    </row>
    <row r="278">
      <c r="A278" s="51" t="n"/>
      <c r="B278" s="26" t="n"/>
      <c r="C278" s="27" t="n"/>
      <c r="D278" s="26" t="n"/>
      <c r="E278" s="26" t="n"/>
      <c r="F278" s="28" t="n"/>
      <c r="G278" s="26" t="n"/>
      <c r="H278" s="26" t="n"/>
      <c r="I278" s="29" t="n"/>
      <c r="J278" s="30" t="n"/>
      <c r="K278" s="30" t="n"/>
      <c r="L278" s="26" t="n"/>
      <c r="M278" s="26" t="n"/>
      <c r="N278" s="27" t="n"/>
      <c r="O278" s="52" t="n"/>
      <c r="P278" s="52" t="n"/>
      <c r="Q278" s="30" t="n"/>
      <c r="R278" s="30" t="n"/>
      <c r="S278" s="30" t="n"/>
      <c r="T278" s="26" t="n"/>
      <c r="U278" s="26" t="n"/>
      <c r="V278" s="28" t="n"/>
      <c r="W278" s="32" t="n"/>
      <c r="X278" s="32" t="n"/>
      <c r="Y278" s="33">
        <f>IFERROR(IF(OR($R278="",$S278=""),"",ROUND(MOD($S278-$R278,1)*1440,0)),"")</f>
        <v/>
      </c>
      <c r="Z278" s="11">
        <f>IFERROR(IF(OR($T278&lt;&gt;"Delivered",$S278="",$K278=""),"",IF($S278&lt;=$K278,"Yes","No")),"")</f>
        <v/>
      </c>
      <c r="AA278" s="33">
        <f>IFERROR(IF(OR($T278&lt;&gt;"Delivered",$S278="",$K278=""),"",ROUND(MAX(0,($S278-$K278)*1440),0)),"")</f>
        <v/>
      </c>
      <c r="AB278" s="53">
        <f>IFERROR(IF(OR($P278="",$O278=""),"",$P278-$O278),"")</f>
        <v/>
      </c>
      <c r="AC278" s="35">
        <f>IFERROR(IF($P278="","",ROUND($P278*'Settings'!$B$6,2)),"")</f>
        <v/>
      </c>
      <c r="AD278" s="35">
        <f>IFERROR(IF($W278="","",MAX(0,$W278-IF($X278="",0,$X278))),"")</f>
        <v/>
      </c>
      <c r="AE278" s="16">
        <f>IFERROR(IF(COUNTA($A278:$X278)=0,"",IF(OR($A278="",$B278="",$C278="",$D278="",$E278="",$F278="",$G278="",$H278="",$I278="",$L278="",$M278="",$N278="",$T278=""),"Missing required field",IF(COUNTIFS($A$4:$A$1000,$A278,$B$4:$B$1000,$B278,$C$4:$C$1000,$C278)&gt;1,"Duplicate route stop",IF(OR($J278="",$K278=""),"Missing delivery window",IF($K278&lt;=$J278,"Invalid delivery window",IF(IFERROR(INDEX('Fleet Roster'!$C$4:$C$103,MATCH($L278,'Fleet Roster'!$A$4:$A$103,0)),"Not found")&lt;&gt;"Active","Driver not active",IF(IFERROR(INDEX('Fleet Roster'!$I$4:$I$103,MATCH($M278,'Fleet Roster'!$E$4:$E$103,0)),"Not found")&lt;&gt;"Active","Vehicle unavailable",IF(AND($T278="Delivered",OR($S278="",$P278="")),"Delivered row incomplete",IF(AND(OR($T278="Attempted",$T278="Exception"),$U278=""),"Missing exception code",IF(OR(NOT(ISNUMBER($N278)),$N278&lt;0,$N278&gt;'Settings'!$B$9),"Invalid package count",IF(OR(NOT(ISNUMBER($O278)),AND($P278&lt;&gt;"",NOT(ISNUMBER($P278))),$O278&lt;0,$O278&gt;'Settings'!$B$10,$P278&lt;0,$P278&gt;'Settings'!$B$10),"Invalid miles",IF($X278&gt;$W278,"COD collected exceeds amount","OK")))))))))))),"Review row")</f>
        <v/>
      </c>
    </row>
    <row r="279">
      <c r="A279" s="51" t="n"/>
      <c r="B279" s="26" t="n"/>
      <c r="C279" s="27" t="n"/>
      <c r="D279" s="26" t="n"/>
      <c r="E279" s="26" t="n"/>
      <c r="F279" s="28" t="n"/>
      <c r="G279" s="26" t="n"/>
      <c r="H279" s="26" t="n"/>
      <c r="I279" s="29" t="n"/>
      <c r="J279" s="30" t="n"/>
      <c r="K279" s="30" t="n"/>
      <c r="L279" s="26" t="n"/>
      <c r="M279" s="26" t="n"/>
      <c r="N279" s="27" t="n"/>
      <c r="O279" s="52" t="n"/>
      <c r="P279" s="52" t="n"/>
      <c r="Q279" s="30" t="n"/>
      <c r="R279" s="30" t="n"/>
      <c r="S279" s="30" t="n"/>
      <c r="T279" s="26" t="n"/>
      <c r="U279" s="26" t="n"/>
      <c r="V279" s="28" t="n"/>
      <c r="W279" s="32" t="n"/>
      <c r="X279" s="32" t="n"/>
      <c r="Y279" s="33">
        <f>IFERROR(IF(OR($R279="",$S279=""),"",ROUND(MOD($S279-$R279,1)*1440,0)),"")</f>
        <v/>
      </c>
      <c r="Z279" s="11">
        <f>IFERROR(IF(OR($T279&lt;&gt;"Delivered",$S279="",$K279=""),"",IF($S279&lt;=$K279,"Yes","No")),"")</f>
        <v/>
      </c>
      <c r="AA279" s="33">
        <f>IFERROR(IF(OR($T279&lt;&gt;"Delivered",$S279="",$K279=""),"",ROUND(MAX(0,($S279-$K279)*1440),0)),"")</f>
        <v/>
      </c>
      <c r="AB279" s="53">
        <f>IFERROR(IF(OR($P279="",$O279=""),"",$P279-$O279),"")</f>
        <v/>
      </c>
      <c r="AC279" s="35">
        <f>IFERROR(IF($P279="","",ROUND($P279*'Settings'!$B$6,2)),"")</f>
        <v/>
      </c>
      <c r="AD279" s="35">
        <f>IFERROR(IF($W279="","",MAX(0,$W279-IF($X279="",0,$X279))),"")</f>
        <v/>
      </c>
      <c r="AE279" s="16">
        <f>IFERROR(IF(COUNTA($A279:$X279)=0,"",IF(OR($A279="",$B279="",$C279="",$D279="",$E279="",$F279="",$G279="",$H279="",$I279="",$L279="",$M279="",$N279="",$T279=""),"Missing required field",IF(COUNTIFS($A$4:$A$1000,$A279,$B$4:$B$1000,$B279,$C$4:$C$1000,$C279)&gt;1,"Duplicate route stop",IF(OR($J279="",$K279=""),"Missing delivery window",IF($K279&lt;=$J279,"Invalid delivery window",IF(IFERROR(INDEX('Fleet Roster'!$C$4:$C$103,MATCH($L279,'Fleet Roster'!$A$4:$A$103,0)),"Not found")&lt;&gt;"Active","Driver not active",IF(IFERROR(INDEX('Fleet Roster'!$I$4:$I$103,MATCH($M279,'Fleet Roster'!$E$4:$E$103,0)),"Not found")&lt;&gt;"Active","Vehicle unavailable",IF(AND($T279="Delivered",OR($S279="",$P279="")),"Delivered row incomplete",IF(AND(OR($T279="Attempted",$T279="Exception"),$U279=""),"Missing exception code",IF(OR(NOT(ISNUMBER($N279)),$N279&lt;0,$N279&gt;'Settings'!$B$9),"Invalid package count",IF(OR(NOT(ISNUMBER($O279)),AND($P279&lt;&gt;"",NOT(ISNUMBER($P279))),$O279&lt;0,$O279&gt;'Settings'!$B$10,$P279&lt;0,$P279&gt;'Settings'!$B$10),"Invalid miles",IF($X279&gt;$W279,"COD collected exceeds amount","OK")))))))))))),"Review row")</f>
        <v/>
      </c>
    </row>
    <row r="280">
      <c r="A280" s="51" t="n"/>
      <c r="B280" s="26" t="n"/>
      <c r="C280" s="27" t="n"/>
      <c r="D280" s="26" t="n"/>
      <c r="E280" s="26" t="n"/>
      <c r="F280" s="28" t="n"/>
      <c r="G280" s="26" t="n"/>
      <c r="H280" s="26" t="n"/>
      <c r="I280" s="29" t="n"/>
      <c r="J280" s="30" t="n"/>
      <c r="K280" s="30" t="n"/>
      <c r="L280" s="26" t="n"/>
      <c r="M280" s="26" t="n"/>
      <c r="N280" s="27" t="n"/>
      <c r="O280" s="52" t="n"/>
      <c r="P280" s="52" t="n"/>
      <c r="Q280" s="30" t="n"/>
      <c r="R280" s="30" t="n"/>
      <c r="S280" s="30" t="n"/>
      <c r="T280" s="26" t="n"/>
      <c r="U280" s="26" t="n"/>
      <c r="V280" s="28" t="n"/>
      <c r="W280" s="32" t="n"/>
      <c r="X280" s="32" t="n"/>
      <c r="Y280" s="33">
        <f>IFERROR(IF(OR($R280="",$S280=""),"",ROUND(MOD($S280-$R280,1)*1440,0)),"")</f>
        <v/>
      </c>
      <c r="Z280" s="11">
        <f>IFERROR(IF(OR($T280&lt;&gt;"Delivered",$S280="",$K280=""),"",IF($S280&lt;=$K280,"Yes","No")),"")</f>
        <v/>
      </c>
      <c r="AA280" s="33">
        <f>IFERROR(IF(OR($T280&lt;&gt;"Delivered",$S280="",$K280=""),"",ROUND(MAX(0,($S280-$K280)*1440),0)),"")</f>
        <v/>
      </c>
      <c r="AB280" s="53">
        <f>IFERROR(IF(OR($P280="",$O280=""),"",$P280-$O280),"")</f>
        <v/>
      </c>
      <c r="AC280" s="35">
        <f>IFERROR(IF($P280="","",ROUND($P280*'Settings'!$B$6,2)),"")</f>
        <v/>
      </c>
      <c r="AD280" s="35">
        <f>IFERROR(IF($W280="","",MAX(0,$W280-IF($X280="",0,$X280))),"")</f>
        <v/>
      </c>
      <c r="AE280" s="16">
        <f>IFERROR(IF(COUNTA($A280:$X280)=0,"",IF(OR($A280="",$B280="",$C280="",$D280="",$E280="",$F280="",$G280="",$H280="",$I280="",$L280="",$M280="",$N280="",$T280=""),"Missing required field",IF(COUNTIFS($A$4:$A$1000,$A280,$B$4:$B$1000,$B280,$C$4:$C$1000,$C280)&gt;1,"Duplicate route stop",IF(OR($J280="",$K280=""),"Missing delivery window",IF($K280&lt;=$J280,"Invalid delivery window",IF(IFERROR(INDEX('Fleet Roster'!$C$4:$C$103,MATCH($L280,'Fleet Roster'!$A$4:$A$103,0)),"Not found")&lt;&gt;"Active","Driver not active",IF(IFERROR(INDEX('Fleet Roster'!$I$4:$I$103,MATCH($M280,'Fleet Roster'!$E$4:$E$103,0)),"Not found")&lt;&gt;"Active","Vehicle unavailable",IF(AND($T280="Delivered",OR($S280="",$P280="")),"Delivered row incomplete",IF(AND(OR($T280="Attempted",$T280="Exception"),$U280=""),"Missing exception code",IF(OR(NOT(ISNUMBER($N280)),$N280&lt;0,$N280&gt;'Settings'!$B$9),"Invalid package count",IF(OR(NOT(ISNUMBER($O280)),AND($P280&lt;&gt;"",NOT(ISNUMBER($P280))),$O280&lt;0,$O280&gt;'Settings'!$B$10,$P280&lt;0,$P280&gt;'Settings'!$B$10),"Invalid miles",IF($X280&gt;$W280,"COD collected exceeds amount","OK")))))))))))),"Review row")</f>
        <v/>
      </c>
    </row>
    <row r="281">
      <c r="A281" s="51" t="n"/>
      <c r="B281" s="26" t="n"/>
      <c r="C281" s="27" t="n"/>
      <c r="D281" s="26" t="n"/>
      <c r="E281" s="26" t="n"/>
      <c r="F281" s="28" t="n"/>
      <c r="G281" s="26" t="n"/>
      <c r="H281" s="26" t="n"/>
      <c r="I281" s="29" t="n"/>
      <c r="J281" s="30" t="n"/>
      <c r="K281" s="30" t="n"/>
      <c r="L281" s="26" t="n"/>
      <c r="M281" s="26" t="n"/>
      <c r="N281" s="27" t="n"/>
      <c r="O281" s="52" t="n"/>
      <c r="P281" s="52" t="n"/>
      <c r="Q281" s="30" t="n"/>
      <c r="R281" s="30" t="n"/>
      <c r="S281" s="30" t="n"/>
      <c r="T281" s="26" t="n"/>
      <c r="U281" s="26" t="n"/>
      <c r="V281" s="28" t="n"/>
      <c r="W281" s="32" t="n"/>
      <c r="X281" s="32" t="n"/>
      <c r="Y281" s="33">
        <f>IFERROR(IF(OR($R281="",$S281=""),"",ROUND(MOD($S281-$R281,1)*1440,0)),"")</f>
        <v/>
      </c>
      <c r="Z281" s="11">
        <f>IFERROR(IF(OR($T281&lt;&gt;"Delivered",$S281="",$K281=""),"",IF($S281&lt;=$K281,"Yes","No")),"")</f>
        <v/>
      </c>
      <c r="AA281" s="33">
        <f>IFERROR(IF(OR($T281&lt;&gt;"Delivered",$S281="",$K281=""),"",ROUND(MAX(0,($S281-$K281)*1440),0)),"")</f>
        <v/>
      </c>
      <c r="AB281" s="53">
        <f>IFERROR(IF(OR($P281="",$O281=""),"",$P281-$O281),"")</f>
        <v/>
      </c>
      <c r="AC281" s="35">
        <f>IFERROR(IF($P281="","",ROUND($P281*'Settings'!$B$6,2)),"")</f>
        <v/>
      </c>
      <c r="AD281" s="35">
        <f>IFERROR(IF($W281="","",MAX(0,$W281-IF($X281="",0,$X281))),"")</f>
        <v/>
      </c>
      <c r="AE281" s="16">
        <f>IFERROR(IF(COUNTA($A281:$X281)=0,"",IF(OR($A281="",$B281="",$C281="",$D281="",$E281="",$F281="",$G281="",$H281="",$I281="",$L281="",$M281="",$N281="",$T281=""),"Missing required field",IF(COUNTIFS($A$4:$A$1000,$A281,$B$4:$B$1000,$B281,$C$4:$C$1000,$C281)&gt;1,"Duplicate route stop",IF(OR($J281="",$K281=""),"Missing delivery window",IF($K281&lt;=$J281,"Invalid delivery window",IF(IFERROR(INDEX('Fleet Roster'!$C$4:$C$103,MATCH($L281,'Fleet Roster'!$A$4:$A$103,0)),"Not found")&lt;&gt;"Active","Driver not active",IF(IFERROR(INDEX('Fleet Roster'!$I$4:$I$103,MATCH($M281,'Fleet Roster'!$E$4:$E$103,0)),"Not found")&lt;&gt;"Active","Vehicle unavailable",IF(AND($T281="Delivered",OR($S281="",$P281="")),"Delivered row incomplete",IF(AND(OR($T281="Attempted",$T281="Exception"),$U281=""),"Missing exception code",IF(OR(NOT(ISNUMBER($N281)),$N281&lt;0,$N281&gt;'Settings'!$B$9),"Invalid package count",IF(OR(NOT(ISNUMBER($O281)),AND($P281&lt;&gt;"",NOT(ISNUMBER($P281))),$O281&lt;0,$O281&gt;'Settings'!$B$10,$P281&lt;0,$P281&gt;'Settings'!$B$10),"Invalid miles",IF($X281&gt;$W281,"COD collected exceeds amount","OK")))))))))))),"Review row")</f>
        <v/>
      </c>
    </row>
    <row r="282">
      <c r="A282" s="51" t="n"/>
      <c r="B282" s="26" t="n"/>
      <c r="C282" s="27" t="n"/>
      <c r="D282" s="26" t="n"/>
      <c r="E282" s="26" t="n"/>
      <c r="F282" s="28" t="n"/>
      <c r="G282" s="26" t="n"/>
      <c r="H282" s="26" t="n"/>
      <c r="I282" s="29" t="n"/>
      <c r="J282" s="30" t="n"/>
      <c r="K282" s="30" t="n"/>
      <c r="L282" s="26" t="n"/>
      <c r="M282" s="26" t="n"/>
      <c r="N282" s="27" t="n"/>
      <c r="O282" s="52" t="n"/>
      <c r="P282" s="52" t="n"/>
      <c r="Q282" s="30" t="n"/>
      <c r="R282" s="30" t="n"/>
      <c r="S282" s="30" t="n"/>
      <c r="T282" s="26" t="n"/>
      <c r="U282" s="26" t="n"/>
      <c r="V282" s="28" t="n"/>
      <c r="W282" s="32" t="n"/>
      <c r="X282" s="32" t="n"/>
      <c r="Y282" s="33">
        <f>IFERROR(IF(OR($R282="",$S282=""),"",ROUND(MOD($S282-$R282,1)*1440,0)),"")</f>
        <v/>
      </c>
      <c r="Z282" s="11">
        <f>IFERROR(IF(OR($T282&lt;&gt;"Delivered",$S282="",$K282=""),"",IF($S282&lt;=$K282,"Yes","No")),"")</f>
        <v/>
      </c>
      <c r="AA282" s="33">
        <f>IFERROR(IF(OR($T282&lt;&gt;"Delivered",$S282="",$K282=""),"",ROUND(MAX(0,($S282-$K282)*1440),0)),"")</f>
        <v/>
      </c>
      <c r="AB282" s="53">
        <f>IFERROR(IF(OR($P282="",$O282=""),"",$P282-$O282),"")</f>
        <v/>
      </c>
      <c r="AC282" s="35">
        <f>IFERROR(IF($P282="","",ROUND($P282*'Settings'!$B$6,2)),"")</f>
        <v/>
      </c>
      <c r="AD282" s="35">
        <f>IFERROR(IF($W282="","",MAX(0,$W282-IF($X282="",0,$X282))),"")</f>
        <v/>
      </c>
      <c r="AE282" s="16">
        <f>IFERROR(IF(COUNTA($A282:$X282)=0,"",IF(OR($A282="",$B282="",$C282="",$D282="",$E282="",$F282="",$G282="",$H282="",$I282="",$L282="",$M282="",$N282="",$T282=""),"Missing required field",IF(COUNTIFS($A$4:$A$1000,$A282,$B$4:$B$1000,$B282,$C$4:$C$1000,$C282)&gt;1,"Duplicate route stop",IF(OR($J282="",$K282=""),"Missing delivery window",IF($K282&lt;=$J282,"Invalid delivery window",IF(IFERROR(INDEX('Fleet Roster'!$C$4:$C$103,MATCH($L282,'Fleet Roster'!$A$4:$A$103,0)),"Not found")&lt;&gt;"Active","Driver not active",IF(IFERROR(INDEX('Fleet Roster'!$I$4:$I$103,MATCH($M282,'Fleet Roster'!$E$4:$E$103,0)),"Not found")&lt;&gt;"Active","Vehicle unavailable",IF(AND($T282="Delivered",OR($S282="",$P282="")),"Delivered row incomplete",IF(AND(OR($T282="Attempted",$T282="Exception"),$U282=""),"Missing exception code",IF(OR(NOT(ISNUMBER($N282)),$N282&lt;0,$N282&gt;'Settings'!$B$9),"Invalid package count",IF(OR(NOT(ISNUMBER($O282)),AND($P282&lt;&gt;"",NOT(ISNUMBER($P282))),$O282&lt;0,$O282&gt;'Settings'!$B$10,$P282&lt;0,$P282&gt;'Settings'!$B$10),"Invalid miles",IF($X282&gt;$W282,"COD collected exceeds amount","OK")))))))))))),"Review row")</f>
        <v/>
      </c>
    </row>
    <row r="283">
      <c r="A283" s="51" t="n"/>
      <c r="B283" s="26" t="n"/>
      <c r="C283" s="27" t="n"/>
      <c r="D283" s="26" t="n"/>
      <c r="E283" s="26" t="n"/>
      <c r="F283" s="28" t="n"/>
      <c r="G283" s="26" t="n"/>
      <c r="H283" s="26" t="n"/>
      <c r="I283" s="29" t="n"/>
      <c r="J283" s="30" t="n"/>
      <c r="K283" s="30" t="n"/>
      <c r="L283" s="26" t="n"/>
      <c r="M283" s="26" t="n"/>
      <c r="N283" s="27" t="n"/>
      <c r="O283" s="52" t="n"/>
      <c r="P283" s="52" t="n"/>
      <c r="Q283" s="30" t="n"/>
      <c r="R283" s="30" t="n"/>
      <c r="S283" s="30" t="n"/>
      <c r="T283" s="26" t="n"/>
      <c r="U283" s="26" t="n"/>
      <c r="V283" s="28" t="n"/>
      <c r="W283" s="32" t="n"/>
      <c r="X283" s="32" t="n"/>
      <c r="Y283" s="33">
        <f>IFERROR(IF(OR($R283="",$S283=""),"",ROUND(MOD($S283-$R283,1)*1440,0)),"")</f>
        <v/>
      </c>
      <c r="Z283" s="11">
        <f>IFERROR(IF(OR($T283&lt;&gt;"Delivered",$S283="",$K283=""),"",IF($S283&lt;=$K283,"Yes","No")),"")</f>
        <v/>
      </c>
      <c r="AA283" s="33">
        <f>IFERROR(IF(OR($T283&lt;&gt;"Delivered",$S283="",$K283=""),"",ROUND(MAX(0,($S283-$K283)*1440),0)),"")</f>
        <v/>
      </c>
      <c r="AB283" s="53">
        <f>IFERROR(IF(OR($P283="",$O283=""),"",$P283-$O283),"")</f>
        <v/>
      </c>
      <c r="AC283" s="35">
        <f>IFERROR(IF($P283="","",ROUND($P283*'Settings'!$B$6,2)),"")</f>
        <v/>
      </c>
      <c r="AD283" s="35">
        <f>IFERROR(IF($W283="","",MAX(0,$W283-IF($X283="",0,$X283))),"")</f>
        <v/>
      </c>
      <c r="AE283" s="16">
        <f>IFERROR(IF(COUNTA($A283:$X283)=0,"",IF(OR($A283="",$B283="",$C283="",$D283="",$E283="",$F283="",$G283="",$H283="",$I283="",$L283="",$M283="",$N283="",$T283=""),"Missing required field",IF(COUNTIFS($A$4:$A$1000,$A283,$B$4:$B$1000,$B283,$C$4:$C$1000,$C283)&gt;1,"Duplicate route stop",IF(OR($J283="",$K283=""),"Missing delivery window",IF($K283&lt;=$J283,"Invalid delivery window",IF(IFERROR(INDEX('Fleet Roster'!$C$4:$C$103,MATCH($L283,'Fleet Roster'!$A$4:$A$103,0)),"Not found")&lt;&gt;"Active","Driver not active",IF(IFERROR(INDEX('Fleet Roster'!$I$4:$I$103,MATCH($M283,'Fleet Roster'!$E$4:$E$103,0)),"Not found")&lt;&gt;"Active","Vehicle unavailable",IF(AND($T283="Delivered",OR($S283="",$P283="")),"Delivered row incomplete",IF(AND(OR($T283="Attempted",$T283="Exception"),$U283=""),"Missing exception code",IF(OR(NOT(ISNUMBER($N283)),$N283&lt;0,$N283&gt;'Settings'!$B$9),"Invalid package count",IF(OR(NOT(ISNUMBER($O283)),AND($P283&lt;&gt;"",NOT(ISNUMBER($P283))),$O283&lt;0,$O283&gt;'Settings'!$B$10,$P283&lt;0,$P283&gt;'Settings'!$B$10),"Invalid miles",IF($X283&gt;$W283,"COD collected exceeds amount","OK")))))))))))),"Review row")</f>
        <v/>
      </c>
    </row>
    <row r="284">
      <c r="A284" s="51" t="n"/>
      <c r="B284" s="26" t="n"/>
      <c r="C284" s="27" t="n"/>
      <c r="D284" s="26" t="n"/>
      <c r="E284" s="26" t="n"/>
      <c r="F284" s="28" t="n"/>
      <c r="G284" s="26" t="n"/>
      <c r="H284" s="26" t="n"/>
      <c r="I284" s="29" t="n"/>
      <c r="J284" s="30" t="n"/>
      <c r="K284" s="30" t="n"/>
      <c r="L284" s="26" t="n"/>
      <c r="M284" s="26" t="n"/>
      <c r="N284" s="27" t="n"/>
      <c r="O284" s="52" t="n"/>
      <c r="P284" s="52" t="n"/>
      <c r="Q284" s="30" t="n"/>
      <c r="R284" s="30" t="n"/>
      <c r="S284" s="30" t="n"/>
      <c r="T284" s="26" t="n"/>
      <c r="U284" s="26" t="n"/>
      <c r="V284" s="28" t="n"/>
      <c r="W284" s="32" t="n"/>
      <c r="X284" s="32" t="n"/>
      <c r="Y284" s="33">
        <f>IFERROR(IF(OR($R284="",$S284=""),"",ROUND(MOD($S284-$R284,1)*1440,0)),"")</f>
        <v/>
      </c>
      <c r="Z284" s="11">
        <f>IFERROR(IF(OR($T284&lt;&gt;"Delivered",$S284="",$K284=""),"",IF($S284&lt;=$K284,"Yes","No")),"")</f>
        <v/>
      </c>
      <c r="AA284" s="33">
        <f>IFERROR(IF(OR($T284&lt;&gt;"Delivered",$S284="",$K284=""),"",ROUND(MAX(0,($S284-$K284)*1440),0)),"")</f>
        <v/>
      </c>
      <c r="AB284" s="53">
        <f>IFERROR(IF(OR($P284="",$O284=""),"",$P284-$O284),"")</f>
        <v/>
      </c>
      <c r="AC284" s="35">
        <f>IFERROR(IF($P284="","",ROUND($P284*'Settings'!$B$6,2)),"")</f>
        <v/>
      </c>
      <c r="AD284" s="35">
        <f>IFERROR(IF($W284="","",MAX(0,$W284-IF($X284="",0,$X284))),"")</f>
        <v/>
      </c>
      <c r="AE284" s="16">
        <f>IFERROR(IF(COUNTA($A284:$X284)=0,"",IF(OR($A284="",$B284="",$C284="",$D284="",$E284="",$F284="",$G284="",$H284="",$I284="",$L284="",$M284="",$N284="",$T284=""),"Missing required field",IF(COUNTIFS($A$4:$A$1000,$A284,$B$4:$B$1000,$B284,$C$4:$C$1000,$C284)&gt;1,"Duplicate route stop",IF(OR($J284="",$K284=""),"Missing delivery window",IF($K284&lt;=$J284,"Invalid delivery window",IF(IFERROR(INDEX('Fleet Roster'!$C$4:$C$103,MATCH($L284,'Fleet Roster'!$A$4:$A$103,0)),"Not found")&lt;&gt;"Active","Driver not active",IF(IFERROR(INDEX('Fleet Roster'!$I$4:$I$103,MATCH($M284,'Fleet Roster'!$E$4:$E$103,0)),"Not found")&lt;&gt;"Active","Vehicle unavailable",IF(AND($T284="Delivered",OR($S284="",$P284="")),"Delivered row incomplete",IF(AND(OR($T284="Attempted",$T284="Exception"),$U284=""),"Missing exception code",IF(OR(NOT(ISNUMBER($N284)),$N284&lt;0,$N284&gt;'Settings'!$B$9),"Invalid package count",IF(OR(NOT(ISNUMBER($O284)),AND($P284&lt;&gt;"",NOT(ISNUMBER($P284))),$O284&lt;0,$O284&gt;'Settings'!$B$10,$P284&lt;0,$P284&gt;'Settings'!$B$10),"Invalid miles",IF($X284&gt;$W284,"COD collected exceeds amount","OK")))))))))))),"Review row")</f>
        <v/>
      </c>
    </row>
    <row r="285">
      <c r="A285" s="51" t="n"/>
      <c r="B285" s="26" t="n"/>
      <c r="C285" s="27" t="n"/>
      <c r="D285" s="26" t="n"/>
      <c r="E285" s="26" t="n"/>
      <c r="F285" s="28" t="n"/>
      <c r="G285" s="26" t="n"/>
      <c r="H285" s="26" t="n"/>
      <c r="I285" s="29" t="n"/>
      <c r="J285" s="30" t="n"/>
      <c r="K285" s="30" t="n"/>
      <c r="L285" s="26" t="n"/>
      <c r="M285" s="26" t="n"/>
      <c r="N285" s="27" t="n"/>
      <c r="O285" s="52" t="n"/>
      <c r="P285" s="52" t="n"/>
      <c r="Q285" s="30" t="n"/>
      <c r="R285" s="30" t="n"/>
      <c r="S285" s="30" t="n"/>
      <c r="T285" s="26" t="n"/>
      <c r="U285" s="26" t="n"/>
      <c r="V285" s="28" t="n"/>
      <c r="W285" s="32" t="n"/>
      <c r="X285" s="32" t="n"/>
      <c r="Y285" s="33">
        <f>IFERROR(IF(OR($R285="",$S285=""),"",ROUND(MOD($S285-$R285,1)*1440,0)),"")</f>
        <v/>
      </c>
      <c r="Z285" s="11">
        <f>IFERROR(IF(OR($T285&lt;&gt;"Delivered",$S285="",$K285=""),"",IF($S285&lt;=$K285,"Yes","No")),"")</f>
        <v/>
      </c>
      <c r="AA285" s="33">
        <f>IFERROR(IF(OR($T285&lt;&gt;"Delivered",$S285="",$K285=""),"",ROUND(MAX(0,($S285-$K285)*1440),0)),"")</f>
        <v/>
      </c>
      <c r="AB285" s="53">
        <f>IFERROR(IF(OR($P285="",$O285=""),"",$P285-$O285),"")</f>
        <v/>
      </c>
      <c r="AC285" s="35">
        <f>IFERROR(IF($P285="","",ROUND($P285*'Settings'!$B$6,2)),"")</f>
        <v/>
      </c>
      <c r="AD285" s="35">
        <f>IFERROR(IF($W285="","",MAX(0,$W285-IF($X285="",0,$X285))),"")</f>
        <v/>
      </c>
      <c r="AE285" s="16">
        <f>IFERROR(IF(COUNTA($A285:$X285)=0,"",IF(OR($A285="",$B285="",$C285="",$D285="",$E285="",$F285="",$G285="",$H285="",$I285="",$L285="",$M285="",$N285="",$T285=""),"Missing required field",IF(COUNTIFS($A$4:$A$1000,$A285,$B$4:$B$1000,$B285,$C$4:$C$1000,$C285)&gt;1,"Duplicate route stop",IF(OR($J285="",$K285=""),"Missing delivery window",IF($K285&lt;=$J285,"Invalid delivery window",IF(IFERROR(INDEX('Fleet Roster'!$C$4:$C$103,MATCH($L285,'Fleet Roster'!$A$4:$A$103,0)),"Not found")&lt;&gt;"Active","Driver not active",IF(IFERROR(INDEX('Fleet Roster'!$I$4:$I$103,MATCH($M285,'Fleet Roster'!$E$4:$E$103,0)),"Not found")&lt;&gt;"Active","Vehicle unavailable",IF(AND($T285="Delivered",OR($S285="",$P285="")),"Delivered row incomplete",IF(AND(OR($T285="Attempted",$T285="Exception"),$U285=""),"Missing exception code",IF(OR(NOT(ISNUMBER($N285)),$N285&lt;0,$N285&gt;'Settings'!$B$9),"Invalid package count",IF(OR(NOT(ISNUMBER($O285)),AND($P285&lt;&gt;"",NOT(ISNUMBER($P285))),$O285&lt;0,$O285&gt;'Settings'!$B$10,$P285&lt;0,$P285&gt;'Settings'!$B$10),"Invalid miles",IF($X285&gt;$W285,"COD collected exceeds amount","OK")))))))))))),"Review row")</f>
        <v/>
      </c>
    </row>
    <row r="286">
      <c r="A286" s="51" t="n"/>
      <c r="B286" s="26" t="n"/>
      <c r="C286" s="27" t="n"/>
      <c r="D286" s="26" t="n"/>
      <c r="E286" s="26" t="n"/>
      <c r="F286" s="28" t="n"/>
      <c r="G286" s="26" t="n"/>
      <c r="H286" s="26" t="n"/>
      <c r="I286" s="29" t="n"/>
      <c r="J286" s="30" t="n"/>
      <c r="K286" s="30" t="n"/>
      <c r="L286" s="26" t="n"/>
      <c r="M286" s="26" t="n"/>
      <c r="N286" s="27" t="n"/>
      <c r="O286" s="52" t="n"/>
      <c r="P286" s="52" t="n"/>
      <c r="Q286" s="30" t="n"/>
      <c r="R286" s="30" t="n"/>
      <c r="S286" s="30" t="n"/>
      <c r="T286" s="26" t="n"/>
      <c r="U286" s="26" t="n"/>
      <c r="V286" s="28" t="n"/>
      <c r="W286" s="32" t="n"/>
      <c r="X286" s="32" t="n"/>
      <c r="Y286" s="33">
        <f>IFERROR(IF(OR($R286="",$S286=""),"",ROUND(MOD($S286-$R286,1)*1440,0)),"")</f>
        <v/>
      </c>
      <c r="Z286" s="11">
        <f>IFERROR(IF(OR($T286&lt;&gt;"Delivered",$S286="",$K286=""),"",IF($S286&lt;=$K286,"Yes","No")),"")</f>
        <v/>
      </c>
      <c r="AA286" s="33">
        <f>IFERROR(IF(OR($T286&lt;&gt;"Delivered",$S286="",$K286=""),"",ROUND(MAX(0,($S286-$K286)*1440),0)),"")</f>
        <v/>
      </c>
      <c r="AB286" s="53">
        <f>IFERROR(IF(OR($P286="",$O286=""),"",$P286-$O286),"")</f>
        <v/>
      </c>
      <c r="AC286" s="35">
        <f>IFERROR(IF($P286="","",ROUND($P286*'Settings'!$B$6,2)),"")</f>
        <v/>
      </c>
      <c r="AD286" s="35">
        <f>IFERROR(IF($W286="","",MAX(0,$W286-IF($X286="",0,$X286))),"")</f>
        <v/>
      </c>
      <c r="AE286" s="16">
        <f>IFERROR(IF(COUNTA($A286:$X286)=0,"",IF(OR($A286="",$B286="",$C286="",$D286="",$E286="",$F286="",$G286="",$H286="",$I286="",$L286="",$M286="",$N286="",$T286=""),"Missing required field",IF(COUNTIFS($A$4:$A$1000,$A286,$B$4:$B$1000,$B286,$C$4:$C$1000,$C286)&gt;1,"Duplicate route stop",IF(OR($J286="",$K286=""),"Missing delivery window",IF($K286&lt;=$J286,"Invalid delivery window",IF(IFERROR(INDEX('Fleet Roster'!$C$4:$C$103,MATCH($L286,'Fleet Roster'!$A$4:$A$103,0)),"Not found")&lt;&gt;"Active","Driver not active",IF(IFERROR(INDEX('Fleet Roster'!$I$4:$I$103,MATCH($M286,'Fleet Roster'!$E$4:$E$103,0)),"Not found")&lt;&gt;"Active","Vehicle unavailable",IF(AND($T286="Delivered",OR($S286="",$P286="")),"Delivered row incomplete",IF(AND(OR($T286="Attempted",$T286="Exception"),$U286=""),"Missing exception code",IF(OR(NOT(ISNUMBER($N286)),$N286&lt;0,$N286&gt;'Settings'!$B$9),"Invalid package count",IF(OR(NOT(ISNUMBER($O286)),AND($P286&lt;&gt;"",NOT(ISNUMBER($P286))),$O286&lt;0,$O286&gt;'Settings'!$B$10,$P286&lt;0,$P286&gt;'Settings'!$B$10),"Invalid miles",IF($X286&gt;$W286,"COD collected exceeds amount","OK")))))))))))),"Review row")</f>
        <v/>
      </c>
    </row>
    <row r="287">
      <c r="A287" s="51" t="n"/>
      <c r="B287" s="26" t="n"/>
      <c r="C287" s="27" t="n"/>
      <c r="D287" s="26" t="n"/>
      <c r="E287" s="26" t="n"/>
      <c r="F287" s="28" t="n"/>
      <c r="G287" s="26" t="n"/>
      <c r="H287" s="26" t="n"/>
      <c r="I287" s="29" t="n"/>
      <c r="J287" s="30" t="n"/>
      <c r="K287" s="30" t="n"/>
      <c r="L287" s="26" t="n"/>
      <c r="M287" s="26" t="n"/>
      <c r="N287" s="27" t="n"/>
      <c r="O287" s="52" t="n"/>
      <c r="P287" s="52" t="n"/>
      <c r="Q287" s="30" t="n"/>
      <c r="R287" s="30" t="n"/>
      <c r="S287" s="30" t="n"/>
      <c r="T287" s="26" t="n"/>
      <c r="U287" s="26" t="n"/>
      <c r="V287" s="28" t="n"/>
      <c r="W287" s="32" t="n"/>
      <c r="X287" s="32" t="n"/>
      <c r="Y287" s="33">
        <f>IFERROR(IF(OR($R287="",$S287=""),"",ROUND(MOD($S287-$R287,1)*1440,0)),"")</f>
        <v/>
      </c>
      <c r="Z287" s="11">
        <f>IFERROR(IF(OR($T287&lt;&gt;"Delivered",$S287="",$K287=""),"",IF($S287&lt;=$K287,"Yes","No")),"")</f>
        <v/>
      </c>
      <c r="AA287" s="33">
        <f>IFERROR(IF(OR($T287&lt;&gt;"Delivered",$S287="",$K287=""),"",ROUND(MAX(0,($S287-$K287)*1440),0)),"")</f>
        <v/>
      </c>
      <c r="AB287" s="53">
        <f>IFERROR(IF(OR($P287="",$O287=""),"",$P287-$O287),"")</f>
        <v/>
      </c>
      <c r="AC287" s="35">
        <f>IFERROR(IF($P287="","",ROUND($P287*'Settings'!$B$6,2)),"")</f>
        <v/>
      </c>
      <c r="AD287" s="35">
        <f>IFERROR(IF($W287="","",MAX(0,$W287-IF($X287="",0,$X287))),"")</f>
        <v/>
      </c>
      <c r="AE287" s="16">
        <f>IFERROR(IF(COUNTA($A287:$X287)=0,"",IF(OR($A287="",$B287="",$C287="",$D287="",$E287="",$F287="",$G287="",$H287="",$I287="",$L287="",$M287="",$N287="",$T287=""),"Missing required field",IF(COUNTIFS($A$4:$A$1000,$A287,$B$4:$B$1000,$B287,$C$4:$C$1000,$C287)&gt;1,"Duplicate route stop",IF(OR($J287="",$K287=""),"Missing delivery window",IF($K287&lt;=$J287,"Invalid delivery window",IF(IFERROR(INDEX('Fleet Roster'!$C$4:$C$103,MATCH($L287,'Fleet Roster'!$A$4:$A$103,0)),"Not found")&lt;&gt;"Active","Driver not active",IF(IFERROR(INDEX('Fleet Roster'!$I$4:$I$103,MATCH($M287,'Fleet Roster'!$E$4:$E$103,0)),"Not found")&lt;&gt;"Active","Vehicle unavailable",IF(AND($T287="Delivered",OR($S287="",$P287="")),"Delivered row incomplete",IF(AND(OR($T287="Attempted",$T287="Exception"),$U287=""),"Missing exception code",IF(OR(NOT(ISNUMBER($N287)),$N287&lt;0,$N287&gt;'Settings'!$B$9),"Invalid package count",IF(OR(NOT(ISNUMBER($O287)),AND($P287&lt;&gt;"",NOT(ISNUMBER($P287))),$O287&lt;0,$O287&gt;'Settings'!$B$10,$P287&lt;0,$P287&gt;'Settings'!$B$10),"Invalid miles",IF($X287&gt;$W287,"COD collected exceeds amount","OK")))))))))))),"Review row")</f>
        <v/>
      </c>
    </row>
    <row r="288">
      <c r="A288" s="51" t="n"/>
      <c r="B288" s="26" t="n"/>
      <c r="C288" s="27" t="n"/>
      <c r="D288" s="26" t="n"/>
      <c r="E288" s="26" t="n"/>
      <c r="F288" s="28" t="n"/>
      <c r="G288" s="26" t="n"/>
      <c r="H288" s="26" t="n"/>
      <c r="I288" s="29" t="n"/>
      <c r="J288" s="30" t="n"/>
      <c r="K288" s="30" t="n"/>
      <c r="L288" s="26" t="n"/>
      <c r="M288" s="26" t="n"/>
      <c r="N288" s="27" t="n"/>
      <c r="O288" s="52" t="n"/>
      <c r="P288" s="52" t="n"/>
      <c r="Q288" s="30" t="n"/>
      <c r="R288" s="30" t="n"/>
      <c r="S288" s="30" t="n"/>
      <c r="T288" s="26" t="n"/>
      <c r="U288" s="26" t="n"/>
      <c r="V288" s="28" t="n"/>
      <c r="W288" s="32" t="n"/>
      <c r="X288" s="32" t="n"/>
      <c r="Y288" s="33">
        <f>IFERROR(IF(OR($R288="",$S288=""),"",ROUND(MOD($S288-$R288,1)*1440,0)),"")</f>
        <v/>
      </c>
      <c r="Z288" s="11">
        <f>IFERROR(IF(OR($T288&lt;&gt;"Delivered",$S288="",$K288=""),"",IF($S288&lt;=$K288,"Yes","No")),"")</f>
        <v/>
      </c>
      <c r="AA288" s="33">
        <f>IFERROR(IF(OR($T288&lt;&gt;"Delivered",$S288="",$K288=""),"",ROUND(MAX(0,($S288-$K288)*1440),0)),"")</f>
        <v/>
      </c>
      <c r="AB288" s="53">
        <f>IFERROR(IF(OR($P288="",$O288=""),"",$P288-$O288),"")</f>
        <v/>
      </c>
      <c r="AC288" s="35">
        <f>IFERROR(IF($P288="","",ROUND($P288*'Settings'!$B$6,2)),"")</f>
        <v/>
      </c>
      <c r="AD288" s="35">
        <f>IFERROR(IF($W288="","",MAX(0,$W288-IF($X288="",0,$X288))),"")</f>
        <v/>
      </c>
      <c r="AE288" s="16">
        <f>IFERROR(IF(COUNTA($A288:$X288)=0,"",IF(OR($A288="",$B288="",$C288="",$D288="",$E288="",$F288="",$G288="",$H288="",$I288="",$L288="",$M288="",$N288="",$T288=""),"Missing required field",IF(COUNTIFS($A$4:$A$1000,$A288,$B$4:$B$1000,$B288,$C$4:$C$1000,$C288)&gt;1,"Duplicate route stop",IF(OR($J288="",$K288=""),"Missing delivery window",IF($K288&lt;=$J288,"Invalid delivery window",IF(IFERROR(INDEX('Fleet Roster'!$C$4:$C$103,MATCH($L288,'Fleet Roster'!$A$4:$A$103,0)),"Not found")&lt;&gt;"Active","Driver not active",IF(IFERROR(INDEX('Fleet Roster'!$I$4:$I$103,MATCH($M288,'Fleet Roster'!$E$4:$E$103,0)),"Not found")&lt;&gt;"Active","Vehicle unavailable",IF(AND($T288="Delivered",OR($S288="",$P288="")),"Delivered row incomplete",IF(AND(OR($T288="Attempted",$T288="Exception"),$U288=""),"Missing exception code",IF(OR(NOT(ISNUMBER($N288)),$N288&lt;0,$N288&gt;'Settings'!$B$9),"Invalid package count",IF(OR(NOT(ISNUMBER($O288)),AND($P288&lt;&gt;"",NOT(ISNUMBER($P288))),$O288&lt;0,$O288&gt;'Settings'!$B$10,$P288&lt;0,$P288&gt;'Settings'!$B$10),"Invalid miles",IF($X288&gt;$W288,"COD collected exceeds amount","OK")))))))))))),"Review row")</f>
        <v/>
      </c>
    </row>
    <row r="289">
      <c r="A289" s="51" t="n"/>
      <c r="B289" s="26" t="n"/>
      <c r="C289" s="27" t="n"/>
      <c r="D289" s="26" t="n"/>
      <c r="E289" s="26" t="n"/>
      <c r="F289" s="28" t="n"/>
      <c r="G289" s="26" t="n"/>
      <c r="H289" s="26" t="n"/>
      <c r="I289" s="29" t="n"/>
      <c r="J289" s="30" t="n"/>
      <c r="K289" s="30" t="n"/>
      <c r="L289" s="26" t="n"/>
      <c r="M289" s="26" t="n"/>
      <c r="N289" s="27" t="n"/>
      <c r="O289" s="52" t="n"/>
      <c r="P289" s="52" t="n"/>
      <c r="Q289" s="30" t="n"/>
      <c r="R289" s="30" t="n"/>
      <c r="S289" s="30" t="n"/>
      <c r="T289" s="26" t="n"/>
      <c r="U289" s="26" t="n"/>
      <c r="V289" s="28" t="n"/>
      <c r="W289" s="32" t="n"/>
      <c r="X289" s="32" t="n"/>
      <c r="Y289" s="33">
        <f>IFERROR(IF(OR($R289="",$S289=""),"",ROUND(MOD($S289-$R289,1)*1440,0)),"")</f>
        <v/>
      </c>
      <c r="Z289" s="11">
        <f>IFERROR(IF(OR($T289&lt;&gt;"Delivered",$S289="",$K289=""),"",IF($S289&lt;=$K289,"Yes","No")),"")</f>
        <v/>
      </c>
      <c r="AA289" s="33">
        <f>IFERROR(IF(OR($T289&lt;&gt;"Delivered",$S289="",$K289=""),"",ROUND(MAX(0,($S289-$K289)*1440),0)),"")</f>
        <v/>
      </c>
      <c r="AB289" s="53">
        <f>IFERROR(IF(OR($P289="",$O289=""),"",$P289-$O289),"")</f>
        <v/>
      </c>
      <c r="AC289" s="35">
        <f>IFERROR(IF($P289="","",ROUND($P289*'Settings'!$B$6,2)),"")</f>
        <v/>
      </c>
      <c r="AD289" s="35">
        <f>IFERROR(IF($W289="","",MAX(0,$W289-IF($X289="",0,$X289))),"")</f>
        <v/>
      </c>
      <c r="AE289" s="16">
        <f>IFERROR(IF(COUNTA($A289:$X289)=0,"",IF(OR($A289="",$B289="",$C289="",$D289="",$E289="",$F289="",$G289="",$H289="",$I289="",$L289="",$M289="",$N289="",$T289=""),"Missing required field",IF(COUNTIFS($A$4:$A$1000,$A289,$B$4:$B$1000,$B289,$C$4:$C$1000,$C289)&gt;1,"Duplicate route stop",IF(OR($J289="",$K289=""),"Missing delivery window",IF($K289&lt;=$J289,"Invalid delivery window",IF(IFERROR(INDEX('Fleet Roster'!$C$4:$C$103,MATCH($L289,'Fleet Roster'!$A$4:$A$103,0)),"Not found")&lt;&gt;"Active","Driver not active",IF(IFERROR(INDEX('Fleet Roster'!$I$4:$I$103,MATCH($M289,'Fleet Roster'!$E$4:$E$103,0)),"Not found")&lt;&gt;"Active","Vehicle unavailable",IF(AND($T289="Delivered",OR($S289="",$P289="")),"Delivered row incomplete",IF(AND(OR($T289="Attempted",$T289="Exception"),$U289=""),"Missing exception code",IF(OR(NOT(ISNUMBER($N289)),$N289&lt;0,$N289&gt;'Settings'!$B$9),"Invalid package count",IF(OR(NOT(ISNUMBER($O289)),AND($P289&lt;&gt;"",NOT(ISNUMBER($P289))),$O289&lt;0,$O289&gt;'Settings'!$B$10,$P289&lt;0,$P289&gt;'Settings'!$B$10),"Invalid miles",IF($X289&gt;$W289,"COD collected exceeds amount","OK")))))))))))),"Review row")</f>
        <v/>
      </c>
    </row>
    <row r="290">
      <c r="A290" s="51" t="n"/>
      <c r="B290" s="26" t="n"/>
      <c r="C290" s="27" t="n"/>
      <c r="D290" s="26" t="n"/>
      <c r="E290" s="26" t="n"/>
      <c r="F290" s="28" t="n"/>
      <c r="G290" s="26" t="n"/>
      <c r="H290" s="26" t="n"/>
      <c r="I290" s="29" t="n"/>
      <c r="J290" s="30" t="n"/>
      <c r="K290" s="30" t="n"/>
      <c r="L290" s="26" t="n"/>
      <c r="M290" s="26" t="n"/>
      <c r="N290" s="27" t="n"/>
      <c r="O290" s="52" t="n"/>
      <c r="P290" s="52" t="n"/>
      <c r="Q290" s="30" t="n"/>
      <c r="R290" s="30" t="n"/>
      <c r="S290" s="30" t="n"/>
      <c r="T290" s="26" t="n"/>
      <c r="U290" s="26" t="n"/>
      <c r="V290" s="28" t="n"/>
      <c r="W290" s="32" t="n"/>
      <c r="X290" s="32" t="n"/>
      <c r="Y290" s="33">
        <f>IFERROR(IF(OR($R290="",$S290=""),"",ROUND(MOD($S290-$R290,1)*1440,0)),"")</f>
        <v/>
      </c>
      <c r="Z290" s="11">
        <f>IFERROR(IF(OR($T290&lt;&gt;"Delivered",$S290="",$K290=""),"",IF($S290&lt;=$K290,"Yes","No")),"")</f>
        <v/>
      </c>
      <c r="AA290" s="33">
        <f>IFERROR(IF(OR($T290&lt;&gt;"Delivered",$S290="",$K290=""),"",ROUND(MAX(0,($S290-$K290)*1440),0)),"")</f>
        <v/>
      </c>
      <c r="AB290" s="53">
        <f>IFERROR(IF(OR($P290="",$O290=""),"",$P290-$O290),"")</f>
        <v/>
      </c>
      <c r="AC290" s="35">
        <f>IFERROR(IF($P290="","",ROUND($P290*'Settings'!$B$6,2)),"")</f>
        <v/>
      </c>
      <c r="AD290" s="35">
        <f>IFERROR(IF($W290="","",MAX(0,$W290-IF($X290="",0,$X290))),"")</f>
        <v/>
      </c>
      <c r="AE290" s="16">
        <f>IFERROR(IF(COUNTA($A290:$X290)=0,"",IF(OR($A290="",$B290="",$C290="",$D290="",$E290="",$F290="",$G290="",$H290="",$I290="",$L290="",$M290="",$N290="",$T290=""),"Missing required field",IF(COUNTIFS($A$4:$A$1000,$A290,$B$4:$B$1000,$B290,$C$4:$C$1000,$C290)&gt;1,"Duplicate route stop",IF(OR($J290="",$K290=""),"Missing delivery window",IF($K290&lt;=$J290,"Invalid delivery window",IF(IFERROR(INDEX('Fleet Roster'!$C$4:$C$103,MATCH($L290,'Fleet Roster'!$A$4:$A$103,0)),"Not found")&lt;&gt;"Active","Driver not active",IF(IFERROR(INDEX('Fleet Roster'!$I$4:$I$103,MATCH($M290,'Fleet Roster'!$E$4:$E$103,0)),"Not found")&lt;&gt;"Active","Vehicle unavailable",IF(AND($T290="Delivered",OR($S290="",$P290="")),"Delivered row incomplete",IF(AND(OR($T290="Attempted",$T290="Exception"),$U290=""),"Missing exception code",IF(OR(NOT(ISNUMBER($N290)),$N290&lt;0,$N290&gt;'Settings'!$B$9),"Invalid package count",IF(OR(NOT(ISNUMBER($O290)),AND($P290&lt;&gt;"",NOT(ISNUMBER($P290))),$O290&lt;0,$O290&gt;'Settings'!$B$10,$P290&lt;0,$P290&gt;'Settings'!$B$10),"Invalid miles",IF($X290&gt;$W290,"COD collected exceeds amount","OK")))))))))))),"Review row")</f>
        <v/>
      </c>
    </row>
    <row r="291">
      <c r="A291" s="51" t="n"/>
      <c r="B291" s="26" t="n"/>
      <c r="C291" s="27" t="n"/>
      <c r="D291" s="26" t="n"/>
      <c r="E291" s="26" t="n"/>
      <c r="F291" s="28" t="n"/>
      <c r="G291" s="26" t="n"/>
      <c r="H291" s="26" t="n"/>
      <c r="I291" s="29" t="n"/>
      <c r="J291" s="30" t="n"/>
      <c r="K291" s="30" t="n"/>
      <c r="L291" s="26" t="n"/>
      <c r="M291" s="26" t="n"/>
      <c r="N291" s="27" t="n"/>
      <c r="O291" s="52" t="n"/>
      <c r="P291" s="52" t="n"/>
      <c r="Q291" s="30" t="n"/>
      <c r="R291" s="30" t="n"/>
      <c r="S291" s="30" t="n"/>
      <c r="T291" s="26" t="n"/>
      <c r="U291" s="26" t="n"/>
      <c r="V291" s="28" t="n"/>
      <c r="W291" s="32" t="n"/>
      <c r="X291" s="32" t="n"/>
      <c r="Y291" s="33">
        <f>IFERROR(IF(OR($R291="",$S291=""),"",ROUND(MOD($S291-$R291,1)*1440,0)),"")</f>
        <v/>
      </c>
      <c r="Z291" s="11">
        <f>IFERROR(IF(OR($T291&lt;&gt;"Delivered",$S291="",$K291=""),"",IF($S291&lt;=$K291,"Yes","No")),"")</f>
        <v/>
      </c>
      <c r="AA291" s="33">
        <f>IFERROR(IF(OR($T291&lt;&gt;"Delivered",$S291="",$K291=""),"",ROUND(MAX(0,($S291-$K291)*1440),0)),"")</f>
        <v/>
      </c>
      <c r="AB291" s="53">
        <f>IFERROR(IF(OR($P291="",$O291=""),"",$P291-$O291),"")</f>
        <v/>
      </c>
      <c r="AC291" s="35">
        <f>IFERROR(IF($P291="","",ROUND($P291*'Settings'!$B$6,2)),"")</f>
        <v/>
      </c>
      <c r="AD291" s="35">
        <f>IFERROR(IF($W291="","",MAX(0,$W291-IF($X291="",0,$X291))),"")</f>
        <v/>
      </c>
      <c r="AE291" s="16">
        <f>IFERROR(IF(COUNTA($A291:$X291)=0,"",IF(OR($A291="",$B291="",$C291="",$D291="",$E291="",$F291="",$G291="",$H291="",$I291="",$L291="",$M291="",$N291="",$T291=""),"Missing required field",IF(COUNTIFS($A$4:$A$1000,$A291,$B$4:$B$1000,$B291,$C$4:$C$1000,$C291)&gt;1,"Duplicate route stop",IF(OR($J291="",$K291=""),"Missing delivery window",IF($K291&lt;=$J291,"Invalid delivery window",IF(IFERROR(INDEX('Fleet Roster'!$C$4:$C$103,MATCH($L291,'Fleet Roster'!$A$4:$A$103,0)),"Not found")&lt;&gt;"Active","Driver not active",IF(IFERROR(INDEX('Fleet Roster'!$I$4:$I$103,MATCH($M291,'Fleet Roster'!$E$4:$E$103,0)),"Not found")&lt;&gt;"Active","Vehicle unavailable",IF(AND($T291="Delivered",OR($S291="",$P291="")),"Delivered row incomplete",IF(AND(OR($T291="Attempted",$T291="Exception"),$U291=""),"Missing exception code",IF(OR(NOT(ISNUMBER($N291)),$N291&lt;0,$N291&gt;'Settings'!$B$9),"Invalid package count",IF(OR(NOT(ISNUMBER($O291)),AND($P291&lt;&gt;"",NOT(ISNUMBER($P291))),$O291&lt;0,$O291&gt;'Settings'!$B$10,$P291&lt;0,$P291&gt;'Settings'!$B$10),"Invalid miles",IF($X291&gt;$W291,"COD collected exceeds amount","OK")))))))))))),"Review row")</f>
        <v/>
      </c>
    </row>
    <row r="292">
      <c r="A292" s="51" t="n"/>
      <c r="B292" s="26" t="n"/>
      <c r="C292" s="27" t="n"/>
      <c r="D292" s="26" t="n"/>
      <c r="E292" s="26" t="n"/>
      <c r="F292" s="28" t="n"/>
      <c r="G292" s="26" t="n"/>
      <c r="H292" s="26" t="n"/>
      <c r="I292" s="29" t="n"/>
      <c r="J292" s="30" t="n"/>
      <c r="K292" s="30" t="n"/>
      <c r="L292" s="26" t="n"/>
      <c r="M292" s="26" t="n"/>
      <c r="N292" s="27" t="n"/>
      <c r="O292" s="52" t="n"/>
      <c r="P292" s="52" t="n"/>
      <c r="Q292" s="30" t="n"/>
      <c r="R292" s="30" t="n"/>
      <c r="S292" s="30" t="n"/>
      <c r="T292" s="26" t="n"/>
      <c r="U292" s="26" t="n"/>
      <c r="V292" s="28" t="n"/>
      <c r="W292" s="32" t="n"/>
      <c r="X292" s="32" t="n"/>
      <c r="Y292" s="33">
        <f>IFERROR(IF(OR($R292="",$S292=""),"",ROUND(MOD($S292-$R292,1)*1440,0)),"")</f>
        <v/>
      </c>
      <c r="Z292" s="11">
        <f>IFERROR(IF(OR($T292&lt;&gt;"Delivered",$S292="",$K292=""),"",IF($S292&lt;=$K292,"Yes","No")),"")</f>
        <v/>
      </c>
      <c r="AA292" s="33">
        <f>IFERROR(IF(OR($T292&lt;&gt;"Delivered",$S292="",$K292=""),"",ROUND(MAX(0,($S292-$K292)*1440),0)),"")</f>
        <v/>
      </c>
      <c r="AB292" s="53">
        <f>IFERROR(IF(OR($P292="",$O292=""),"",$P292-$O292),"")</f>
        <v/>
      </c>
      <c r="AC292" s="35">
        <f>IFERROR(IF($P292="","",ROUND($P292*'Settings'!$B$6,2)),"")</f>
        <v/>
      </c>
      <c r="AD292" s="35">
        <f>IFERROR(IF($W292="","",MAX(0,$W292-IF($X292="",0,$X292))),"")</f>
        <v/>
      </c>
      <c r="AE292" s="16">
        <f>IFERROR(IF(COUNTA($A292:$X292)=0,"",IF(OR($A292="",$B292="",$C292="",$D292="",$E292="",$F292="",$G292="",$H292="",$I292="",$L292="",$M292="",$N292="",$T292=""),"Missing required field",IF(COUNTIFS($A$4:$A$1000,$A292,$B$4:$B$1000,$B292,$C$4:$C$1000,$C292)&gt;1,"Duplicate route stop",IF(OR($J292="",$K292=""),"Missing delivery window",IF($K292&lt;=$J292,"Invalid delivery window",IF(IFERROR(INDEX('Fleet Roster'!$C$4:$C$103,MATCH($L292,'Fleet Roster'!$A$4:$A$103,0)),"Not found")&lt;&gt;"Active","Driver not active",IF(IFERROR(INDEX('Fleet Roster'!$I$4:$I$103,MATCH($M292,'Fleet Roster'!$E$4:$E$103,0)),"Not found")&lt;&gt;"Active","Vehicle unavailable",IF(AND($T292="Delivered",OR($S292="",$P292="")),"Delivered row incomplete",IF(AND(OR($T292="Attempted",$T292="Exception"),$U292=""),"Missing exception code",IF(OR(NOT(ISNUMBER($N292)),$N292&lt;0,$N292&gt;'Settings'!$B$9),"Invalid package count",IF(OR(NOT(ISNUMBER($O292)),AND($P292&lt;&gt;"",NOT(ISNUMBER($P292))),$O292&lt;0,$O292&gt;'Settings'!$B$10,$P292&lt;0,$P292&gt;'Settings'!$B$10),"Invalid miles",IF($X292&gt;$W292,"COD collected exceeds amount","OK")))))))))))),"Review row")</f>
        <v/>
      </c>
    </row>
    <row r="293">
      <c r="A293" s="51" t="n"/>
      <c r="B293" s="26" t="n"/>
      <c r="C293" s="27" t="n"/>
      <c r="D293" s="26" t="n"/>
      <c r="E293" s="26" t="n"/>
      <c r="F293" s="28" t="n"/>
      <c r="G293" s="26" t="n"/>
      <c r="H293" s="26" t="n"/>
      <c r="I293" s="29" t="n"/>
      <c r="J293" s="30" t="n"/>
      <c r="K293" s="30" t="n"/>
      <c r="L293" s="26" t="n"/>
      <c r="M293" s="26" t="n"/>
      <c r="N293" s="27" t="n"/>
      <c r="O293" s="52" t="n"/>
      <c r="P293" s="52" t="n"/>
      <c r="Q293" s="30" t="n"/>
      <c r="R293" s="30" t="n"/>
      <c r="S293" s="30" t="n"/>
      <c r="T293" s="26" t="n"/>
      <c r="U293" s="26" t="n"/>
      <c r="V293" s="28" t="n"/>
      <c r="W293" s="32" t="n"/>
      <c r="X293" s="32" t="n"/>
      <c r="Y293" s="33">
        <f>IFERROR(IF(OR($R293="",$S293=""),"",ROUND(MOD($S293-$R293,1)*1440,0)),"")</f>
        <v/>
      </c>
      <c r="Z293" s="11">
        <f>IFERROR(IF(OR($T293&lt;&gt;"Delivered",$S293="",$K293=""),"",IF($S293&lt;=$K293,"Yes","No")),"")</f>
        <v/>
      </c>
      <c r="AA293" s="33">
        <f>IFERROR(IF(OR($T293&lt;&gt;"Delivered",$S293="",$K293=""),"",ROUND(MAX(0,($S293-$K293)*1440),0)),"")</f>
        <v/>
      </c>
      <c r="AB293" s="53">
        <f>IFERROR(IF(OR($P293="",$O293=""),"",$P293-$O293),"")</f>
        <v/>
      </c>
      <c r="AC293" s="35">
        <f>IFERROR(IF($P293="","",ROUND($P293*'Settings'!$B$6,2)),"")</f>
        <v/>
      </c>
      <c r="AD293" s="35">
        <f>IFERROR(IF($W293="","",MAX(0,$W293-IF($X293="",0,$X293))),"")</f>
        <v/>
      </c>
      <c r="AE293" s="16">
        <f>IFERROR(IF(COUNTA($A293:$X293)=0,"",IF(OR($A293="",$B293="",$C293="",$D293="",$E293="",$F293="",$G293="",$H293="",$I293="",$L293="",$M293="",$N293="",$T293=""),"Missing required field",IF(COUNTIFS($A$4:$A$1000,$A293,$B$4:$B$1000,$B293,$C$4:$C$1000,$C293)&gt;1,"Duplicate route stop",IF(OR($J293="",$K293=""),"Missing delivery window",IF($K293&lt;=$J293,"Invalid delivery window",IF(IFERROR(INDEX('Fleet Roster'!$C$4:$C$103,MATCH($L293,'Fleet Roster'!$A$4:$A$103,0)),"Not found")&lt;&gt;"Active","Driver not active",IF(IFERROR(INDEX('Fleet Roster'!$I$4:$I$103,MATCH($M293,'Fleet Roster'!$E$4:$E$103,0)),"Not found")&lt;&gt;"Active","Vehicle unavailable",IF(AND($T293="Delivered",OR($S293="",$P293="")),"Delivered row incomplete",IF(AND(OR($T293="Attempted",$T293="Exception"),$U293=""),"Missing exception code",IF(OR(NOT(ISNUMBER($N293)),$N293&lt;0,$N293&gt;'Settings'!$B$9),"Invalid package count",IF(OR(NOT(ISNUMBER($O293)),AND($P293&lt;&gt;"",NOT(ISNUMBER($P293))),$O293&lt;0,$O293&gt;'Settings'!$B$10,$P293&lt;0,$P293&gt;'Settings'!$B$10),"Invalid miles",IF($X293&gt;$W293,"COD collected exceeds amount","OK")))))))))))),"Review row")</f>
        <v/>
      </c>
    </row>
    <row r="294">
      <c r="A294" s="51" t="n"/>
      <c r="B294" s="26" t="n"/>
      <c r="C294" s="27" t="n"/>
      <c r="D294" s="26" t="n"/>
      <c r="E294" s="26" t="n"/>
      <c r="F294" s="28" t="n"/>
      <c r="G294" s="26" t="n"/>
      <c r="H294" s="26" t="n"/>
      <c r="I294" s="29" t="n"/>
      <c r="J294" s="30" t="n"/>
      <c r="K294" s="30" t="n"/>
      <c r="L294" s="26" t="n"/>
      <c r="M294" s="26" t="n"/>
      <c r="N294" s="27" t="n"/>
      <c r="O294" s="52" t="n"/>
      <c r="P294" s="52" t="n"/>
      <c r="Q294" s="30" t="n"/>
      <c r="R294" s="30" t="n"/>
      <c r="S294" s="30" t="n"/>
      <c r="T294" s="26" t="n"/>
      <c r="U294" s="26" t="n"/>
      <c r="V294" s="28" t="n"/>
      <c r="W294" s="32" t="n"/>
      <c r="X294" s="32" t="n"/>
      <c r="Y294" s="33">
        <f>IFERROR(IF(OR($R294="",$S294=""),"",ROUND(MOD($S294-$R294,1)*1440,0)),"")</f>
        <v/>
      </c>
      <c r="Z294" s="11">
        <f>IFERROR(IF(OR($T294&lt;&gt;"Delivered",$S294="",$K294=""),"",IF($S294&lt;=$K294,"Yes","No")),"")</f>
        <v/>
      </c>
      <c r="AA294" s="33">
        <f>IFERROR(IF(OR($T294&lt;&gt;"Delivered",$S294="",$K294=""),"",ROUND(MAX(0,($S294-$K294)*1440),0)),"")</f>
        <v/>
      </c>
      <c r="AB294" s="53">
        <f>IFERROR(IF(OR($P294="",$O294=""),"",$P294-$O294),"")</f>
        <v/>
      </c>
      <c r="AC294" s="35">
        <f>IFERROR(IF($P294="","",ROUND($P294*'Settings'!$B$6,2)),"")</f>
        <v/>
      </c>
      <c r="AD294" s="35">
        <f>IFERROR(IF($W294="","",MAX(0,$W294-IF($X294="",0,$X294))),"")</f>
        <v/>
      </c>
      <c r="AE294" s="16">
        <f>IFERROR(IF(COUNTA($A294:$X294)=0,"",IF(OR($A294="",$B294="",$C294="",$D294="",$E294="",$F294="",$G294="",$H294="",$I294="",$L294="",$M294="",$N294="",$T294=""),"Missing required field",IF(COUNTIFS($A$4:$A$1000,$A294,$B$4:$B$1000,$B294,$C$4:$C$1000,$C294)&gt;1,"Duplicate route stop",IF(OR($J294="",$K294=""),"Missing delivery window",IF($K294&lt;=$J294,"Invalid delivery window",IF(IFERROR(INDEX('Fleet Roster'!$C$4:$C$103,MATCH($L294,'Fleet Roster'!$A$4:$A$103,0)),"Not found")&lt;&gt;"Active","Driver not active",IF(IFERROR(INDEX('Fleet Roster'!$I$4:$I$103,MATCH($M294,'Fleet Roster'!$E$4:$E$103,0)),"Not found")&lt;&gt;"Active","Vehicle unavailable",IF(AND($T294="Delivered",OR($S294="",$P294="")),"Delivered row incomplete",IF(AND(OR($T294="Attempted",$T294="Exception"),$U294=""),"Missing exception code",IF(OR(NOT(ISNUMBER($N294)),$N294&lt;0,$N294&gt;'Settings'!$B$9),"Invalid package count",IF(OR(NOT(ISNUMBER($O294)),AND($P294&lt;&gt;"",NOT(ISNUMBER($P294))),$O294&lt;0,$O294&gt;'Settings'!$B$10,$P294&lt;0,$P294&gt;'Settings'!$B$10),"Invalid miles",IF($X294&gt;$W294,"COD collected exceeds amount","OK")))))))))))),"Review row")</f>
        <v/>
      </c>
    </row>
    <row r="295">
      <c r="A295" s="51" t="n"/>
      <c r="B295" s="26" t="n"/>
      <c r="C295" s="27" t="n"/>
      <c r="D295" s="26" t="n"/>
      <c r="E295" s="26" t="n"/>
      <c r="F295" s="28" t="n"/>
      <c r="G295" s="26" t="n"/>
      <c r="H295" s="26" t="n"/>
      <c r="I295" s="29" t="n"/>
      <c r="J295" s="30" t="n"/>
      <c r="K295" s="30" t="n"/>
      <c r="L295" s="26" t="n"/>
      <c r="M295" s="26" t="n"/>
      <c r="N295" s="27" t="n"/>
      <c r="O295" s="52" t="n"/>
      <c r="P295" s="52" t="n"/>
      <c r="Q295" s="30" t="n"/>
      <c r="R295" s="30" t="n"/>
      <c r="S295" s="30" t="n"/>
      <c r="T295" s="26" t="n"/>
      <c r="U295" s="26" t="n"/>
      <c r="V295" s="28" t="n"/>
      <c r="W295" s="32" t="n"/>
      <c r="X295" s="32" t="n"/>
      <c r="Y295" s="33">
        <f>IFERROR(IF(OR($R295="",$S295=""),"",ROUND(MOD($S295-$R295,1)*1440,0)),"")</f>
        <v/>
      </c>
      <c r="Z295" s="11">
        <f>IFERROR(IF(OR($T295&lt;&gt;"Delivered",$S295="",$K295=""),"",IF($S295&lt;=$K295,"Yes","No")),"")</f>
        <v/>
      </c>
      <c r="AA295" s="33">
        <f>IFERROR(IF(OR($T295&lt;&gt;"Delivered",$S295="",$K295=""),"",ROUND(MAX(0,($S295-$K295)*1440),0)),"")</f>
        <v/>
      </c>
      <c r="AB295" s="53">
        <f>IFERROR(IF(OR($P295="",$O295=""),"",$P295-$O295),"")</f>
        <v/>
      </c>
      <c r="AC295" s="35">
        <f>IFERROR(IF($P295="","",ROUND($P295*'Settings'!$B$6,2)),"")</f>
        <v/>
      </c>
      <c r="AD295" s="35">
        <f>IFERROR(IF($W295="","",MAX(0,$W295-IF($X295="",0,$X295))),"")</f>
        <v/>
      </c>
      <c r="AE295" s="16">
        <f>IFERROR(IF(COUNTA($A295:$X295)=0,"",IF(OR($A295="",$B295="",$C295="",$D295="",$E295="",$F295="",$G295="",$H295="",$I295="",$L295="",$M295="",$N295="",$T295=""),"Missing required field",IF(COUNTIFS($A$4:$A$1000,$A295,$B$4:$B$1000,$B295,$C$4:$C$1000,$C295)&gt;1,"Duplicate route stop",IF(OR($J295="",$K295=""),"Missing delivery window",IF($K295&lt;=$J295,"Invalid delivery window",IF(IFERROR(INDEX('Fleet Roster'!$C$4:$C$103,MATCH($L295,'Fleet Roster'!$A$4:$A$103,0)),"Not found")&lt;&gt;"Active","Driver not active",IF(IFERROR(INDEX('Fleet Roster'!$I$4:$I$103,MATCH($M295,'Fleet Roster'!$E$4:$E$103,0)),"Not found")&lt;&gt;"Active","Vehicle unavailable",IF(AND($T295="Delivered",OR($S295="",$P295="")),"Delivered row incomplete",IF(AND(OR($T295="Attempted",$T295="Exception"),$U295=""),"Missing exception code",IF(OR(NOT(ISNUMBER($N295)),$N295&lt;0,$N295&gt;'Settings'!$B$9),"Invalid package count",IF(OR(NOT(ISNUMBER($O295)),AND($P295&lt;&gt;"",NOT(ISNUMBER($P295))),$O295&lt;0,$O295&gt;'Settings'!$B$10,$P295&lt;0,$P295&gt;'Settings'!$B$10),"Invalid miles",IF($X295&gt;$W295,"COD collected exceeds amount","OK")))))))))))),"Review row")</f>
        <v/>
      </c>
    </row>
    <row r="296">
      <c r="A296" s="51" t="n"/>
      <c r="B296" s="26" t="n"/>
      <c r="C296" s="27" t="n"/>
      <c r="D296" s="26" t="n"/>
      <c r="E296" s="26" t="n"/>
      <c r="F296" s="28" t="n"/>
      <c r="G296" s="26" t="n"/>
      <c r="H296" s="26" t="n"/>
      <c r="I296" s="29" t="n"/>
      <c r="J296" s="30" t="n"/>
      <c r="K296" s="30" t="n"/>
      <c r="L296" s="26" t="n"/>
      <c r="M296" s="26" t="n"/>
      <c r="N296" s="27" t="n"/>
      <c r="O296" s="52" t="n"/>
      <c r="P296" s="52" t="n"/>
      <c r="Q296" s="30" t="n"/>
      <c r="R296" s="30" t="n"/>
      <c r="S296" s="30" t="n"/>
      <c r="T296" s="26" t="n"/>
      <c r="U296" s="26" t="n"/>
      <c r="V296" s="28" t="n"/>
      <c r="W296" s="32" t="n"/>
      <c r="X296" s="32" t="n"/>
      <c r="Y296" s="33">
        <f>IFERROR(IF(OR($R296="",$S296=""),"",ROUND(MOD($S296-$R296,1)*1440,0)),"")</f>
        <v/>
      </c>
      <c r="Z296" s="11">
        <f>IFERROR(IF(OR($T296&lt;&gt;"Delivered",$S296="",$K296=""),"",IF($S296&lt;=$K296,"Yes","No")),"")</f>
        <v/>
      </c>
      <c r="AA296" s="33">
        <f>IFERROR(IF(OR($T296&lt;&gt;"Delivered",$S296="",$K296=""),"",ROUND(MAX(0,($S296-$K296)*1440),0)),"")</f>
        <v/>
      </c>
      <c r="AB296" s="53">
        <f>IFERROR(IF(OR($P296="",$O296=""),"",$P296-$O296),"")</f>
        <v/>
      </c>
      <c r="AC296" s="35">
        <f>IFERROR(IF($P296="","",ROUND($P296*'Settings'!$B$6,2)),"")</f>
        <v/>
      </c>
      <c r="AD296" s="35">
        <f>IFERROR(IF($W296="","",MAX(0,$W296-IF($X296="",0,$X296))),"")</f>
        <v/>
      </c>
      <c r="AE296" s="16">
        <f>IFERROR(IF(COUNTA($A296:$X296)=0,"",IF(OR($A296="",$B296="",$C296="",$D296="",$E296="",$F296="",$G296="",$H296="",$I296="",$L296="",$M296="",$N296="",$T296=""),"Missing required field",IF(COUNTIFS($A$4:$A$1000,$A296,$B$4:$B$1000,$B296,$C$4:$C$1000,$C296)&gt;1,"Duplicate route stop",IF(OR($J296="",$K296=""),"Missing delivery window",IF($K296&lt;=$J296,"Invalid delivery window",IF(IFERROR(INDEX('Fleet Roster'!$C$4:$C$103,MATCH($L296,'Fleet Roster'!$A$4:$A$103,0)),"Not found")&lt;&gt;"Active","Driver not active",IF(IFERROR(INDEX('Fleet Roster'!$I$4:$I$103,MATCH($M296,'Fleet Roster'!$E$4:$E$103,0)),"Not found")&lt;&gt;"Active","Vehicle unavailable",IF(AND($T296="Delivered",OR($S296="",$P296="")),"Delivered row incomplete",IF(AND(OR($T296="Attempted",$T296="Exception"),$U296=""),"Missing exception code",IF(OR(NOT(ISNUMBER($N296)),$N296&lt;0,$N296&gt;'Settings'!$B$9),"Invalid package count",IF(OR(NOT(ISNUMBER($O296)),AND($P296&lt;&gt;"",NOT(ISNUMBER($P296))),$O296&lt;0,$O296&gt;'Settings'!$B$10,$P296&lt;0,$P296&gt;'Settings'!$B$10),"Invalid miles",IF($X296&gt;$W296,"COD collected exceeds amount","OK")))))))))))),"Review row")</f>
        <v/>
      </c>
    </row>
    <row r="297">
      <c r="A297" s="51" t="n"/>
      <c r="B297" s="26" t="n"/>
      <c r="C297" s="27" t="n"/>
      <c r="D297" s="26" t="n"/>
      <c r="E297" s="26" t="n"/>
      <c r="F297" s="28" t="n"/>
      <c r="G297" s="26" t="n"/>
      <c r="H297" s="26" t="n"/>
      <c r="I297" s="29" t="n"/>
      <c r="J297" s="30" t="n"/>
      <c r="K297" s="30" t="n"/>
      <c r="L297" s="26" t="n"/>
      <c r="M297" s="26" t="n"/>
      <c r="N297" s="27" t="n"/>
      <c r="O297" s="52" t="n"/>
      <c r="P297" s="52" t="n"/>
      <c r="Q297" s="30" t="n"/>
      <c r="R297" s="30" t="n"/>
      <c r="S297" s="30" t="n"/>
      <c r="T297" s="26" t="n"/>
      <c r="U297" s="26" t="n"/>
      <c r="V297" s="28" t="n"/>
      <c r="W297" s="32" t="n"/>
      <c r="X297" s="32" t="n"/>
      <c r="Y297" s="33">
        <f>IFERROR(IF(OR($R297="",$S297=""),"",ROUND(MOD($S297-$R297,1)*1440,0)),"")</f>
        <v/>
      </c>
      <c r="Z297" s="11">
        <f>IFERROR(IF(OR($T297&lt;&gt;"Delivered",$S297="",$K297=""),"",IF($S297&lt;=$K297,"Yes","No")),"")</f>
        <v/>
      </c>
      <c r="AA297" s="33">
        <f>IFERROR(IF(OR($T297&lt;&gt;"Delivered",$S297="",$K297=""),"",ROUND(MAX(0,($S297-$K297)*1440),0)),"")</f>
        <v/>
      </c>
      <c r="AB297" s="53">
        <f>IFERROR(IF(OR($P297="",$O297=""),"",$P297-$O297),"")</f>
        <v/>
      </c>
      <c r="AC297" s="35">
        <f>IFERROR(IF($P297="","",ROUND($P297*'Settings'!$B$6,2)),"")</f>
        <v/>
      </c>
      <c r="AD297" s="35">
        <f>IFERROR(IF($W297="","",MAX(0,$W297-IF($X297="",0,$X297))),"")</f>
        <v/>
      </c>
      <c r="AE297" s="16">
        <f>IFERROR(IF(COUNTA($A297:$X297)=0,"",IF(OR($A297="",$B297="",$C297="",$D297="",$E297="",$F297="",$G297="",$H297="",$I297="",$L297="",$M297="",$N297="",$T297=""),"Missing required field",IF(COUNTIFS($A$4:$A$1000,$A297,$B$4:$B$1000,$B297,$C$4:$C$1000,$C297)&gt;1,"Duplicate route stop",IF(OR($J297="",$K297=""),"Missing delivery window",IF($K297&lt;=$J297,"Invalid delivery window",IF(IFERROR(INDEX('Fleet Roster'!$C$4:$C$103,MATCH($L297,'Fleet Roster'!$A$4:$A$103,0)),"Not found")&lt;&gt;"Active","Driver not active",IF(IFERROR(INDEX('Fleet Roster'!$I$4:$I$103,MATCH($M297,'Fleet Roster'!$E$4:$E$103,0)),"Not found")&lt;&gt;"Active","Vehicle unavailable",IF(AND($T297="Delivered",OR($S297="",$P297="")),"Delivered row incomplete",IF(AND(OR($T297="Attempted",$T297="Exception"),$U297=""),"Missing exception code",IF(OR(NOT(ISNUMBER($N297)),$N297&lt;0,$N297&gt;'Settings'!$B$9),"Invalid package count",IF(OR(NOT(ISNUMBER($O297)),AND($P297&lt;&gt;"",NOT(ISNUMBER($P297))),$O297&lt;0,$O297&gt;'Settings'!$B$10,$P297&lt;0,$P297&gt;'Settings'!$B$10),"Invalid miles",IF($X297&gt;$W297,"COD collected exceeds amount","OK")))))))))))),"Review row")</f>
        <v/>
      </c>
    </row>
    <row r="298">
      <c r="A298" s="51" t="n"/>
      <c r="B298" s="26" t="n"/>
      <c r="C298" s="27" t="n"/>
      <c r="D298" s="26" t="n"/>
      <c r="E298" s="26" t="n"/>
      <c r="F298" s="28" t="n"/>
      <c r="G298" s="26" t="n"/>
      <c r="H298" s="26" t="n"/>
      <c r="I298" s="29" t="n"/>
      <c r="J298" s="30" t="n"/>
      <c r="K298" s="30" t="n"/>
      <c r="L298" s="26" t="n"/>
      <c r="M298" s="26" t="n"/>
      <c r="N298" s="27" t="n"/>
      <c r="O298" s="52" t="n"/>
      <c r="P298" s="52" t="n"/>
      <c r="Q298" s="30" t="n"/>
      <c r="R298" s="30" t="n"/>
      <c r="S298" s="30" t="n"/>
      <c r="T298" s="26" t="n"/>
      <c r="U298" s="26" t="n"/>
      <c r="V298" s="28" t="n"/>
      <c r="W298" s="32" t="n"/>
      <c r="X298" s="32" t="n"/>
      <c r="Y298" s="33">
        <f>IFERROR(IF(OR($R298="",$S298=""),"",ROUND(MOD($S298-$R298,1)*1440,0)),"")</f>
        <v/>
      </c>
      <c r="Z298" s="11">
        <f>IFERROR(IF(OR($T298&lt;&gt;"Delivered",$S298="",$K298=""),"",IF($S298&lt;=$K298,"Yes","No")),"")</f>
        <v/>
      </c>
      <c r="AA298" s="33">
        <f>IFERROR(IF(OR($T298&lt;&gt;"Delivered",$S298="",$K298=""),"",ROUND(MAX(0,($S298-$K298)*1440),0)),"")</f>
        <v/>
      </c>
      <c r="AB298" s="53">
        <f>IFERROR(IF(OR($P298="",$O298=""),"",$P298-$O298),"")</f>
        <v/>
      </c>
      <c r="AC298" s="35">
        <f>IFERROR(IF($P298="","",ROUND($P298*'Settings'!$B$6,2)),"")</f>
        <v/>
      </c>
      <c r="AD298" s="35">
        <f>IFERROR(IF($W298="","",MAX(0,$W298-IF($X298="",0,$X298))),"")</f>
        <v/>
      </c>
      <c r="AE298" s="16">
        <f>IFERROR(IF(COUNTA($A298:$X298)=0,"",IF(OR($A298="",$B298="",$C298="",$D298="",$E298="",$F298="",$G298="",$H298="",$I298="",$L298="",$M298="",$N298="",$T298=""),"Missing required field",IF(COUNTIFS($A$4:$A$1000,$A298,$B$4:$B$1000,$B298,$C$4:$C$1000,$C298)&gt;1,"Duplicate route stop",IF(OR($J298="",$K298=""),"Missing delivery window",IF($K298&lt;=$J298,"Invalid delivery window",IF(IFERROR(INDEX('Fleet Roster'!$C$4:$C$103,MATCH($L298,'Fleet Roster'!$A$4:$A$103,0)),"Not found")&lt;&gt;"Active","Driver not active",IF(IFERROR(INDEX('Fleet Roster'!$I$4:$I$103,MATCH($M298,'Fleet Roster'!$E$4:$E$103,0)),"Not found")&lt;&gt;"Active","Vehicle unavailable",IF(AND($T298="Delivered",OR($S298="",$P298="")),"Delivered row incomplete",IF(AND(OR($T298="Attempted",$T298="Exception"),$U298=""),"Missing exception code",IF(OR(NOT(ISNUMBER($N298)),$N298&lt;0,$N298&gt;'Settings'!$B$9),"Invalid package count",IF(OR(NOT(ISNUMBER($O298)),AND($P298&lt;&gt;"",NOT(ISNUMBER($P298))),$O298&lt;0,$O298&gt;'Settings'!$B$10,$P298&lt;0,$P298&gt;'Settings'!$B$10),"Invalid miles",IF($X298&gt;$W298,"COD collected exceeds amount","OK")))))))))))),"Review row")</f>
        <v/>
      </c>
    </row>
    <row r="299">
      <c r="A299" s="51" t="n"/>
      <c r="B299" s="26" t="n"/>
      <c r="C299" s="27" t="n"/>
      <c r="D299" s="26" t="n"/>
      <c r="E299" s="26" t="n"/>
      <c r="F299" s="28" t="n"/>
      <c r="G299" s="26" t="n"/>
      <c r="H299" s="26" t="n"/>
      <c r="I299" s="29" t="n"/>
      <c r="J299" s="30" t="n"/>
      <c r="K299" s="30" t="n"/>
      <c r="L299" s="26" t="n"/>
      <c r="M299" s="26" t="n"/>
      <c r="N299" s="27" t="n"/>
      <c r="O299" s="52" t="n"/>
      <c r="P299" s="52" t="n"/>
      <c r="Q299" s="30" t="n"/>
      <c r="R299" s="30" t="n"/>
      <c r="S299" s="30" t="n"/>
      <c r="T299" s="26" t="n"/>
      <c r="U299" s="26" t="n"/>
      <c r="V299" s="28" t="n"/>
      <c r="W299" s="32" t="n"/>
      <c r="X299" s="32" t="n"/>
      <c r="Y299" s="33">
        <f>IFERROR(IF(OR($R299="",$S299=""),"",ROUND(MOD($S299-$R299,1)*1440,0)),"")</f>
        <v/>
      </c>
      <c r="Z299" s="11">
        <f>IFERROR(IF(OR($T299&lt;&gt;"Delivered",$S299="",$K299=""),"",IF($S299&lt;=$K299,"Yes","No")),"")</f>
        <v/>
      </c>
      <c r="AA299" s="33">
        <f>IFERROR(IF(OR($T299&lt;&gt;"Delivered",$S299="",$K299=""),"",ROUND(MAX(0,($S299-$K299)*1440),0)),"")</f>
        <v/>
      </c>
      <c r="AB299" s="53">
        <f>IFERROR(IF(OR($P299="",$O299=""),"",$P299-$O299),"")</f>
        <v/>
      </c>
      <c r="AC299" s="35">
        <f>IFERROR(IF($P299="","",ROUND($P299*'Settings'!$B$6,2)),"")</f>
        <v/>
      </c>
      <c r="AD299" s="35">
        <f>IFERROR(IF($W299="","",MAX(0,$W299-IF($X299="",0,$X299))),"")</f>
        <v/>
      </c>
      <c r="AE299" s="16">
        <f>IFERROR(IF(COUNTA($A299:$X299)=0,"",IF(OR($A299="",$B299="",$C299="",$D299="",$E299="",$F299="",$G299="",$H299="",$I299="",$L299="",$M299="",$N299="",$T299=""),"Missing required field",IF(COUNTIFS($A$4:$A$1000,$A299,$B$4:$B$1000,$B299,$C$4:$C$1000,$C299)&gt;1,"Duplicate route stop",IF(OR($J299="",$K299=""),"Missing delivery window",IF($K299&lt;=$J299,"Invalid delivery window",IF(IFERROR(INDEX('Fleet Roster'!$C$4:$C$103,MATCH($L299,'Fleet Roster'!$A$4:$A$103,0)),"Not found")&lt;&gt;"Active","Driver not active",IF(IFERROR(INDEX('Fleet Roster'!$I$4:$I$103,MATCH($M299,'Fleet Roster'!$E$4:$E$103,0)),"Not found")&lt;&gt;"Active","Vehicle unavailable",IF(AND($T299="Delivered",OR($S299="",$P299="")),"Delivered row incomplete",IF(AND(OR($T299="Attempted",$T299="Exception"),$U299=""),"Missing exception code",IF(OR(NOT(ISNUMBER($N299)),$N299&lt;0,$N299&gt;'Settings'!$B$9),"Invalid package count",IF(OR(NOT(ISNUMBER($O299)),AND($P299&lt;&gt;"",NOT(ISNUMBER($P299))),$O299&lt;0,$O299&gt;'Settings'!$B$10,$P299&lt;0,$P299&gt;'Settings'!$B$10),"Invalid miles",IF($X299&gt;$W299,"COD collected exceeds amount","OK")))))))))))),"Review row")</f>
        <v/>
      </c>
    </row>
    <row r="300">
      <c r="A300" s="51" t="n"/>
      <c r="B300" s="26" t="n"/>
      <c r="C300" s="27" t="n"/>
      <c r="D300" s="26" t="n"/>
      <c r="E300" s="26" t="n"/>
      <c r="F300" s="28" t="n"/>
      <c r="G300" s="26" t="n"/>
      <c r="H300" s="26" t="n"/>
      <c r="I300" s="29" t="n"/>
      <c r="J300" s="30" t="n"/>
      <c r="K300" s="30" t="n"/>
      <c r="L300" s="26" t="n"/>
      <c r="M300" s="26" t="n"/>
      <c r="N300" s="27" t="n"/>
      <c r="O300" s="52" t="n"/>
      <c r="P300" s="52" t="n"/>
      <c r="Q300" s="30" t="n"/>
      <c r="R300" s="30" t="n"/>
      <c r="S300" s="30" t="n"/>
      <c r="T300" s="26" t="n"/>
      <c r="U300" s="26" t="n"/>
      <c r="V300" s="28" t="n"/>
      <c r="W300" s="32" t="n"/>
      <c r="X300" s="32" t="n"/>
      <c r="Y300" s="33">
        <f>IFERROR(IF(OR($R300="",$S300=""),"",ROUND(MOD($S300-$R300,1)*1440,0)),"")</f>
        <v/>
      </c>
      <c r="Z300" s="11">
        <f>IFERROR(IF(OR($T300&lt;&gt;"Delivered",$S300="",$K300=""),"",IF($S300&lt;=$K300,"Yes","No")),"")</f>
        <v/>
      </c>
      <c r="AA300" s="33">
        <f>IFERROR(IF(OR($T300&lt;&gt;"Delivered",$S300="",$K300=""),"",ROUND(MAX(0,($S300-$K300)*1440),0)),"")</f>
        <v/>
      </c>
      <c r="AB300" s="53">
        <f>IFERROR(IF(OR($P300="",$O300=""),"",$P300-$O300),"")</f>
        <v/>
      </c>
      <c r="AC300" s="35">
        <f>IFERROR(IF($P300="","",ROUND($P300*'Settings'!$B$6,2)),"")</f>
        <v/>
      </c>
      <c r="AD300" s="35">
        <f>IFERROR(IF($W300="","",MAX(0,$W300-IF($X300="",0,$X300))),"")</f>
        <v/>
      </c>
      <c r="AE300" s="16">
        <f>IFERROR(IF(COUNTA($A300:$X300)=0,"",IF(OR($A300="",$B300="",$C300="",$D300="",$E300="",$F300="",$G300="",$H300="",$I300="",$L300="",$M300="",$N300="",$T300=""),"Missing required field",IF(COUNTIFS($A$4:$A$1000,$A300,$B$4:$B$1000,$B300,$C$4:$C$1000,$C300)&gt;1,"Duplicate route stop",IF(OR($J300="",$K300=""),"Missing delivery window",IF($K300&lt;=$J300,"Invalid delivery window",IF(IFERROR(INDEX('Fleet Roster'!$C$4:$C$103,MATCH($L300,'Fleet Roster'!$A$4:$A$103,0)),"Not found")&lt;&gt;"Active","Driver not active",IF(IFERROR(INDEX('Fleet Roster'!$I$4:$I$103,MATCH($M300,'Fleet Roster'!$E$4:$E$103,0)),"Not found")&lt;&gt;"Active","Vehicle unavailable",IF(AND($T300="Delivered",OR($S300="",$P300="")),"Delivered row incomplete",IF(AND(OR($T300="Attempted",$T300="Exception"),$U300=""),"Missing exception code",IF(OR(NOT(ISNUMBER($N300)),$N300&lt;0,$N300&gt;'Settings'!$B$9),"Invalid package count",IF(OR(NOT(ISNUMBER($O300)),AND($P300&lt;&gt;"",NOT(ISNUMBER($P300))),$O300&lt;0,$O300&gt;'Settings'!$B$10,$P300&lt;0,$P300&gt;'Settings'!$B$10),"Invalid miles",IF($X300&gt;$W300,"COD collected exceeds amount","OK")))))))))))),"Review row")</f>
        <v/>
      </c>
    </row>
    <row r="301">
      <c r="A301" s="51" t="n"/>
      <c r="B301" s="26" t="n"/>
      <c r="C301" s="27" t="n"/>
      <c r="D301" s="26" t="n"/>
      <c r="E301" s="26" t="n"/>
      <c r="F301" s="28" t="n"/>
      <c r="G301" s="26" t="n"/>
      <c r="H301" s="26" t="n"/>
      <c r="I301" s="29" t="n"/>
      <c r="J301" s="30" t="n"/>
      <c r="K301" s="30" t="n"/>
      <c r="L301" s="26" t="n"/>
      <c r="M301" s="26" t="n"/>
      <c r="N301" s="27" t="n"/>
      <c r="O301" s="52" t="n"/>
      <c r="P301" s="52" t="n"/>
      <c r="Q301" s="30" t="n"/>
      <c r="R301" s="30" t="n"/>
      <c r="S301" s="30" t="n"/>
      <c r="T301" s="26" t="n"/>
      <c r="U301" s="26" t="n"/>
      <c r="V301" s="28" t="n"/>
      <c r="W301" s="32" t="n"/>
      <c r="X301" s="32" t="n"/>
      <c r="Y301" s="33">
        <f>IFERROR(IF(OR($R301="",$S301=""),"",ROUND(MOD($S301-$R301,1)*1440,0)),"")</f>
        <v/>
      </c>
      <c r="Z301" s="11">
        <f>IFERROR(IF(OR($T301&lt;&gt;"Delivered",$S301="",$K301=""),"",IF($S301&lt;=$K301,"Yes","No")),"")</f>
        <v/>
      </c>
      <c r="AA301" s="33">
        <f>IFERROR(IF(OR($T301&lt;&gt;"Delivered",$S301="",$K301=""),"",ROUND(MAX(0,($S301-$K301)*1440),0)),"")</f>
        <v/>
      </c>
      <c r="AB301" s="53">
        <f>IFERROR(IF(OR($P301="",$O301=""),"",$P301-$O301),"")</f>
        <v/>
      </c>
      <c r="AC301" s="35">
        <f>IFERROR(IF($P301="","",ROUND($P301*'Settings'!$B$6,2)),"")</f>
        <v/>
      </c>
      <c r="AD301" s="35">
        <f>IFERROR(IF($W301="","",MAX(0,$W301-IF($X301="",0,$X301))),"")</f>
        <v/>
      </c>
      <c r="AE301" s="16">
        <f>IFERROR(IF(COUNTA($A301:$X301)=0,"",IF(OR($A301="",$B301="",$C301="",$D301="",$E301="",$F301="",$G301="",$H301="",$I301="",$L301="",$M301="",$N301="",$T301=""),"Missing required field",IF(COUNTIFS($A$4:$A$1000,$A301,$B$4:$B$1000,$B301,$C$4:$C$1000,$C301)&gt;1,"Duplicate route stop",IF(OR($J301="",$K301=""),"Missing delivery window",IF($K301&lt;=$J301,"Invalid delivery window",IF(IFERROR(INDEX('Fleet Roster'!$C$4:$C$103,MATCH($L301,'Fleet Roster'!$A$4:$A$103,0)),"Not found")&lt;&gt;"Active","Driver not active",IF(IFERROR(INDEX('Fleet Roster'!$I$4:$I$103,MATCH($M301,'Fleet Roster'!$E$4:$E$103,0)),"Not found")&lt;&gt;"Active","Vehicle unavailable",IF(AND($T301="Delivered",OR($S301="",$P301="")),"Delivered row incomplete",IF(AND(OR($T301="Attempted",$T301="Exception"),$U301=""),"Missing exception code",IF(OR(NOT(ISNUMBER($N301)),$N301&lt;0,$N301&gt;'Settings'!$B$9),"Invalid package count",IF(OR(NOT(ISNUMBER($O301)),AND($P301&lt;&gt;"",NOT(ISNUMBER($P301))),$O301&lt;0,$O301&gt;'Settings'!$B$10,$P301&lt;0,$P301&gt;'Settings'!$B$10),"Invalid miles",IF($X301&gt;$W301,"COD collected exceeds amount","OK")))))))))))),"Review row")</f>
        <v/>
      </c>
    </row>
    <row r="302">
      <c r="A302" s="51" t="n"/>
      <c r="B302" s="26" t="n"/>
      <c r="C302" s="27" t="n"/>
      <c r="D302" s="26" t="n"/>
      <c r="E302" s="26" t="n"/>
      <c r="F302" s="28" t="n"/>
      <c r="G302" s="26" t="n"/>
      <c r="H302" s="26" t="n"/>
      <c r="I302" s="29" t="n"/>
      <c r="J302" s="30" t="n"/>
      <c r="K302" s="30" t="n"/>
      <c r="L302" s="26" t="n"/>
      <c r="M302" s="26" t="n"/>
      <c r="N302" s="27" t="n"/>
      <c r="O302" s="52" t="n"/>
      <c r="P302" s="52" t="n"/>
      <c r="Q302" s="30" t="n"/>
      <c r="R302" s="30" t="n"/>
      <c r="S302" s="30" t="n"/>
      <c r="T302" s="26" t="n"/>
      <c r="U302" s="26" t="n"/>
      <c r="V302" s="28" t="n"/>
      <c r="W302" s="32" t="n"/>
      <c r="X302" s="32" t="n"/>
      <c r="Y302" s="33">
        <f>IFERROR(IF(OR($R302="",$S302=""),"",ROUND(MOD($S302-$R302,1)*1440,0)),"")</f>
        <v/>
      </c>
      <c r="Z302" s="11">
        <f>IFERROR(IF(OR($T302&lt;&gt;"Delivered",$S302="",$K302=""),"",IF($S302&lt;=$K302,"Yes","No")),"")</f>
        <v/>
      </c>
      <c r="AA302" s="33">
        <f>IFERROR(IF(OR($T302&lt;&gt;"Delivered",$S302="",$K302=""),"",ROUND(MAX(0,($S302-$K302)*1440),0)),"")</f>
        <v/>
      </c>
      <c r="AB302" s="53">
        <f>IFERROR(IF(OR($P302="",$O302=""),"",$P302-$O302),"")</f>
        <v/>
      </c>
      <c r="AC302" s="35">
        <f>IFERROR(IF($P302="","",ROUND($P302*'Settings'!$B$6,2)),"")</f>
        <v/>
      </c>
      <c r="AD302" s="35">
        <f>IFERROR(IF($W302="","",MAX(0,$W302-IF($X302="",0,$X302))),"")</f>
        <v/>
      </c>
      <c r="AE302" s="16">
        <f>IFERROR(IF(COUNTA($A302:$X302)=0,"",IF(OR($A302="",$B302="",$C302="",$D302="",$E302="",$F302="",$G302="",$H302="",$I302="",$L302="",$M302="",$N302="",$T302=""),"Missing required field",IF(COUNTIFS($A$4:$A$1000,$A302,$B$4:$B$1000,$B302,$C$4:$C$1000,$C302)&gt;1,"Duplicate route stop",IF(OR($J302="",$K302=""),"Missing delivery window",IF($K302&lt;=$J302,"Invalid delivery window",IF(IFERROR(INDEX('Fleet Roster'!$C$4:$C$103,MATCH($L302,'Fleet Roster'!$A$4:$A$103,0)),"Not found")&lt;&gt;"Active","Driver not active",IF(IFERROR(INDEX('Fleet Roster'!$I$4:$I$103,MATCH($M302,'Fleet Roster'!$E$4:$E$103,0)),"Not found")&lt;&gt;"Active","Vehicle unavailable",IF(AND($T302="Delivered",OR($S302="",$P302="")),"Delivered row incomplete",IF(AND(OR($T302="Attempted",$T302="Exception"),$U302=""),"Missing exception code",IF(OR(NOT(ISNUMBER($N302)),$N302&lt;0,$N302&gt;'Settings'!$B$9),"Invalid package count",IF(OR(NOT(ISNUMBER($O302)),AND($P302&lt;&gt;"",NOT(ISNUMBER($P302))),$O302&lt;0,$O302&gt;'Settings'!$B$10,$P302&lt;0,$P302&gt;'Settings'!$B$10),"Invalid miles",IF($X302&gt;$W302,"COD collected exceeds amount","OK")))))))))))),"Review row")</f>
        <v/>
      </c>
    </row>
    <row r="303">
      <c r="A303" s="51" t="n"/>
      <c r="B303" s="26" t="n"/>
      <c r="C303" s="27" t="n"/>
      <c r="D303" s="26" t="n"/>
      <c r="E303" s="26" t="n"/>
      <c r="F303" s="28" t="n"/>
      <c r="G303" s="26" t="n"/>
      <c r="H303" s="26" t="n"/>
      <c r="I303" s="29" t="n"/>
      <c r="J303" s="30" t="n"/>
      <c r="K303" s="30" t="n"/>
      <c r="L303" s="26" t="n"/>
      <c r="M303" s="26" t="n"/>
      <c r="N303" s="27" t="n"/>
      <c r="O303" s="52" t="n"/>
      <c r="P303" s="52" t="n"/>
      <c r="Q303" s="30" t="n"/>
      <c r="R303" s="30" t="n"/>
      <c r="S303" s="30" t="n"/>
      <c r="T303" s="26" t="n"/>
      <c r="U303" s="26" t="n"/>
      <c r="V303" s="28" t="n"/>
      <c r="W303" s="32" t="n"/>
      <c r="X303" s="32" t="n"/>
      <c r="Y303" s="33">
        <f>IFERROR(IF(OR($R303="",$S303=""),"",ROUND(MOD($S303-$R303,1)*1440,0)),"")</f>
        <v/>
      </c>
      <c r="Z303" s="11">
        <f>IFERROR(IF(OR($T303&lt;&gt;"Delivered",$S303="",$K303=""),"",IF($S303&lt;=$K303,"Yes","No")),"")</f>
        <v/>
      </c>
      <c r="AA303" s="33">
        <f>IFERROR(IF(OR($T303&lt;&gt;"Delivered",$S303="",$K303=""),"",ROUND(MAX(0,($S303-$K303)*1440),0)),"")</f>
        <v/>
      </c>
      <c r="AB303" s="53">
        <f>IFERROR(IF(OR($P303="",$O303=""),"",$P303-$O303),"")</f>
        <v/>
      </c>
      <c r="AC303" s="35">
        <f>IFERROR(IF($P303="","",ROUND($P303*'Settings'!$B$6,2)),"")</f>
        <v/>
      </c>
      <c r="AD303" s="35">
        <f>IFERROR(IF($W303="","",MAX(0,$W303-IF($X303="",0,$X303))),"")</f>
        <v/>
      </c>
      <c r="AE303" s="16">
        <f>IFERROR(IF(COUNTA($A303:$X303)=0,"",IF(OR($A303="",$B303="",$C303="",$D303="",$E303="",$F303="",$G303="",$H303="",$I303="",$L303="",$M303="",$N303="",$T303=""),"Missing required field",IF(COUNTIFS($A$4:$A$1000,$A303,$B$4:$B$1000,$B303,$C$4:$C$1000,$C303)&gt;1,"Duplicate route stop",IF(OR($J303="",$K303=""),"Missing delivery window",IF($K303&lt;=$J303,"Invalid delivery window",IF(IFERROR(INDEX('Fleet Roster'!$C$4:$C$103,MATCH($L303,'Fleet Roster'!$A$4:$A$103,0)),"Not found")&lt;&gt;"Active","Driver not active",IF(IFERROR(INDEX('Fleet Roster'!$I$4:$I$103,MATCH($M303,'Fleet Roster'!$E$4:$E$103,0)),"Not found")&lt;&gt;"Active","Vehicle unavailable",IF(AND($T303="Delivered",OR($S303="",$P303="")),"Delivered row incomplete",IF(AND(OR($T303="Attempted",$T303="Exception"),$U303=""),"Missing exception code",IF(OR(NOT(ISNUMBER($N303)),$N303&lt;0,$N303&gt;'Settings'!$B$9),"Invalid package count",IF(OR(NOT(ISNUMBER($O303)),AND($P303&lt;&gt;"",NOT(ISNUMBER($P303))),$O303&lt;0,$O303&gt;'Settings'!$B$10,$P303&lt;0,$P303&gt;'Settings'!$B$10),"Invalid miles",IF($X303&gt;$W303,"COD collected exceeds amount","OK")))))))))))),"Review row")</f>
        <v/>
      </c>
    </row>
    <row r="304">
      <c r="A304" s="51" t="n"/>
      <c r="B304" s="26" t="n"/>
      <c r="C304" s="27" t="n"/>
      <c r="D304" s="26" t="n"/>
      <c r="E304" s="26" t="n"/>
      <c r="F304" s="28" t="n"/>
      <c r="G304" s="26" t="n"/>
      <c r="H304" s="26" t="n"/>
      <c r="I304" s="29" t="n"/>
      <c r="J304" s="30" t="n"/>
      <c r="K304" s="30" t="n"/>
      <c r="L304" s="26" t="n"/>
      <c r="M304" s="26" t="n"/>
      <c r="N304" s="27" t="n"/>
      <c r="O304" s="52" t="n"/>
      <c r="P304" s="52" t="n"/>
      <c r="Q304" s="30" t="n"/>
      <c r="R304" s="30" t="n"/>
      <c r="S304" s="30" t="n"/>
      <c r="T304" s="26" t="n"/>
      <c r="U304" s="26" t="n"/>
      <c r="V304" s="28" t="n"/>
      <c r="W304" s="32" t="n"/>
      <c r="X304" s="32" t="n"/>
      <c r="Y304" s="33">
        <f>IFERROR(IF(OR($R304="",$S304=""),"",ROUND(MOD($S304-$R304,1)*1440,0)),"")</f>
        <v/>
      </c>
      <c r="Z304" s="11">
        <f>IFERROR(IF(OR($T304&lt;&gt;"Delivered",$S304="",$K304=""),"",IF($S304&lt;=$K304,"Yes","No")),"")</f>
        <v/>
      </c>
      <c r="AA304" s="33">
        <f>IFERROR(IF(OR($T304&lt;&gt;"Delivered",$S304="",$K304=""),"",ROUND(MAX(0,($S304-$K304)*1440),0)),"")</f>
        <v/>
      </c>
      <c r="AB304" s="53">
        <f>IFERROR(IF(OR($P304="",$O304=""),"",$P304-$O304),"")</f>
        <v/>
      </c>
      <c r="AC304" s="35">
        <f>IFERROR(IF($P304="","",ROUND($P304*'Settings'!$B$6,2)),"")</f>
        <v/>
      </c>
      <c r="AD304" s="35">
        <f>IFERROR(IF($W304="","",MAX(0,$W304-IF($X304="",0,$X304))),"")</f>
        <v/>
      </c>
      <c r="AE304" s="16">
        <f>IFERROR(IF(COUNTA($A304:$X304)=0,"",IF(OR($A304="",$B304="",$C304="",$D304="",$E304="",$F304="",$G304="",$H304="",$I304="",$L304="",$M304="",$N304="",$T304=""),"Missing required field",IF(COUNTIFS($A$4:$A$1000,$A304,$B$4:$B$1000,$B304,$C$4:$C$1000,$C304)&gt;1,"Duplicate route stop",IF(OR($J304="",$K304=""),"Missing delivery window",IF($K304&lt;=$J304,"Invalid delivery window",IF(IFERROR(INDEX('Fleet Roster'!$C$4:$C$103,MATCH($L304,'Fleet Roster'!$A$4:$A$103,0)),"Not found")&lt;&gt;"Active","Driver not active",IF(IFERROR(INDEX('Fleet Roster'!$I$4:$I$103,MATCH($M304,'Fleet Roster'!$E$4:$E$103,0)),"Not found")&lt;&gt;"Active","Vehicle unavailable",IF(AND($T304="Delivered",OR($S304="",$P304="")),"Delivered row incomplete",IF(AND(OR($T304="Attempted",$T304="Exception"),$U304=""),"Missing exception code",IF(OR(NOT(ISNUMBER($N304)),$N304&lt;0,$N304&gt;'Settings'!$B$9),"Invalid package count",IF(OR(NOT(ISNUMBER($O304)),AND($P304&lt;&gt;"",NOT(ISNUMBER($P304))),$O304&lt;0,$O304&gt;'Settings'!$B$10,$P304&lt;0,$P304&gt;'Settings'!$B$10),"Invalid miles",IF($X304&gt;$W304,"COD collected exceeds amount","OK")))))))))))),"Review row")</f>
        <v/>
      </c>
    </row>
    <row r="305">
      <c r="A305" s="51" t="n"/>
      <c r="B305" s="26" t="n"/>
      <c r="C305" s="27" t="n"/>
      <c r="D305" s="26" t="n"/>
      <c r="E305" s="26" t="n"/>
      <c r="F305" s="28" t="n"/>
      <c r="G305" s="26" t="n"/>
      <c r="H305" s="26" t="n"/>
      <c r="I305" s="29" t="n"/>
      <c r="J305" s="30" t="n"/>
      <c r="K305" s="30" t="n"/>
      <c r="L305" s="26" t="n"/>
      <c r="M305" s="26" t="n"/>
      <c r="N305" s="27" t="n"/>
      <c r="O305" s="52" t="n"/>
      <c r="P305" s="52" t="n"/>
      <c r="Q305" s="30" t="n"/>
      <c r="R305" s="30" t="n"/>
      <c r="S305" s="30" t="n"/>
      <c r="T305" s="26" t="n"/>
      <c r="U305" s="26" t="n"/>
      <c r="V305" s="28" t="n"/>
      <c r="W305" s="32" t="n"/>
      <c r="X305" s="32" t="n"/>
      <c r="Y305" s="33">
        <f>IFERROR(IF(OR($R305="",$S305=""),"",ROUND(MOD($S305-$R305,1)*1440,0)),"")</f>
        <v/>
      </c>
      <c r="Z305" s="11">
        <f>IFERROR(IF(OR($T305&lt;&gt;"Delivered",$S305="",$K305=""),"",IF($S305&lt;=$K305,"Yes","No")),"")</f>
        <v/>
      </c>
      <c r="AA305" s="33">
        <f>IFERROR(IF(OR($T305&lt;&gt;"Delivered",$S305="",$K305=""),"",ROUND(MAX(0,($S305-$K305)*1440),0)),"")</f>
        <v/>
      </c>
      <c r="AB305" s="53">
        <f>IFERROR(IF(OR($P305="",$O305=""),"",$P305-$O305),"")</f>
        <v/>
      </c>
      <c r="AC305" s="35">
        <f>IFERROR(IF($P305="","",ROUND($P305*'Settings'!$B$6,2)),"")</f>
        <v/>
      </c>
      <c r="AD305" s="35">
        <f>IFERROR(IF($W305="","",MAX(0,$W305-IF($X305="",0,$X305))),"")</f>
        <v/>
      </c>
      <c r="AE305" s="16">
        <f>IFERROR(IF(COUNTA($A305:$X305)=0,"",IF(OR($A305="",$B305="",$C305="",$D305="",$E305="",$F305="",$G305="",$H305="",$I305="",$L305="",$M305="",$N305="",$T305=""),"Missing required field",IF(COUNTIFS($A$4:$A$1000,$A305,$B$4:$B$1000,$B305,$C$4:$C$1000,$C305)&gt;1,"Duplicate route stop",IF(OR($J305="",$K305=""),"Missing delivery window",IF($K305&lt;=$J305,"Invalid delivery window",IF(IFERROR(INDEX('Fleet Roster'!$C$4:$C$103,MATCH($L305,'Fleet Roster'!$A$4:$A$103,0)),"Not found")&lt;&gt;"Active","Driver not active",IF(IFERROR(INDEX('Fleet Roster'!$I$4:$I$103,MATCH($M305,'Fleet Roster'!$E$4:$E$103,0)),"Not found")&lt;&gt;"Active","Vehicle unavailable",IF(AND($T305="Delivered",OR($S305="",$P305="")),"Delivered row incomplete",IF(AND(OR($T305="Attempted",$T305="Exception"),$U305=""),"Missing exception code",IF(OR(NOT(ISNUMBER($N305)),$N305&lt;0,$N305&gt;'Settings'!$B$9),"Invalid package count",IF(OR(NOT(ISNUMBER($O305)),AND($P305&lt;&gt;"",NOT(ISNUMBER($P305))),$O305&lt;0,$O305&gt;'Settings'!$B$10,$P305&lt;0,$P305&gt;'Settings'!$B$10),"Invalid miles",IF($X305&gt;$W305,"COD collected exceeds amount","OK")))))))))))),"Review row")</f>
        <v/>
      </c>
    </row>
    <row r="306">
      <c r="A306" s="51" t="n"/>
      <c r="B306" s="26" t="n"/>
      <c r="C306" s="27" t="n"/>
      <c r="D306" s="26" t="n"/>
      <c r="E306" s="26" t="n"/>
      <c r="F306" s="28" t="n"/>
      <c r="G306" s="26" t="n"/>
      <c r="H306" s="26" t="n"/>
      <c r="I306" s="29" t="n"/>
      <c r="J306" s="30" t="n"/>
      <c r="K306" s="30" t="n"/>
      <c r="L306" s="26" t="n"/>
      <c r="M306" s="26" t="n"/>
      <c r="N306" s="27" t="n"/>
      <c r="O306" s="52" t="n"/>
      <c r="P306" s="52" t="n"/>
      <c r="Q306" s="30" t="n"/>
      <c r="R306" s="30" t="n"/>
      <c r="S306" s="30" t="n"/>
      <c r="T306" s="26" t="n"/>
      <c r="U306" s="26" t="n"/>
      <c r="V306" s="28" t="n"/>
      <c r="W306" s="32" t="n"/>
      <c r="X306" s="32" t="n"/>
      <c r="Y306" s="33">
        <f>IFERROR(IF(OR($R306="",$S306=""),"",ROUND(MOD($S306-$R306,1)*1440,0)),"")</f>
        <v/>
      </c>
      <c r="Z306" s="11">
        <f>IFERROR(IF(OR($T306&lt;&gt;"Delivered",$S306="",$K306=""),"",IF($S306&lt;=$K306,"Yes","No")),"")</f>
        <v/>
      </c>
      <c r="AA306" s="33">
        <f>IFERROR(IF(OR($T306&lt;&gt;"Delivered",$S306="",$K306=""),"",ROUND(MAX(0,($S306-$K306)*1440),0)),"")</f>
        <v/>
      </c>
      <c r="AB306" s="53">
        <f>IFERROR(IF(OR($P306="",$O306=""),"",$P306-$O306),"")</f>
        <v/>
      </c>
      <c r="AC306" s="35">
        <f>IFERROR(IF($P306="","",ROUND($P306*'Settings'!$B$6,2)),"")</f>
        <v/>
      </c>
      <c r="AD306" s="35">
        <f>IFERROR(IF($W306="","",MAX(0,$W306-IF($X306="",0,$X306))),"")</f>
        <v/>
      </c>
      <c r="AE306" s="16">
        <f>IFERROR(IF(COUNTA($A306:$X306)=0,"",IF(OR($A306="",$B306="",$C306="",$D306="",$E306="",$F306="",$G306="",$H306="",$I306="",$L306="",$M306="",$N306="",$T306=""),"Missing required field",IF(COUNTIFS($A$4:$A$1000,$A306,$B$4:$B$1000,$B306,$C$4:$C$1000,$C306)&gt;1,"Duplicate route stop",IF(OR($J306="",$K306=""),"Missing delivery window",IF($K306&lt;=$J306,"Invalid delivery window",IF(IFERROR(INDEX('Fleet Roster'!$C$4:$C$103,MATCH($L306,'Fleet Roster'!$A$4:$A$103,0)),"Not found")&lt;&gt;"Active","Driver not active",IF(IFERROR(INDEX('Fleet Roster'!$I$4:$I$103,MATCH($M306,'Fleet Roster'!$E$4:$E$103,0)),"Not found")&lt;&gt;"Active","Vehicle unavailable",IF(AND($T306="Delivered",OR($S306="",$P306="")),"Delivered row incomplete",IF(AND(OR($T306="Attempted",$T306="Exception"),$U306=""),"Missing exception code",IF(OR(NOT(ISNUMBER($N306)),$N306&lt;0,$N306&gt;'Settings'!$B$9),"Invalid package count",IF(OR(NOT(ISNUMBER($O306)),AND($P306&lt;&gt;"",NOT(ISNUMBER($P306))),$O306&lt;0,$O306&gt;'Settings'!$B$10,$P306&lt;0,$P306&gt;'Settings'!$B$10),"Invalid miles",IF($X306&gt;$W306,"COD collected exceeds amount","OK")))))))))))),"Review row")</f>
        <v/>
      </c>
    </row>
    <row r="307">
      <c r="A307" s="51" t="n"/>
      <c r="B307" s="26" t="n"/>
      <c r="C307" s="27" t="n"/>
      <c r="D307" s="26" t="n"/>
      <c r="E307" s="26" t="n"/>
      <c r="F307" s="28" t="n"/>
      <c r="G307" s="26" t="n"/>
      <c r="H307" s="26" t="n"/>
      <c r="I307" s="29" t="n"/>
      <c r="J307" s="30" t="n"/>
      <c r="K307" s="30" t="n"/>
      <c r="L307" s="26" t="n"/>
      <c r="M307" s="26" t="n"/>
      <c r="N307" s="27" t="n"/>
      <c r="O307" s="52" t="n"/>
      <c r="P307" s="52" t="n"/>
      <c r="Q307" s="30" t="n"/>
      <c r="R307" s="30" t="n"/>
      <c r="S307" s="30" t="n"/>
      <c r="T307" s="26" t="n"/>
      <c r="U307" s="26" t="n"/>
      <c r="V307" s="28" t="n"/>
      <c r="W307" s="32" t="n"/>
      <c r="X307" s="32" t="n"/>
      <c r="Y307" s="33">
        <f>IFERROR(IF(OR($R307="",$S307=""),"",ROUND(MOD($S307-$R307,1)*1440,0)),"")</f>
        <v/>
      </c>
      <c r="Z307" s="11">
        <f>IFERROR(IF(OR($T307&lt;&gt;"Delivered",$S307="",$K307=""),"",IF($S307&lt;=$K307,"Yes","No")),"")</f>
        <v/>
      </c>
      <c r="AA307" s="33">
        <f>IFERROR(IF(OR($T307&lt;&gt;"Delivered",$S307="",$K307=""),"",ROUND(MAX(0,($S307-$K307)*1440),0)),"")</f>
        <v/>
      </c>
      <c r="AB307" s="53">
        <f>IFERROR(IF(OR($P307="",$O307=""),"",$P307-$O307),"")</f>
        <v/>
      </c>
      <c r="AC307" s="35">
        <f>IFERROR(IF($P307="","",ROUND($P307*'Settings'!$B$6,2)),"")</f>
        <v/>
      </c>
      <c r="AD307" s="35">
        <f>IFERROR(IF($W307="","",MAX(0,$W307-IF($X307="",0,$X307))),"")</f>
        <v/>
      </c>
      <c r="AE307" s="16">
        <f>IFERROR(IF(COUNTA($A307:$X307)=0,"",IF(OR($A307="",$B307="",$C307="",$D307="",$E307="",$F307="",$G307="",$H307="",$I307="",$L307="",$M307="",$N307="",$T307=""),"Missing required field",IF(COUNTIFS($A$4:$A$1000,$A307,$B$4:$B$1000,$B307,$C$4:$C$1000,$C307)&gt;1,"Duplicate route stop",IF(OR($J307="",$K307=""),"Missing delivery window",IF($K307&lt;=$J307,"Invalid delivery window",IF(IFERROR(INDEX('Fleet Roster'!$C$4:$C$103,MATCH($L307,'Fleet Roster'!$A$4:$A$103,0)),"Not found")&lt;&gt;"Active","Driver not active",IF(IFERROR(INDEX('Fleet Roster'!$I$4:$I$103,MATCH($M307,'Fleet Roster'!$E$4:$E$103,0)),"Not found")&lt;&gt;"Active","Vehicle unavailable",IF(AND($T307="Delivered",OR($S307="",$P307="")),"Delivered row incomplete",IF(AND(OR($T307="Attempted",$T307="Exception"),$U307=""),"Missing exception code",IF(OR(NOT(ISNUMBER($N307)),$N307&lt;0,$N307&gt;'Settings'!$B$9),"Invalid package count",IF(OR(NOT(ISNUMBER($O307)),AND($P307&lt;&gt;"",NOT(ISNUMBER($P307))),$O307&lt;0,$O307&gt;'Settings'!$B$10,$P307&lt;0,$P307&gt;'Settings'!$B$10),"Invalid miles",IF($X307&gt;$W307,"COD collected exceeds amount","OK")))))))))))),"Review row")</f>
        <v/>
      </c>
    </row>
    <row r="308">
      <c r="A308" s="51" t="n"/>
      <c r="B308" s="26" t="n"/>
      <c r="C308" s="27" t="n"/>
      <c r="D308" s="26" t="n"/>
      <c r="E308" s="26" t="n"/>
      <c r="F308" s="28" t="n"/>
      <c r="G308" s="26" t="n"/>
      <c r="H308" s="26" t="n"/>
      <c r="I308" s="29" t="n"/>
      <c r="J308" s="30" t="n"/>
      <c r="K308" s="30" t="n"/>
      <c r="L308" s="26" t="n"/>
      <c r="M308" s="26" t="n"/>
      <c r="N308" s="27" t="n"/>
      <c r="O308" s="52" t="n"/>
      <c r="P308" s="52" t="n"/>
      <c r="Q308" s="30" t="n"/>
      <c r="R308" s="30" t="n"/>
      <c r="S308" s="30" t="n"/>
      <c r="T308" s="26" t="n"/>
      <c r="U308" s="26" t="n"/>
      <c r="V308" s="28" t="n"/>
      <c r="W308" s="32" t="n"/>
      <c r="X308" s="32" t="n"/>
      <c r="Y308" s="33">
        <f>IFERROR(IF(OR($R308="",$S308=""),"",ROUND(MOD($S308-$R308,1)*1440,0)),"")</f>
        <v/>
      </c>
      <c r="Z308" s="11">
        <f>IFERROR(IF(OR($T308&lt;&gt;"Delivered",$S308="",$K308=""),"",IF($S308&lt;=$K308,"Yes","No")),"")</f>
        <v/>
      </c>
      <c r="AA308" s="33">
        <f>IFERROR(IF(OR($T308&lt;&gt;"Delivered",$S308="",$K308=""),"",ROUND(MAX(0,($S308-$K308)*1440),0)),"")</f>
        <v/>
      </c>
      <c r="AB308" s="53">
        <f>IFERROR(IF(OR($P308="",$O308=""),"",$P308-$O308),"")</f>
        <v/>
      </c>
      <c r="AC308" s="35">
        <f>IFERROR(IF($P308="","",ROUND($P308*'Settings'!$B$6,2)),"")</f>
        <v/>
      </c>
      <c r="AD308" s="35">
        <f>IFERROR(IF($W308="","",MAX(0,$W308-IF($X308="",0,$X308))),"")</f>
        <v/>
      </c>
      <c r="AE308" s="16">
        <f>IFERROR(IF(COUNTA($A308:$X308)=0,"",IF(OR($A308="",$B308="",$C308="",$D308="",$E308="",$F308="",$G308="",$H308="",$I308="",$L308="",$M308="",$N308="",$T308=""),"Missing required field",IF(COUNTIFS($A$4:$A$1000,$A308,$B$4:$B$1000,$B308,$C$4:$C$1000,$C308)&gt;1,"Duplicate route stop",IF(OR($J308="",$K308=""),"Missing delivery window",IF($K308&lt;=$J308,"Invalid delivery window",IF(IFERROR(INDEX('Fleet Roster'!$C$4:$C$103,MATCH($L308,'Fleet Roster'!$A$4:$A$103,0)),"Not found")&lt;&gt;"Active","Driver not active",IF(IFERROR(INDEX('Fleet Roster'!$I$4:$I$103,MATCH($M308,'Fleet Roster'!$E$4:$E$103,0)),"Not found")&lt;&gt;"Active","Vehicle unavailable",IF(AND($T308="Delivered",OR($S308="",$P308="")),"Delivered row incomplete",IF(AND(OR($T308="Attempted",$T308="Exception"),$U308=""),"Missing exception code",IF(OR(NOT(ISNUMBER($N308)),$N308&lt;0,$N308&gt;'Settings'!$B$9),"Invalid package count",IF(OR(NOT(ISNUMBER($O308)),AND($P308&lt;&gt;"",NOT(ISNUMBER($P308))),$O308&lt;0,$O308&gt;'Settings'!$B$10,$P308&lt;0,$P308&gt;'Settings'!$B$10),"Invalid miles",IF($X308&gt;$W308,"COD collected exceeds amount","OK")))))))))))),"Review row")</f>
        <v/>
      </c>
    </row>
    <row r="309">
      <c r="A309" s="51" t="n"/>
      <c r="B309" s="26" t="n"/>
      <c r="C309" s="27" t="n"/>
      <c r="D309" s="26" t="n"/>
      <c r="E309" s="26" t="n"/>
      <c r="F309" s="28" t="n"/>
      <c r="G309" s="26" t="n"/>
      <c r="H309" s="26" t="n"/>
      <c r="I309" s="29" t="n"/>
      <c r="J309" s="30" t="n"/>
      <c r="K309" s="30" t="n"/>
      <c r="L309" s="26" t="n"/>
      <c r="M309" s="26" t="n"/>
      <c r="N309" s="27" t="n"/>
      <c r="O309" s="52" t="n"/>
      <c r="P309" s="52" t="n"/>
      <c r="Q309" s="30" t="n"/>
      <c r="R309" s="30" t="n"/>
      <c r="S309" s="30" t="n"/>
      <c r="T309" s="26" t="n"/>
      <c r="U309" s="26" t="n"/>
      <c r="V309" s="28" t="n"/>
      <c r="W309" s="32" t="n"/>
      <c r="X309" s="32" t="n"/>
      <c r="Y309" s="33">
        <f>IFERROR(IF(OR($R309="",$S309=""),"",ROUND(MOD($S309-$R309,1)*1440,0)),"")</f>
        <v/>
      </c>
      <c r="Z309" s="11">
        <f>IFERROR(IF(OR($T309&lt;&gt;"Delivered",$S309="",$K309=""),"",IF($S309&lt;=$K309,"Yes","No")),"")</f>
        <v/>
      </c>
      <c r="AA309" s="33">
        <f>IFERROR(IF(OR($T309&lt;&gt;"Delivered",$S309="",$K309=""),"",ROUND(MAX(0,($S309-$K309)*1440),0)),"")</f>
        <v/>
      </c>
      <c r="AB309" s="53">
        <f>IFERROR(IF(OR($P309="",$O309=""),"",$P309-$O309),"")</f>
        <v/>
      </c>
      <c r="AC309" s="35">
        <f>IFERROR(IF($P309="","",ROUND($P309*'Settings'!$B$6,2)),"")</f>
        <v/>
      </c>
      <c r="AD309" s="35">
        <f>IFERROR(IF($W309="","",MAX(0,$W309-IF($X309="",0,$X309))),"")</f>
        <v/>
      </c>
      <c r="AE309" s="16">
        <f>IFERROR(IF(COUNTA($A309:$X309)=0,"",IF(OR($A309="",$B309="",$C309="",$D309="",$E309="",$F309="",$G309="",$H309="",$I309="",$L309="",$M309="",$N309="",$T309=""),"Missing required field",IF(COUNTIFS($A$4:$A$1000,$A309,$B$4:$B$1000,$B309,$C$4:$C$1000,$C309)&gt;1,"Duplicate route stop",IF(OR($J309="",$K309=""),"Missing delivery window",IF($K309&lt;=$J309,"Invalid delivery window",IF(IFERROR(INDEX('Fleet Roster'!$C$4:$C$103,MATCH($L309,'Fleet Roster'!$A$4:$A$103,0)),"Not found")&lt;&gt;"Active","Driver not active",IF(IFERROR(INDEX('Fleet Roster'!$I$4:$I$103,MATCH($M309,'Fleet Roster'!$E$4:$E$103,0)),"Not found")&lt;&gt;"Active","Vehicle unavailable",IF(AND($T309="Delivered",OR($S309="",$P309="")),"Delivered row incomplete",IF(AND(OR($T309="Attempted",$T309="Exception"),$U309=""),"Missing exception code",IF(OR(NOT(ISNUMBER($N309)),$N309&lt;0,$N309&gt;'Settings'!$B$9),"Invalid package count",IF(OR(NOT(ISNUMBER($O309)),AND($P309&lt;&gt;"",NOT(ISNUMBER($P309))),$O309&lt;0,$O309&gt;'Settings'!$B$10,$P309&lt;0,$P309&gt;'Settings'!$B$10),"Invalid miles",IF($X309&gt;$W309,"COD collected exceeds amount","OK")))))))))))),"Review row")</f>
        <v/>
      </c>
    </row>
    <row r="310">
      <c r="A310" s="51" t="n"/>
      <c r="B310" s="26" t="n"/>
      <c r="C310" s="27" t="n"/>
      <c r="D310" s="26" t="n"/>
      <c r="E310" s="26" t="n"/>
      <c r="F310" s="28" t="n"/>
      <c r="G310" s="26" t="n"/>
      <c r="H310" s="26" t="n"/>
      <c r="I310" s="29" t="n"/>
      <c r="J310" s="30" t="n"/>
      <c r="K310" s="30" t="n"/>
      <c r="L310" s="26" t="n"/>
      <c r="M310" s="26" t="n"/>
      <c r="N310" s="27" t="n"/>
      <c r="O310" s="52" t="n"/>
      <c r="P310" s="52" t="n"/>
      <c r="Q310" s="30" t="n"/>
      <c r="R310" s="30" t="n"/>
      <c r="S310" s="30" t="n"/>
      <c r="T310" s="26" t="n"/>
      <c r="U310" s="26" t="n"/>
      <c r="V310" s="28" t="n"/>
      <c r="W310" s="32" t="n"/>
      <c r="X310" s="32" t="n"/>
      <c r="Y310" s="33">
        <f>IFERROR(IF(OR($R310="",$S310=""),"",ROUND(MOD($S310-$R310,1)*1440,0)),"")</f>
        <v/>
      </c>
      <c r="Z310" s="11">
        <f>IFERROR(IF(OR($T310&lt;&gt;"Delivered",$S310="",$K310=""),"",IF($S310&lt;=$K310,"Yes","No")),"")</f>
        <v/>
      </c>
      <c r="AA310" s="33">
        <f>IFERROR(IF(OR($T310&lt;&gt;"Delivered",$S310="",$K310=""),"",ROUND(MAX(0,($S310-$K310)*1440),0)),"")</f>
        <v/>
      </c>
      <c r="AB310" s="53">
        <f>IFERROR(IF(OR($P310="",$O310=""),"",$P310-$O310),"")</f>
        <v/>
      </c>
      <c r="AC310" s="35">
        <f>IFERROR(IF($P310="","",ROUND($P310*'Settings'!$B$6,2)),"")</f>
        <v/>
      </c>
      <c r="AD310" s="35">
        <f>IFERROR(IF($W310="","",MAX(0,$W310-IF($X310="",0,$X310))),"")</f>
        <v/>
      </c>
      <c r="AE310" s="16">
        <f>IFERROR(IF(COUNTA($A310:$X310)=0,"",IF(OR($A310="",$B310="",$C310="",$D310="",$E310="",$F310="",$G310="",$H310="",$I310="",$L310="",$M310="",$N310="",$T310=""),"Missing required field",IF(COUNTIFS($A$4:$A$1000,$A310,$B$4:$B$1000,$B310,$C$4:$C$1000,$C310)&gt;1,"Duplicate route stop",IF(OR($J310="",$K310=""),"Missing delivery window",IF($K310&lt;=$J310,"Invalid delivery window",IF(IFERROR(INDEX('Fleet Roster'!$C$4:$C$103,MATCH($L310,'Fleet Roster'!$A$4:$A$103,0)),"Not found")&lt;&gt;"Active","Driver not active",IF(IFERROR(INDEX('Fleet Roster'!$I$4:$I$103,MATCH($M310,'Fleet Roster'!$E$4:$E$103,0)),"Not found")&lt;&gt;"Active","Vehicle unavailable",IF(AND($T310="Delivered",OR($S310="",$P310="")),"Delivered row incomplete",IF(AND(OR($T310="Attempted",$T310="Exception"),$U310=""),"Missing exception code",IF(OR(NOT(ISNUMBER($N310)),$N310&lt;0,$N310&gt;'Settings'!$B$9),"Invalid package count",IF(OR(NOT(ISNUMBER($O310)),AND($P310&lt;&gt;"",NOT(ISNUMBER($P310))),$O310&lt;0,$O310&gt;'Settings'!$B$10,$P310&lt;0,$P310&gt;'Settings'!$B$10),"Invalid miles",IF($X310&gt;$W310,"COD collected exceeds amount","OK")))))))))))),"Review row")</f>
        <v/>
      </c>
    </row>
    <row r="311">
      <c r="A311" s="51" t="n"/>
      <c r="B311" s="26" t="n"/>
      <c r="C311" s="27" t="n"/>
      <c r="D311" s="26" t="n"/>
      <c r="E311" s="26" t="n"/>
      <c r="F311" s="28" t="n"/>
      <c r="G311" s="26" t="n"/>
      <c r="H311" s="26" t="n"/>
      <c r="I311" s="29" t="n"/>
      <c r="J311" s="30" t="n"/>
      <c r="K311" s="30" t="n"/>
      <c r="L311" s="26" t="n"/>
      <c r="M311" s="26" t="n"/>
      <c r="N311" s="27" t="n"/>
      <c r="O311" s="52" t="n"/>
      <c r="P311" s="52" t="n"/>
      <c r="Q311" s="30" t="n"/>
      <c r="R311" s="30" t="n"/>
      <c r="S311" s="30" t="n"/>
      <c r="T311" s="26" t="n"/>
      <c r="U311" s="26" t="n"/>
      <c r="V311" s="28" t="n"/>
      <c r="W311" s="32" t="n"/>
      <c r="X311" s="32" t="n"/>
      <c r="Y311" s="33">
        <f>IFERROR(IF(OR($R311="",$S311=""),"",ROUND(MOD($S311-$R311,1)*1440,0)),"")</f>
        <v/>
      </c>
      <c r="Z311" s="11">
        <f>IFERROR(IF(OR($T311&lt;&gt;"Delivered",$S311="",$K311=""),"",IF($S311&lt;=$K311,"Yes","No")),"")</f>
        <v/>
      </c>
      <c r="AA311" s="33">
        <f>IFERROR(IF(OR($T311&lt;&gt;"Delivered",$S311="",$K311=""),"",ROUND(MAX(0,($S311-$K311)*1440),0)),"")</f>
        <v/>
      </c>
      <c r="AB311" s="53">
        <f>IFERROR(IF(OR($P311="",$O311=""),"",$P311-$O311),"")</f>
        <v/>
      </c>
      <c r="AC311" s="35">
        <f>IFERROR(IF($P311="","",ROUND($P311*'Settings'!$B$6,2)),"")</f>
        <v/>
      </c>
      <c r="AD311" s="35">
        <f>IFERROR(IF($W311="","",MAX(0,$W311-IF($X311="",0,$X311))),"")</f>
        <v/>
      </c>
      <c r="AE311" s="16">
        <f>IFERROR(IF(COUNTA($A311:$X311)=0,"",IF(OR($A311="",$B311="",$C311="",$D311="",$E311="",$F311="",$G311="",$H311="",$I311="",$L311="",$M311="",$N311="",$T311=""),"Missing required field",IF(COUNTIFS($A$4:$A$1000,$A311,$B$4:$B$1000,$B311,$C$4:$C$1000,$C311)&gt;1,"Duplicate route stop",IF(OR($J311="",$K311=""),"Missing delivery window",IF($K311&lt;=$J311,"Invalid delivery window",IF(IFERROR(INDEX('Fleet Roster'!$C$4:$C$103,MATCH($L311,'Fleet Roster'!$A$4:$A$103,0)),"Not found")&lt;&gt;"Active","Driver not active",IF(IFERROR(INDEX('Fleet Roster'!$I$4:$I$103,MATCH($M311,'Fleet Roster'!$E$4:$E$103,0)),"Not found")&lt;&gt;"Active","Vehicle unavailable",IF(AND($T311="Delivered",OR($S311="",$P311="")),"Delivered row incomplete",IF(AND(OR($T311="Attempted",$T311="Exception"),$U311=""),"Missing exception code",IF(OR(NOT(ISNUMBER($N311)),$N311&lt;0,$N311&gt;'Settings'!$B$9),"Invalid package count",IF(OR(NOT(ISNUMBER($O311)),AND($P311&lt;&gt;"",NOT(ISNUMBER($P311))),$O311&lt;0,$O311&gt;'Settings'!$B$10,$P311&lt;0,$P311&gt;'Settings'!$B$10),"Invalid miles",IF($X311&gt;$W311,"COD collected exceeds amount","OK")))))))))))),"Review row")</f>
        <v/>
      </c>
    </row>
    <row r="312">
      <c r="A312" s="51" t="n"/>
      <c r="B312" s="26" t="n"/>
      <c r="C312" s="27" t="n"/>
      <c r="D312" s="26" t="n"/>
      <c r="E312" s="26" t="n"/>
      <c r="F312" s="28" t="n"/>
      <c r="G312" s="26" t="n"/>
      <c r="H312" s="26" t="n"/>
      <c r="I312" s="29" t="n"/>
      <c r="J312" s="30" t="n"/>
      <c r="K312" s="30" t="n"/>
      <c r="L312" s="26" t="n"/>
      <c r="M312" s="26" t="n"/>
      <c r="N312" s="27" t="n"/>
      <c r="O312" s="52" t="n"/>
      <c r="P312" s="52" t="n"/>
      <c r="Q312" s="30" t="n"/>
      <c r="R312" s="30" t="n"/>
      <c r="S312" s="30" t="n"/>
      <c r="T312" s="26" t="n"/>
      <c r="U312" s="26" t="n"/>
      <c r="V312" s="28" t="n"/>
      <c r="W312" s="32" t="n"/>
      <c r="X312" s="32" t="n"/>
      <c r="Y312" s="33">
        <f>IFERROR(IF(OR($R312="",$S312=""),"",ROUND(MOD($S312-$R312,1)*1440,0)),"")</f>
        <v/>
      </c>
      <c r="Z312" s="11">
        <f>IFERROR(IF(OR($T312&lt;&gt;"Delivered",$S312="",$K312=""),"",IF($S312&lt;=$K312,"Yes","No")),"")</f>
        <v/>
      </c>
      <c r="AA312" s="33">
        <f>IFERROR(IF(OR($T312&lt;&gt;"Delivered",$S312="",$K312=""),"",ROUND(MAX(0,($S312-$K312)*1440),0)),"")</f>
        <v/>
      </c>
      <c r="AB312" s="53">
        <f>IFERROR(IF(OR($P312="",$O312=""),"",$P312-$O312),"")</f>
        <v/>
      </c>
      <c r="AC312" s="35">
        <f>IFERROR(IF($P312="","",ROUND($P312*'Settings'!$B$6,2)),"")</f>
        <v/>
      </c>
      <c r="AD312" s="35">
        <f>IFERROR(IF($W312="","",MAX(0,$W312-IF($X312="",0,$X312))),"")</f>
        <v/>
      </c>
      <c r="AE312" s="16">
        <f>IFERROR(IF(COUNTA($A312:$X312)=0,"",IF(OR($A312="",$B312="",$C312="",$D312="",$E312="",$F312="",$G312="",$H312="",$I312="",$L312="",$M312="",$N312="",$T312=""),"Missing required field",IF(COUNTIFS($A$4:$A$1000,$A312,$B$4:$B$1000,$B312,$C$4:$C$1000,$C312)&gt;1,"Duplicate route stop",IF(OR($J312="",$K312=""),"Missing delivery window",IF($K312&lt;=$J312,"Invalid delivery window",IF(IFERROR(INDEX('Fleet Roster'!$C$4:$C$103,MATCH($L312,'Fleet Roster'!$A$4:$A$103,0)),"Not found")&lt;&gt;"Active","Driver not active",IF(IFERROR(INDEX('Fleet Roster'!$I$4:$I$103,MATCH($M312,'Fleet Roster'!$E$4:$E$103,0)),"Not found")&lt;&gt;"Active","Vehicle unavailable",IF(AND($T312="Delivered",OR($S312="",$P312="")),"Delivered row incomplete",IF(AND(OR($T312="Attempted",$T312="Exception"),$U312=""),"Missing exception code",IF(OR(NOT(ISNUMBER($N312)),$N312&lt;0,$N312&gt;'Settings'!$B$9),"Invalid package count",IF(OR(NOT(ISNUMBER($O312)),AND($P312&lt;&gt;"",NOT(ISNUMBER($P312))),$O312&lt;0,$O312&gt;'Settings'!$B$10,$P312&lt;0,$P312&gt;'Settings'!$B$10),"Invalid miles",IF($X312&gt;$W312,"COD collected exceeds amount","OK")))))))))))),"Review row")</f>
        <v/>
      </c>
    </row>
    <row r="313">
      <c r="A313" s="51" t="n"/>
      <c r="B313" s="26" t="n"/>
      <c r="C313" s="27" t="n"/>
      <c r="D313" s="26" t="n"/>
      <c r="E313" s="26" t="n"/>
      <c r="F313" s="28" t="n"/>
      <c r="G313" s="26" t="n"/>
      <c r="H313" s="26" t="n"/>
      <c r="I313" s="29" t="n"/>
      <c r="J313" s="30" t="n"/>
      <c r="K313" s="30" t="n"/>
      <c r="L313" s="26" t="n"/>
      <c r="M313" s="26" t="n"/>
      <c r="N313" s="27" t="n"/>
      <c r="O313" s="52" t="n"/>
      <c r="P313" s="52" t="n"/>
      <c r="Q313" s="30" t="n"/>
      <c r="R313" s="30" t="n"/>
      <c r="S313" s="30" t="n"/>
      <c r="T313" s="26" t="n"/>
      <c r="U313" s="26" t="n"/>
      <c r="V313" s="28" t="n"/>
      <c r="W313" s="32" t="n"/>
      <c r="X313" s="32" t="n"/>
      <c r="Y313" s="33">
        <f>IFERROR(IF(OR($R313="",$S313=""),"",ROUND(MOD($S313-$R313,1)*1440,0)),"")</f>
        <v/>
      </c>
      <c r="Z313" s="11">
        <f>IFERROR(IF(OR($T313&lt;&gt;"Delivered",$S313="",$K313=""),"",IF($S313&lt;=$K313,"Yes","No")),"")</f>
        <v/>
      </c>
      <c r="AA313" s="33">
        <f>IFERROR(IF(OR($T313&lt;&gt;"Delivered",$S313="",$K313=""),"",ROUND(MAX(0,($S313-$K313)*1440),0)),"")</f>
        <v/>
      </c>
      <c r="AB313" s="53">
        <f>IFERROR(IF(OR($P313="",$O313=""),"",$P313-$O313),"")</f>
        <v/>
      </c>
      <c r="AC313" s="35">
        <f>IFERROR(IF($P313="","",ROUND($P313*'Settings'!$B$6,2)),"")</f>
        <v/>
      </c>
      <c r="AD313" s="35">
        <f>IFERROR(IF($W313="","",MAX(0,$W313-IF($X313="",0,$X313))),"")</f>
        <v/>
      </c>
      <c r="AE313" s="16">
        <f>IFERROR(IF(COUNTA($A313:$X313)=0,"",IF(OR($A313="",$B313="",$C313="",$D313="",$E313="",$F313="",$G313="",$H313="",$I313="",$L313="",$M313="",$N313="",$T313=""),"Missing required field",IF(COUNTIFS($A$4:$A$1000,$A313,$B$4:$B$1000,$B313,$C$4:$C$1000,$C313)&gt;1,"Duplicate route stop",IF(OR($J313="",$K313=""),"Missing delivery window",IF($K313&lt;=$J313,"Invalid delivery window",IF(IFERROR(INDEX('Fleet Roster'!$C$4:$C$103,MATCH($L313,'Fleet Roster'!$A$4:$A$103,0)),"Not found")&lt;&gt;"Active","Driver not active",IF(IFERROR(INDEX('Fleet Roster'!$I$4:$I$103,MATCH($M313,'Fleet Roster'!$E$4:$E$103,0)),"Not found")&lt;&gt;"Active","Vehicle unavailable",IF(AND($T313="Delivered",OR($S313="",$P313="")),"Delivered row incomplete",IF(AND(OR($T313="Attempted",$T313="Exception"),$U313=""),"Missing exception code",IF(OR(NOT(ISNUMBER($N313)),$N313&lt;0,$N313&gt;'Settings'!$B$9),"Invalid package count",IF(OR(NOT(ISNUMBER($O313)),AND($P313&lt;&gt;"",NOT(ISNUMBER($P313))),$O313&lt;0,$O313&gt;'Settings'!$B$10,$P313&lt;0,$P313&gt;'Settings'!$B$10),"Invalid miles",IF($X313&gt;$W313,"COD collected exceeds amount","OK")))))))))))),"Review row")</f>
        <v/>
      </c>
    </row>
    <row r="314">
      <c r="A314" s="51" t="n"/>
      <c r="B314" s="26" t="n"/>
      <c r="C314" s="27" t="n"/>
      <c r="D314" s="26" t="n"/>
      <c r="E314" s="26" t="n"/>
      <c r="F314" s="28" t="n"/>
      <c r="G314" s="26" t="n"/>
      <c r="H314" s="26" t="n"/>
      <c r="I314" s="29" t="n"/>
      <c r="J314" s="30" t="n"/>
      <c r="K314" s="30" t="n"/>
      <c r="L314" s="26" t="n"/>
      <c r="M314" s="26" t="n"/>
      <c r="N314" s="27" t="n"/>
      <c r="O314" s="52" t="n"/>
      <c r="P314" s="52" t="n"/>
      <c r="Q314" s="30" t="n"/>
      <c r="R314" s="30" t="n"/>
      <c r="S314" s="30" t="n"/>
      <c r="T314" s="26" t="n"/>
      <c r="U314" s="26" t="n"/>
      <c r="V314" s="28" t="n"/>
      <c r="W314" s="32" t="n"/>
      <c r="X314" s="32" t="n"/>
      <c r="Y314" s="33">
        <f>IFERROR(IF(OR($R314="",$S314=""),"",ROUND(MOD($S314-$R314,1)*1440,0)),"")</f>
        <v/>
      </c>
      <c r="Z314" s="11">
        <f>IFERROR(IF(OR($T314&lt;&gt;"Delivered",$S314="",$K314=""),"",IF($S314&lt;=$K314,"Yes","No")),"")</f>
        <v/>
      </c>
      <c r="AA314" s="33">
        <f>IFERROR(IF(OR($T314&lt;&gt;"Delivered",$S314="",$K314=""),"",ROUND(MAX(0,($S314-$K314)*1440),0)),"")</f>
        <v/>
      </c>
      <c r="AB314" s="53">
        <f>IFERROR(IF(OR($P314="",$O314=""),"",$P314-$O314),"")</f>
        <v/>
      </c>
      <c r="AC314" s="35">
        <f>IFERROR(IF($P314="","",ROUND($P314*'Settings'!$B$6,2)),"")</f>
        <v/>
      </c>
      <c r="AD314" s="35">
        <f>IFERROR(IF($W314="","",MAX(0,$W314-IF($X314="",0,$X314))),"")</f>
        <v/>
      </c>
      <c r="AE314" s="16">
        <f>IFERROR(IF(COUNTA($A314:$X314)=0,"",IF(OR($A314="",$B314="",$C314="",$D314="",$E314="",$F314="",$G314="",$H314="",$I314="",$L314="",$M314="",$N314="",$T314=""),"Missing required field",IF(COUNTIFS($A$4:$A$1000,$A314,$B$4:$B$1000,$B314,$C$4:$C$1000,$C314)&gt;1,"Duplicate route stop",IF(OR($J314="",$K314=""),"Missing delivery window",IF($K314&lt;=$J314,"Invalid delivery window",IF(IFERROR(INDEX('Fleet Roster'!$C$4:$C$103,MATCH($L314,'Fleet Roster'!$A$4:$A$103,0)),"Not found")&lt;&gt;"Active","Driver not active",IF(IFERROR(INDEX('Fleet Roster'!$I$4:$I$103,MATCH($M314,'Fleet Roster'!$E$4:$E$103,0)),"Not found")&lt;&gt;"Active","Vehicle unavailable",IF(AND($T314="Delivered",OR($S314="",$P314="")),"Delivered row incomplete",IF(AND(OR($T314="Attempted",$T314="Exception"),$U314=""),"Missing exception code",IF(OR(NOT(ISNUMBER($N314)),$N314&lt;0,$N314&gt;'Settings'!$B$9),"Invalid package count",IF(OR(NOT(ISNUMBER($O314)),AND($P314&lt;&gt;"",NOT(ISNUMBER($P314))),$O314&lt;0,$O314&gt;'Settings'!$B$10,$P314&lt;0,$P314&gt;'Settings'!$B$10),"Invalid miles",IF($X314&gt;$W314,"COD collected exceeds amount","OK")))))))))))),"Review row")</f>
        <v/>
      </c>
    </row>
    <row r="315">
      <c r="A315" s="51" t="n"/>
      <c r="B315" s="26" t="n"/>
      <c r="C315" s="27" t="n"/>
      <c r="D315" s="26" t="n"/>
      <c r="E315" s="26" t="n"/>
      <c r="F315" s="28" t="n"/>
      <c r="G315" s="26" t="n"/>
      <c r="H315" s="26" t="n"/>
      <c r="I315" s="29" t="n"/>
      <c r="J315" s="30" t="n"/>
      <c r="K315" s="30" t="n"/>
      <c r="L315" s="26" t="n"/>
      <c r="M315" s="26" t="n"/>
      <c r="N315" s="27" t="n"/>
      <c r="O315" s="52" t="n"/>
      <c r="P315" s="52" t="n"/>
      <c r="Q315" s="30" t="n"/>
      <c r="R315" s="30" t="n"/>
      <c r="S315" s="30" t="n"/>
      <c r="T315" s="26" t="n"/>
      <c r="U315" s="26" t="n"/>
      <c r="V315" s="28" t="n"/>
      <c r="W315" s="32" t="n"/>
      <c r="X315" s="32" t="n"/>
      <c r="Y315" s="33">
        <f>IFERROR(IF(OR($R315="",$S315=""),"",ROUND(MOD($S315-$R315,1)*1440,0)),"")</f>
        <v/>
      </c>
      <c r="Z315" s="11">
        <f>IFERROR(IF(OR($T315&lt;&gt;"Delivered",$S315="",$K315=""),"",IF($S315&lt;=$K315,"Yes","No")),"")</f>
        <v/>
      </c>
      <c r="AA315" s="33">
        <f>IFERROR(IF(OR($T315&lt;&gt;"Delivered",$S315="",$K315=""),"",ROUND(MAX(0,($S315-$K315)*1440),0)),"")</f>
        <v/>
      </c>
      <c r="AB315" s="53">
        <f>IFERROR(IF(OR($P315="",$O315=""),"",$P315-$O315),"")</f>
        <v/>
      </c>
      <c r="AC315" s="35">
        <f>IFERROR(IF($P315="","",ROUND($P315*'Settings'!$B$6,2)),"")</f>
        <v/>
      </c>
      <c r="AD315" s="35">
        <f>IFERROR(IF($W315="","",MAX(0,$W315-IF($X315="",0,$X315))),"")</f>
        <v/>
      </c>
      <c r="AE315" s="16">
        <f>IFERROR(IF(COUNTA($A315:$X315)=0,"",IF(OR($A315="",$B315="",$C315="",$D315="",$E315="",$F315="",$G315="",$H315="",$I315="",$L315="",$M315="",$N315="",$T315=""),"Missing required field",IF(COUNTIFS($A$4:$A$1000,$A315,$B$4:$B$1000,$B315,$C$4:$C$1000,$C315)&gt;1,"Duplicate route stop",IF(OR($J315="",$K315=""),"Missing delivery window",IF($K315&lt;=$J315,"Invalid delivery window",IF(IFERROR(INDEX('Fleet Roster'!$C$4:$C$103,MATCH($L315,'Fleet Roster'!$A$4:$A$103,0)),"Not found")&lt;&gt;"Active","Driver not active",IF(IFERROR(INDEX('Fleet Roster'!$I$4:$I$103,MATCH($M315,'Fleet Roster'!$E$4:$E$103,0)),"Not found")&lt;&gt;"Active","Vehicle unavailable",IF(AND($T315="Delivered",OR($S315="",$P315="")),"Delivered row incomplete",IF(AND(OR($T315="Attempted",$T315="Exception"),$U315=""),"Missing exception code",IF(OR(NOT(ISNUMBER($N315)),$N315&lt;0,$N315&gt;'Settings'!$B$9),"Invalid package count",IF(OR(NOT(ISNUMBER($O315)),AND($P315&lt;&gt;"",NOT(ISNUMBER($P315))),$O315&lt;0,$O315&gt;'Settings'!$B$10,$P315&lt;0,$P315&gt;'Settings'!$B$10),"Invalid miles",IF($X315&gt;$W315,"COD collected exceeds amount","OK")))))))))))),"Review row")</f>
        <v/>
      </c>
    </row>
    <row r="316">
      <c r="A316" s="51" t="n"/>
      <c r="B316" s="26" t="n"/>
      <c r="C316" s="27" t="n"/>
      <c r="D316" s="26" t="n"/>
      <c r="E316" s="26" t="n"/>
      <c r="F316" s="28" t="n"/>
      <c r="G316" s="26" t="n"/>
      <c r="H316" s="26" t="n"/>
      <c r="I316" s="29" t="n"/>
      <c r="J316" s="30" t="n"/>
      <c r="K316" s="30" t="n"/>
      <c r="L316" s="26" t="n"/>
      <c r="M316" s="26" t="n"/>
      <c r="N316" s="27" t="n"/>
      <c r="O316" s="52" t="n"/>
      <c r="P316" s="52" t="n"/>
      <c r="Q316" s="30" t="n"/>
      <c r="R316" s="30" t="n"/>
      <c r="S316" s="30" t="n"/>
      <c r="T316" s="26" t="n"/>
      <c r="U316" s="26" t="n"/>
      <c r="V316" s="28" t="n"/>
      <c r="W316" s="32" t="n"/>
      <c r="X316" s="32" t="n"/>
      <c r="Y316" s="33">
        <f>IFERROR(IF(OR($R316="",$S316=""),"",ROUND(MOD($S316-$R316,1)*1440,0)),"")</f>
        <v/>
      </c>
      <c r="Z316" s="11">
        <f>IFERROR(IF(OR($T316&lt;&gt;"Delivered",$S316="",$K316=""),"",IF($S316&lt;=$K316,"Yes","No")),"")</f>
        <v/>
      </c>
      <c r="AA316" s="33">
        <f>IFERROR(IF(OR($T316&lt;&gt;"Delivered",$S316="",$K316=""),"",ROUND(MAX(0,($S316-$K316)*1440),0)),"")</f>
        <v/>
      </c>
      <c r="AB316" s="53">
        <f>IFERROR(IF(OR($P316="",$O316=""),"",$P316-$O316),"")</f>
        <v/>
      </c>
      <c r="AC316" s="35">
        <f>IFERROR(IF($P316="","",ROUND($P316*'Settings'!$B$6,2)),"")</f>
        <v/>
      </c>
      <c r="AD316" s="35">
        <f>IFERROR(IF($W316="","",MAX(0,$W316-IF($X316="",0,$X316))),"")</f>
        <v/>
      </c>
      <c r="AE316" s="16">
        <f>IFERROR(IF(COUNTA($A316:$X316)=0,"",IF(OR($A316="",$B316="",$C316="",$D316="",$E316="",$F316="",$G316="",$H316="",$I316="",$L316="",$M316="",$N316="",$T316=""),"Missing required field",IF(COUNTIFS($A$4:$A$1000,$A316,$B$4:$B$1000,$B316,$C$4:$C$1000,$C316)&gt;1,"Duplicate route stop",IF(OR($J316="",$K316=""),"Missing delivery window",IF($K316&lt;=$J316,"Invalid delivery window",IF(IFERROR(INDEX('Fleet Roster'!$C$4:$C$103,MATCH($L316,'Fleet Roster'!$A$4:$A$103,0)),"Not found")&lt;&gt;"Active","Driver not active",IF(IFERROR(INDEX('Fleet Roster'!$I$4:$I$103,MATCH($M316,'Fleet Roster'!$E$4:$E$103,0)),"Not found")&lt;&gt;"Active","Vehicle unavailable",IF(AND($T316="Delivered",OR($S316="",$P316="")),"Delivered row incomplete",IF(AND(OR($T316="Attempted",$T316="Exception"),$U316=""),"Missing exception code",IF(OR(NOT(ISNUMBER($N316)),$N316&lt;0,$N316&gt;'Settings'!$B$9),"Invalid package count",IF(OR(NOT(ISNUMBER($O316)),AND($P316&lt;&gt;"",NOT(ISNUMBER($P316))),$O316&lt;0,$O316&gt;'Settings'!$B$10,$P316&lt;0,$P316&gt;'Settings'!$B$10),"Invalid miles",IF($X316&gt;$W316,"COD collected exceeds amount","OK")))))))))))),"Review row")</f>
        <v/>
      </c>
    </row>
    <row r="317">
      <c r="A317" s="51" t="n"/>
      <c r="B317" s="26" t="n"/>
      <c r="C317" s="27" t="n"/>
      <c r="D317" s="26" t="n"/>
      <c r="E317" s="26" t="n"/>
      <c r="F317" s="28" t="n"/>
      <c r="G317" s="26" t="n"/>
      <c r="H317" s="26" t="n"/>
      <c r="I317" s="29" t="n"/>
      <c r="J317" s="30" t="n"/>
      <c r="K317" s="30" t="n"/>
      <c r="L317" s="26" t="n"/>
      <c r="M317" s="26" t="n"/>
      <c r="N317" s="27" t="n"/>
      <c r="O317" s="52" t="n"/>
      <c r="P317" s="52" t="n"/>
      <c r="Q317" s="30" t="n"/>
      <c r="R317" s="30" t="n"/>
      <c r="S317" s="30" t="n"/>
      <c r="T317" s="26" t="n"/>
      <c r="U317" s="26" t="n"/>
      <c r="V317" s="28" t="n"/>
      <c r="W317" s="32" t="n"/>
      <c r="X317" s="32" t="n"/>
      <c r="Y317" s="33">
        <f>IFERROR(IF(OR($R317="",$S317=""),"",ROUND(MOD($S317-$R317,1)*1440,0)),"")</f>
        <v/>
      </c>
      <c r="Z317" s="11">
        <f>IFERROR(IF(OR($T317&lt;&gt;"Delivered",$S317="",$K317=""),"",IF($S317&lt;=$K317,"Yes","No")),"")</f>
        <v/>
      </c>
      <c r="AA317" s="33">
        <f>IFERROR(IF(OR($T317&lt;&gt;"Delivered",$S317="",$K317=""),"",ROUND(MAX(0,($S317-$K317)*1440),0)),"")</f>
        <v/>
      </c>
      <c r="AB317" s="53">
        <f>IFERROR(IF(OR($P317="",$O317=""),"",$P317-$O317),"")</f>
        <v/>
      </c>
      <c r="AC317" s="35">
        <f>IFERROR(IF($P317="","",ROUND($P317*'Settings'!$B$6,2)),"")</f>
        <v/>
      </c>
      <c r="AD317" s="35">
        <f>IFERROR(IF($W317="","",MAX(0,$W317-IF($X317="",0,$X317))),"")</f>
        <v/>
      </c>
      <c r="AE317" s="16">
        <f>IFERROR(IF(COUNTA($A317:$X317)=0,"",IF(OR($A317="",$B317="",$C317="",$D317="",$E317="",$F317="",$G317="",$H317="",$I317="",$L317="",$M317="",$N317="",$T317=""),"Missing required field",IF(COUNTIFS($A$4:$A$1000,$A317,$B$4:$B$1000,$B317,$C$4:$C$1000,$C317)&gt;1,"Duplicate route stop",IF(OR($J317="",$K317=""),"Missing delivery window",IF($K317&lt;=$J317,"Invalid delivery window",IF(IFERROR(INDEX('Fleet Roster'!$C$4:$C$103,MATCH($L317,'Fleet Roster'!$A$4:$A$103,0)),"Not found")&lt;&gt;"Active","Driver not active",IF(IFERROR(INDEX('Fleet Roster'!$I$4:$I$103,MATCH($M317,'Fleet Roster'!$E$4:$E$103,0)),"Not found")&lt;&gt;"Active","Vehicle unavailable",IF(AND($T317="Delivered",OR($S317="",$P317="")),"Delivered row incomplete",IF(AND(OR($T317="Attempted",$T317="Exception"),$U317=""),"Missing exception code",IF(OR(NOT(ISNUMBER($N317)),$N317&lt;0,$N317&gt;'Settings'!$B$9),"Invalid package count",IF(OR(NOT(ISNUMBER($O317)),AND($P317&lt;&gt;"",NOT(ISNUMBER($P317))),$O317&lt;0,$O317&gt;'Settings'!$B$10,$P317&lt;0,$P317&gt;'Settings'!$B$10),"Invalid miles",IF($X317&gt;$W317,"COD collected exceeds amount","OK")))))))))))),"Review row")</f>
        <v/>
      </c>
    </row>
    <row r="318">
      <c r="A318" s="51" t="n"/>
      <c r="B318" s="26" t="n"/>
      <c r="C318" s="27" t="n"/>
      <c r="D318" s="26" t="n"/>
      <c r="E318" s="26" t="n"/>
      <c r="F318" s="28" t="n"/>
      <c r="G318" s="26" t="n"/>
      <c r="H318" s="26" t="n"/>
      <c r="I318" s="29" t="n"/>
      <c r="J318" s="30" t="n"/>
      <c r="K318" s="30" t="n"/>
      <c r="L318" s="26" t="n"/>
      <c r="M318" s="26" t="n"/>
      <c r="N318" s="27" t="n"/>
      <c r="O318" s="52" t="n"/>
      <c r="P318" s="52" t="n"/>
      <c r="Q318" s="30" t="n"/>
      <c r="R318" s="30" t="n"/>
      <c r="S318" s="30" t="n"/>
      <c r="T318" s="26" t="n"/>
      <c r="U318" s="26" t="n"/>
      <c r="V318" s="28" t="n"/>
      <c r="W318" s="32" t="n"/>
      <c r="X318" s="32" t="n"/>
      <c r="Y318" s="33">
        <f>IFERROR(IF(OR($R318="",$S318=""),"",ROUND(MOD($S318-$R318,1)*1440,0)),"")</f>
        <v/>
      </c>
      <c r="Z318" s="11">
        <f>IFERROR(IF(OR($T318&lt;&gt;"Delivered",$S318="",$K318=""),"",IF($S318&lt;=$K318,"Yes","No")),"")</f>
        <v/>
      </c>
      <c r="AA318" s="33">
        <f>IFERROR(IF(OR($T318&lt;&gt;"Delivered",$S318="",$K318=""),"",ROUND(MAX(0,($S318-$K318)*1440),0)),"")</f>
        <v/>
      </c>
      <c r="AB318" s="53">
        <f>IFERROR(IF(OR($P318="",$O318=""),"",$P318-$O318),"")</f>
        <v/>
      </c>
      <c r="AC318" s="35">
        <f>IFERROR(IF($P318="","",ROUND($P318*'Settings'!$B$6,2)),"")</f>
        <v/>
      </c>
      <c r="AD318" s="35">
        <f>IFERROR(IF($W318="","",MAX(0,$W318-IF($X318="",0,$X318))),"")</f>
        <v/>
      </c>
      <c r="AE318" s="16">
        <f>IFERROR(IF(COUNTA($A318:$X318)=0,"",IF(OR($A318="",$B318="",$C318="",$D318="",$E318="",$F318="",$G318="",$H318="",$I318="",$L318="",$M318="",$N318="",$T318=""),"Missing required field",IF(COUNTIFS($A$4:$A$1000,$A318,$B$4:$B$1000,$B318,$C$4:$C$1000,$C318)&gt;1,"Duplicate route stop",IF(OR($J318="",$K318=""),"Missing delivery window",IF($K318&lt;=$J318,"Invalid delivery window",IF(IFERROR(INDEX('Fleet Roster'!$C$4:$C$103,MATCH($L318,'Fleet Roster'!$A$4:$A$103,0)),"Not found")&lt;&gt;"Active","Driver not active",IF(IFERROR(INDEX('Fleet Roster'!$I$4:$I$103,MATCH($M318,'Fleet Roster'!$E$4:$E$103,0)),"Not found")&lt;&gt;"Active","Vehicle unavailable",IF(AND($T318="Delivered",OR($S318="",$P318="")),"Delivered row incomplete",IF(AND(OR($T318="Attempted",$T318="Exception"),$U318=""),"Missing exception code",IF(OR(NOT(ISNUMBER($N318)),$N318&lt;0,$N318&gt;'Settings'!$B$9),"Invalid package count",IF(OR(NOT(ISNUMBER($O318)),AND($P318&lt;&gt;"",NOT(ISNUMBER($P318))),$O318&lt;0,$O318&gt;'Settings'!$B$10,$P318&lt;0,$P318&gt;'Settings'!$B$10),"Invalid miles",IF($X318&gt;$W318,"COD collected exceeds amount","OK")))))))))))),"Review row")</f>
        <v/>
      </c>
    </row>
    <row r="319">
      <c r="A319" s="51" t="n"/>
      <c r="B319" s="26" t="n"/>
      <c r="C319" s="27" t="n"/>
      <c r="D319" s="26" t="n"/>
      <c r="E319" s="26" t="n"/>
      <c r="F319" s="28" t="n"/>
      <c r="G319" s="26" t="n"/>
      <c r="H319" s="26" t="n"/>
      <c r="I319" s="29" t="n"/>
      <c r="J319" s="30" t="n"/>
      <c r="K319" s="30" t="n"/>
      <c r="L319" s="26" t="n"/>
      <c r="M319" s="26" t="n"/>
      <c r="N319" s="27" t="n"/>
      <c r="O319" s="52" t="n"/>
      <c r="P319" s="52" t="n"/>
      <c r="Q319" s="30" t="n"/>
      <c r="R319" s="30" t="n"/>
      <c r="S319" s="30" t="n"/>
      <c r="T319" s="26" t="n"/>
      <c r="U319" s="26" t="n"/>
      <c r="V319" s="28" t="n"/>
      <c r="W319" s="32" t="n"/>
      <c r="X319" s="32" t="n"/>
      <c r="Y319" s="33">
        <f>IFERROR(IF(OR($R319="",$S319=""),"",ROUND(MOD($S319-$R319,1)*1440,0)),"")</f>
        <v/>
      </c>
      <c r="Z319" s="11">
        <f>IFERROR(IF(OR($T319&lt;&gt;"Delivered",$S319="",$K319=""),"",IF($S319&lt;=$K319,"Yes","No")),"")</f>
        <v/>
      </c>
      <c r="AA319" s="33">
        <f>IFERROR(IF(OR($T319&lt;&gt;"Delivered",$S319="",$K319=""),"",ROUND(MAX(0,($S319-$K319)*1440),0)),"")</f>
        <v/>
      </c>
      <c r="AB319" s="53">
        <f>IFERROR(IF(OR($P319="",$O319=""),"",$P319-$O319),"")</f>
        <v/>
      </c>
      <c r="AC319" s="35">
        <f>IFERROR(IF($P319="","",ROUND($P319*'Settings'!$B$6,2)),"")</f>
        <v/>
      </c>
      <c r="AD319" s="35">
        <f>IFERROR(IF($W319="","",MAX(0,$W319-IF($X319="",0,$X319))),"")</f>
        <v/>
      </c>
      <c r="AE319" s="16">
        <f>IFERROR(IF(COUNTA($A319:$X319)=0,"",IF(OR($A319="",$B319="",$C319="",$D319="",$E319="",$F319="",$G319="",$H319="",$I319="",$L319="",$M319="",$N319="",$T319=""),"Missing required field",IF(COUNTIFS($A$4:$A$1000,$A319,$B$4:$B$1000,$B319,$C$4:$C$1000,$C319)&gt;1,"Duplicate route stop",IF(OR($J319="",$K319=""),"Missing delivery window",IF($K319&lt;=$J319,"Invalid delivery window",IF(IFERROR(INDEX('Fleet Roster'!$C$4:$C$103,MATCH($L319,'Fleet Roster'!$A$4:$A$103,0)),"Not found")&lt;&gt;"Active","Driver not active",IF(IFERROR(INDEX('Fleet Roster'!$I$4:$I$103,MATCH($M319,'Fleet Roster'!$E$4:$E$103,0)),"Not found")&lt;&gt;"Active","Vehicle unavailable",IF(AND($T319="Delivered",OR($S319="",$P319="")),"Delivered row incomplete",IF(AND(OR($T319="Attempted",$T319="Exception"),$U319=""),"Missing exception code",IF(OR(NOT(ISNUMBER($N319)),$N319&lt;0,$N319&gt;'Settings'!$B$9),"Invalid package count",IF(OR(NOT(ISNUMBER($O319)),AND($P319&lt;&gt;"",NOT(ISNUMBER($P319))),$O319&lt;0,$O319&gt;'Settings'!$B$10,$P319&lt;0,$P319&gt;'Settings'!$B$10),"Invalid miles",IF($X319&gt;$W319,"COD collected exceeds amount","OK")))))))))))),"Review row")</f>
        <v/>
      </c>
    </row>
    <row r="320">
      <c r="A320" s="51" t="n"/>
      <c r="B320" s="26" t="n"/>
      <c r="C320" s="27" t="n"/>
      <c r="D320" s="26" t="n"/>
      <c r="E320" s="26" t="n"/>
      <c r="F320" s="28" t="n"/>
      <c r="G320" s="26" t="n"/>
      <c r="H320" s="26" t="n"/>
      <c r="I320" s="29" t="n"/>
      <c r="J320" s="30" t="n"/>
      <c r="K320" s="30" t="n"/>
      <c r="L320" s="26" t="n"/>
      <c r="M320" s="26" t="n"/>
      <c r="N320" s="27" t="n"/>
      <c r="O320" s="52" t="n"/>
      <c r="P320" s="52" t="n"/>
      <c r="Q320" s="30" t="n"/>
      <c r="R320" s="30" t="n"/>
      <c r="S320" s="30" t="n"/>
      <c r="T320" s="26" t="n"/>
      <c r="U320" s="26" t="n"/>
      <c r="V320" s="28" t="n"/>
      <c r="W320" s="32" t="n"/>
      <c r="X320" s="32" t="n"/>
      <c r="Y320" s="33">
        <f>IFERROR(IF(OR($R320="",$S320=""),"",ROUND(MOD($S320-$R320,1)*1440,0)),"")</f>
        <v/>
      </c>
      <c r="Z320" s="11">
        <f>IFERROR(IF(OR($T320&lt;&gt;"Delivered",$S320="",$K320=""),"",IF($S320&lt;=$K320,"Yes","No")),"")</f>
        <v/>
      </c>
      <c r="AA320" s="33">
        <f>IFERROR(IF(OR($T320&lt;&gt;"Delivered",$S320="",$K320=""),"",ROUND(MAX(0,($S320-$K320)*1440),0)),"")</f>
        <v/>
      </c>
      <c r="AB320" s="53">
        <f>IFERROR(IF(OR($P320="",$O320=""),"",$P320-$O320),"")</f>
        <v/>
      </c>
      <c r="AC320" s="35">
        <f>IFERROR(IF($P320="","",ROUND($P320*'Settings'!$B$6,2)),"")</f>
        <v/>
      </c>
      <c r="AD320" s="35">
        <f>IFERROR(IF($W320="","",MAX(0,$W320-IF($X320="",0,$X320))),"")</f>
        <v/>
      </c>
      <c r="AE320" s="16">
        <f>IFERROR(IF(COUNTA($A320:$X320)=0,"",IF(OR($A320="",$B320="",$C320="",$D320="",$E320="",$F320="",$G320="",$H320="",$I320="",$L320="",$M320="",$N320="",$T320=""),"Missing required field",IF(COUNTIFS($A$4:$A$1000,$A320,$B$4:$B$1000,$B320,$C$4:$C$1000,$C320)&gt;1,"Duplicate route stop",IF(OR($J320="",$K320=""),"Missing delivery window",IF($K320&lt;=$J320,"Invalid delivery window",IF(IFERROR(INDEX('Fleet Roster'!$C$4:$C$103,MATCH($L320,'Fleet Roster'!$A$4:$A$103,0)),"Not found")&lt;&gt;"Active","Driver not active",IF(IFERROR(INDEX('Fleet Roster'!$I$4:$I$103,MATCH($M320,'Fleet Roster'!$E$4:$E$103,0)),"Not found")&lt;&gt;"Active","Vehicle unavailable",IF(AND($T320="Delivered",OR($S320="",$P320="")),"Delivered row incomplete",IF(AND(OR($T320="Attempted",$T320="Exception"),$U320=""),"Missing exception code",IF(OR(NOT(ISNUMBER($N320)),$N320&lt;0,$N320&gt;'Settings'!$B$9),"Invalid package count",IF(OR(NOT(ISNUMBER($O320)),AND($P320&lt;&gt;"",NOT(ISNUMBER($P320))),$O320&lt;0,$O320&gt;'Settings'!$B$10,$P320&lt;0,$P320&gt;'Settings'!$B$10),"Invalid miles",IF($X320&gt;$W320,"COD collected exceeds amount","OK")))))))))))),"Review row")</f>
        <v/>
      </c>
    </row>
    <row r="321">
      <c r="A321" s="51" t="n"/>
      <c r="B321" s="26" t="n"/>
      <c r="C321" s="27" t="n"/>
      <c r="D321" s="26" t="n"/>
      <c r="E321" s="26" t="n"/>
      <c r="F321" s="28" t="n"/>
      <c r="G321" s="26" t="n"/>
      <c r="H321" s="26" t="n"/>
      <c r="I321" s="29" t="n"/>
      <c r="J321" s="30" t="n"/>
      <c r="K321" s="30" t="n"/>
      <c r="L321" s="26" t="n"/>
      <c r="M321" s="26" t="n"/>
      <c r="N321" s="27" t="n"/>
      <c r="O321" s="52" t="n"/>
      <c r="P321" s="52" t="n"/>
      <c r="Q321" s="30" t="n"/>
      <c r="R321" s="30" t="n"/>
      <c r="S321" s="30" t="n"/>
      <c r="T321" s="26" t="n"/>
      <c r="U321" s="26" t="n"/>
      <c r="V321" s="28" t="n"/>
      <c r="W321" s="32" t="n"/>
      <c r="X321" s="32" t="n"/>
      <c r="Y321" s="33">
        <f>IFERROR(IF(OR($R321="",$S321=""),"",ROUND(MOD($S321-$R321,1)*1440,0)),"")</f>
        <v/>
      </c>
      <c r="Z321" s="11">
        <f>IFERROR(IF(OR($T321&lt;&gt;"Delivered",$S321="",$K321=""),"",IF($S321&lt;=$K321,"Yes","No")),"")</f>
        <v/>
      </c>
      <c r="AA321" s="33">
        <f>IFERROR(IF(OR($T321&lt;&gt;"Delivered",$S321="",$K321=""),"",ROUND(MAX(0,($S321-$K321)*1440),0)),"")</f>
        <v/>
      </c>
      <c r="AB321" s="53">
        <f>IFERROR(IF(OR($P321="",$O321=""),"",$P321-$O321),"")</f>
        <v/>
      </c>
      <c r="AC321" s="35">
        <f>IFERROR(IF($P321="","",ROUND($P321*'Settings'!$B$6,2)),"")</f>
        <v/>
      </c>
      <c r="AD321" s="35">
        <f>IFERROR(IF($W321="","",MAX(0,$W321-IF($X321="",0,$X321))),"")</f>
        <v/>
      </c>
      <c r="AE321" s="16">
        <f>IFERROR(IF(COUNTA($A321:$X321)=0,"",IF(OR($A321="",$B321="",$C321="",$D321="",$E321="",$F321="",$G321="",$H321="",$I321="",$L321="",$M321="",$N321="",$T321=""),"Missing required field",IF(COUNTIFS($A$4:$A$1000,$A321,$B$4:$B$1000,$B321,$C$4:$C$1000,$C321)&gt;1,"Duplicate route stop",IF(OR($J321="",$K321=""),"Missing delivery window",IF($K321&lt;=$J321,"Invalid delivery window",IF(IFERROR(INDEX('Fleet Roster'!$C$4:$C$103,MATCH($L321,'Fleet Roster'!$A$4:$A$103,0)),"Not found")&lt;&gt;"Active","Driver not active",IF(IFERROR(INDEX('Fleet Roster'!$I$4:$I$103,MATCH($M321,'Fleet Roster'!$E$4:$E$103,0)),"Not found")&lt;&gt;"Active","Vehicle unavailable",IF(AND($T321="Delivered",OR($S321="",$P321="")),"Delivered row incomplete",IF(AND(OR($T321="Attempted",$T321="Exception"),$U321=""),"Missing exception code",IF(OR(NOT(ISNUMBER($N321)),$N321&lt;0,$N321&gt;'Settings'!$B$9),"Invalid package count",IF(OR(NOT(ISNUMBER($O321)),AND($P321&lt;&gt;"",NOT(ISNUMBER($P321))),$O321&lt;0,$O321&gt;'Settings'!$B$10,$P321&lt;0,$P321&gt;'Settings'!$B$10),"Invalid miles",IF($X321&gt;$W321,"COD collected exceeds amount","OK")))))))))))),"Review row")</f>
        <v/>
      </c>
    </row>
    <row r="322">
      <c r="A322" s="51" t="n"/>
      <c r="B322" s="26" t="n"/>
      <c r="C322" s="27" t="n"/>
      <c r="D322" s="26" t="n"/>
      <c r="E322" s="26" t="n"/>
      <c r="F322" s="28" t="n"/>
      <c r="G322" s="26" t="n"/>
      <c r="H322" s="26" t="n"/>
      <c r="I322" s="29" t="n"/>
      <c r="J322" s="30" t="n"/>
      <c r="K322" s="30" t="n"/>
      <c r="L322" s="26" t="n"/>
      <c r="M322" s="26" t="n"/>
      <c r="N322" s="27" t="n"/>
      <c r="O322" s="52" t="n"/>
      <c r="P322" s="52" t="n"/>
      <c r="Q322" s="30" t="n"/>
      <c r="R322" s="30" t="n"/>
      <c r="S322" s="30" t="n"/>
      <c r="T322" s="26" t="n"/>
      <c r="U322" s="26" t="n"/>
      <c r="V322" s="28" t="n"/>
      <c r="W322" s="32" t="n"/>
      <c r="X322" s="32" t="n"/>
      <c r="Y322" s="33">
        <f>IFERROR(IF(OR($R322="",$S322=""),"",ROUND(MOD($S322-$R322,1)*1440,0)),"")</f>
        <v/>
      </c>
      <c r="Z322" s="11">
        <f>IFERROR(IF(OR($T322&lt;&gt;"Delivered",$S322="",$K322=""),"",IF($S322&lt;=$K322,"Yes","No")),"")</f>
        <v/>
      </c>
      <c r="AA322" s="33">
        <f>IFERROR(IF(OR($T322&lt;&gt;"Delivered",$S322="",$K322=""),"",ROUND(MAX(0,($S322-$K322)*1440),0)),"")</f>
        <v/>
      </c>
      <c r="AB322" s="53">
        <f>IFERROR(IF(OR($P322="",$O322=""),"",$P322-$O322),"")</f>
        <v/>
      </c>
      <c r="AC322" s="35">
        <f>IFERROR(IF($P322="","",ROUND($P322*'Settings'!$B$6,2)),"")</f>
        <v/>
      </c>
      <c r="AD322" s="35">
        <f>IFERROR(IF($W322="","",MAX(0,$W322-IF($X322="",0,$X322))),"")</f>
        <v/>
      </c>
      <c r="AE322" s="16">
        <f>IFERROR(IF(COUNTA($A322:$X322)=0,"",IF(OR($A322="",$B322="",$C322="",$D322="",$E322="",$F322="",$G322="",$H322="",$I322="",$L322="",$M322="",$N322="",$T322=""),"Missing required field",IF(COUNTIFS($A$4:$A$1000,$A322,$B$4:$B$1000,$B322,$C$4:$C$1000,$C322)&gt;1,"Duplicate route stop",IF(OR($J322="",$K322=""),"Missing delivery window",IF($K322&lt;=$J322,"Invalid delivery window",IF(IFERROR(INDEX('Fleet Roster'!$C$4:$C$103,MATCH($L322,'Fleet Roster'!$A$4:$A$103,0)),"Not found")&lt;&gt;"Active","Driver not active",IF(IFERROR(INDEX('Fleet Roster'!$I$4:$I$103,MATCH($M322,'Fleet Roster'!$E$4:$E$103,0)),"Not found")&lt;&gt;"Active","Vehicle unavailable",IF(AND($T322="Delivered",OR($S322="",$P322="")),"Delivered row incomplete",IF(AND(OR($T322="Attempted",$T322="Exception"),$U322=""),"Missing exception code",IF(OR(NOT(ISNUMBER($N322)),$N322&lt;0,$N322&gt;'Settings'!$B$9),"Invalid package count",IF(OR(NOT(ISNUMBER($O322)),AND($P322&lt;&gt;"",NOT(ISNUMBER($P322))),$O322&lt;0,$O322&gt;'Settings'!$B$10,$P322&lt;0,$P322&gt;'Settings'!$B$10),"Invalid miles",IF($X322&gt;$W322,"COD collected exceeds amount","OK")))))))))))),"Review row")</f>
        <v/>
      </c>
    </row>
    <row r="323">
      <c r="A323" s="51" t="n"/>
      <c r="B323" s="26" t="n"/>
      <c r="C323" s="27" t="n"/>
      <c r="D323" s="26" t="n"/>
      <c r="E323" s="26" t="n"/>
      <c r="F323" s="28" t="n"/>
      <c r="G323" s="26" t="n"/>
      <c r="H323" s="26" t="n"/>
      <c r="I323" s="29" t="n"/>
      <c r="J323" s="30" t="n"/>
      <c r="K323" s="30" t="n"/>
      <c r="L323" s="26" t="n"/>
      <c r="M323" s="26" t="n"/>
      <c r="N323" s="27" t="n"/>
      <c r="O323" s="52" t="n"/>
      <c r="P323" s="52" t="n"/>
      <c r="Q323" s="30" t="n"/>
      <c r="R323" s="30" t="n"/>
      <c r="S323" s="30" t="n"/>
      <c r="T323" s="26" t="n"/>
      <c r="U323" s="26" t="n"/>
      <c r="V323" s="28" t="n"/>
      <c r="W323" s="32" t="n"/>
      <c r="X323" s="32" t="n"/>
      <c r="Y323" s="33">
        <f>IFERROR(IF(OR($R323="",$S323=""),"",ROUND(MOD($S323-$R323,1)*1440,0)),"")</f>
        <v/>
      </c>
      <c r="Z323" s="11">
        <f>IFERROR(IF(OR($T323&lt;&gt;"Delivered",$S323="",$K323=""),"",IF($S323&lt;=$K323,"Yes","No")),"")</f>
        <v/>
      </c>
      <c r="AA323" s="33">
        <f>IFERROR(IF(OR($T323&lt;&gt;"Delivered",$S323="",$K323=""),"",ROUND(MAX(0,($S323-$K323)*1440),0)),"")</f>
        <v/>
      </c>
      <c r="AB323" s="53">
        <f>IFERROR(IF(OR($P323="",$O323=""),"",$P323-$O323),"")</f>
        <v/>
      </c>
      <c r="AC323" s="35">
        <f>IFERROR(IF($P323="","",ROUND($P323*'Settings'!$B$6,2)),"")</f>
        <v/>
      </c>
      <c r="AD323" s="35">
        <f>IFERROR(IF($W323="","",MAX(0,$W323-IF($X323="",0,$X323))),"")</f>
        <v/>
      </c>
      <c r="AE323" s="16">
        <f>IFERROR(IF(COUNTA($A323:$X323)=0,"",IF(OR($A323="",$B323="",$C323="",$D323="",$E323="",$F323="",$G323="",$H323="",$I323="",$L323="",$M323="",$N323="",$T323=""),"Missing required field",IF(COUNTIFS($A$4:$A$1000,$A323,$B$4:$B$1000,$B323,$C$4:$C$1000,$C323)&gt;1,"Duplicate route stop",IF(OR($J323="",$K323=""),"Missing delivery window",IF($K323&lt;=$J323,"Invalid delivery window",IF(IFERROR(INDEX('Fleet Roster'!$C$4:$C$103,MATCH($L323,'Fleet Roster'!$A$4:$A$103,0)),"Not found")&lt;&gt;"Active","Driver not active",IF(IFERROR(INDEX('Fleet Roster'!$I$4:$I$103,MATCH($M323,'Fleet Roster'!$E$4:$E$103,0)),"Not found")&lt;&gt;"Active","Vehicle unavailable",IF(AND($T323="Delivered",OR($S323="",$P323="")),"Delivered row incomplete",IF(AND(OR($T323="Attempted",$T323="Exception"),$U323=""),"Missing exception code",IF(OR(NOT(ISNUMBER($N323)),$N323&lt;0,$N323&gt;'Settings'!$B$9),"Invalid package count",IF(OR(NOT(ISNUMBER($O323)),AND($P323&lt;&gt;"",NOT(ISNUMBER($P323))),$O323&lt;0,$O323&gt;'Settings'!$B$10,$P323&lt;0,$P323&gt;'Settings'!$B$10),"Invalid miles",IF($X323&gt;$W323,"COD collected exceeds amount","OK")))))))))))),"Review row")</f>
        <v/>
      </c>
    </row>
    <row r="324">
      <c r="A324" s="51" t="n"/>
      <c r="B324" s="26" t="n"/>
      <c r="C324" s="27" t="n"/>
      <c r="D324" s="26" t="n"/>
      <c r="E324" s="26" t="n"/>
      <c r="F324" s="28" t="n"/>
      <c r="G324" s="26" t="n"/>
      <c r="H324" s="26" t="n"/>
      <c r="I324" s="29" t="n"/>
      <c r="J324" s="30" t="n"/>
      <c r="K324" s="30" t="n"/>
      <c r="L324" s="26" t="n"/>
      <c r="M324" s="26" t="n"/>
      <c r="N324" s="27" t="n"/>
      <c r="O324" s="52" t="n"/>
      <c r="P324" s="52" t="n"/>
      <c r="Q324" s="30" t="n"/>
      <c r="R324" s="30" t="n"/>
      <c r="S324" s="30" t="n"/>
      <c r="T324" s="26" t="n"/>
      <c r="U324" s="26" t="n"/>
      <c r="V324" s="28" t="n"/>
      <c r="W324" s="32" t="n"/>
      <c r="X324" s="32" t="n"/>
      <c r="Y324" s="33">
        <f>IFERROR(IF(OR($R324="",$S324=""),"",ROUND(MOD($S324-$R324,1)*1440,0)),"")</f>
        <v/>
      </c>
      <c r="Z324" s="11">
        <f>IFERROR(IF(OR($T324&lt;&gt;"Delivered",$S324="",$K324=""),"",IF($S324&lt;=$K324,"Yes","No")),"")</f>
        <v/>
      </c>
      <c r="AA324" s="33">
        <f>IFERROR(IF(OR($T324&lt;&gt;"Delivered",$S324="",$K324=""),"",ROUND(MAX(0,($S324-$K324)*1440),0)),"")</f>
        <v/>
      </c>
      <c r="AB324" s="53">
        <f>IFERROR(IF(OR($P324="",$O324=""),"",$P324-$O324),"")</f>
        <v/>
      </c>
      <c r="AC324" s="35">
        <f>IFERROR(IF($P324="","",ROUND($P324*'Settings'!$B$6,2)),"")</f>
        <v/>
      </c>
      <c r="AD324" s="35">
        <f>IFERROR(IF($W324="","",MAX(0,$W324-IF($X324="",0,$X324))),"")</f>
        <v/>
      </c>
      <c r="AE324" s="16">
        <f>IFERROR(IF(COUNTA($A324:$X324)=0,"",IF(OR($A324="",$B324="",$C324="",$D324="",$E324="",$F324="",$G324="",$H324="",$I324="",$L324="",$M324="",$N324="",$T324=""),"Missing required field",IF(COUNTIFS($A$4:$A$1000,$A324,$B$4:$B$1000,$B324,$C$4:$C$1000,$C324)&gt;1,"Duplicate route stop",IF(OR($J324="",$K324=""),"Missing delivery window",IF($K324&lt;=$J324,"Invalid delivery window",IF(IFERROR(INDEX('Fleet Roster'!$C$4:$C$103,MATCH($L324,'Fleet Roster'!$A$4:$A$103,0)),"Not found")&lt;&gt;"Active","Driver not active",IF(IFERROR(INDEX('Fleet Roster'!$I$4:$I$103,MATCH($M324,'Fleet Roster'!$E$4:$E$103,0)),"Not found")&lt;&gt;"Active","Vehicle unavailable",IF(AND($T324="Delivered",OR($S324="",$P324="")),"Delivered row incomplete",IF(AND(OR($T324="Attempted",$T324="Exception"),$U324=""),"Missing exception code",IF(OR(NOT(ISNUMBER($N324)),$N324&lt;0,$N324&gt;'Settings'!$B$9),"Invalid package count",IF(OR(NOT(ISNUMBER($O324)),AND($P324&lt;&gt;"",NOT(ISNUMBER($P324))),$O324&lt;0,$O324&gt;'Settings'!$B$10,$P324&lt;0,$P324&gt;'Settings'!$B$10),"Invalid miles",IF($X324&gt;$W324,"COD collected exceeds amount","OK")))))))))))),"Review row")</f>
        <v/>
      </c>
    </row>
    <row r="325">
      <c r="A325" s="51" t="n"/>
      <c r="B325" s="26" t="n"/>
      <c r="C325" s="27" t="n"/>
      <c r="D325" s="26" t="n"/>
      <c r="E325" s="26" t="n"/>
      <c r="F325" s="28" t="n"/>
      <c r="G325" s="26" t="n"/>
      <c r="H325" s="26" t="n"/>
      <c r="I325" s="29" t="n"/>
      <c r="J325" s="30" t="n"/>
      <c r="K325" s="30" t="n"/>
      <c r="L325" s="26" t="n"/>
      <c r="M325" s="26" t="n"/>
      <c r="N325" s="27" t="n"/>
      <c r="O325" s="52" t="n"/>
      <c r="P325" s="52" t="n"/>
      <c r="Q325" s="30" t="n"/>
      <c r="R325" s="30" t="n"/>
      <c r="S325" s="30" t="n"/>
      <c r="T325" s="26" t="n"/>
      <c r="U325" s="26" t="n"/>
      <c r="V325" s="28" t="n"/>
      <c r="W325" s="32" t="n"/>
      <c r="X325" s="32" t="n"/>
      <c r="Y325" s="33">
        <f>IFERROR(IF(OR($R325="",$S325=""),"",ROUND(MOD($S325-$R325,1)*1440,0)),"")</f>
        <v/>
      </c>
      <c r="Z325" s="11">
        <f>IFERROR(IF(OR($T325&lt;&gt;"Delivered",$S325="",$K325=""),"",IF($S325&lt;=$K325,"Yes","No")),"")</f>
        <v/>
      </c>
      <c r="AA325" s="33">
        <f>IFERROR(IF(OR($T325&lt;&gt;"Delivered",$S325="",$K325=""),"",ROUND(MAX(0,($S325-$K325)*1440),0)),"")</f>
        <v/>
      </c>
      <c r="AB325" s="53">
        <f>IFERROR(IF(OR($P325="",$O325=""),"",$P325-$O325),"")</f>
        <v/>
      </c>
      <c r="AC325" s="35">
        <f>IFERROR(IF($P325="","",ROUND($P325*'Settings'!$B$6,2)),"")</f>
        <v/>
      </c>
      <c r="AD325" s="35">
        <f>IFERROR(IF($W325="","",MAX(0,$W325-IF($X325="",0,$X325))),"")</f>
        <v/>
      </c>
      <c r="AE325" s="16">
        <f>IFERROR(IF(COUNTA($A325:$X325)=0,"",IF(OR($A325="",$B325="",$C325="",$D325="",$E325="",$F325="",$G325="",$H325="",$I325="",$L325="",$M325="",$N325="",$T325=""),"Missing required field",IF(COUNTIFS($A$4:$A$1000,$A325,$B$4:$B$1000,$B325,$C$4:$C$1000,$C325)&gt;1,"Duplicate route stop",IF(OR($J325="",$K325=""),"Missing delivery window",IF($K325&lt;=$J325,"Invalid delivery window",IF(IFERROR(INDEX('Fleet Roster'!$C$4:$C$103,MATCH($L325,'Fleet Roster'!$A$4:$A$103,0)),"Not found")&lt;&gt;"Active","Driver not active",IF(IFERROR(INDEX('Fleet Roster'!$I$4:$I$103,MATCH($M325,'Fleet Roster'!$E$4:$E$103,0)),"Not found")&lt;&gt;"Active","Vehicle unavailable",IF(AND($T325="Delivered",OR($S325="",$P325="")),"Delivered row incomplete",IF(AND(OR($T325="Attempted",$T325="Exception"),$U325=""),"Missing exception code",IF(OR(NOT(ISNUMBER($N325)),$N325&lt;0,$N325&gt;'Settings'!$B$9),"Invalid package count",IF(OR(NOT(ISNUMBER($O325)),AND($P325&lt;&gt;"",NOT(ISNUMBER($P325))),$O325&lt;0,$O325&gt;'Settings'!$B$10,$P325&lt;0,$P325&gt;'Settings'!$B$10),"Invalid miles",IF($X325&gt;$W325,"COD collected exceeds amount","OK")))))))))))),"Review row")</f>
        <v/>
      </c>
    </row>
    <row r="326">
      <c r="A326" s="51" t="n"/>
      <c r="B326" s="26" t="n"/>
      <c r="C326" s="27" t="n"/>
      <c r="D326" s="26" t="n"/>
      <c r="E326" s="26" t="n"/>
      <c r="F326" s="28" t="n"/>
      <c r="G326" s="26" t="n"/>
      <c r="H326" s="26" t="n"/>
      <c r="I326" s="29" t="n"/>
      <c r="J326" s="30" t="n"/>
      <c r="K326" s="30" t="n"/>
      <c r="L326" s="26" t="n"/>
      <c r="M326" s="26" t="n"/>
      <c r="N326" s="27" t="n"/>
      <c r="O326" s="52" t="n"/>
      <c r="P326" s="52" t="n"/>
      <c r="Q326" s="30" t="n"/>
      <c r="R326" s="30" t="n"/>
      <c r="S326" s="30" t="n"/>
      <c r="T326" s="26" t="n"/>
      <c r="U326" s="26" t="n"/>
      <c r="V326" s="28" t="n"/>
      <c r="W326" s="32" t="n"/>
      <c r="X326" s="32" t="n"/>
      <c r="Y326" s="33">
        <f>IFERROR(IF(OR($R326="",$S326=""),"",ROUND(MOD($S326-$R326,1)*1440,0)),"")</f>
        <v/>
      </c>
      <c r="Z326" s="11">
        <f>IFERROR(IF(OR($T326&lt;&gt;"Delivered",$S326="",$K326=""),"",IF($S326&lt;=$K326,"Yes","No")),"")</f>
        <v/>
      </c>
      <c r="AA326" s="33">
        <f>IFERROR(IF(OR($T326&lt;&gt;"Delivered",$S326="",$K326=""),"",ROUND(MAX(0,($S326-$K326)*1440),0)),"")</f>
        <v/>
      </c>
      <c r="AB326" s="53">
        <f>IFERROR(IF(OR($P326="",$O326=""),"",$P326-$O326),"")</f>
        <v/>
      </c>
      <c r="AC326" s="35">
        <f>IFERROR(IF($P326="","",ROUND($P326*'Settings'!$B$6,2)),"")</f>
        <v/>
      </c>
      <c r="AD326" s="35">
        <f>IFERROR(IF($W326="","",MAX(0,$W326-IF($X326="",0,$X326))),"")</f>
        <v/>
      </c>
      <c r="AE326" s="16">
        <f>IFERROR(IF(COUNTA($A326:$X326)=0,"",IF(OR($A326="",$B326="",$C326="",$D326="",$E326="",$F326="",$G326="",$H326="",$I326="",$L326="",$M326="",$N326="",$T326=""),"Missing required field",IF(COUNTIFS($A$4:$A$1000,$A326,$B$4:$B$1000,$B326,$C$4:$C$1000,$C326)&gt;1,"Duplicate route stop",IF(OR($J326="",$K326=""),"Missing delivery window",IF($K326&lt;=$J326,"Invalid delivery window",IF(IFERROR(INDEX('Fleet Roster'!$C$4:$C$103,MATCH($L326,'Fleet Roster'!$A$4:$A$103,0)),"Not found")&lt;&gt;"Active","Driver not active",IF(IFERROR(INDEX('Fleet Roster'!$I$4:$I$103,MATCH($M326,'Fleet Roster'!$E$4:$E$103,0)),"Not found")&lt;&gt;"Active","Vehicle unavailable",IF(AND($T326="Delivered",OR($S326="",$P326="")),"Delivered row incomplete",IF(AND(OR($T326="Attempted",$T326="Exception"),$U326=""),"Missing exception code",IF(OR(NOT(ISNUMBER($N326)),$N326&lt;0,$N326&gt;'Settings'!$B$9),"Invalid package count",IF(OR(NOT(ISNUMBER($O326)),AND($P326&lt;&gt;"",NOT(ISNUMBER($P326))),$O326&lt;0,$O326&gt;'Settings'!$B$10,$P326&lt;0,$P326&gt;'Settings'!$B$10),"Invalid miles",IF($X326&gt;$W326,"COD collected exceeds amount","OK")))))))))))),"Review row")</f>
        <v/>
      </c>
    </row>
    <row r="327">
      <c r="A327" s="51" t="n"/>
      <c r="B327" s="26" t="n"/>
      <c r="C327" s="27" t="n"/>
      <c r="D327" s="26" t="n"/>
      <c r="E327" s="26" t="n"/>
      <c r="F327" s="28" t="n"/>
      <c r="G327" s="26" t="n"/>
      <c r="H327" s="26" t="n"/>
      <c r="I327" s="29" t="n"/>
      <c r="J327" s="30" t="n"/>
      <c r="K327" s="30" t="n"/>
      <c r="L327" s="26" t="n"/>
      <c r="M327" s="26" t="n"/>
      <c r="N327" s="27" t="n"/>
      <c r="O327" s="52" t="n"/>
      <c r="P327" s="52" t="n"/>
      <c r="Q327" s="30" t="n"/>
      <c r="R327" s="30" t="n"/>
      <c r="S327" s="30" t="n"/>
      <c r="T327" s="26" t="n"/>
      <c r="U327" s="26" t="n"/>
      <c r="V327" s="28" t="n"/>
      <c r="W327" s="32" t="n"/>
      <c r="X327" s="32" t="n"/>
      <c r="Y327" s="33">
        <f>IFERROR(IF(OR($R327="",$S327=""),"",ROUND(MOD($S327-$R327,1)*1440,0)),"")</f>
        <v/>
      </c>
      <c r="Z327" s="11">
        <f>IFERROR(IF(OR($T327&lt;&gt;"Delivered",$S327="",$K327=""),"",IF($S327&lt;=$K327,"Yes","No")),"")</f>
        <v/>
      </c>
      <c r="AA327" s="33">
        <f>IFERROR(IF(OR($T327&lt;&gt;"Delivered",$S327="",$K327=""),"",ROUND(MAX(0,($S327-$K327)*1440),0)),"")</f>
        <v/>
      </c>
      <c r="AB327" s="53">
        <f>IFERROR(IF(OR($P327="",$O327=""),"",$P327-$O327),"")</f>
        <v/>
      </c>
      <c r="AC327" s="35">
        <f>IFERROR(IF($P327="","",ROUND($P327*'Settings'!$B$6,2)),"")</f>
        <v/>
      </c>
      <c r="AD327" s="35">
        <f>IFERROR(IF($W327="","",MAX(0,$W327-IF($X327="",0,$X327))),"")</f>
        <v/>
      </c>
      <c r="AE327" s="16">
        <f>IFERROR(IF(COUNTA($A327:$X327)=0,"",IF(OR($A327="",$B327="",$C327="",$D327="",$E327="",$F327="",$G327="",$H327="",$I327="",$L327="",$M327="",$N327="",$T327=""),"Missing required field",IF(COUNTIFS($A$4:$A$1000,$A327,$B$4:$B$1000,$B327,$C$4:$C$1000,$C327)&gt;1,"Duplicate route stop",IF(OR($J327="",$K327=""),"Missing delivery window",IF($K327&lt;=$J327,"Invalid delivery window",IF(IFERROR(INDEX('Fleet Roster'!$C$4:$C$103,MATCH($L327,'Fleet Roster'!$A$4:$A$103,0)),"Not found")&lt;&gt;"Active","Driver not active",IF(IFERROR(INDEX('Fleet Roster'!$I$4:$I$103,MATCH($M327,'Fleet Roster'!$E$4:$E$103,0)),"Not found")&lt;&gt;"Active","Vehicle unavailable",IF(AND($T327="Delivered",OR($S327="",$P327="")),"Delivered row incomplete",IF(AND(OR($T327="Attempted",$T327="Exception"),$U327=""),"Missing exception code",IF(OR(NOT(ISNUMBER($N327)),$N327&lt;0,$N327&gt;'Settings'!$B$9),"Invalid package count",IF(OR(NOT(ISNUMBER($O327)),AND($P327&lt;&gt;"",NOT(ISNUMBER($P327))),$O327&lt;0,$O327&gt;'Settings'!$B$10,$P327&lt;0,$P327&gt;'Settings'!$B$10),"Invalid miles",IF($X327&gt;$W327,"COD collected exceeds amount","OK")))))))))))),"Review row")</f>
        <v/>
      </c>
    </row>
    <row r="328">
      <c r="A328" s="51" t="n"/>
      <c r="B328" s="26" t="n"/>
      <c r="C328" s="27" t="n"/>
      <c r="D328" s="26" t="n"/>
      <c r="E328" s="26" t="n"/>
      <c r="F328" s="28" t="n"/>
      <c r="G328" s="26" t="n"/>
      <c r="H328" s="26" t="n"/>
      <c r="I328" s="29" t="n"/>
      <c r="J328" s="30" t="n"/>
      <c r="K328" s="30" t="n"/>
      <c r="L328" s="26" t="n"/>
      <c r="M328" s="26" t="n"/>
      <c r="N328" s="27" t="n"/>
      <c r="O328" s="52" t="n"/>
      <c r="P328" s="52" t="n"/>
      <c r="Q328" s="30" t="n"/>
      <c r="R328" s="30" t="n"/>
      <c r="S328" s="30" t="n"/>
      <c r="T328" s="26" t="n"/>
      <c r="U328" s="26" t="n"/>
      <c r="V328" s="28" t="n"/>
      <c r="W328" s="32" t="n"/>
      <c r="X328" s="32" t="n"/>
      <c r="Y328" s="33">
        <f>IFERROR(IF(OR($R328="",$S328=""),"",ROUND(MOD($S328-$R328,1)*1440,0)),"")</f>
        <v/>
      </c>
      <c r="Z328" s="11">
        <f>IFERROR(IF(OR($T328&lt;&gt;"Delivered",$S328="",$K328=""),"",IF($S328&lt;=$K328,"Yes","No")),"")</f>
        <v/>
      </c>
      <c r="AA328" s="33">
        <f>IFERROR(IF(OR($T328&lt;&gt;"Delivered",$S328="",$K328=""),"",ROUND(MAX(0,($S328-$K328)*1440),0)),"")</f>
        <v/>
      </c>
      <c r="AB328" s="53">
        <f>IFERROR(IF(OR($P328="",$O328=""),"",$P328-$O328),"")</f>
        <v/>
      </c>
      <c r="AC328" s="35">
        <f>IFERROR(IF($P328="","",ROUND($P328*'Settings'!$B$6,2)),"")</f>
        <v/>
      </c>
      <c r="AD328" s="35">
        <f>IFERROR(IF($W328="","",MAX(0,$W328-IF($X328="",0,$X328))),"")</f>
        <v/>
      </c>
      <c r="AE328" s="16">
        <f>IFERROR(IF(COUNTA($A328:$X328)=0,"",IF(OR($A328="",$B328="",$C328="",$D328="",$E328="",$F328="",$G328="",$H328="",$I328="",$L328="",$M328="",$N328="",$T328=""),"Missing required field",IF(COUNTIFS($A$4:$A$1000,$A328,$B$4:$B$1000,$B328,$C$4:$C$1000,$C328)&gt;1,"Duplicate route stop",IF(OR($J328="",$K328=""),"Missing delivery window",IF($K328&lt;=$J328,"Invalid delivery window",IF(IFERROR(INDEX('Fleet Roster'!$C$4:$C$103,MATCH($L328,'Fleet Roster'!$A$4:$A$103,0)),"Not found")&lt;&gt;"Active","Driver not active",IF(IFERROR(INDEX('Fleet Roster'!$I$4:$I$103,MATCH($M328,'Fleet Roster'!$E$4:$E$103,0)),"Not found")&lt;&gt;"Active","Vehicle unavailable",IF(AND($T328="Delivered",OR($S328="",$P328="")),"Delivered row incomplete",IF(AND(OR($T328="Attempted",$T328="Exception"),$U328=""),"Missing exception code",IF(OR(NOT(ISNUMBER($N328)),$N328&lt;0,$N328&gt;'Settings'!$B$9),"Invalid package count",IF(OR(NOT(ISNUMBER($O328)),AND($P328&lt;&gt;"",NOT(ISNUMBER($P328))),$O328&lt;0,$O328&gt;'Settings'!$B$10,$P328&lt;0,$P328&gt;'Settings'!$B$10),"Invalid miles",IF($X328&gt;$W328,"COD collected exceeds amount","OK")))))))))))),"Review row")</f>
        <v/>
      </c>
    </row>
    <row r="329">
      <c r="A329" s="51" t="n"/>
      <c r="B329" s="26" t="n"/>
      <c r="C329" s="27" t="n"/>
      <c r="D329" s="26" t="n"/>
      <c r="E329" s="26" t="n"/>
      <c r="F329" s="28" t="n"/>
      <c r="G329" s="26" t="n"/>
      <c r="H329" s="26" t="n"/>
      <c r="I329" s="29" t="n"/>
      <c r="J329" s="30" t="n"/>
      <c r="K329" s="30" t="n"/>
      <c r="L329" s="26" t="n"/>
      <c r="M329" s="26" t="n"/>
      <c r="N329" s="27" t="n"/>
      <c r="O329" s="52" t="n"/>
      <c r="P329" s="52" t="n"/>
      <c r="Q329" s="30" t="n"/>
      <c r="R329" s="30" t="n"/>
      <c r="S329" s="30" t="n"/>
      <c r="T329" s="26" t="n"/>
      <c r="U329" s="26" t="n"/>
      <c r="V329" s="28" t="n"/>
      <c r="W329" s="32" t="n"/>
      <c r="X329" s="32" t="n"/>
      <c r="Y329" s="33">
        <f>IFERROR(IF(OR($R329="",$S329=""),"",ROUND(MOD($S329-$R329,1)*1440,0)),"")</f>
        <v/>
      </c>
      <c r="Z329" s="11">
        <f>IFERROR(IF(OR($T329&lt;&gt;"Delivered",$S329="",$K329=""),"",IF($S329&lt;=$K329,"Yes","No")),"")</f>
        <v/>
      </c>
      <c r="AA329" s="33">
        <f>IFERROR(IF(OR($T329&lt;&gt;"Delivered",$S329="",$K329=""),"",ROUND(MAX(0,($S329-$K329)*1440),0)),"")</f>
        <v/>
      </c>
      <c r="AB329" s="53">
        <f>IFERROR(IF(OR($P329="",$O329=""),"",$P329-$O329),"")</f>
        <v/>
      </c>
      <c r="AC329" s="35">
        <f>IFERROR(IF($P329="","",ROUND($P329*'Settings'!$B$6,2)),"")</f>
        <v/>
      </c>
      <c r="AD329" s="35">
        <f>IFERROR(IF($W329="","",MAX(0,$W329-IF($X329="",0,$X329))),"")</f>
        <v/>
      </c>
      <c r="AE329" s="16">
        <f>IFERROR(IF(COUNTA($A329:$X329)=0,"",IF(OR($A329="",$B329="",$C329="",$D329="",$E329="",$F329="",$G329="",$H329="",$I329="",$L329="",$M329="",$N329="",$T329=""),"Missing required field",IF(COUNTIFS($A$4:$A$1000,$A329,$B$4:$B$1000,$B329,$C$4:$C$1000,$C329)&gt;1,"Duplicate route stop",IF(OR($J329="",$K329=""),"Missing delivery window",IF($K329&lt;=$J329,"Invalid delivery window",IF(IFERROR(INDEX('Fleet Roster'!$C$4:$C$103,MATCH($L329,'Fleet Roster'!$A$4:$A$103,0)),"Not found")&lt;&gt;"Active","Driver not active",IF(IFERROR(INDEX('Fleet Roster'!$I$4:$I$103,MATCH($M329,'Fleet Roster'!$E$4:$E$103,0)),"Not found")&lt;&gt;"Active","Vehicle unavailable",IF(AND($T329="Delivered",OR($S329="",$P329="")),"Delivered row incomplete",IF(AND(OR($T329="Attempted",$T329="Exception"),$U329=""),"Missing exception code",IF(OR(NOT(ISNUMBER($N329)),$N329&lt;0,$N329&gt;'Settings'!$B$9),"Invalid package count",IF(OR(NOT(ISNUMBER($O329)),AND($P329&lt;&gt;"",NOT(ISNUMBER($P329))),$O329&lt;0,$O329&gt;'Settings'!$B$10,$P329&lt;0,$P329&gt;'Settings'!$B$10),"Invalid miles",IF($X329&gt;$W329,"COD collected exceeds amount","OK")))))))))))),"Review row")</f>
        <v/>
      </c>
    </row>
    <row r="330">
      <c r="A330" s="51" t="n"/>
      <c r="B330" s="26" t="n"/>
      <c r="C330" s="27" t="n"/>
      <c r="D330" s="26" t="n"/>
      <c r="E330" s="26" t="n"/>
      <c r="F330" s="28" t="n"/>
      <c r="G330" s="26" t="n"/>
      <c r="H330" s="26" t="n"/>
      <c r="I330" s="29" t="n"/>
      <c r="J330" s="30" t="n"/>
      <c r="K330" s="30" t="n"/>
      <c r="L330" s="26" t="n"/>
      <c r="M330" s="26" t="n"/>
      <c r="N330" s="27" t="n"/>
      <c r="O330" s="52" t="n"/>
      <c r="P330" s="52" t="n"/>
      <c r="Q330" s="30" t="n"/>
      <c r="R330" s="30" t="n"/>
      <c r="S330" s="30" t="n"/>
      <c r="T330" s="26" t="n"/>
      <c r="U330" s="26" t="n"/>
      <c r="V330" s="28" t="n"/>
      <c r="W330" s="32" t="n"/>
      <c r="X330" s="32" t="n"/>
      <c r="Y330" s="33">
        <f>IFERROR(IF(OR($R330="",$S330=""),"",ROUND(MOD($S330-$R330,1)*1440,0)),"")</f>
        <v/>
      </c>
      <c r="Z330" s="11">
        <f>IFERROR(IF(OR($T330&lt;&gt;"Delivered",$S330="",$K330=""),"",IF($S330&lt;=$K330,"Yes","No")),"")</f>
        <v/>
      </c>
      <c r="AA330" s="33">
        <f>IFERROR(IF(OR($T330&lt;&gt;"Delivered",$S330="",$K330=""),"",ROUND(MAX(0,($S330-$K330)*1440),0)),"")</f>
        <v/>
      </c>
      <c r="AB330" s="53">
        <f>IFERROR(IF(OR($P330="",$O330=""),"",$P330-$O330),"")</f>
        <v/>
      </c>
      <c r="AC330" s="35">
        <f>IFERROR(IF($P330="","",ROUND($P330*'Settings'!$B$6,2)),"")</f>
        <v/>
      </c>
      <c r="AD330" s="35">
        <f>IFERROR(IF($W330="","",MAX(0,$W330-IF($X330="",0,$X330))),"")</f>
        <v/>
      </c>
      <c r="AE330" s="16">
        <f>IFERROR(IF(COUNTA($A330:$X330)=0,"",IF(OR($A330="",$B330="",$C330="",$D330="",$E330="",$F330="",$G330="",$H330="",$I330="",$L330="",$M330="",$N330="",$T330=""),"Missing required field",IF(COUNTIFS($A$4:$A$1000,$A330,$B$4:$B$1000,$B330,$C$4:$C$1000,$C330)&gt;1,"Duplicate route stop",IF(OR($J330="",$K330=""),"Missing delivery window",IF($K330&lt;=$J330,"Invalid delivery window",IF(IFERROR(INDEX('Fleet Roster'!$C$4:$C$103,MATCH($L330,'Fleet Roster'!$A$4:$A$103,0)),"Not found")&lt;&gt;"Active","Driver not active",IF(IFERROR(INDEX('Fleet Roster'!$I$4:$I$103,MATCH($M330,'Fleet Roster'!$E$4:$E$103,0)),"Not found")&lt;&gt;"Active","Vehicle unavailable",IF(AND($T330="Delivered",OR($S330="",$P330="")),"Delivered row incomplete",IF(AND(OR($T330="Attempted",$T330="Exception"),$U330=""),"Missing exception code",IF(OR(NOT(ISNUMBER($N330)),$N330&lt;0,$N330&gt;'Settings'!$B$9),"Invalid package count",IF(OR(NOT(ISNUMBER($O330)),AND($P330&lt;&gt;"",NOT(ISNUMBER($P330))),$O330&lt;0,$O330&gt;'Settings'!$B$10,$P330&lt;0,$P330&gt;'Settings'!$B$10),"Invalid miles",IF($X330&gt;$W330,"COD collected exceeds amount","OK")))))))))))),"Review row")</f>
        <v/>
      </c>
    </row>
    <row r="331">
      <c r="A331" s="51" t="n"/>
      <c r="B331" s="26" t="n"/>
      <c r="C331" s="27" t="n"/>
      <c r="D331" s="26" t="n"/>
      <c r="E331" s="26" t="n"/>
      <c r="F331" s="28" t="n"/>
      <c r="G331" s="26" t="n"/>
      <c r="H331" s="26" t="n"/>
      <c r="I331" s="29" t="n"/>
      <c r="J331" s="30" t="n"/>
      <c r="K331" s="30" t="n"/>
      <c r="L331" s="26" t="n"/>
      <c r="M331" s="26" t="n"/>
      <c r="N331" s="27" t="n"/>
      <c r="O331" s="52" t="n"/>
      <c r="P331" s="52" t="n"/>
      <c r="Q331" s="30" t="n"/>
      <c r="R331" s="30" t="n"/>
      <c r="S331" s="30" t="n"/>
      <c r="T331" s="26" t="n"/>
      <c r="U331" s="26" t="n"/>
      <c r="V331" s="28" t="n"/>
      <c r="W331" s="32" t="n"/>
      <c r="X331" s="32" t="n"/>
      <c r="Y331" s="33">
        <f>IFERROR(IF(OR($R331="",$S331=""),"",ROUND(MOD($S331-$R331,1)*1440,0)),"")</f>
        <v/>
      </c>
      <c r="Z331" s="11">
        <f>IFERROR(IF(OR($T331&lt;&gt;"Delivered",$S331="",$K331=""),"",IF($S331&lt;=$K331,"Yes","No")),"")</f>
        <v/>
      </c>
      <c r="AA331" s="33">
        <f>IFERROR(IF(OR($T331&lt;&gt;"Delivered",$S331="",$K331=""),"",ROUND(MAX(0,($S331-$K331)*1440),0)),"")</f>
        <v/>
      </c>
      <c r="AB331" s="53">
        <f>IFERROR(IF(OR($P331="",$O331=""),"",$P331-$O331),"")</f>
        <v/>
      </c>
      <c r="AC331" s="35">
        <f>IFERROR(IF($P331="","",ROUND($P331*'Settings'!$B$6,2)),"")</f>
        <v/>
      </c>
      <c r="AD331" s="35">
        <f>IFERROR(IF($W331="","",MAX(0,$W331-IF($X331="",0,$X331))),"")</f>
        <v/>
      </c>
      <c r="AE331" s="16">
        <f>IFERROR(IF(COUNTA($A331:$X331)=0,"",IF(OR($A331="",$B331="",$C331="",$D331="",$E331="",$F331="",$G331="",$H331="",$I331="",$L331="",$M331="",$N331="",$T331=""),"Missing required field",IF(COUNTIFS($A$4:$A$1000,$A331,$B$4:$B$1000,$B331,$C$4:$C$1000,$C331)&gt;1,"Duplicate route stop",IF(OR($J331="",$K331=""),"Missing delivery window",IF($K331&lt;=$J331,"Invalid delivery window",IF(IFERROR(INDEX('Fleet Roster'!$C$4:$C$103,MATCH($L331,'Fleet Roster'!$A$4:$A$103,0)),"Not found")&lt;&gt;"Active","Driver not active",IF(IFERROR(INDEX('Fleet Roster'!$I$4:$I$103,MATCH($M331,'Fleet Roster'!$E$4:$E$103,0)),"Not found")&lt;&gt;"Active","Vehicle unavailable",IF(AND($T331="Delivered",OR($S331="",$P331="")),"Delivered row incomplete",IF(AND(OR($T331="Attempted",$T331="Exception"),$U331=""),"Missing exception code",IF(OR(NOT(ISNUMBER($N331)),$N331&lt;0,$N331&gt;'Settings'!$B$9),"Invalid package count",IF(OR(NOT(ISNUMBER($O331)),AND($P331&lt;&gt;"",NOT(ISNUMBER($P331))),$O331&lt;0,$O331&gt;'Settings'!$B$10,$P331&lt;0,$P331&gt;'Settings'!$B$10),"Invalid miles",IF($X331&gt;$W331,"COD collected exceeds amount","OK")))))))))))),"Review row")</f>
        <v/>
      </c>
    </row>
    <row r="332">
      <c r="A332" s="51" t="n"/>
      <c r="B332" s="26" t="n"/>
      <c r="C332" s="27" t="n"/>
      <c r="D332" s="26" t="n"/>
      <c r="E332" s="26" t="n"/>
      <c r="F332" s="28" t="n"/>
      <c r="G332" s="26" t="n"/>
      <c r="H332" s="26" t="n"/>
      <c r="I332" s="29" t="n"/>
      <c r="J332" s="30" t="n"/>
      <c r="K332" s="30" t="n"/>
      <c r="L332" s="26" t="n"/>
      <c r="M332" s="26" t="n"/>
      <c r="N332" s="27" t="n"/>
      <c r="O332" s="52" t="n"/>
      <c r="P332" s="52" t="n"/>
      <c r="Q332" s="30" t="n"/>
      <c r="R332" s="30" t="n"/>
      <c r="S332" s="30" t="n"/>
      <c r="T332" s="26" t="n"/>
      <c r="U332" s="26" t="n"/>
      <c r="V332" s="28" t="n"/>
      <c r="W332" s="32" t="n"/>
      <c r="X332" s="32" t="n"/>
      <c r="Y332" s="33">
        <f>IFERROR(IF(OR($R332="",$S332=""),"",ROUND(MOD($S332-$R332,1)*1440,0)),"")</f>
        <v/>
      </c>
      <c r="Z332" s="11">
        <f>IFERROR(IF(OR($T332&lt;&gt;"Delivered",$S332="",$K332=""),"",IF($S332&lt;=$K332,"Yes","No")),"")</f>
        <v/>
      </c>
      <c r="AA332" s="33">
        <f>IFERROR(IF(OR($T332&lt;&gt;"Delivered",$S332="",$K332=""),"",ROUND(MAX(0,($S332-$K332)*1440),0)),"")</f>
        <v/>
      </c>
      <c r="AB332" s="53">
        <f>IFERROR(IF(OR($P332="",$O332=""),"",$P332-$O332),"")</f>
        <v/>
      </c>
      <c r="AC332" s="35">
        <f>IFERROR(IF($P332="","",ROUND($P332*'Settings'!$B$6,2)),"")</f>
        <v/>
      </c>
      <c r="AD332" s="35">
        <f>IFERROR(IF($W332="","",MAX(0,$W332-IF($X332="",0,$X332))),"")</f>
        <v/>
      </c>
      <c r="AE332" s="16">
        <f>IFERROR(IF(COUNTA($A332:$X332)=0,"",IF(OR($A332="",$B332="",$C332="",$D332="",$E332="",$F332="",$G332="",$H332="",$I332="",$L332="",$M332="",$N332="",$T332=""),"Missing required field",IF(COUNTIFS($A$4:$A$1000,$A332,$B$4:$B$1000,$B332,$C$4:$C$1000,$C332)&gt;1,"Duplicate route stop",IF(OR($J332="",$K332=""),"Missing delivery window",IF($K332&lt;=$J332,"Invalid delivery window",IF(IFERROR(INDEX('Fleet Roster'!$C$4:$C$103,MATCH($L332,'Fleet Roster'!$A$4:$A$103,0)),"Not found")&lt;&gt;"Active","Driver not active",IF(IFERROR(INDEX('Fleet Roster'!$I$4:$I$103,MATCH($M332,'Fleet Roster'!$E$4:$E$103,0)),"Not found")&lt;&gt;"Active","Vehicle unavailable",IF(AND($T332="Delivered",OR($S332="",$P332="")),"Delivered row incomplete",IF(AND(OR($T332="Attempted",$T332="Exception"),$U332=""),"Missing exception code",IF(OR(NOT(ISNUMBER($N332)),$N332&lt;0,$N332&gt;'Settings'!$B$9),"Invalid package count",IF(OR(NOT(ISNUMBER($O332)),AND($P332&lt;&gt;"",NOT(ISNUMBER($P332))),$O332&lt;0,$O332&gt;'Settings'!$B$10,$P332&lt;0,$P332&gt;'Settings'!$B$10),"Invalid miles",IF($X332&gt;$W332,"COD collected exceeds amount","OK")))))))))))),"Review row")</f>
        <v/>
      </c>
    </row>
    <row r="333">
      <c r="A333" s="51" t="n"/>
      <c r="B333" s="26" t="n"/>
      <c r="C333" s="27" t="n"/>
      <c r="D333" s="26" t="n"/>
      <c r="E333" s="26" t="n"/>
      <c r="F333" s="28" t="n"/>
      <c r="G333" s="26" t="n"/>
      <c r="H333" s="26" t="n"/>
      <c r="I333" s="29" t="n"/>
      <c r="J333" s="30" t="n"/>
      <c r="K333" s="30" t="n"/>
      <c r="L333" s="26" t="n"/>
      <c r="M333" s="26" t="n"/>
      <c r="N333" s="27" t="n"/>
      <c r="O333" s="52" t="n"/>
      <c r="P333" s="52" t="n"/>
      <c r="Q333" s="30" t="n"/>
      <c r="R333" s="30" t="n"/>
      <c r="S333" s="30" t="n"/>
      <c r="T333" s="26" t="n"/>
      <c r="U333" s="26" t="n"/>
      <c r="V333" s="28" t="n"/>
      <c r="W333" s="32" t="n"/>
      <c r="X333" s="32" t="n"/>
      <c r="Y333" s="33">
        <f>IFERROR(IF(OR($R333="",$S333=""),"",ROUND(MOD($S333-$R333,1)*1440,0)),"")</f>
        <v/>
      </c>
      <c r="Z333" s="11">
        <f>IFERROR(IF(OR($T333&lt;&gt;"Delivered",$S333="",$K333=""),"",IF($S333&lt;=$K333,"Yes","No")),"")</f>
        <v/>
      </c>
      <c r="AA333" s="33">
        <f>IFERROR(IF(OR($T333&lt;&gt;"Delivered",$S333="",$K333=""),"",ROUND(MAX(0,($S333-$K333)*1440),0)),"")</f>
        <v/>
      </c>
      <c r="AB333" s="53">
        <f>IFERROR(IF(OR($P333="",$O333=""),"",$P333-$O333),"")</f>
        <v/>
      </c>
      <c r="AC333" s="35">
        <f>IFERROR(IF($P333="","",ROUND($P333*'Settings'!$B$6,2)),"")</f>
        <v/>
      </c>
      <c r="AD333" s="35">
        <f>IFERROR(IF($W333="","",MAX(0,$W333-IF($X333="",0,$X333))),"")</f>
        <v/>
      </c>
      <c r="AE333" s="16">
        <f>IFERROR(IF(COUNTA($A333:$X333)=0,"",IF(OR($A333="",$B333="",$C333="",$D333="",$E333="",$F333="",$G333="",$H333="",$I333="",$L333="",$M333="",$N333="",$T333=""),"Missing required field",IF(COUNTIFS($A$4:$A$1000,$A333,$B$4:$B$1000,$B333,$C$4:$C$1000,$C333)&gt;1,"Duplicate route stop",IF(OR($J333="",$K333=""),"Missing delivery window",IF($K333&lt;=$J333,"Invalid delivery window",IF(IFERROR(INDEX('Fleet Roster'!$C$4:$C$103,MATCH($L333,'Fleet Roster'!$A$4:$A$103,0)),"Not found")&lt;&gt;"Active","Driver not active",IF(IFERROR(INDEX('Fleet Roster'!$I$4:$I$103,MATCH($M333,'Fleet Roster'!$E$4:$E$103,0)),"Not found")&lt;&gt;"Active","Vehicle unavailable",IF(AND($T333="Delivered",OR($S333="",$P333="")),"Delivered row incomplete",IF(AND(OR($T333="Attempted",$T333="Exception"),$U333=""),"Missing exception code",IF(OR(NOT(ISNUMBER($N333)),$N333&lt;0,$N333&gt;'Settings'!$B$9),"Invalid package count",IF(OR(NOT(ISNUMBER($O333)),AND($P333&lt;&gt;"",NOT(ISNUMBER($P333))),$O333&lt;0,$O333&gt;'Settings'!$B$10,$P333&lt;0,$P333&gt;'Settings'!$B$10),"Invalid miles",IF($X333&gt;$W333,"COD collected exceeds amount","OK")))))))))))),"Review row")</f>
        <v/>
      </c>
    </row>
    <row r="334">
      <c r="A334" s="51" t="n"/>
      <c r="B334" s="26" t="n"/>
      <c r="C334" s="27" t="n"/>
      <c r="D334" s="26" t="n"/>
      <c r="E334" s="26" t="n"/>
      <c r="F334" s="28" t="n"/>
      <c r="G334" s="26" t="n"/>
      <c r="H334" s="26" t="n"/>
      <c r="I334" s="29" t="n"/>
      <c r="J334" s="30" t="n"/>
      <c r="K334" s="30" t="n"/>
      <c r="L334" s="26" t="n"/>
      <c r="M334" s="26" t="n"/>
      <c r="N334" s="27" t="n"/>
      <c r="O334" s="52" t="n"/>
      <c r="P334" s="52" t="n"/>
      <c r="Q334" s="30" t="n"/>
      <c r="R334" s="30" t="n"/>
      <c r="S334" s="30" t="n"/>
      <c r="T334" s="26" t="n"/>
      <c r="U334" s="26" t="n"/>
      <c r="V334" s="28" t="n"/>
      <c r="W334" s="32" t="n"/>
      <c r="X334" s="32" t="n"/>
      <c r="Y334" s="33">
        <f>IFERROR(IF(OR($R334="",$S334=""),"",ROUND(MOD($S334-$R334,1)*1440,0)),"")</f>
        <v/>
      </c>
      <c r="Z334" s="11">
        <f>IFERROR(IF(OR($T334&lt;&gt;"Delivered",$S334="",$K334=""),"",IF($S334&lt;=$K334,"Yes","No")),"")</f>
        <v/>
      </c>
      <c r="AA334" s="33">
        <f>IFERROR(IF(OR($T334&lt;&gt;"Delivered",$S334="",$K334=""),"",ROUND(MAX(0,($S334-$K334)*1440),0)),"")</f>
        <v/>
      </c>
      <c r="AB334" s="53">
        <f>IFERROR(IF(OR($P334="",$O334=""),"",$P334-$O334),"")</f>
        <v/>
      </c>
      <c r="AC334" s="35">
        <f>IFERROR(IF($P334="","",ROUND($P334*'Settings'!$B$6,2)),"")</f>
        <v/>
      </c>
      <c r="AD334" s="35">
        <f>IFERROR(IF($W334="","",MAX(0,$W334-IF($X334="",0,$X334))),"")</f>
        <v/>
      </c>
      <c r="AE334" s="16">
        <f>IFERROR(IF(COUNTA($A334:$X334)=0,"",IF(OR($A334="",$B334="",$C334="",$D334="",$E334="",$F334="",$G334="",$H334="",$I334="",$L334="",$M334="",$N334="",$T334=""),"Missing required field",IF(COUNTIFS($A$4:$A$1000,$A334,$B$4:$B$1000,$B334,$C$4:$C$1000,$C334)&gt;1,"Duplicate route stop",IF(OR($J334="",$K334=""),"Missing delivery window",IF($K334&lt;=$J334,"Invalid delivery window",IF(IFERROR(INDEX('Fleet Roster'!$C$4:$C$103,MATCH($L334,'Fleet Roster'!$A$4:$A$103,0)),"Not found")&lt;&gt;"Active","Driver not active",IF(IFERROR(INDEX('Fleet Roster'!$I$4:$I$103,MATCH($M334,'Fleet Roster'!$E$4:$E$103,0)),"Not found")&lt;&gt;"Active","Vehicle unavailable",IF(AND($T334="Delivered",OR($S334="",$P334="")),"Delivered row incomplete",IF(AND(OR($T334="Attempted",$T334="Exception"),$U334=""),"Missing exception code",IF(OR(NOT(ISNUMBER($N334)),$N334&lt;0,$N334&gt;'Settings'!$B$9),"Invalid package count",IF(OR(NOT(ISNUMBER($O334)),AND($P334&lt;&gt;"",NOT(ISNUMBER($P334))),$O334&lt;0,$O334&gt;'Settings'!$B$10,$P334&lt;0,$P334&gt;'Settings'!$B$10),"Invalid miles",IF($X334&gt;$W334,"COD collected exceeds amount","OK")))))))))))),"Review row")</f>
        <v/>
      </c>
    </row>
    <row r="335">
      <c r="A335" s="51" t="n"/>
      <c r="B335" s="26" t="n"/>
      <c r="C335" s="27" t="n"/>
      <c r="D335" s="26" t="n"/>
      <c r="E335" s="26" t="n"/>
      <c r="F335" s="28" t="n"/>
      <c r="G335" s="26" t="n"/>
      <c r="H335" s="26" t="n"/>
      <c r="I335" s="29" t="n"/>
      <c r="J335" s="30" t="n"/>
      <c r="K335" s="30" t="n"/>
      <c r="L335" s="26" t="n"/>
      <c r="M335" s="26" t="n"/>
      <c r="N335" s="27" t="n"/>
      <c r="O335" s="52" t="n"/>
      <c r="P335" s="52" t="n"/>
      <c r="Q335" s="30" t="n"/>
      <c r="R335" s="30" t="n"/>
      <c r="S335" s="30" t="n"/>
      <c r="T335" s="26" t="n"/>
      <c r="U335" s="26" t="n"/>
      <c r="V335" s="28" t="n"/>
      <c r="W335" s="32" t="n"/>
      <c r="X335" s="32" t="n"/>
      <c r="Y335" s="33">
        <f>IFERROR(IF(OR($R335="",$S335=""),"",ROUND(MOD($S335-$R335,1)*1440,0)),"")</f>
        <v/>
      </c>
      <c r="Z335" s="11">
        <f>IFERROR(IF(OR($T335&lt;&gt;"Delivered",$S335="",$K335=""),"",IF($S335&lt;=$K335,"Yes","No")),"")</f>
        <v/>
      </c>
      <c r="AA335" s="33">
        <f>IFERROR(IF(OR($T335&lt;&gt;"Delivered",$S335="",$K335=""),"",ROUND(MAX(0,($S335-$K335)*1440),0)),"")</f>
        <v/>
      </c>
      <c r="AB335" s="53">
        <f>IFERROR(IF(OR($P335="",$O335=""),"",$P335-$O335),"")</f>
        <v/>
      </c>
      <c r="AC335" s="35">
        <f>IFERROR(IF($P335="","",ROUND($P335*'Settings'!$B$6,2)),"")</f>
        <v/>
      </c>
      <c r="AD335" s="35">
        <f>IFERROR(IF($W335="","",MAX(0,$W335-IF($X335="",0,$X335))),"")</f>
        <v/>
      </c>
      <c r="AE335" s="16">
        <f>IFERROR(IF(COUNTA($A335:$X335)=0,"",IF(OR($A335="",$B335="",$C335="",$D335="",$E335="",$F335="",$G335="",$H335="",$I335="",$L335="",$M335="",$N335="",$T335=""),"Missing required field",IF(COUNTIFS($A$4:$A$1000,$A335,$B$4:$B$1000,$B335,$C$4:$C$1000,$C335)&gt;1,"Duplicate route stop",IF(OR($J335="",$K335=""),"Missing delivery window",IF($K335&lt;=$J335,"Invalid delivery window",IF(IFERROR(INDEX('Fleet Roster'!$C$4:$C$103,MATCH($L335,'Fleet Roster'!$A$4:$A$103,0)),"Not found")&lt;&gt;"Active","Driver not active",IF(IFERROR(INDEX('Fleet Roster'!$I$4:$I$103,MATCH($M335,'Fleet Roster'!$E$4:$E$103,0)),"Not found")&lt;&gt;"Active","Vehicle unavailable",IF(AND($T335="Delivered",OR($S335="",$P335="")),"Delivered row incomplete",IF(AND(OR($T335="Attempted",$T335="Exception"),$U335=""),"Missing exception code",IF(OR(NOT(ISNUMBER($N335)),$N335&lt;0,$N335&gt;'Settings'!$B$9),"Invalid package count",IF(OR(NOT(ISNUMBER($O335)),AND($P335&lt;&gt;"",NOT(ISNUMBER($P335))),$O335&lt;0,$O335&gt;'Settings'!$B$10,$P335&lt;0,$P335&gt;'Settings'!$B$10),"Invalid miles",IF($X335&gt;$W335,"COD collected exceeds amount","OK")))))))))))),"Review row")</f>
        <v/>
      </c>
    </row>
    <row r="336">
      <c r="A336" s="51" t="n"/>
      <c r="B336" s="26" t="n"/>
      <c r="C336" s="27" t="n"/>
      <c r="D336" s="26" t="n"/>
      <c r="E336" s="26" t="n"/>
      <c r="F336" s="28" t="n"/>
      <c r="G336" s="26" t="n"/>
      <c r="H336" s="26" t="n"/>
      <c r="I336" s="29" t="n"/>
      <c r="J336" s="30" t="n"/>
      <c r="K336" s="30" t="n"/>
      <c r="L336" s="26" t="n"/>
      <c r="M336" s="26" t="n"/>
      <c r="N336" s="27" t="n"/>
      <c r="O336" s="52" t="n"/>
      <c r="P336" s="52" t="n"/>
      <c r="Q336" s="30" t="n"/>
      <c r="R336" s="30" t="n"/>
      <c r="S336" s="30" t="n"/>
      <c r="T336" s="26" t="n"/>
      <c r="U336" s="26" t="n"/>
      <c r="V336" s="28" t="n"/>
      <c r="W336" s="32" t="n"/>
      <c r="X336" s="32" t="n"/>
      <c r="Y336" s="33">
        <f>IFERROR(IF(OR($R336="",$S336=""),"",ROUND(MOD($S336-$R336,1)*1440,0)),"")</f>
        <v/>
      </c>
      <c r="Z336" s="11">
        <f>IFERROR(IF(OR($T336&lt;&gt;"Delivered",$S336="",$K336=""),"",IF($S336&lt;=$K336,"Yes","No")),"")</f>
        <v/>
      </c>
      <c r="AA336" s="33">
        <f>IFERROR(IF(OR($T336&lt;&gt;"Delivered",$S336="",$K336=""),"",ROUND(MAX(0,($S336-$K336)*1440),0)),"")</f>
        <v/>
      </c>
      <c r="AB336" s="53">
        <f>IFERROR(IF(OR($P336="",$O336=""),"",$P336-$O336),"")</f>
        <v/>
      </c>
      <c r="AC336" s="35">
        <f>IFERROR(IF($P336="","",ROUND($P336*'Settings'!$B$6,2)),"")</f>
        <v/>
      </c>
      <c r="AD336" s="35">
        <f>IFERROR(IF($W336="","",MAX(0,$W336-IF($X336="",0,$X336))),"")</f>
        <v/>
      </c>
      <c r="AE336" s="16">
        <f>IFERROR(IF(COUNTA($A336:$X336)=0,"",IF(OR($A336="",$B336="",$C336="",$D336="",$E336="",$F336="",$G336="",$H336="",$I336="",$L336="",$M336="",$N336="",$T336=""),"Missing required field",IF(COUNTIFS($A$4:$A$1000,$A336,$B$4:$B$1000,$B336,$C$4:$C$1000,$C336)&gt;1,"Duplicate route stop",IF(OR($J336="",$K336=""),"Missing delivery window",IF($K336&lt;=$J336,"Invalid delivery window",IF(IFERROR(INDEX('Fleet Roster'!$C$4:$C$103,MATCH($L336,'Fleet Roster'!$A$4:$A$103,0)),"Not found")&lt;&gt;"Active","Driver not active",IF(IFERROR(INDEX('Fleet Roster'!$I$4:$I$103,MATCH($M336,'Fleet Roster'!$E$4:$E$103,0)),"Not found")&lt;&gt;"Active","Vehicle unavailable",IF(AND($T336="Delivered",OR($S336="",$P336="")),"Delivered row incomplete",IF(AND(OR($T336="Attempted",$T336="Exception"),$U336=""),"Missing exception code",IF(OR(NOT(ISNUMBER($N336)),$N336&lt;0,$N336&gt;'Settings'!$B$9),"Invalid package count",IF(OR(NOT(ISNUMBER($O336)),AND($P336&lt;&gt;"",NOT(ISNUMBER($P336))),$O336&lt;0,$O336&gt;'Settings'!$B$10,$P336&lt;0,$P336&gt;'Settings'!$B$10),"Invalid miles",IF($X336&gt;$W336,"COD collected exceeds amount","OK")))))))))))),"Review row")</f>
        <v/>
      </c>
    </row>
    <row r="337">
      <c r="A337" s="51" t="n"/>
      <c r="B337" s="26" t="n"/>
      <c r="C337" s="27" t="n"/>
      <c r="D337" s="26" t="n"/>
      <c r="E337" s="26" t="n"/>
      <c r="F337" s="28" t="n"/>
      <c r="G337" s="26" t="n"/>
      <c r="H337" s="26" t="n"/>
      <c r="I337" s="29" t="n"/>
      <c r="J337" s="30" t="n"/>
      <c r="K337" s="30" t="n"/>
      <c r="L337" s="26" t="n"/>
      <c r="M337" s="26" t="n"/>
      <c r="N337" s="27" t="n"/>
      <c r="O337" s="52" t="n"/>
      <c r="P337" s="52" t="n"/>
      <c r="Q337" s="30" t="n"/>
      <c r="R337" s="30" t="n"/>
      <c r="S337" s="30" t="n"/>
      <c r="T337" s="26" t="n"/>
      <c r="U337" s="26" t="n"/>
      <c r="V337" s="28" t="n"/>
      <c r="W337" s="32" t="n"/>
      <c r="X337" s="32" t="n"/>
      <c r="Y337" s="33">
        <f>IFERROR(IF(OR($R337="",$S337=""),"",ROUND(MOD($S337-$R337,1)*1440,0)),"")</f>
        <v/>
      </c>
      <c r="Z337" s="11">
        <f>IFERROR(IF(OR($T337&lt;&gt;"Delivered",$S337="",$K337=""),"",IF($S337&lt;=$K337,"Yes","No")),"")</f>
        <v/>
      </c>
      <c r="AA337" s="33">
        <f>IFERROR(IF(OR($T337&lt;&gt;"Delivered",$S337="",$K337=""),"",ROUND(MAX(0,($S337-$K337)*1440),0)),"")</f>
        <v/>
      </c>
      <c r="AB337" s="53">
        <f>IFERROR(IF(OR($P337="",$O337=""),"",$P337-$O337),"")</f>
        <v/>
      </c>
      <c r="AC337" s="35">
        <f>IFERROR(IF($P337="","",ROUND($P337*'Settings'!$B$6,2)),"")</f>
        <v/>
      </c>
      <c r="AD337" s="35">
        <f>IFERROR(IF($W337="","",MAX(0,$W337-IF($X337="",0,$X337))),"")</f>
        <v/>
      </c>
      <c r="AE337" s="16">
        <f>IFERROR(IF(COUNTA($A337:$X337)=0,"",IF(OR($A337="",$B337="",$C337="",$D337="",$E337="",$F337="",$G337="",$H337="",$I337="",$L337="",$M337="",$N337="",$T337=""),"Missing required field",IF(COUNTIFS($A$4:$A$1000,$A337,$B$4:$B$1000,$B337,$C$4:$C$1000,$C337)&gt;1,"Duplicate route stop",IF(OR($J337="",$K337=""),"Missing delivery window",IF($K337&lt;=$J337,"Invalid delivery window",IF(IFERROR(INDEX('Fleet Roster'!$C$4:$C$103,MATCH($L337,'Fleet Roster'!$A$4:$A$103,0)),"Not found")&lt;&gt;"Active","Driver not active",IF(IFERROR(INDEX('Fleet Roster'!$I$4:$I$103,MATCH($M337,'Fleet Roster'!$E$4:$E$103,0)),"Not found")&lt;&gt;"Active","Vehicle unavailable",IF(AND($T337="Delivered",OR($S337="",$P337="")),"Delivered row incomplete",IF(AND(OR($T337="Attempted",$T337="Exception"),$U337=""),"Missing exception code",IF(OR(NOT(ISNUMBER($N337)),$N337&lt;0,$N337&gt;'Settings'!$B$9),"Invalid package count",IF(OR(NOT(ISNUMBER($O337)),AND($P337&lt;&gt;"",NOT(ISNUMBER($P337))),$O337&lt;0,$O337&gt;'Settings'!$B$10,$P337&lt;0,$P337&gt;'Settings'!$B$10),"Invalid miles",IF($X337&gt;$W337,"COD collected exceeds amount","OK")))))))))))),"Review row")</f>
        <v/>
      </c>
    </row>
    <row r="338">
      <c r="A338" s="51" t="n"/>
      <c r="B338" s="26" t="n"/>
      <c r="C338" s="27" t="n"/>
      <c r="D338" s="26" t="n"/>
      <c r="E338" s="26" t="n"/>
      <c r="F338" s="28" t="n"/>
      <c r="G338" s="26" t="n"/>
      <c r="H338" s="26" t="n"/>
      <c r="I338" s="29" t="n"/>
      <c r="J338" s="30" t="n"/>
      <c r="K338" s="30" t="n"/>
      <c r="L338" s="26" t="n"/>
      <c r="M338" s="26" t="n"/>
      <c r="N338" s="27" t="n"/>
      <c r="O338" s="52" t="n"/>
      <c r="P338" s="52" t="n"/>
      <c r="Q338" s="30" t="n"/>
      <c r="R338" s="30" t="n"/>
      <c r="S338" s="30" t="n"/>
      <c r="T338" s="26" t="n"/>
      <c r="U338" s="26" t="n"/>
      <c r="V338" s="28" t="n"/>
      <c r="W338" s="32" t="n"/>
      <c r="X338" s="32" t="n"/>
      <c r="Y338" s="33">
        <f>IFERROR(IF(OR($R338="",$S338=""),"",ROUND(MOD($S338-$R338,1)*1440,0)),"")</f>
        <v/>
      </c>
      <c r="Z338" s="11">
        <f>IFERROR(IF(OR($T338&lt;&gt;"Delivered",$S338="",$K338=""),"",IF($S338&lt;=$K338,"Yes","No")),"")</f>
        <v/>
      </c>
      <c r="AA338" s="33">
        <f>IFERROR(IF(OR($T338&lt;&gt;"Delivered",$S338="",$K338=""),"",ROUND(MAX(0,($S338-$K338)*1440),0)),"")</f>
        <v/>
      </c>
      <c r="AB338" s="53">
        <f>IFERROR(IF(OR($P338="",$O338=""),"",$P338-$O338),"")</f>
        <v/>
      </c>
      <c r="AC338" s="35">
        <f>IFERROR(IF($P338="","",ROUND($P338*'Settings'!$B$6,2)),"")</f>
        <v/>
      </c>
      <c r="AD338" s="35">
        <f>IFERROR(IF($W338="","",MAX(0,$W338-IF($X338="",0,$X338))),"")</f>
        <v/>
      </c>
      <c r="AE338" s="16">
        <f>IFERROR(IF(COUNTA($A338:$X338)=0,"",IF(OR($A338="",$B338="",$C338="",$D338="",$E338="",$F338="",$G338="",$H338="",$I338="",$L338="",$M338="",$N338="",$T338=""),"Missing required field",IF(COUNTIFS($A$4:$A$1000,$A338,$B$4:$B$1000,$B338,$C$4:$C$1000,$C338)&gt;1,"Duplicate route stop",IF(OR($J338="",$K338=""),"Missing delivery window",IF($K338&lt;=$J338,"Invalid delivery window",IF(IFERROR(INDEX('Fleet Roster'!$C$4:$C$103,MATCH($L338,'Fleet Roster'!$A$4:$A$103,0)),"Not found")&lt;&gt;"Active","Driver not active",IF(IFERROR(INDEX('Fleet Roster'!$I$4:$I$103,MATCH($M338,'Fleet Roster'!$E$4:$E$103,0)),"Not found")&lt;&gt;"Active","Vehicle unavailable",IF(AND($T338="Delivered",OR($S338="",$P338="")),"Delivered row incomplete",IF(AND(OR($T338="Attempted",$T338="Exception"),$U338=""),"Missing exception code",IF(OR(NOT(ISNUMBER($N338)),$N338&lt;0,$N338&gt;'Settings'!$B$9),"Invalid package count",IF(OR(NOT(ISNUMBER($O338)),AND($P338&lt;&gt;"",NOT(ISNUMBER($P338))),$O338&lt;0,$O338&gt;'Settings'!$B$10,$P338&lt;0,$P338&gt;'Settings'!$B$10),"Invalid miles",IF($X338&gt;$W338,"COD collected exceeds amount","OK")))))))))))),"Review row")</f>
        <v/>
      </c>
    </row>
    <row r="339">
      <c r="A339" s="51" t="n"/>
      <c r="B339" s="26" t="n"/>
      <c r="C339" s="27" t="n"/>
      <c r="D339" s="26" t="n"/>
      <c r="E339" s="26" t="n"/>
      <c r="F339" s="28" t="n"/>
      <c r="G339" s="26" t="n"/>
      <c r="H339" s="26" t="n"/>
      <c r="I339" s="29" t="n"/>
      <c r="J339" s="30" t="n"/>
      <c r="K339" s="30" t="n"/>
      <c r="L339" s="26" t="n"/>
      <c r="M339" s="26" t="n"/>
      <c r="N339" s="27" t="n"/>
      <c r="O339" s="52" t="n"/>
      <c r="P339" s="52" t="n"/>
      <c r="Q339" s="30" t="n"/>
      <c r="R339" s="30" t="n"/>
      <c r="S339" s="30" t="n"/>
      <c r="T339" s="26" t="n"/>
      <c r="U339" s="26" t="n"/>
      <c r="V339" s="28" t="n"/>
      <c r="W339" s="32" t="n"/>
      <c r="X339" s="32" t="n"/>
      <c r="Y339" s="33">
        <f>IFERROR(IF(OR($R339="",$S339=""),"",ROUND(MOD($S339-$R339,1)*1440,0)),"")</f>
        <v/>
      </c>
      <c r="Z339" s="11">
        <f>IFERROR(IF(OR($T339&lt;&gt;"Delivered",$S339="",$K339=""),"",IF($S339&lt;=$K339,"Yes","No")),"")</f>
        <v/>
      </c>
      <c r="AA339" s="33">
        <f>IFERROR(IF(OR($T339&lt;&gt;"Delivered",$S339="",$K339=""),"",ROUND(MAX(0,($S339-$K339)*1440),0)),"")</f>
        <v/>
      </c>
      <c r="AB339" s="53">
        <f>IFERROR(IF(OR($P339="",$O339=""),"",$P339-$O339),"")</f>
        <v/>
      </c>
      <c r="AC339" s="35">
        <f>IFERROR(IF($P339="","",ROUND($P339*'Settings'!$B$6,2)),"")</f>
        <v/>
      </c>
      <c r="AD339" s="35">
        <f>IFERROR(IF($W339="","",MAX(0,$W339-IF($X339="",0,$X339))),"")</f>
        <v/>
      </c>
      <c r="AE339" s="16">
        <f>IFERROR(IF(COUNTA($A339:$X339)=0,"",IF(OR($A339="",$B339="",$C339="",$D339="",$E339="",$F339="",$G339="",$H339="",$I339="",$L339="",$M339="",$N339="",$T339=""),"Missing required field",IF(COUNTIFS($A$4:$A$1000,$A339,$B$4:$B$1000,$B339,$C$4:$C$1000,$C339)&gt;1,"Duplicate route stop",IF(OR($J339="",$K339=""),"Missing delivery window",IF($K339&lt;=$J339,"Invalid delivery window",IF(IFERROR(INDEX('Fleet Roster'!$C$4:$C$103,MATCH($L339,'Fleet Roster'!$A$4:$A$103,0)),"Not found")&lt;&gt;"Active","Driver not active",IF(IFERROR(INDEX('Fleet Roster'!$I$4:$I$103,MATCH($M339,'Fleet Roster'!$E$4:$E$103,0)),"Not found")&lt;&gt;"Active","Vehicle unavailable",IF(AND($T339="Delivered",OR($S339="",$P339="")),"Delivered row incomplete",IF(AND(OR($T339="Attempted",$T339="Exception"),$U339=""),"Missing exception code",IF(OR(NOT(ISNUMBER($N339)),$N339&lt;0,$N339&gt;'Settings'!$B$9),"Invalid package count",IF(OR(NOT(ISNUMBER($O339)),AND($P339&lt;&gt;"",NOT(ISNUMBER($P339))),$O339&lt;0,$O339&gt;'Settings'!$B$10,$P339&lt;0,$P339&gt;'Settings'!$B$10),"Invalid miles",IF($X339&gt;$W339,"COD collected exceeds amount","OK")))))))))))),"Review row")</f>
        <v/>
      </c>
    </row>
    <row r="340">
      <c r="A340" s="51" t="n"/>
      <c r="B340" s="26" t="n"/>
      <c r="C340" s="27" t="n"/>
      <c r="D340" s="26" t="n"/>
      <c r="E340" s="26" t="n"/>
      <c r="F340" s="28" t="n"/>
      <c r="G340" s="26" t="n"/>
      <c r="H340" s="26" t="n"/>
      <c r="I340" s="29" t="n"/>
      <c r="J340" s="30" t="n"/>
      <c r="K340" s="30" t="n"/>
      <c r="L340" s="26" t="n"/>
      <c r="M340" s="26" t="n"/>
      <c r="N340" s="27" t="n"/>
      <c r="O340" s="52" t="n"/>
      <c r="P340" s="52" t="n"/>
      <c r="Q340" s="30" t="n"/>
      <c r="R340" s="30" t="n"/>
      <c r="S340" s="30" t="n"/>
      <c r="T340" s="26" t="n"/>
      <c r="U340" s="26" t="n"/>
      <c r="V340" s="28" t="n"/>
      <c r="W340" s="32" t="n"/>
      <c r="X340" s="32" t="n"/>
      <c r="Y340" s="33">
        <f>IFERROR(IF(OR($R340="",$S340=""),"",ROUND(MOD($S340-$R340,1)*1440,0)),"")</f>
        <v/>
      </c>
      <c r="Z340" s="11">
        <f>IFERROR(IF(OR($T340&lt;&gt;"Delivered",$S340="",$K340=""),"",IF($S340&lt;=$K340,"Yes","No")),"")</f>
        <v/>
      </c>
      <c r="AA340" s="33">
        <f>IFERROR(IF(OR($T340&lt;&gt;"Delivered",$S340="",$K340=""),"",ROUND(MAX(0,($S340-$K340)*1440),0)),"")</f>
        <v/>
      </c>
      <c r="AB340" s="53">
        <f>IFERROR(IF(OR($P340="",$O340=""),"",$P340-$O340),"")</f>
        <v/>
      </c>
      <c r="AC340" s="35">
        <f>IFERROR(IF($P340="","",ROUND($P340*'Settings'!$B$6,2)),"")</f>
        <v/>
      </c>
      <c r="AD340" s="35">
        <f>IFERROR(IF($W340="","",MAX(0,$W340-IF($X340="",0,$X340))),"")</f>
        <v/>
      </c>
      <c r="AE340" s="16">
        <f>IFERROR(IF(COUNTA($A340:$X340)=0,"",IF(OR($A340="",$B340="",$C340="",$D340="",$E340="",$F340="",$G340="",$H340="",$I340="",$L340="",$M340="",$N340="",$T340=""),"Missing required field",IF(COUNTIFS($A$4:$A$1000,$A340,$B$4:$B$1000,$B340,$C$4:$C$1000,$C340)&gt;1,"Duplicate route stop",IF(OR($J340="",$K340=""),"Missing delivery window",IF($K340&lt;=$J340,"Invalid delivery window",IF(IFERROR(INDEX('Fleet Roster'!$C$4:$C$103,MATCH($L340,'Fleet Roster'!$A$4:$A$103,0)),"Not found")&lt;&gt;"Active","Driver not active",IF(IFERROR(INDEX('Fleet Roster'!$I$4:$I$103,MATCH($M340,'Fleet Roster'!$E$4:$E$103,0)),"Not found")&lt;&gt;"Active","Vehicle unavailable",IF(AND($T340="Delivered",OR($S340="",$P340="")),"Delivered row incomplete",IF(AND(OR($T340="Attempted",$T340="Exception"),$U340=""),"Missing exception code",IF(OR(NOT(ISNUMBER($N340)),$N340&lt;0,$N340&gt;'Settings'!$B$9),"Invalid package count",IF(OR(NOT(ISNUMBER($O340)),AND($P340&lt;&gt;"",NOT(ISNUMBER($P340))),$O340&lt;0,$O340&gt;'Settings'!$B$10,$P340&lt;0,$P340&gt;'Settings'!$B$10),"Invalid miles",IF($X340&gt;$W340,"COD collected exceeds amount","OK")))))))))))),"Review row")</f>
        <v/>
      </c>
    </row>
    <row r="341">
      <c r="A341" s="51" t="n"/>
      <c r="B341" s="26" t="n"/>
      <c r="C341" s="27" t="n"/>
      <c r="D341" s="26" t="n"/>
      <c r="E341" s="26" t="n"/>
      <c r="F341" s="28" t="n"/>
      <c r="G341" s="26" t="n"/>
      <c r="H341" s="26" t="n"/>
      <c r="I341" s="29" t="n"/>
      <c r="J341" s="30" t="n"/>
      <c r="K341" s="30" t="n"/>
      <c r="L341" s="26" t="n"/>
      <c r="M341" s="26" t="n"/>
      <c r="N341" s="27" t="n"/>
      <c r="O341" s="52" t="n"/>
      <c r="P341" s="52" t="n"/>
      <c r="Q341" s="30" t="n"/>
      <c r="R341" s="30" t="n"/>
      <c r="S341" s="30" t="n"/>
      <c r="T341" s="26" t="n"/>
      <c r="U341" s="26" t="n"/>
      <c r="V341" s="28" t="n"/>
      <c r="W341" s="32" t="n"/>
      <c r="X341" s="32" t="n"/>
      <c r="Y341" s="33">
        <f>IFERROR(IF(OR($R341="",$S341=""),"",ROUND(MOD($S341-$R341,1)*1440,0)),"")</f>
        <v/>
      </c>
      <c r="Z341" s="11">
        <f>IFERROR(IF(OR($T341&lt;&gt;"Delivered",$S341="",$K341=""),"",IF($S341&lt;=$K341,"Yes","No")),"")</f>
        <v/>
      </c>
      <c r="AA341" s="33">
        <f>IFERROR(IF(OR($T341&lt;&gt;"Delivered",$S341="",$K341=""),"",ROUND(MAX(0,($S341-$K341)*1440),0)),"")</f>
        <v/>
      </c>
      <c r="AB341" s="53">
        <f>IFERROR(IF(OR($P341="",$O341=""),"",$P341-$O341),"")</f>
        <v/>
      </c>
      <c r="AC341" s="35">
        <f>IFERROR(IF($P341="","",ROUND($P341*'Settings'!$B$6,2)),"")</f>
        <v/>
      </c>
      <c r="AD341" s="35">
        <f>IFERROR(IF($W341="","",MAX(0,$W341-IF($X341="",0,$X341))),"")</f>
        <v/>
      </c>
      <c r="AE341" s="16">
        <f>IFERROR(IF(COUNTA($A341:$X341)=0,"",IF(OR($A341="",$B341="",$C341="",$D341="",$E341="",$F341="",$G341="",$H341="",$I341="",$L341="",$M341="",$N341="",$T341=""),"Missing required field",IF(COUNTIFS($A$4:$A$1000,$A341,$B$4:$B$1000,$B341,$C$4:$C$1000,$C341)&gt;1,"Duplicate route stop",IF(OR($J341="",$K341=""),"Missing delivery window",IF($K341&lt;=$J341,"Invalid delivery window",IF(IFERROR(INDEX('Fleet Roster'!$C$4:$C$103,MATCH($L341,'Fleet Roster'!$A$4:$A$103,0)),"Not found")&lt;&gt;"Active","Driver not active",IF(IFERROR(INDEX('Fleet Roster'!$I$4:$I$103,MATCH($M341,'Fleet Roster'!$E$4:$E$103,0)),"Not found")&lt;&gt;"Active","Vehicle unavailable",IF(AND($T341="Delivered",OR($S341="",$P341="")),"Delivered row incomplete",IF(AND(OR($T341="Attempted",$T341="Exception"),$U341=""),"Missing exception code",IF(OR(NOT(ISNUMBER($N341)),$N341&lt;0,$N341&gt;'Settings'!$B$9),"Invalid package count",IF(OR(NOT(ISNUMBER($O341)),AND($P341&lt;&gt;"",NOT(ISNUMBER($P341))),$O341&lt;0,$O341&gt;'Settings'!$B$10,$P341&lt;0,$P341&gt;'Settings'!$B$10),"Invalid miles",IF($X341&gt;$W341,"COD collected exceeds amount","OK")))))))))))),"Review row")</f>
        <v/>
      </c>
    </row>
    <row r="342">
      <c r="A342" s="51" t="n"/>
      <c r="B342" s="26" t="n"/>
      <c r="C342" s="27" t="n"/>
      <c r="D342" s="26" t="n"/>
      <c r="E342" s="26" t="n"/>
      <c r="F342" s="28" t="n"/>
      <c r="G342" s="26" t="n"/>
      <c r="H342" s="26" t="n"/>
      <c r="I342" s="29" t="n"/>
      <c r="J342" s="30" t="n"/>
      <c r="K342" s="30" t="n"/>
      <c r="L342" s="26" t="n"/>
      <c r="M342" s="26" t="n"/>
      <c r="N342" s="27" t="n"/>
      <c r="O342" s="52" t="n"/>
      <c r="P342" s="52" t="n"/>
      <c r="Q342" s="30" t="n"/>
      <c r="R342" s="30" t="n"/>
      <c r="S342" s="30" t="n"/>
      <c r="T342" s="26" t="n"/>
      <c r="U342" s="26" t="n"/>
      <c r="V342" s="28" t="n"/>
      <c r="W342" s="32" t="n"/>
      <c r="X342" s="32" t="n"/>
      <c r="Y342" s="33">
        <f>IFERROR(IF(OR($R342="",$S342=""),"",ROUND(MOD($S342-$R342,1)*1440,0)),"")</f>
        <v/>
      </c>
      <c r="Z342" s="11">
        <f>IFERROR(IF(OR($T342&lt;&gt;"Delivered",$S342="",$K342=""),"",IF($S342&lt;=$K342,"Yes","No")),"")</f>
        <v/>
      </c>
      <c r="AA342" s="33">
        <f>IFERROR(IF(OR($T342&lt;&gt;"Delivered",$S342="",$K342=""),"",ROUND(MAX(0,($S342-$K342)*1440),0)),"")</f>
        <v/>
      </c>
      <c r="AB342" s="53">
        <f>IFERROR(IF(OR($P342="",$O342=""),"",$P342-$O342),"")</f>
        <v/>
      </c>
      <c r="AC342" s="35">
        <f>IFERROR(IF($P342="","",ROUND($P342*'Settings'!$B$6,2)),"")</f>
        <v/>
      </c>
      <c r="AD342" s="35">
        <f>IFERROR(IF($W342="","",MAX(0,$W342-IF($X342="",0,$X342))),"")</f>
        <v/>
      </c>
      <c r="AE342" s="16">
        <f>IFERROR(IF(COUNTA($A342:$X342)=0,"",IF(OR($A342="",$B342="",$C342="",$D342="",$E342="",$F342="",$G342="",$H342="",$I342="",$L342="",$M342="",$N342="",$T342=""),"Missing required field",IF(COUNTIFS($A$4:$A$1000,$A342,$B$4:$B$1000,$B342,$C$4:$C$1000,$C342)&gt;1,"Duplicate route stop",IF(OR($J342="",$K342=""),"Missing delivery window",IF($K342&lt;=$J342,"Invalid delivery window",IF(IFERROR(INDEX('Fleet Roster'!$C$4:$C$103,MATCH($L342,'Fleet Roster'!$A$4:$A$103,0)),"Not found")&lt;&gt;"Active","Driver not active",IF(IFERROR(INDEX('Fleet Roster'!$I$4:$I$103,MATCH($M342,'Fleet Roster'!$E$4:$E$103,0)),"Not found")&lt;&gt;"Active","Vehicle unavailable",IF(AND($T342="Delivered",OR($S342="",$P342="")),"Delivered row incomplete",IF(AND(OR($T342="Attempted",$T342="Exception"),$U342=""),"Missing exception code",IF(OR(NOT(ISNUMBER($N342)),$N342&lt;0,$N342&gt;'Settings'!$B$9),"Invalid package count",IF(OR(NOT(ISNUMBER($O342)),AND($P342&lt;&gt;"",NOT(ISNUMBER($P342))),$O342&lt;0,$O342&gt;'Settings'!$B$10,$P342&lt;0,$P342&gt;'Settings'!$B$10),"Invalid miles",IF($X342&gt;$W342,"COD collected exceeds amount","OK")))))))))))),"Review row")</f>
        <v/>
      </c>
    </row>
    <row r="343">
      <c r="A343" s="51" t="n"/>
      <c r="B343" s="26" t="n"/>
      <c r="C343" s="27" t="n"/>
      <c r="D343" s="26" t="n"/>
      <c r="E343" s="26" t="n"/>
      <c r="F343" s="28" t="n"/>
      <c r="G343" s="26" t="n"/>
      <c r="H343" s="26" t="n"/>
      <c r="I343" s="29" t="n"/>
      <c r="J343" s="30" t="n"/>
      <c r="K343" s="30" t="n"/>
      <c r="L343" s="26" t="n"/>
      <c r="M343" s="26" t="n"/>
      <c r="N343" s="27" t="n"/>
      <c r="O343" s="52" t="n"/>
      <c r="P343" s="52" t="n"/>
      <c r="Q343" s="30" t="n"/>
      <c r="R343" s="30" t="n"/>
      <c r="S343" s="30" t="n"/>
      <c r="T343" s="26" t="n"/>
      <c r="U343" s="26" t="n"/>
      <c r="V343" s="28" t="n"/>
      <c r="W343" s="32" t="n"/>
      <c r="X343" s="32" t="n"/>
      <c r="Y343" s="33">
        <f>IFERROR(IF(OR($R343="",$S343=""),"",ROUND(MOD($S343-$R343,1)*1440,0)),"")</f>
        <v/>
      </c>
      <c r="Z343" s="11">
        <f>IFERROR(IF(OR($T343&lt;&gt;"Delivered",$S343="",$K343=""),"",IF($S343&lt;=$K343,"Yes","No")),"")</f>
        <v/>
      </c>
      <c r="AA343" s="33">
        <f>IFERROR(IF(OR($T343&lt;&gt;"Delivered",$S343="",$K343=""),"",ROUND(MAX(0,($S343-$K343)*1440),0)),"")</f>
        <v/>
      </c>
      <c r="AB343" s="53">
        <f>IFERROR(IF(OR($P343="",$O343=""),"",$P343-$O343),"")</f>
        <v/>
      </c>
      <c r="AC343" s="35">
        <f>IFERROR(IF($P343="","",ROUND($P343*'Settings'!$B$6,2)),"")</f>
        <v/>
      </c>
      <c r="AD343" s="35">
        <f>IFERROR(IF($W343="","",MAX(0,$W343-IF($X343="",0,$X343))),"")</f>
        <v/>
      </c>
      <c r="AE343" s="16">
        <f>IFERROR(IF(COUNTA($A343:$X343)=0,"",IF(OR($A343="",$B343="",$C343="",$D343="",$E343="",$F343="",$G343="",$H343="",$I343="",$L343="",$M343="",$N343="",$T343=""),"Missing required field",IF(COUNTIFS($A$4:$A$1000,$A343,$B$4:$B$1000,$B343,$C$4:$C$1000,$C343)&gt;1,"Duplicate route stop",IF(OR($J343="",$K343=""),"Missing delivery window",IF($K343&lt;=$J343,"Invalid delivery window",IF(IFERROR(INDEX('Fleet Roster'!$C$4:$C$103,MATCH($L343,'Fleet Roster'!$A$4:$A$103,0)),"Not found")&lt;&gt;"Active","Driver not active",IF(IFERROR(INDEX('Fleet Roster'!$I$4:$I$103,MATCH($M343,'Fleet Roster'!$E$4:$E$103,0)),"Not found")&lt;&gt;"Active","Vehicle unavailable",IF(AND($T343="Delivered",OR($S343="",$P343="")),"Delivered row incomplete",IF(AND(OR($T343="Attempted",$T343="Exception"),$U343=""),"Missing exception code",IF(OR(NOT(ISNUMBER($N343)),$N343&lt;0,$N343&gt;'Settings'!$B$9),"Invalid package count",IF(OR(NOT(ISNUMBER($O343)),AND($P343&lt;&gt;"",NOT(ISNUMBER($P343))),$O343&lt;0,$O343&gt;'Settings'!$B$10,$P343&lt;0,$P343&gt;'Settings'!$B$10),"Invalid miles",IF($X343&gt;$W343,"COD collected exceeds amount","OK")))))))))))),"Review row")</f>
        <v/>
      </c>
    </row>
    <row r="344">
      <c r="A344" s="51" t="n"/>
      <c r="B344" s="26" t="n"/>
      <c r="C344" s="27" t="n"/>
      <c r="D344" s="26" t="n"/>
      <c r="E344" s="26" t="n"/>
      <c r="F344" s="28" t="n"/>
      <c r="G344" s="26" t="n"/>
      <c r="H344" s="26" t="n"/>
      <c r="I344" s="29" t="n"/>
      <c r="J344" s="30" t="n"/>
      <c r="K344" s="30" t="n"/>
      <c r="L344" s="26" t="n"/>
      <c r="M344" s="26" t="n"/>
      <c r="N344" s="27" t="n"/>
      <c r="O344" s="52" t="n"/>
      <c r="P344" s="52" t="n"/>
      <c r="Q344" s="30" t="n"/>
      <c r="R344" s="30" t="n"/>
      <c r="S344" s="30" t="n"/>
      <c r="T344" s="26" t="n"/>
      <c r="U344" s="26" t="n"/>
      <c r="V344" s="28" t="n"/>
      <c r="W344" s="32" t="n"/>
      <c r="X344" s="32" t="n"/>
      <c r="Y344" s="33">
        <f>IFERROR(IF(OR($R344="",$S344=""),"",ROUND(MOD($S344-$R344,1)*1440,0)),"")</f>
        <v/>
      </c>
      <c r="Z344" s="11">
        <f>IFERROR(IF(OR($T344&lt;&gt;"Delivered",$S344="",$K344=""),"",IF($S344&lt;=$K344,"Yes","No")),"")</f>
        <v/>
      </c>
      <c r="AA344" s="33">
        <f>IFERROR(IF(OR($T344&lt;&gt;"Delivered",$S344="",$K344=""),"",ROUND(MAX(0,($S344-$K344)*1440),0)),"")</f>
        <v/>
      </c>
      <c r="AB344" s="53">
        <f>IFERROR(IF(OR($P344="",$O344=""),"",$P344-$O344),"")</f>
        <v/>
      </c>
      <c r="AC344" s="35">
        <f>IFERROR(IF($P344="","",ROUND($P344*'Settings'!$B$6,2)),"")</f>
        <v/>
      </c>
      <c r="AD344" s="35">
        <f>IFERROR(IF($W344="","",MAX(0,$W344-IF($X344="",0,$X344))),"")</f>
        <v/>
      </c>
      <c r="AE344" s="16">
        <f>IFERROR(IF(COUNTA($A344:$X344)=0,"",IF(OR($A344="",$B344="",$C344="",$D344="",$E344="",$F344="",$G344="",$H344="",$I344="",$L344="",$M344="",$N344="",$T344=""),"Missing required field",IF(COUNTIFS($A$4:$A$1000,$A344,$B$4:$B$1000,$B344,$C$4:$C$1000,$C344)&gt;1,"Duplicate route stop",IF(OR($J344="",$K344=""),"Missing delivery window",IF($K344&lt;=$J344,"Invalid delivery window",IF(IFERROR(INDEX('Fleet Roster'!$C$4:$C$103,MATCH($L344,'Fleet Roster'!$A$4:$A$103,0)),"Not found")&lt;&gt;"Active","Driver not active",IF(IFERROR(INDEX('Fleet Roster'!$I$4:$I$103,MATCH($M344,'Fleet Roster'!$E$4:$E$103,0)),"Not found")&lt;&gt;"Active","Vehicle unavailable",IF(AND($T344="Delivered",OR($S344="",$P344="")),"Delivered row incomplete",IF(AND(OR($T344="Attempted",$T344="Exception"),$U344=""),"Missing exception code",IF(OR(NOT(ISNUMBER($N344)),$N344&lt;0,$N344&gt;'Settings'!$B$9),"Invalid package count",IF(OR(NOT(ISNUMBER($O344)),AND($P344&lt;&gt;"",NOT(ISNUMBER($P344))),$O344&lt;0,$O344&gt;'Settings'!$B$10,$P344&lt;0,$P344&gt;'Settings'!$B$10),"Invalid miles",IF($X344&gt;$W344,"COD collected exceeds amount","OK")))))))))))),"Review row")</f>
        <v/>
      </c>
    </row>
    <row r="345">
      <c r="A345" s="51" t="n"/>
      <c r="B345" s="26" t="n"/>
      <c r="C345" s="27" t="n"/>
      <c r="D345" s="26" t="n"/>
      <c r="E345" s="26" t="n"/>
      <c r="F345" s="28" t="n"/>
      <c r="G345" s="26" t="n"/>
      <c r="H345" s="26" t="n"/>
      <c r="I345" s="29" t="n"/>
      <c r="J345" s="30" t="n"/>
      <c r="K345" s="30" t="n"/>
      <c r="L345" s="26" t="n"/>
      <c r="M345" s="26" t="n"/>
      <c r="N345" s="27" t="n"/>
      <c r="O345" s="52" t="n"/>
      <c r="P345" s="52" t="n"/>
      <c r="Q345" s="30" t="n"/>
      <c r="R345" s="30" t="n"/>
      <c r="S345" s="30" t="n"/>
      <c r="T345" s="26" t="n"/>
      <c r="U345" s="26" t="n"/>
      <c r="V345" s="28" t="n"/>
      <c r="W345" s="32" t="n"/>
      <c r="X345" s="32" t="n"/>
      <c r="Y345" s="33">
        <f>IFERROR(IF(OR($R345="",$S345=""),"",ROUND(MOD($S345-$R345,1)*1440,0)),"")</f>
        <v/>
      </c>
      <c r="Z345" s="11">
        <f>IFERROR(IF(OR($T345&lt;&gt;"Delivered",$S345="",$K345=""),"",IF($S345&lt;=$K345,"Yes","No")),"")</f>
        <v/>
      </c>
      <c r="AA345" s="33">
        <f>IFERROR(IF(OR($T345&lt;&gt;"Delivered",$S345="",$K345=""),"",ROUND(MAX(0,($S345-$K345)*1440),0)),"")</f>
        <v/>
      </c>
      <c r="AB345" s="53">
        <f>IFERROR(IF(OR($P345="",$O345=""),"",$P345-$O345),"")</f>
        <v/>
      </c>
      <c r="AC345" s="35">
        <f>IFERROR(IF($P345="","",ROUND($P345*'Settings'!$B$6,2)),"")</f>
        <v/>
      </c>
      <c r="AD345" s="35">
        <f>IFERROR(IF($W345="","",MAX(0,$W345-IF($X345="",0,$X345))),"")</f>
        <v/>
      </c>
      <c r="AE345" s="16">
        <f>IFERROR(IF(COUNTA($A345:$X345)=0,"",IF(OR($A345="",$B345="",$C345="",$D345="",$E345="",$F345="",$G345="",$H345="",$I345="",$L345="",$M345="",$N345="",$T345=""),"Missing required field",IF(COUNTIFS($A$4:$A$1000,$A345,$B$4:$B$1000,$B345,$C$4:$C$1000,$C345)&gt;1,"Duplicate route stop",IF(OR($J345="",$K345=""),"Missing delivery window",IF($K345&lt;=$J345,"Invalid delivery window",IF(IFERROR(INDEX('Fleet Roster'!$C$4:$C$103,MATCH($L345,'Fleet Roster'!$A$4:$A$103,0)),"Not found")&lt;&gt;"Active","Driver not active",IF(IFERROR(INDEX('Fleet Roster'!$I$4:$I$103,MATCH($M345,'Fleet Roster'!$E$4:$E$103,0)),"Not found")&lt;&gt;"Active","Vehicle unavailable",IF(AND($T345="Delivered",OR($S345="",$P345="")),"Delivered row incomplete",IF(AND(OR($T345="Attempted",$T345="Exception"),$U345=""),"Missing exception code",IF(OR(NOT(ISNUMBER($N345)),$N345&lt;0,$N345&gt;'Settings'!$B$9),"Invalid package count",IF(OR(NOT(ISNUMBER($O345)),AND($P345&lt;&gt;"",NOT(ISNUMBER($P345))),$O345&lt;0,$O345&gt;'Settings'!$B$10,$P345&lt;0,$P345&gt;'Settings'!$B$10),"Invalid miles",IF($X345&gt;$W345,"COD collected exceeds amount","OK")))))))))))),"Review row")</f>
        <v/>
      </c>
    </row>
    <row r="346">
      <c r="A346" s="51" t="n"/>
      <c r="B346" s="26" t="n"/>
      <c r="C346" s="27" t="n"/>
      <c r="D346" s="26" t="n"/>
      <c r="E346" s="26" t="n"/>
      <c r="F346" s="28" t="n"/>
      <c r="G346" s="26" t="n"/>
      <c r="H346" s="26" t="n"/>
      <c r="I346" s="29" t="n"/>
      <c r="J346" s="30" t="n"/>
      <c r="K346" s="30" t="n"/>
      <c r="L346" s="26" t="n"/>
      <c r="M346" s="26" t="n"/>
      <c r="N346" s="27" t="n"/>
      <c r="O346" s="52" t="n"/>
      <c r="P346" s="52" t="n"/>
      <c r="Q346" s="30" t="n"/>
      <c r="R346" s="30" t="n"/>
      <c r="S346" s="30" t="n"/>
      <c r="T346" s="26" t="n"/>
      <c r="U346" s="26" t="n"/>
      <c r="V346" s="28" t="n"/>
      <c r="W346" s="32" t="n"/>
      <c r="X346" s="32" t="n"/>
      <c r="Y346" s="33">
        <f>IFERROR(IF(OR($R346="",$S346=""),"",ROUND(MOD($S346-$R346,1)*1440,0)),"")</f>
        <v/>
      </c>
      <c r="Z346" s="11">
        <f>IFERROR(IF(OR($T346&lt;&gt;"Delivered",$S346="",$K346=""),"",IF($S346&lt;=$K346,"Yes","No")),"")</f>
        <v/>
      </c>
      <c r="AA346" s="33">
        <f>IFERROR(IF(OR($T346&lt;&gt;"Delivered",$S346="",$K346=""),"",ROUND(MAX(0,($S346-$K346)*1440),0)),"")</f>
        <v/>
      </c>
      <c r="AB346" s="53">
        <f>IFERROR(IF(OR($P346="",$O346=""),"",$P346-$O346),"")</f>
        <v/>
      </c>
      <c r="AC346" s="35">
        <f>IFERROR(IF($P346="","",ROUND($P346*'Settings'!$B$6,2)),"")</f>
        <v/>
      </c>
      <c r="AD346" s="35">
        <f>IFERROR(IF($W346="","",MAX(0,$W346-IF($X346="",0,$X346))),"")</f>
        <v/>
      </c>
      <c r="AE346" s="16">
        <f>IFERROR(IF(COUNTA($A346:$X346)=0,"",IF(OR($A346="",$B346="",$C346="",$D346="",$E346="",$F346="",$G346="",$H346="",$I346="",$L346="",$M346="",$N346="",$T346=""),"Missing required field",IF(COUNTIFS($A$4:$A$1000,$A346,$B$4:$B$1000,$B346,$C$4:$C$1000,$C346)&gt;1,"Duplicate route stop",IF(OR($J346="",$K346=""),"Missing delivery window",IF($K346&lt;=$J346,"Invalid delivery window",IF(IFERROR(INDEX('Fleet Roster'!$C$4:$C$103,MATCH($L346,'Fleet Roster'!$A$4:$A$103,0)),"Not found")&lt;&gt;"Active","Driver not active",IF(IFERROR(INDEX('Fleet Roster'!$I$4:$I$103,MATCH($M346,'Fleet Roster'!$E$4:$E$103,0)),"Not found")&lt;&gt;"Active","Vehicle unavailable",IF(AND($T346="Delivered",OR($S346="",$P346="")),"Delivered row incomplete",IF(AND(OR($T346="Attempted",$T346="Exception"),$U346=""),"Missing exception code",IF(OR(NOT(ISNUMBER($N346)),$N346&lt;0,$N346&gt;'Settings'!$B$9),"Invalid package count",IF(OR(NOT(ISNUMBER($O346)),AND($P346&lt;&gt;"",NOT(ISNUMBER($P346))),$O346&lt;0,$O346&gt;'Settings'!$B$10,$P346&lt;0,$P346&gt;'Settings'!$B$10),"Invalid miles",IF($X346&gt;$W346,"COD collected exceeds amount","OK")))))))))))),"Review row")</f>
        <v/>
      </c>
    </row>
    <row r="347">
      <c r="A347" s="51" t="n"/>
      <c r="B347" s="26" t="n"/>
      <c r="C347" s="27" t="n"/>
      <c r="D347" s="26" t="n"/>
      <c r="E347" s="26" t="n"/>
      <c r="F347" s="28" t="n"/>
      <c r="G347" s="26" t="n"/>
      <c r="H347" s="26" t="n"/>
      <c r="I347" s="29" t="n"/>
      <c r="J347" s="30" t="n"/>
      <c r="K347" s="30" t="n"/>
      <c r="L347" s="26" t="n"/>
      <c r="M347" s="26" t="n"/>
      <c r="N347" s="27" t="n"/>
      <c r="O347" s="52" t="n"/>
      <c r="P347" s="52" t="n"/>
      <c r="Q347" s="30" t="n"/>
      <c r="R347" s="30" t="n"/>
      <c r="S347" s="30" t="n"/>
      <c r="T347" s="26" t="n"/>
      <c r="U347" s="26" t="n"/>
      <c r="V347" s="28" t="n"/>
      <c r="W347" s="32" t="n"/>
      <c r="X347" s="32" t="n"/>
      <c r="Y347" s="33">
        <f>IFERROR(IF(OR($R347="",$S347=""),"",ROUND(MOD($S347-$R347,1)*1440,0)),"")</f>
        <v/>
      </c>
      <c r="Z347" s="11">
        <f>IFERROR(IF(OR($T347&lt;&gt;"Delivered",$S347="",$K347=""),"",IF($S347&lt;=$K347,"Yes","No")),"")</f>
        <v/>
      </c>
      <c r="AA347" s="33">
        <f>IFERROR(IF(OR($T347&lt;&gt;"Delivered",$S347="",$K347=""),"",ROUND(MAX(0,($S347-$K347)*1440),0)),"")</f>
        <v/>
      </c>
      <c r="AB347" s="53">
        <f>IFERROR(IF(OR($P347="",$O347=""),"",$P347-$O347),"")</f>
        <v/>
      </c>
      <c r="AC347" s="35">
        <f>IFERROR(IF($P347="","",ROUND($P347*'Settings'!$B$6,2)),"")</f>
        <v/>
      </c>
      <c r="AD347" s="35">
        <f>IFERROR(IF($W347="","",MAX(0,$W347-IF($X347="",0,$X347))),"")</f>
        <v/>
      </c>
      <c r="AE347" s="16">
        <f>IFERROR(IF(COUNTA($A347:$X347)=0,"",IF(OR($A347="",$B347="",$C347="",$D347="",$E347="",$F347="",$G347="",$H347="",$I347="",$L347="",$M347="",$N347="",$T347=""),"Missing required field",IF(COUNTIFS($A$4:$A$1000,$A347,$B$4:$B$1000,$B347,$C$4:$C$1000,$C347)&gt;1,"Duplicate route stop",IF(OR($J347="",$K347=""),"Missing delivery window",IF($K347&lt;=$J347,"Invalid delivery window",IF(IFERROR(INDEX('Fleet Roster'!$C$4:$C$103,MATCH($L347,'Fleet Roster'!$A$4:$A$103,0)),"Not found")&lt;&gt;"Active","Driver not active",IF(IFERROR(INDEX('Fleet Roster'!$I$4:$I$103,MATCH($M347,'Fleet Roster'!$E$4:$E$103,0)),"Not found")&lt;&gt;"Active","Vehicle unavailable",IF(AND($T347="Delivered",OR($S347="",$P347="")),"Delivered row incomplete",IF(AND(OR($T347="Attempted",$T347="Exception"),$U347=""),"Missing exception code",IF(OR(NOT(ISNUMBER($N347)),$N347&lt;0,$N347&gt;'Settings'!$B$9),"Invalid package count",IF(OR(NOT(ISNUMBER($O347)),AND($P347&lt;&gt;"",NOT(ISNUMBER($P347))),$O347&lt;0,$O347&gt;'Settings'!$B$10,$P347&lt;0,$P347&gt;'Settings'!$B$10),"Invalid miles",IF($X347&gt;$W347,"COD collected exceeds amount","OK")))))))))))),"Review row")</f>
        <v/>
      </c>
    </row>
    <row r="348">
      <c r="A348" s="51" t="n"/>
      <c r="B348" s="26" t="n"/>
      <c r="C348" s="27" t="n"/>
      <c r="D348" s="26" t="n"/>
      <c r="E348" s="26" t="n"/>
      <c r="F348" s="28" t="n"/>
      <c r="G348" s="26" t="n"/>
      <c r="H348" s="26" t="n"/>
      <c r="I348" s="29" t="n"/>
      <c r="J348" s="30" t="n"/>
      <c r="K348" s="30" t="n"/>
      <c r="L348" s="26" t="n"/>
      <c r="M348" s="26" t="n"/>
      <c r="N348" s="27" t="n"/>
      <c r="O348" s="52" t="n"/>
      <c r="P348" s="52" t="n"/>
      <c r="Q348" s="30" t="n"/>
      <c r="R348" s="30" t="n"/>
      <c r="S348" s="30" t="n"/>
      <c r="T348" s="26" t="n"/>
      <c r="U348" s="26" t="n"/>
      <c r="V348" s="28" t="n"/>
      <c r="W348" s="32" t="n"/>
      <c r="X348" s="32" t="n"/>
      <c r="Y348" s="33">
        <f>IFERROR(IF(OR($R348="",$S348=""),"",ROUND(MOD($S348-$R348,1)*1440,0)),"")</f>
        <v/>
      </c>
      <c r="Z348" s="11">
        <f>IFERROR(IF(OR($T348&lt;&gt;"Delivered",$S348="",$K348=""),"",IF($S348&lt;=$K348,"Yes","No")),"")</f>
        <v/>
      </c>
      <c r="AA348" s="33">
        <f>IFERROR(IF(OR($T348&lt;&gt;"Delivered",$S348="",$K348=""),"",ROUND(MAX(0,($S348-$K348)*1440),0)),"")</f>
        <v/>
      </c>
      <c r="AB348" s="53">
        <f>IFERROR(IF(OR($P348="",$O348=""),"",$P348-$O348),"")</f>
        <v/>
      </c>
      <c r="AC348" s="35">
        <f>IFERROR(IF($P348="","",ROUND($P348*'Settings'!$B$6,2)),"")</f>
        <v/>
      </c>
      <c r="AD348" s="35">
        <f>IFERROR(IF($W348="","",MAX(0,$W348-IF($X348="",0,$X348))),"")</f>
        <v/>
      </c>
      <c r="AE348" s="16">
        <f>IFERROR(IF(COUNTA($A348:$X348)=0,"",IF(OR($A348="",$B348="",$C348="",$D348="",$E348="",$F348="",$G348="",$H348="",$I348="",$L348="",$M348="",$N348="",$T348=""),"Missing required field",IF(COUNTIFS($A$4:$A$1000,$A348,$B$4:$B$1000,$B348,$C$4:$C$1000,$C348)&gt;1,"Duplicate route stop",IF(OR($J348="",$K348=""),"Missing delivery window",IF($K348&lt;=$J348,"Invalid delivery window",IF(IFERROR(INDEX('Fleet Roster'!$C$4:$C$103,MATCH($L348,'Fleet Roster'!$A$4:$A$103,0)),"Not found")&lt;&gt;"Active","Driver not active",IF(IFERROR(INDEX('Fleet Roster'!$I$4:$I$103,MATCH($M348,'Fleet Roster'!$E$4:$E$103,0)),"Not found")&lt;&gt;"Active","Vehicle unavailable",IF(AND($T348="Delivered",OR($S348="",$P348="")),"Delivered row incomplete",IF(AND(OR($T348="Attempted",$T348="Exception"),$U348=""),"Missing exception code",IF(OR(NOT(ISNUMBER($N348)),$N348&lt;0,$N348&gt;'Settings'!$B$9),"Invalid package count",IF(OR(NOT(ISNUMBER($O348)),AND($P348&lt;&gt;"",NOT(ISNUMBER($P348))),$O348&lt;0,$O348&gt;'Settings'!$B$10,$P348&lt;0,$P348&gt;'Settings'!$B$10),"Invalid miles",IF($X348&gt;$W348,"COD collected exceeds amount","OK")))))))))))),"Review row")</f>
        <v/>
      </c>
    </row>
    <row r="349">
      <c r="A349" s="51" t="n"/>
      <c r="B349" s="26" t="n"/>
      <c r="C349" s="27" t="n"/>
      <c r="D349" s="26" t="n"/>
      <c r="E349" s="26" t="n"/>
      <c r="F349" s="28" t="n"/>
      <c r="G349" s="26" t="n"/>
      <c r="H349" s="26" t="n"/>
      <c r="I349" s="29" t="n"/>
      <c r="J349" s="30" t="n"/>
      <c r="K349" s="30" t="n"/>
      <c r="L349" s="26" t="n"/>
      <c r="M349" s="26" t="n"/>
      <c r="N349" s="27" t="n"/>
      <c r="O349" s="52" t="n"/>
      <c r="P349" s="52" t="n"/>
      <c r="Q349" s="30" t="n"/>
      <c r="R349" s="30" t="n"/>
      <c r="S349" s="30" t="n"/>
      <c r="T349" s="26" t="n"/>
      <c r="U349" s="26" t="n"/>
      <c r="V349" s="28" t="n"/>
      <c r="W349" s="32" t="n"/>
      <c r="X349" s="32" t="n"/>
      <c r="Y349" s="33">
        <f>IFERROR(IF(OR($R349="",$S349=""),"",ROUND(MOD($S349-$R349,1)*1440,0)),"")</f>
        <v/>
      </c>
      <c r="Z349" s="11">
        <f>IFERROR(IF(OR($T349&lt;&gt;"Delivered",$S349="",$K349=""),"",IF($S349&lt;=$K349,"Yes","No")),"")</f>
        <v/>
      </c>
      <c r="AA349" s="33">
        <f>IFERROR(IF(OR($T349&lt;&gt;"Delivered",$S349="",$K349=""),"",ROUND(MAX(0,($S349-$K349)*1440),0)),"")</f>
        <v/>
      </c>
      <c r="AB349" s="53">
        <f>IFERROR(IF(OR($P349="",$O349=""),"",$P349-$O349),"")</f>
        <v/>
      </c>
      <c r="AC349" s="35">
        <f>IFERROR(IF($P349="","",ROUND($P349*'Settings'!$B$6,2)),"")</f>
        <v/>
      </c>
      <c r="AD349" s="35">
        <f>IFERROR(IF($W349="","",MAX(0,$W349-IF($X349="",0,$X349))),"")</f>
        <v/>
      </c>
      <c r="AE349" s="16">
        <f>IFERROR(IF(COUNTA($A349:$X349)=0,"",IF(OR($A349="",$B349="",$C349="",$D349="",$E349="",$F349="",$G349="",$H349="",$I349="",$L349="",$M349="",$N349="",$T349=""),"Missing required field",IF(COUNTIFS($A$4:$A$1000,$A349,$B$4:$B$1000,$B349,$C$4:$C$1000,$C349)&gt;1,"Duplicate route stop",IF(OR($J349="",$K349=""),"Missing delivery window",IF($K349&lt;=$J349,"Invalid delivery window",IF(IFERROR(INDEX('Fleet Roster'!$C$4:$C$103,MATCH($L349,'Fleet Roster'!$A$4:$A$103,0)),"Not found")&lt;&gt;"Active","Driver not active",IF(IFERROR(INDEX('Fleet Roster'!$I$4:$I$103,MATCH($M349,'Fleet Roster'!$E$4:$E$103,0)),"Not found")&lt;&gt;"Active","Vehicle unavailable",IF(AND($T349="Delivered",OR($S349="",$P349="")),"Delivered row incomplete",IF(AND(OR($T349="Attempted",$T349="Exception"),$U349=""),"Missing exception code",IF(OR(NOT(ISNUMBER($N349)),$N349&lt;0,$N349&gt;'Settings'!$B$9),"Invalid package count",IF(OR(NOT(ISNUMBER($O349)),AND($P349&lt;&gt;"",NOT(ISNUMBER($P349))),$O349&lt;0,$O349&gt;'Settings'!$B$10,$P349&lt;0,$P349&gt;'Settings'!$B$10),"Invalid miles",IF($X349&gt;$W349,"COD collected exceeds amount","OK")))))))))))),"Review row")</f>
        <v/>
      </c>
    </row>
    <row r="350">
      <c r="A350" s="51" t="n"/>
      <c r="B350" s="26" t="n"/>
      <c r="C350" s="27" t="n"/>
      <c r="D350" s="26" t="n"/>
      <c r="E350" s="26" t="n"/>
      <c r="F350" s="28" t="n"/>
      <c r="G350" s="26" t="n"/>
      <c r="H350" s="26" t="n"/>
      <c r="I350" s="29" t="n"/>
      <c r="J350" s="30" t="n"/>
      <c r="K350" s="30" t="n"/>
      <c r="L350" s="26" t="n"/>
      <c r="M350" s="26" t="n"/>
      <c r="N350" s="27" t="n"/>
      <c r="O350" s="52" t="n"/>
      <c r="P350" s="52" t="n"/>
      <c r="Q350" s="30" t="n"/>
      <c r="R350" s="30" t="n"/>
      <c r="S350" s="30" t="n"/>
      <c r="T350" s="26" t="n"/>
      <c r="U350" s="26" t="n"/>
      <c r="V350" s="28" t="n"/>
      <c r="W350" s="32" t="n"/>
      <c r="X350" s="32" t="n"/>
      <c r="Y350" s="33">
        <f>IFERROR(IF(OR($R350="",$S350=""),"",ROUND(MOD($S350-$R350,1)*1440,0)),"")</f>
        <v/>
      </c>
      <c r="Z350" s="11">
        <f>IFERROR(IF(OR($T350&lt;&gt;"Delivered",$S350="",$K350=""),"",IF($S350&lt;=$K350,"Yes","No")),"")</f>
        <v/>
      </c>
      <c r="AA350" s="33">
        <f>IFERROR(IF(OR($T350&lt;&gt;"Delivered",$S350="",$K350=""),"",ROUND(MAX(0,($S350-$K350)*1440),0)),"")</f>
        <v/>
      </c>
      <c r="AB350" s="53">
        <f>IFERROR(IF(OR($P350="",$O350=""),"",$P350-$O350),"")</f>
        <v/>
      </c>
      <c r="AC350" s="35">
        <f>IFERROR(IF($P350="","",ROUND($P350*'Settings'!$B$6,2)),"")</f>
        <v/>
      </c>
      <c r="AD350" s="35">
        <f>IFERROR(IF($W350="","",MAX(0,$W350-IF($X350="",0,$X350))),"")</f>
        <v/>
      </c>
      <c r="AE350" s="16">
        <f>IFERROR(IF(COUNTA($A350:$X350)=0,"",IF(OR($A350="",$B350="",$C350="",$D350="",$E350="",$F350="",$G350="",$H350="",$I350="",$L350="",$M350="",$N350="",$T350=""),"Missing required field",IF(COUNTIFS($A$4:$A$1000,$A350,$B$4:$B$1000,$B350,$C$4:$C$1000,$C350)&gt;1,"Duplicate route stop",IF(OR($J350="",$K350=""),"Missing delivery window",IF($K350&lt;=$J350,"Invalid delivery window",IF(IFERROR(INDEX('Fleet Roster'!$C$4:$C$103,MATCH($L350,'Fleet Roster'!$A$4:$A$103,0)),"Not found")&lt;&gt;"Active","Driver not active",IF(IFERROR(INDEX('Fleet Roster'!$I$4:$I$103,MATCH($M350,'Fleet Roster'!$E$4:$E$103,0)),"Not found")&lt;&gt;"Active","Vehicle unavailable",IF(AND($T350="Delivered",OR($S350="",$P350="")),"Delivered row incomplete",IF(AND(OR($T350="Attempted",$T350="Exception"),$U350=""),"Missing exception code",IF(OR(NOT(ISNUMBER($N350)),$N350&lt;0,$N350&gt;'Settings'!$B$9),"Invalid package count",IF(OR(NOT(ISNUMBER($O350)),AND($P350&lt;&gt;"",NOT(ISNUMBER($P350))),$O350&lt;0,$O350&gt;'Settings'!$B$10,$P350&lt;0,$P350&gt;'Settings'!$B$10),"Invalid miles",IF($X350&gt;$W350,"COD collected exceeds amount","OK")))))))))))),"Review row")</f>
        <v/>
      </c>
    </row>
    <row r="351">
      <c r="A351" s="51" t="n"/>
      <c r="B351" s="26" t="n"/>
      <c r="C351" s="27" t="n"/>
      <c r="D351" s="26" t="n"/>
      <c r="E351" s="26" t="n"/>
      <c r="F351" s="28" t="n"/>
      <c r="G351" s="26" t="n"/>
      <c r="H351" s="26" t="n"/>
      <c r="I351" s="29" t="n"/>
      <c r="J351" s="30" t="n"/>
      <c r="K351" s="30" t="n"/>
      <c r="L351" s="26" t="n"/>
      <c r="M351" s="26" t="n"/>
      <c r="N351" s="27" t="n"/>
      <c r="O351" s="52" t="n"/>
      <c r="P351" s="52" t="n"/>
      <c r="Q351" s="30" t="n"/>
      <c r="R351" s="30" t="n"/>
      <c r="S351" s="30" t="n"/>
      <c r="T351" s="26" t="n"/>
      <c r="U351" s="26" t="n"/>
      <c r="V351" s="28" t="n"/>
      <c r="W351" s="32" t="n"/>
      <c r="X351" s="32" t="n"/>
      <c r="Y351" s="33">
        <f>IFERROR(IF(OR($R351="",$S351=""),"",ROUND(MOD($S351-$R351,1)*1440,0)),"")</f>
        <v/>
      </c>
      <c r="Z351" s="11">
        <f>IFERROR(IF(OR($T351&lt;&gt;"Delivered",$S351="",$K351=""),"",IF($S351&lt;=$K351,"Yes","No")),"")</f>
        <v/>
      </c>
      <c r="AA351" s="33">
        <f>IFERROR(IF(OR($T351&lt;&gt;"Delivered",$S351="",$K351=""),"",ROUND(MAX(0,($S351-$K351)*1440),0)),"")</f>
        <v/>
      </c>
      <c r="AB351" s="53">
        <f>IFERROR(IF(OR($P351="",$O351=""),"",$P351-$O351),"")</f>
        <v/>
      </c>
      <c r="AC351" s="35">
        <f>IFERROR(IF($P351="","",ROUND($P351*'Settings'!$B$6,2)),"")</f>
        <v/>
      </c>
      <c r="AD351" s="35">
        <f>IFERROR(IF($W351="","",MAX(0,$W351-IF($X351="",0,$X351))),"")</f>
        <v/>
      </c>
      <c r="AE351" s="16">
        <f>IFERROR(IF(COUNTA($A351:$X351)=0,"",IF(OR($A351="",$B351="",$C351="",$D351="",$E351="",$F351="",$G351="",$H351="",$I351="",$L351="",$M351="",$N351="",$T351=""),"Missing required field",IF(COUNTIFS($A$4:$A$1000,$A351,$B$4:$B$1000,$B351,$C$4:$C$1000,$C351)&gt;1,"Duplicate route stop",IF(OR($J351="",$K351=""),"Missing delivery window",IF($K351&lt;=$J351,"Invalid delivery window",IF(IFERROR(INDEX('Fleet Roster'!$C$4:$C$103,MATCH($L351,'Fleet Roster'!$A$4:$A$103,0)),"Not found")&lt;&gt;"Active","Driver not active",IF(IFERROR(INDEX('Fleet Roster'!$I$4:$I$103,MATCH($M351,'Fleet Roster'!$E$4:$E$103,0)),"Not found")&lt;&gt;"Active","Vehicle unavailable",IF(AND($T351="Delivered",OR($S351="",$P351="")),"Delivered row incomplete",IF(AND(OR($T351="Attempted",$T351="Exception"),$U351=""),"Missing exception code",IF(OR(NOT(ISNUMBER($N351)),$N351&lt;0,$N351&gt;'Settings'!$B$9),"Invalid package count",IF(OR(NOT(ISNUMBER($O351)),AND($P351&lt;&gt;"",NOT(ISNUMBER($P351))),$O351&lt;0,$O351&gt;'Settings'!$B$10,$P351&lt;0,$P351&gt;'Settings'!$B$10),"Invalid miles",IF($X351&gt;$W351,"COD collected exceeds amount","OK")))))))))))),"Review row")</f>
        <v/>
      </c>
    </row>
    <row r="352">
      <c r="A352" s="51" t="n"/>
      <c r="B352" s="26" t="n"/>
      <c r="C352" s="27" t="n"/>
      <c r="D352" s="26" t="n"/>
      <c r="E352" s="26" t="n"/>
      <c r="F352" s="28" t="n"/>
      <c r="G352" s="26" t="n"/>
      <c r="H352" s="26" t="n"/>
      <c r="I352" s="29" t="n"/>
      <c r="J352" s="30" t="n"/>
      <c r="K352" s="30" t="n"/>
      <c r="L352" s="26" t="n"/>
      <c r="M352" s="26" t="n"/>
      <c r="N352" s="27" t="n"/>
      <c r="O352" s="52" t="n"/>
      <c r="P352" s="52" t="n"/>
      <c r="Q352" s="30" t="n"/>
      <c r="R352" s="30" t="n"/>
      <c r="S352" s="30" t="n"/>
      <c r="T352" s="26" t="n"/>
      <c r="U352" s="26" t="n"/>
      <c r="V352" s="28" t="n"/>
      <c r="W352" s="32" t="n"/>
      <c r="X352" s="32" t="n"/>
      <c r="Y352" s="33">
        <f>IFERROR(IF(OR($R352="",$S352=""),"",ROUND(MOD($S352-$R352,1)*1440,0)),"")</f>
        <v/>
      </c>
      <c r="Z352" s="11">
        <f>IFERROR(IF(OR($T352&lt;&gt;"Delivered",$S352="",$K352=""),"",IF($S352&lt;=$K352,"Yes","No")),"")</f>
        <v/>
      </c>
      <c r="AA352" s="33">
        <f>IFERROR(IF(OR($T352&lt;&gt;"Delivered",$S352="",$K352=""),"",ROUND(MAX(0,($S352-$K352)*1440),0)),"")</f>
        <v/>
      </c>
      <c r="AB352" s="53">
        <f>IFERROR(IF(OR($P352="",$O352=""),"",$P352-$O352),"")</f>
        <v/>
      </c>
      <c r="AC352" s="35">
        <f>IFERROR(IF($P352="","",ROUND($P352*'Settings'!$B$6,2)),"")</f>
        <v/>
      </c>
      <c r="AD352" s="35">
        <f>IFERROR(IF($W352="","",MAX(0,$W352-IF($X352="",0,$X352))),"")</f>
        <v/>
      </c>
      <c r="AE352" s="16">
        <f>IFERROR(IF(COUNTA($A352:$X352)=0,"",IF(OR($A352="",$B352="",$C352="",$D352="",$E352="",$F352="",$G352="",$H352="",$I352="",$L352="",$M352="",$N352="",$T352=""),"Missing required field",IF(COUNTIFS($A$4:$A$1000,$A352,$B$4:$B$1000,$B352,$C$4:$C$1000,$C352)&gt;1,"Duplicate route stop",IF(OR($J352="",$K352=""),"Missing delivery window",IF($K352&lt;=$J352,"Invalid delivery window",IF(IFERROR(INDEX('Fleet Roster'!$C$4:$C$103,MATCH($L352,'Fleet Roster'!$A$4:$A$103,0)),"Not found")&lt;&gt;"Active","Driver not active",IF(IFERROR(INDEX('Fleet Roster'!$I$4:$I$103,MATCH($M352,'Fleet Roster'!$E$4:$E$103,0)),"Not found")&lt;&gt;"Active","Vehicle unavailable",IF(AND($T352="Delivered",OR($S352="",$P352="")),"Delivered row incomplete",IF(AND(OR($T352="Attempted",$T352="Exception"),$U352=""),"Missing exception code",IF(OR(NOT(ISNUMBER($N352)),$N352&lt;0,$N352&gt;'Settings'!$B$9),"Invalid package count",IF(OR(NOT(ISNUMBER($O352)),AND($P352&lt;&gt;"",NOT(ISNUMBER($P352))),$O352&lt;0,$O352&gt;'Settings'!$B$10,$P352&lt;0,$P352&gt;'Settings'!$B$10),"Invalid miles",IF($X352&gt;$W352,"COD collected exceeds amount","OK")))))))))))),"Review row")</f>
        <v/>
      </c>
    </row>
    <row r="353">
      <c r="A353" s="51" t="n"/>
      <c r="B353" s="26" t="n"/>
      <c r="C353" s="27" t="n"/>
      <c r="D353" s="26" t="n"/>
      <c r="E353" s="26" t="n"/>
      <c r="F353" s="28" t="n"/>
      <c r="G353" s="26" t="n"/>
      <c r="H353" s="26" t="n"/>
      <c r="I353" s="29" t="n"/>
      <c r="J353" s="30" t="n"/>
      <c r="K353" s="30" t="n"/>
      <c r="L353" s="26" t="n"/>
      <c r="M353" s="26" t="n"/>
      <c r="N353" s="27" t="n"/>
      <c r="O353" s="52" t="n"/>
      <c r="P353" s="52" t="n"/>
      <c r="Q353" s="30" t="n"/>
      <c r="R353" s="30" t="n"/>
      <c r="S353" s="30" t="n"/>
      <c r="T353" s="26" t="n"/>
      <c r="U353" s="26" t="n"/>
      <c r="V353" s="28" t="n"/>
      <c r="W353" s="32" t="n"/>
      <c r="X353" s="32" t="n"/>
      <c r="Y353" s="33">
        <f>IFERROR(IF(OR($R353="",$S353=""),"",ROUND(MOD($S353-$R353,1)*1440,0)),"")</f>
        <v/>
      </c>
      <c r="Z353" s="11">
        <f>IFERROR(IF(OR($T353&lt;&gt;"Delivered",$S353="",$K353=""),"",IF($S353&lt;=$K353,"Yes","No")),"")</f>
        <v/>
      </c>
      <c r="AA353" s="33">
        <f>IFERROR(IF(OR($T353&lt;&gt;"Delivered",$S353="",$K353=""),"",ROUND(MAX(0,($S353-$K353)*1440),0)),"")</f>
        <v/>
      </c>
      <c r="AB353" s="53">
        <f>IFERROR(IF(OR($P353="",$O353=""),"",$P353-$O353),"")</f>
        <v/>
      </c>
      <c r="AC353" s="35">
        <f>IFERROR(IF($P353="","",ROUND($P353*'Settings'!$B$6,2)),"")</f>
        <v/>
      </c>
      <c r="AD353" s="35">
        <f>IFERROR(IF($W353="","",MAX(0,$W353-IF($X353="",0,$X353))),"")</f>
        <v/>
      </c>
      <c r="AE353" s="16">
        <f>IFERROR(IF(COUNTA($A353:$X353)=0,"",IF(OR($A353="",$B353="",$C353="",$D353="",$E353="",$F353="",$G353="",$H353="",$I353="",$L353="",$M353="",$N353="",$T353=""),"Missing required field",IF(COUNTIFS($A$4:$A$1000,$A353,$B$4:$B$1000,$B353,$C$4:$C$1000,$C353)&gt;1,"Duplicate route stop",IF(OR($J353="",$K353=""),"Missing delivery window",IF($K353&lt;=$J353,"Invalid delivery window",IF(IFERROR(INDEX('Fleet Roster'!$C$4:$C$103,MATCH($L353,'Fleet Roster'!$A$4:$A$103,0)),"Not found")&lt;&gt;"Active","Driver not active",IF(IFERROR(INDEX('Fleet Roster'!$I$4:$I$103,MATCH($M353,'Fleet Roster'!$E$4:$E$103,0)),"Not found")&lt;&gt;"Active","Vehicle unavailable",IF(AND($T353="Delivered",OR($S353="",$P353="")),"Delivered row incomplete",IF(AND(OR($T353="Attempted",$T353="Exception"),$U353=""),"Missing exception code",IF(OR(NOT(ISNUMBER($N353)),$N353&lt;0,$N353&gt;'Settings'!$B$9),"Invalid package count",IF(OR(NOT(ISNUMBER($O353)),AND($P353&lt;&gt;"",NOT(ISNUMBER($P353))),$O353&lt;0,$O353&gt;'Settings'!$B$10,$P353&lt;0,$P353&gt;'Settings'!$B$10),"Invalid miles",IF($X353&gt;$W353,"COD collected exceeds amount","OK")))))))))))),"Review row")</f>
        <v/>
      </c>
    </row>
    <row r="354">
      <c r="A354" s="51" t="n"/>
      <c r="B354" s="26" t="n"/>
      <c r="C354" s="27" t="n"/>
      <c r="D354" s="26" t="n"/>
      <c r="E354" s="26" t="n"/>
      <c r="F354" s="28" t="n"/>
      <c r="G354" s="26" t="n"/>
      <c r="H354" s="26" t="n"/>
      <c r="I354" s="29" t="n"/>
      <c r="J354" s="30" t="n"/>
      <c r="K354" s="30" t="n"/>
      <c r="L354" s="26" t="n"/>
      <c r="M354" s="26" t="n"/>
      <c r="N354" s="27" t="n"/>
      <c r="O354" s="52" t="n"/>
      <c r="P354" s="52" t="n"/>
      <c r="Q354" s="30" t="n"/>
      <c r="R354" s="30" t="n"/>
      <c r="S354" s="30" t="n"/>
      <c r="T354" s="26" t="n"/>
      <c r="U354" s="26" t="n"/>
      <c r="V354" s="28" t="n"/>
      <c r="W354" s="32" t="n"/>
      <c r="X354" s="32" t="n"/>
      <c r="Y354" s="33">
        <f>IFERROR(IF(OR($R354="",$S354=""),"",ROUND(MOD($S354-$R354,1)*1440,0)),"")</f>
        <v/>
      </c>
      <c r="Z354" s="11">
        <f>IFERROR(IF(OR($T354&lt;&gt;"Delivered",$S354="",$K354=""),"",IF($S354&lt;=$K354,"Yes","No")),"")</f>
        <v/>
      </c>
      <c r="AA354" s="33">
        <f>IFERROR(IF(OR($T354&lt;&gt;"Delivered",$S354="",$K354=""),"",ROUND(MAX(0,($S354-$K354)*1440),0)),"")</f>
        <v/>
      </c>
      <c r="AB354" s="53">
        <f>IFERROR(IF(OR($P354="",$O354=""),"",$P354-$O354),"")</f>
        <v/>
      </c>
      <c r="AC354" s="35">
        <f>IFERROR(IF($P354="","",ROUND($P354*'Settings'!$B$6,2)),"")</f>
        <v/>
      </c>
      <c r="AD354" s="35">
        <f>IFERROR(IF($W354="","",MAX(0,$W354-IF($X354="",0,$X354))),"")</f>
        <v/>
      </c>
      <c r="AE354" s="16">
        <f>IFERROR(IF(COUNTA($A354:$X354)=0,"",IF(OR($A354="",$B354="",$C354="",$D354="",$E354="",$F354="",$G354="",$H354="",$I354="",$L354="",$M354="",$N354="",$T354=""),"Missing required field",IF(COUNTIFS($A$4:$A$1000,$A354,$B$4:$B$1000,$B354,$C$4:$C$1000,$C354)&gt;1,"Duplicate route stop",IF(OR($J354="",$K354=""),"Missing delivery window",IF($K354&lt;=$J354,"Invalid delivery window",IF(IFERROR(INDEX('Fleet Roster'!$C$4:$C$103,MATCH($L354,'Fleet Roster'!$A$4:$A$103,0)),"Not found")&lt;&gt;"Active","Driver not active",IF(IFERROR(INDEX('Fleet Roster'!$I$4:$I$103,MATCH($M354,'Fleet Roster'!$E$4:$E$103,0)),"Not found")&lt;&gt;"Active","Vehicle unavailable",IF(AND($T354="Delivered",OR($S354="",$P354="")),"Delivered row incomplete",IF(AND(OR($T354="Attempted",$T354="Exception"),$U354=""),"Missing exception code",IF(OR(NOT(ISNUMBER($N354)),$N354&lt;0,$N354&gt;'Settings'!$B$9),"Invalid package count",IF(OR(NOT(ISNUMBER($O354)),AND($P354&lt;&gt;"",NOT(ISNUMBER($P354))),$O354&lt;0,$O354&gt;'Settings'!$B$10,$P354&lt;0,$P354&gt;'Settings'!$B$10),"Invalid miles",IF($X354&gt;$W354,"COD collected exceeds amount","OK")))))))))))),"Review row")</f>
        <v/>
      </c>
    </row>
    <row r="355">
      <c r="A355" s="51" t="n"/>
      <c r="B355" s="26" t="n"/>
      <c r="C355" s="27" t="n"/>
      <c r="D355" s="26" t="n"/>
      <c r="E355" s="26" t="n"/>
      <c r="F355" s="28" t="n"/>
      <c r="G355" s="26" t="n"/>
      <c r="H355" s="26" t="n"/>
      <c r="I355" s="29" t="n"/>
      <c r="J355" s="30" t="n"/>
      <c r="K355" s="30" t="n"/>
      <c r="L355" s="26" t="n"/>
      <c r="M355" s="26" t="n"/>
      <c r="N355" s="27" t="n"/>
      <c r="O355" s="52" t="n"/>
      <c r="P355" s="52" t="n"/>
      <c r="Q355" s="30" t="n"/>
      <c r="R355" s="30" t="n"/>
      <c r="S355" s="30" t="n"/>
      <c r="T355" s="26" t="n"/>
      <c r="U355" s="26" t="n"/>
      <c r="V355" s="28" t="n"/>
      <c r="W355" s="32" t="n"/>
      <c r="X355" s="32" t="n"/>
      <c r="Y355" s="33">
        <f>IFERROR(IF(OR($R355="",$S355=""),"",ROUND(MOD($S355-$R355,1)*1440,0)),"")</f>
        <v/>
      </c>
      <c r="Z355" s="11">
        <f>IFERROR(IF(OR($T355&lt;&gt;"Delivered",$S355="",$K355=""),"",IF($S355&lt;=$K355,"Yes","No")),"")</f>
        <v/>
      </c>
      <c r="AA355" s="33">
        <f>IFERROR(IF(OR($T355&lt;&gt;"Delivered",$S355="",$K355=""),"",ROUND(MAX(0,($S355-$K355)*1440),0)),"")</f>
        <v/>
      </c>
      <c r="AB355" s="53">
        <f>IFERROR(IF(OR($P355="",$O355=""),"",$P355-$O355),"")</f>
        <v/>
      </c>
      <c r="AC355" s="35">
        <f>IFERROR(IF($P355="","",ROUND($P355*'Settings'!$B$6,2)),"")</f>
        <v/>
      </c>
      <c r="AD355" s="35">
        <f>IFERROR(IF($W355="","",MAX(0,$W355-IF($X355="",0,$X355))),"")</f>
        <v/>
      </c>
      <c r="AE355" s="16">
        <f>IFERROR(IF(COUNTA($A355:$X355)=0,"",IF(OR($A355="",$B355="",$C355="",$D355="",$E355="",$F355="",$G355="",$H355="",$I355="",$L355="",$M355="",$N355="",$T355=""),"Missing required field",IF(COUNTIFS($A$4:$A$1000,$A355,$B$4:$B$1000,$B355,$C$4:$C$1000,$C355)&gt;1,"Duplicate route stop",IF(OR($J355="",$K355=""),"Missing delivery window",IF($K355&lt;=$J355,"Invalid delivery window",IF(IFERROR(INDEX('Fleet Roster'!$C$4:$C$103,MATCH($L355,'Fleet Roster'!$A$4:$A$103,0)),"Not found")&lt;&gt;"Active","Driver not active",IF(IFERROR(INDEX('Fleet Roster'!$I$4:$I$103,MATCH($M355,'Fleet Roster'!$E$4:$E$103,0)),"Not found")&lt;&gt;"Active","Vehicle unavailable",IF(AND($T355="Delivered",OR($S355="",$P355="")),"Delivered row incomplete",IF(AND(OR($T355="Attempted",$T355="Exception"),$U355=""),"Missing exception code",IF(OR(NOT(ISNUMBER($N355)),$N355&lt;0,$N355&gt;'Settings'!$B$9),"Invalid package count",IF(OR(NOT(ISNUMBER($O355)),AND($P355&lt;&gt;"",NOT(ISNUMBER($P355))),$O355&lt;0,$O355&gt;'Settings'!$B$10,$P355&lt;0,$P355&gt;'Settings'!$B$10),"Invalid miles",IF($X355&gt;$W355,"COD collected exceeds amount","OK")))))))))))),"Review row")</f>
        <v/>
      </c>
    </row>
    <row r="356">
      <c r="A356" s="51" t="n"/>
      <c r="B356" s="26" t="n"/>
      <c r="C356" s="27" t="n"/>
      <c r="D356" s="26" t="n"/>
      <c r="E356" s="26" t="n"/>
      <c r="F356" s="28" t="n"/>
      <c r="G356" s="26" t="n"/>
      <c r="H356" s="26" t="n"/>
      <c r="I356" s="29" t="n"/>
      <c r="J356" s="30" t="n"/>
      <c r="K356" s="30" t="n"/>
      <c r="L356" s="26" t="n"/>
      <c r="M356" s="26" t="n"/>
      <c r="N356" s="27" t="n"/>
      <c r="O356" s="52" t="n"/>
      <c r="P356" s="52" t="n"/>
      <c r="Q356" s="30" t="n"/>
      <c r="R356" s="30" t="n"/>
      <c r="S356" s="30" t="n"/>
      <c r="T356" s="26" t="n"/>
      <c r="U356" s="26" t="n"/>
      <c r="V356" s="28" t="n"/>
      <c r="W356" s="32" t="n"/>
      <c r="X356" s="32" t="n"/>
      <c r="Y356" s="33">
        <f>IFERROR(IF(OR($R356="",$S356=""),"",ROUND(MOD($S356-$R356,1)*1440,0)),"")</f>
        <v/>
      </c>
      <c r="Z356" s="11">
        <f>IFERROR(IF(OR($T356&lt;&gt;"Delivered",$S356="",$K356=""),"",IF($S356&lt;=$K356,"Yes","No")),"")</f>
        <v/>
      </c>
      <c r="AA356" s="33">
        <f>IFERROR(IF(OR($T356&lt;&gt;"Delivered",$S356="",$K356=""),"",ROUND(MAX(0,($S356-$K356)*1440),0)),"")</f>
        <v/>
      </c>
      <c r="AB356" s="53">
        <f>IFERROR(IF(OR($P356="",$O356=""),"",$P356-$O356),"")</f>
        <v/>
      </c>
      <c r="AC356" s="35">
        <f>IFERROR(IF($P356="","",ROUND($P356*'Settings'!$B$6,2)),"")</f>
        <v/>
      </c>
      <c r="AD356" s="35">
        <f>IFERROR(IF($W356="","",MAX(0,$W356-IF($X356="",0,$X356))),"")</f>
        <v/>
      </c>
      <c r="AE356" s="16">
        <f>IFERROR(IF(COUNTA($A356:$X356)=0,"",IF(OR($A356="",$B356="",$C356="",$D356="",$E356="",$F356="",$G356="",$H356="",$I356="",$L356="",$M356="",$N356="",$T356=""),"Missing required field",IF(COUNTIFS($A$4:$A$1000,$A356,$B$4:$B$1000,$B356,$C$4:$C$1000,$C356)&gt;1,"Duplicate route stop",IF(OR($J356="",$K356=""),"Missing delivery window",IF($K356&lt;=$J356,"Invalid delivery window",IF(IFERROR(INDEX('Fleet Roster'!$C$4:$C$103,MATCH($L356,'Fleet Roster'!$A$4:$A$103,0)),"Not found")&lt;&gt;"Active","Driver not active",IF(IFERROR(INDEX('Fleet Roster'!$I$4:$I$103,MATCH($M356,'Fleet Roster'!$E$4:$E$103,0)),"Not found")&lt;&gt;"Active","Vehicle unavailable",IF(AND($T356="Delivered",OR($S356="",$P356="")),"Delivered row incomplete",IF(AND(OR($T356="Attempted",$T356="Exception"),$U356=""),"Missing exception code",IF(OR(NOT(ISNUMBER($N356)),$N356&lt;0,$N356&gt;'Settings'!$B$9),"Invalid package count",IF(OR(NOT(ISNUMBER($O356)),AND($P356&lt;&gt;"",NOT(ISNUMBER($P356))),$O356&lt;0,$O356&gt;'Settings'!$B$10,$P356&lt;0,$P356&gt;'Settings'!$B$10),"Invalid miles",IF($X356&gt;$W356,"COD collected exceeds amount","OK")))))))))))),"Review row")</f>
        <v/>
      </c>
    </row>
    <row r="357">
      <c r="A357" s="51" t="n"/>
      <c r="B357" s="26" t="n"/>
      <c r="C357" s="27" t="n"/>
      <c r="D357" s="26" t="n"/>
      <c r="E357" s="26" t="n"/>
      <c r="F357" s="28" t="n"/>
      <c r="G357" s="26" t="n"/>
      <c r="H357" s="26" t="n"/>
      <c r="I357" s="29" t="n"/>
      <c r="J357" s="30" t="n"/>
      <c r="K357" s="30" t="n"/>
      <c r="L357" s="26" t="n"/>
      <c r="M357" s="26" t="n"/>
      <c r="N357" s="27" t="n"/>
      <c r="O357" s="52" t="n"/>
      <c r="P357" s="52" t="n"/>
      <c r="Q357" s="30" t="n"/>
      <c r="R357" s="30" t="n"/>
      <c r="S357" s="30" t="n"/>
      <c r="T357" s="26" t="n"/>
      <c r="U357" s="26" t="n"/>
      <c r="V357" s="28" t="n"/>
      <c r="W357" s="32" t="n"/>
      <c r="X357" s="32" t="n"/>
      <c r="Y357" s="33">
        <f>IFERROR(IF(OR($R357="",$S357=""),"",ROUND(MOD($S357-$R357,1)*1440,0)),"")</f>
        <v/>
      </c>
      <c r="Z357" s="11">
        <f>IFERROR(IF(OR($T357&lt;&gt;"Delivered",$S357="",$K357=""),"",IF($S357&lt;=$K357,"Yes","No")),"")</f>
        <v/>
      </c>
      <c r="AA357" s="33">
        <f>IFERROR(IF(OR($T357&lt;&gt;"Delivered",$S357="",$K357=""),"",ROUND(MAX(0,($S357-$K357)*1440),0)),"")</f>
        <v/>
      </c>
      <c r="AB357" s="53">
        <f>IFERROR(IF(OR($P357="",$O357=""),"",$P357-$O357),"")</f>
        <v/>
      </c>
      <c r="AC357" s="35">
        <f>IFERROR(IF($P357="","",ROUND($P357*'Settings'!$B$6,2)),"")</f>
        <v/>
      </c>
      <c r="AD357" s="35">
        <f>IFERROR(IF($W357="","",MAX(0,$W357-IF($X357="",0,$X357))),"")</f>
        <v/>
      </c>
      <c r="AE357" s="16">
        <f>IFERROR(IF(COUNTA($A357:$X357)=0,"",IF(OR($A357="",$B357="",$C357="",$D357="",$E357="",$F357="",$G357="",$H357="",$I357="",$L357="",$M357="",$N357="",$T357=""),"Missing required field",IF(COUNTIFS($A$4:$A$1000,$A357,$B$4:$B$1000,$B357,$C$4:$C$1000,$C357)&gt;1,"Duplicate route stop",IF(OR($J357="",$K357=""),"Missing delivery window",IF($K357&lt;=$J357,"Invalid delivery window",IF(IFERROR(INDEX('Fleet Roster'!$C$4:$C$103,MATCH($L357,'Fleet Roster'!$A$4:$A$103,0)),"Not found")&lt;&gt;"Active","Driver not active",IF(IFERROR(INDEX('Fleet Roster'!$I$4:$I$103,MATCH($M357,'Fleet Roster'!$E$4:$E$103,0)),"Not found")&lt;&gt;"Active","Vehicle unavailable",IF(AND($T357="Delivered",OR($S357="",$P357="")),"Delivered row incomplete",IF(AND(OR($T357="Attempted",$T357="Exception"),$U357=""),"Missing exception code",IF(OR(NOT(ISNUMBER($N357)),$N357&lt;0,$N357&gt;'Settings'!$B$9),"Invalid package count",IF(OR(NOT(ISNUMBER($O357)),AND($P357&lt;&gt;"",NOT(ISNUMBER($P357))),$O357&lt;0,$O357&gt;'Settings'!$B$10,$P357&lt;0,$P357&gt;'Settings'!$B$10),"Invalid miles",IF($X357&gt;$W357,"COD collected exceeds amount","OK")))))))))))),"Review row")</f>
        <v/>
      </c>
    </row>
    <row r="358">
      <c r="A358" s="51" t="n"/>
      <c r="B358" s="26" t="n"/>
      <c r="C358" s="27" t="n"/>
      <c r="D358" s="26" t="n"/>
      <c r="E358" s="26" t="n"/>
      <c r="F358" s="28" t="n"/>
      <c r="G358" s="26" t="n"/>
      <c r="H358" s="26" t="n"/>
      <c r="I358" s="29" t="n"/>
      <c r="J358" s="30" t="n"/>
      <c r="K358" s="30" t="n"/>
      <c r="L358" s="26" t="n"/>
      <c r="M358" s="26" t="n"/>
      <c r="N358" s="27" t="n"/>
      <c r="O358" s="52" t="n"/>
      <c r="P358" s="52" t="n"/>
      <c r="Q358" s="30" t="n"/>
      <c r="R358" s="30" t="n"/>
      <c r="S358" s="30" t="n"/>
      <c r="T358" s="26" t="n"/>
      <c r="U358" s="26" t="n"/>
      <c r="V358" s="28" t="n"/>
      <c r="W358" s="32" t="n"/>
      <c r="X358" s="32" t="n"/>
      <c r="Y358" s="33">
        <f>IFERROR(IF(OR($R358="",$S358=""),"",ROUND(MOD($S358-$R358,1)*1440,0)),"")</f>
        <v/>
      </c>
      <c r="Z358" s="11">
        <f>IFERROR(IF(OR($T358&lt;&gt;"Delivered",$S358="",$K358=""),"",IF($S358&lt;=$K358,"Yes","No")),"")</f>
        <v/>
      </c>
      <c r="AA358" s="33">
        <f>IFERROR(IF(OR($T358&lt;&gt;"Delivered",$S358="",$K358=""),"",ROUND(MAX(0,($S358-$K358)*1440),0)),"")</f>
        <v/>
      </c>
      <c r="AB358" s="53">
        <f>IFERROR(IF(OR($P358="",$O358=""),"",$P358-$O358),"")</f>
        <v/>
      </c>
      <c r="AC358" s="35">
        <f>IFERROR(IF($P358="","",ROUND($P358*'Settings'!$B$6,2)),"")</f>
        <v/>
      </c>
      <c r="AD358" s="35">
        <f>IFERROR(IF($W358="","",MAX(0,$W358-IF($X358="",0,$X358))),"")</f>
        <v/>
      </c>
      <c r="AE358" s="16">
        <f>IFERROR(IF(COUNTA($A358:$X358)=0,"",IF(OR($A358="",$B358="",$C358="",$D358="",$E358="",$F358="",$G358="",$H358="",$I358="",$L358="",$M358="",$N358="",$T358=""),"Missing required field",IF(COUNTIFS($A$4:$A$1000,$A358,$B$4:$B$1000,$B358,$C$4:$C$1000,$C358)&gt;1,"Duplicate route stop",IF(OR($J358="",$K358=""),"Missing delivery window",IF($K358&lt;=$J358,"Invalid delivery window",IF(IFERROR(INDEX('Fleet Roster'!$C$4:$C$103,MATCH($L358,'Fleet Roster'!$A$4:$A$103,0)),"Not found")&lt;&gt;"Active","Driver not active",IF(IFERROR(INDEX('Fleet Roster'!$I$4:$I$103,MATCH($M358,'Fleet Roster'!$E$4:$E$103,0)),"Not found")&lt;&gt;"Active","Vehicle unavailable",IF(AND($T358="Delivered",OR($S358="",$P358="")),"Delivered row incomplete",IF(AND(OR($T358="Attempted",$T358="Exception"),$U358=""),"Missing exception code",IF(OR(NOT(ISNUMBER($N358)),$N358&lt;0,$N358&gt;'Settings'!$B$9),"Invalid package count",IF(OR(NOT(ISNUMBER($O358)),AND($P358&lt;&gt;"",NOT(ISNUMBER($P358))),$O358&lt;0,$O358&gt;'Settings'!$B$10,$P358&lt;0,$P358&gt;'Settings'!$B$10),"Invalid miles",IF($X358&gt;$W358,"COD collected exceeds amount","OK")))))))))))),"Review row")</f>
        <v/>
      </c>
    </row>
    <row r="359">
      <c r="A359" s="51" t="n"/>
      <c r="B359" s="26" t="n"/>
      <c r="C359" s="27" t="n"/>
      <c r="D359" s="26" t="n"/>
      <c r="E359" s="26" t="n"/>
      <c r="F359" s="28" t="n"/>
      <c r="G359" s="26" t="n"/>
      <c r="H359" s="26" t="n"/>
      <c r="I359" s="29" t="n"/>
      <c r="J359" s="30" t="n"/>
      <c r="K359" s="30" t="n"/>
      <c r="L359" s="26" t="n"/>
      <c r="M359" s="26" t="n"/>
      <c r="N359" s="27" t="n"/>
      <c r="O359" s="52" t="n"/>
      <c r="P359" s="52" t="n"/>
      <c r="Q359" s="30" t="n"/>
      <c r="R359" s="30" t="n"/>
      <c r="S359" s="30" t="n"/>
      <c r="T359" s="26" t="n"/>
      <c r="U359" s="26" t="n"/>
      <c r="V359" s="28" t="n"/>
      <c r="W359" s="32" t="n"/>
      <c r="X359" s="32" t="n"/>
      <c r="Y359" s="33">
        <f>IFERROR(IF(OR($R359="",$S359=""),"",ROUND(MOD($S359-$R359,1)*1440,0)),"")</f>
        <v/>
      </c>
      <c r="Z359" s="11">
        <f>IFERROR(IF(OR($T359&lt;&gt;"Delivered",$S359="",$K359=""),"",IF($S359&lt;=$K359,"Yes","No")),"")</f>
        <v/>
      </c>
      <c r="AA359" s="33">
        <f>IFERROR(IF(OR($T359&lt;&gt;"Delivered",$S359="",$K359=""),"",ROUND(MAX(0,($S359-$K359)*1440),0)),"")</f>
        <v/>
      </c>
      <c r="AB359" s="53">
        <f>IFERROR(IF(OR($P359="",$O359=""),"",$P359-$O359),"")</f>
        <v/>
      </c>
      <c r="AC359" s="35">
        <f>IFERROR(IF($P359="","",ROUND($P359*'Settings'!$B$6,2)),"")</f>
        <v/>
      </c>
      <c r="AD359" s="35">
        <f>IFERROR(IF($W359="","",MAX(0,$W359-IF($X359="",0,$X359))),"")</f>
        <v/>
      </c>
      <c r="AE359" s="16">
        <f>IFERROR(IF(COUNTA($A359:$X359)=0,"",IF(OR($A359="",$B359="",$C359="",$D359="",$E359="",$F359="",$G359="",$H359="",$I359="",$L359="",$M359="",$N359="",$T359=""),"Missing required field",IF(COUNTIFS($A$4:$A$1000,$A359,$B$4:$B$1000,$B359,$C$4:$C$1000,$C359)&gt;1,"Duplicate route stop",IF(OR($J359="",$K359=""),"Missing delivery window",IF($K359&lt;=$J359,"Invalid delivery window",IF(IFERROR(INDEX('Fleet Roster'!$C$4:$C$103,MATCH($L359,'Fleet Roster'!$A$4:$A$103,0)),"Not found")&lt;&gt;"Active","Driver not active",IF(IFERROR(INDEX('Fleet Roster'!$I$4:$I$103,MATCH($M359,'Fleet Roster'!$E$4:$E$103,0)),"Not found")&lt;&gt;"Active","Vehicle unavailable",IF(AND($T359="Delivered",OR($S359="",$P359="")),"Delivered row incomplete",IF(AND(OR($T359="Attempted",$T359="Exception"),$U359=""),"Missing exception code",IF(OR(NOT(ISNUMBER($N359)),$N359&lt;0,$N359&gt;'Settings'!$B$9),"Invalid package count",IF(OR(NOT(ISNUMBER($O359)),AND($P359&lt;&gt;"",NOT(ISNUMBER($P359))),$O359&lt;0,$O359&gt;'Settings'!$B$10,$P359&lt;0,$P359&gt;'Settings'!$B$10),"Invalid miles",IF($X359&gt;$W359,"COD collected exceeds amount","OK")))))))))))),"Review row")</f>
        <v/>
      </c>
    </row>
    <row r="360">
      <c r="A360" s="51" t="n"/>
      <c r="B360" s="26" t="n"/>
      <c r="C360" s="27" t="n"/>
      <c r="D360" s="26" t="n"/>
      <c r="E360" s="26" t="n"/>
      <c r="F360" s="28" t="n"/>
      <c r="G360" s="26" t="n"/>
      <c r="H360" s="26" t="n"/>
      <c r="I360" s="29" t="n"/>
      <c r="J360" s="30" t="n"/>
      <c r="K360" s="30" t="n"/>
      <c r="L360" s="26" t="n"/>
      <c r="M360" s="26" t="n"/>
      <c r="N360" s="27" t="n"/>
      <c r="O360" s="52" t="n"/>
      <c r="P360" s="52" t="n"/>
      <c r="Q360" s="30" t="n"/>
      <c r="R360" s="30" t="n"/>
      <c r="S360" s="30" t="n"/>
      <c r="T360" s="26" t="n"/>
      <c r="U360" s="26" t="n"/>
      <c r="V360" s="28" t="n"/>
      <c r="W360" s="32" t="n"/>
      <c r="X360" s="32" t="n"/>
      <c r="Y360" s="33">
        <f>IFERROR(IF(OR($R360="",$S360=""),"",ROUND(MOD($S360-$R360,1)*1440,0)),"")</f>
        <v/>
      </c>
      <c r="Z360" s="11">
        <f>IFERROR(IF(OR($T360&lt;&gt;"Delivered",$S360="",$K360=""),"",IF($S360&lt;=$K360,"Yes","No")),"")</f>
        <v/>
      </c>
      <c r="AA360" s="33">
        <f>IFERROR(IF(OR($T360&lt;&gt;"Delivered",$S360="",$K360=""),"",ROUND(MAX(0,($S360-$K360)*1440),0)),"")</f>
        <v/>
      </c>
      <c r="AB360" s="53">
        <f>IFERROR(IF(OR($P360="",$O360=""),"",$P360-$O360),"")</f>
        <v/>
      </c>
      <c r="AC360" s="35">
        <f>IFERROR(IF($P360="","",ROUND($P360*'Settings'!$B$6,2)),"")</f>
        <v/>
      </c>
      <c r="AD360" s="35">
        <f>IFERROR(IF($W360="","",MAX(0,$W360-IF($X360="",0,$X360))),"")</f>
        <v/>
      </c>
      <c r="AE360" s="16">
        <f>IFERROR(IF(COUNTA($A360:$X360)=0,"",IF(OR($A360="",$B360="",$C360="",$D360="",$E360="",$F360="",$G360="",$H360="",$I360="",$L360="",$M360="",$N360="",$T360=""),"Missing required field",IF(COUNTIFS($A$4:$A$1000,$A360,$B$4:$B$1000,$B360,$C$4:$C$1000,$C360)&gt;1,"Duplicate route stop",IF(OR($J360="",$K360=""),"Missing delivery window",IF($K360&lt;=$J360,"Invalid delivery window",IF(IFERROR(INDEX('Fleet Roster'!$C$4:$C$103,MATCH($L360,'Fleet Roster'!$A$4:$A$103,0)),"Not found")&lt;&gt;"Active","Driver not active",IF(IFERROR(INDEX('Fleet Roster'!$I$4:$I$103,MATCH($M360,'Fleet Roster'!$E$4:$E$103,0)),"Not found")&lt;&gt;"Active","Vehicle unavailable",IF(AND($T360="Delivered",OR($S360="",$P360="")),"Delivered row incomplete",IF(AND(OR($T360="Attempted",$T360="Exception"),$U360=""),"Missing exception code",IF(OR(NOT(ISNUMBER($N360)),$N360&lt;0,$N360&gt;'Settings'!$B$9),"Invalid package count",IF(OR(NOT(ISNUMBER($O360)),AND($P360&lt;&gt;"",NOT(ISNUMBER($P360))),$O360&lt;0,$O360&gt;'Settings'!$B$10,$P360&lt;0,$P360&gt;'Settings'!$B$10),"Invalid miles",IF($X360&gt;$W360,"COD collected exceeds amount","OK")))))))))))),"Review row")</f>
        <v/>
      </c>
    </row>
    <row r="361">
      <c r="A361" s="51" t="n"/>
      <c r="B361" s="26" t="n"/>
      <c r="C361" s="27" t="n"/>
      <c r="D361" s="26" t="n"/>
      <c r="E361" s="26" t="n"/>
      <c r="F361" s="28" t="n"/>
      <c r="G361" s="26" t="n"/>
      <c r="H361" s="26" t="n"/>
      <c r="I361" s="29" t="n"/>
      <c r="J361" s="30" t="n"/>
      <c r="K361" s="30" t="n"/>
      <c r="L361" s="26" t="n"/>
      <c r="M361" s="26" t="n"/>
      <c r="N361" s="27" t="n"/>
      <c r="O361" s="52" t="n"/>
      <c r="P361" s="52" t="n"/>
      <c r="Q361" s="30" t="n"/>
      <c r="R361" s="30" t="n"/>
      <c r="S361" s="30" t="n"/>
      <c r="T361" s="26" t="n"/>
      <c r="U361" s="26" t="n"/>
      <c r="V361" s="28" t="n"/>
      <c r="W361" s="32" t="n"/>
      <c r="X361" s="32" t="n"/>
      <c r="Y361" s="33">
        <f>IFERROR(IF(OR($R361="",$S361=""),"",ROUND(MOD($S361-$R361,1)*1440,0)),"")</f>
        <v/>
      </c>
      <c r="Z361" s="11">
        <f>IFERROR(IF(OR($T361&lt;&gt;"Delivered",$S361="",$K361=""),"",IF($S361&lt;=$K361,"Yes","No")),"")</f>
        <v/>
      </c>
      <c r="AA361" s="33">
        <f>IFERROR(IF(OR($T361&lt;&gt;"Delivered",$S361="",$K361=""),"",ROUND(MAX(0,($S361-$K361)*1440),0)),"")</f>
        <v/>
      </c>
      <c r="AB361" s="53">
        <f>IFERROR(IF(OR($P361="",$O361=""),"",$P361-$O361),"")</f>
        <v/>
      </c>
      <c r="AC361" s="35">
        <f>IFERROR(IF($P361="","",ROUND($P361*'Settings'!$B$6,2)),"")</f>
        <v/>
      </c>
      <c r="AD361" s="35">
        <f>IFERROR(IF($W361="","",MAX(0,$W361-IF($X361="",0,$X361))),"")</f>
        <v/>
      </c>
      <c r="AE361" s="16">
        <f>IFERROR(IF(COUNTA($A361:$X361)=0,"",IF(OR($A361="",$B361="",$C361="",$D361="",$E361="",$F361="",$G361="",$H361="",$I361="",$L361="",$M361="",$N361="",$T361=""),"Missing required field",IF(COUNTIFS($A$4:$A$1000,$A361,$B$4:$B$1000,$B361,$C$4:$C$1000,$C361)&gt;1,"Duplicate route stop",IF(OR($J361="",$K361=""),"Missing delivery window",IF($K361&lt;=$J361,"Invalid delivery window",IF(IFERROR(INDEX('Fleet Roster'!$C$4:$C$103,MATCH($L361,'Fleet Roster'!$A$4:$A$103,0)),"Not found")&lt;&gt;"Active","Driver not active",IF(IFERROR(INDEX('Fleet Roster'!$I$4:$I$103,MATCH($M361,'Fleet Roster'!$E$4:$E$103,0)),"Not found")&lt;&gt;"Active","Vehicle unavailable",IF(AND($T361="Delivered",OR($S361="",$P361="")),"Delivered row incomplete",IF(AND(OR($T361="Attempted",$T361="Exception"),$U361=""),"Missing exception code",IF(OR(NOT(ISNUMBER($N361)),$N361&lt;0,$N361&gt;'Settings'!$B$9),"Invalid package count",IF(OR(NOT(ISNUMBER($O361)),AND($P361&lt;&gt;"",NOT(ISNUMBER($P361))),$O361&lt;0,$O361&gt;'Settings'!$B$10,$P361&lt;0,$P361&gt;'Settings'!$B$10),"Invalid miles",IF($X361&gt;$W361,"COD collected exceeds amount","OK")))))))))))),"Review row")</f>
        <v/>
      </c>
    </row>
    <row r="362">
      <c r="A362" s="51" t="n"/>
      <c r="B362" s="26" t="n"/>
      <c r="C362" s="27" t="n"/>
      <c r="D362" s="26" t="n"/>
      <c r="E362" s="26" t="n"/>
      <c r="F362" s="28" t="n"/>
      <c r="G362" s="26" t="n"/>
      <c r="H362" s="26" t="n"/>
      <c r="I362" s="29" t="n"/>
      <c r="J362" s="30" t="n"/>
      <c r="K362" s="30" t="n"/>
      <c r="L362" s="26" t="n"/>
      <c r="M362" s="26" t="n"/>
      <c r="N362" s="27" t="n"/>
      <c r="O362" s="52" t="n"/>
      <c r="P362" s="52" t="n"/>
      <c r="Q362" s="30" t="n"/>
      <c r="R362" s="30" t="n"/>
      <c r="S362" s="30" t="n"/>
      <c r="T362" s="26" t="n"/>
      <c r="U362" s="26" t="n"/>
      <c r="V362" s="28" t="n"/>
      <c r="W362" s="32" t="n"/>
      <c r="X362" s="32" t="n"/>
      <c r="Y362" s="33">
        <f>IFERROR(IF(OR($R362="",$S362=""),"",ROUND(MOD($S362-$R362,1)*1440,0)),"")</f>
        <v/>
      </c>
      <c r="Z362" s="11">
        <f>IFERROR(IF(OR($T362&lt;&gt;"Delivered",$S362="",$K362=""),"",IF($S362&lt;=$K362,"Yes","No")),"")</f>
        <v/>
      </c>
      <c r="AA362" s="33">
        <f>IFERROR(IF(OR($T362&lt;&gt;"Delivered",$S362="",$K362=""),"",ROUND(MAX(0,($S362-$K362)*1440),0)),"")</f>
        <v/>
      </c>
      <c r="AB362" s="53">
        <f>IFERROR(IF(OR($P362="",$O362=""),"",$P362-$O362),"")</f>
        <v/>
      </c>
      <c r="AC362" s="35">
        <f>IFERROR(IF($P362="","",ROUND($P362*'Settings'!$B$6,2)),"")</f>
        <v/>
      </c>
      <c r="AD362" s="35">
        <f>IFERROR(IF($W362="","",MAX(0,$W362-IF($X362="",0,$X362))),"")</f>
        <v/>
      </c>
      <c r="AE362" s="16">
        <f>IFERROR(IF(COUNTA($A362:$X362)=0,"",IF(OR($A362="",$B362="",$C362="",$D362="",$E362="",$F362="",$G362="",$H362="",$I362="",$L362="",$M362="",$N362="",$T362=""),"Missing required field",IF(COUNTIFS($A$4:$A$1000,$A362,$B$4:$B$1000,$B362,$C$4:$C$1000,$C362)&gt;1,"Duplicate route stop",IF(OR($J362="",$K362=""),"Missing delivery window",IF($K362&lt;=$J362,"Invalid delivery window",IF(IFERROR(INDEX('Fleet Roster'!$C$4:$C$103,MATCH($L362,'Fleet Roster'!$A$4:$A$103,0)),"Not found")&lt;&gt;"Active","Driver not active",IF(IFERROR(INDEX('Fleet Roster'!$I$4:$I$103,MATCH($M362,'Fleet Roster'!$E$4:$E$103,0)),"Not found")&lt;&gt;"Active","Vehicle unavailable",IF(AND($T362="Delivered",OR($S362="",$P362="")),"Delivered row incomplete",IF(AND(OR($T362="Attempted",$T362="Exception"),$U362=""),"Missing exception code",IF(OR(NOT(ISNUMBER($N362)),$N362&lt;0,$N362&gt;'Settings'!$B$9),"Invalid package count",IF(OR(NOT(ISNUMBER($O362)),AND($P362&lt;&gt;"",NOT(ISNUMBER($P362))),$O362&lt;0,$O362&gt;'Settings'!$B$10,$P362&lt;0,$P362&gt;'Settings'!$B$10),"Invalid miles",IF($X362&gt;$W362,"COD collected exceeds amount","OK")))))))))))),"Review row")</f>
        <v/>
      </c>
    </row>
    <row r="363">
      <c r="A363" s="51" t="n"/>
      <c r="B363" s="26" t="n"/>
      <c r="C363" s="27" t="n"/>
      <c r="D363" s="26" t="n"/>
      <c r="E363" s="26" t="n"/>
      <c r="F363" s="28" t="n"/>
      <c r="G363" s="26" t="n"/>
      <c r="H363" s="26" t="n"/>
      <c r="I363" s="29" t="n"/>
      <c r="J363" s="30" t="n"/>
      <c r="K363" s="30" t="n"/>
      <c r="L363" s="26" t="n"/>
      <c r="M363" s="26" t="n"/>
      <c r="N363" s="27" t="n"/>
      <c r="O363" s="52" t="n"/>
      <c r="P363" s="52" t="n"/>
      <c r="Q363" s="30" t="n"/>
      <c r="R363" s="30" t="n"/>
      <c r="S363" s="30" t="n"/>
      <c r="T363" s="26" t="n"/>
      <c r="U363" s="26" t="n"/>
      <c r="V363" s="28" t="n"/>
      <c r="W363" s="32" t="n"/>
      <c r="X363" s="32" t="n"/>
      <c r="Y363" s="33">
        <f>IFERROR(IF(OR($R363="",$S363=""),"",ROUND(MOD($S363-$R363,1)*1440,0)),"")</f>
        <v/>
      </c>
      <c r="Z363" s="11">
        <f>IFERROR(IF(OR($T363&lt;&gt;"Delivered",$S363="",$K363=""),"",IF($S363&lt;=$K363,"Yes","No")),"")</f>
        <v/>
      </c>
      <c r="AA363" s="33">
        <f>IFERROR(IF(OR($T363&lt;&gt;"Delivered",$S363="",$K363=""),"",ROUND(MAX(0,($S363-$K363)*1440),0)),"")</f>
        <v/>
      </c>
      <c r="AB363" s="53">
        <f>IFERROR(IF(OR($P363="",$O363=""),"",$P363-$O363),"")</f>
        <v/>
      </c>
      <c r="AC363" s="35">
        <f>IFERROR(IF($P363="","",ROUND($P363*'Settings'!$B$6,2)),"")</f>
        <v/>
      </c>
      <c r="AD363" s="35">
        <f>IFERROR(IF($W363="","",MAX(0,$W363-IF($X363="",0,$X363))),"")</f>
        <v/>
      </c>
      <c r="AE363" s="16">
        <f>IFERROR(IF(COUNTA($A363:$X363)=0,"",IF(OR($A363="",$B363="",$C363="",$D363="",$E363="",$F363="",$G363="",$H363="",$I363="",$L363="",$M363="",$N363="",$T363=""),"Missing required field",IF(COUNTIFS($A$4:$A$1000,$A363,$B$4:$B$1000,$B363,$C$4:$C$1000,$C363)&gt;1,"Duplicate route stop",IF(OR($J363="",$K363=""),"Missing delivery window",IF($K363&lt;=$J363,"Invalid delivery window",IF(IFERROR(INDEX('Fleet Roster'!$C$4:$C$103,MATCH($L363,'Fleet Roster'!$A$4:$A$103,0)),"Not found")&lt;&gt;"Active","Driver not active",IF(IFERROR(INDEX('Fleet Roster'!$I$4:$I$103,MATCH($M363,'Fleet Roster'!$E$4:$E$103,0)),"Not found")&lt;&gt;"Active","Vehicle unavailable",IF(AND($T363="Delivered",OR($S363="",$P363="")),"Delivered row incomplete",IF(AND(OR($T363="Attempted",$T363="Exception"),$U363=""),"Missing exception code",IF(OR(NOT(ISNUMBER($N363)),$N363&lt;0,$N363&gt;'Settings'!$B$9),"Invalid package count",IF(OR(NOT(ISNUMBER($O363)),AND($P363&lt;&gt;"",NOT(ISNUMBER($P363))),$O363&lt;0,$O363&gt;'Settings'!$B$10,$P363&lt;0,$P363&gt;'Settings'!$B$10),"Invalid miles",IF($X363&gt;$W363,"COD collected exceeds amount","OK")))))))))))),"Review row")</f>
        <v/>
      </c>
    </row>
    <row r="364">
      <c r="A364" s="51" t="n"/>
      <c r="B364" s="26" t="n"/>
      <c r="C364" s="27" t="n"/>
      <c r="D364" s="26" t="n"/>
      <c r="E364" s="26" t="n"/>
      <c r="F364" s="28" t="n"/>
      <c r="G364" s="26" t="n"/>
      <c r="H364" s="26" t="n"/>
      <c r="I364" s="29" t="n"/>
      <c r="J364" s="30" t="n"/>
      <c r="K364" s="30" t="n"/>
      <c r="L364" s="26" t="n"/>
      <c r="M364" s="26" t="n"/>
      <c r="N364" s="27" t="n"/>
      <c r="O364" s="52" t="n"/>
      <c r="P364" s="52" t="n"/>
      <c r="Q364" s="30" t="n"/>
      <c r="R364" s="30" t="n"/>
      <c r="S364" s="30" t="n"/>
      <c r="T364" s="26" t="n"/>
      <c r="U364" s="26" t="n"/>
      <c r="V364" s="28" t="n"/>
      <c r="W364" s="32" t="n"/>
      <c r="X364" s="32" t="n"/>
      <c r="Y364" s="33">
        <f>IFERROR(IF(OR($R364="",$S364=""),"",ROUND(MOD($S364-$R364,1)*1440,0)),"")</f>
        <v/>
      </c>
      <c r="Z364" s="11">
        <f>IFERROR(IF(OR($T364&lt;&gt;"Delivered",$S364="",$K364=""),"",IF($S364&lt;=$K364,"Yes","No")),"")</f>
        <v/>
      </c>
      <c r="AA364" s="33">
        <f>IFERROR(IF(OR($T364&lt;&gt;"Delivered",$S364="",$K364=""),"",ROUND(MAX(0,($S364-$K364)*1440),0)),"")</f>
        <v/>
      </c>
      <c r="AB364" s="53">
        <f>IFERROR(IF(OR($P364="",$O364=""),"",$P364-$O364),"")</f>
        <v/>
      </c>
      <c r="AC364" s="35">
        <f>IFERROR(IF($P364="","",ROUND($P364*'Settings'!$B$6,2)),"")</f>
        <v/>
      </c>
      <c r="AD364" s="35">
        <f>IFERROR(IF($W364="","",MAX(0,$W364-IF($X364="",0,$X364))),"")</f>
        <v/>
      </c>
      <c r="AE364" s="16">
        <f>IFERROR(IF(COUNTA($A364:$X364)=0,"",IF(OR($A364="",$B364="",$C364="",$D364="",$E364="",$F364="",$G364="",$H364="",$I364="",$L364="",$M364="",$N364="",$T364=""),"Missing required field",IF(COUNTIFS($A$4:$A$1000,$A364,$B$4:$B$1000,$B364,$C$4:$C$1000,$C364)&gt;1,"Duplicate route stop",IF(OR($J364="",$K364=""),"Missing delivery window",IF($K364&lt;=$J364,"Invalid delivery window",IF(IFERROR(INDEX('Fleet Roster'!$C$4:$C$103,MATCH($L364,'Fleet Roster'!$A$4:$A$103,0)),"Not found")&lt;&gt;"Active","Driver not active",IF(IFERROR(INDEX('Fleet Roster'!$I$4:$I$103,MATCH($M364,'Fleet Roster'!$E$4:$E$103,0)),"Not found")&lt;&gt;"Active","Vehicle unavailable",IF(AND($T364="Delivered",OR($S364="",$P364="")),"Delivered row incomplete",IF(AND(OR($T364="Attempted",$T364="Exception"),$U364=""),"Missing exception code",IF(OR(NOT(ISNUMBER($N364)),$N364&lt;0,$N364&gt;'Settings'!$B$9),"Invalid package count",IF(OR(NOT(ISNUMBER($O364)),AND($P364&lt;&gt;"",NOT(ISNUMBER($P364))),$O364&lt;0,$O364&gt;'Settings'!$B$10,$P364&lt;0,$P364&gt;'Settings'!$B$10),"Invalid miles",IF($X364&gt;$W364,"COD collected exceeds amount","OK")))))))))))),"Review row")</f>
        <v/>
      </c>
    </row>
    <row r="365">
      <c r="A365" s="51" t="n"/>
      <c r="B365" s="26" t="n"/>
      <c r="C365" s="27" t="n"/>
      <c r="D365" s="26" t="n"/>
      <c r="E365" s="26" t="n"/>
      <c r="F365" s="28" t="n"/>
      <c r="G365" s="26" t="n"/>
      <c r="H365" s="26" t="n"/>
      <c r="I365" s="29" t="n"/>
      <c r="J365" s="30" t="n"/>
      <c r="K365" s="30" t="n"/>
      <c r="L365" s="26" t="n"/>
      <c r="M365" s="26" t="n"/>
      <c r="N365" s="27" t="n"/>
      <c r="O365" s="52" t="n"/>
      <c r="P365" s="52" t="n"/>
      <c r="Q365" s="30" t="n"/>
      <c r="R365" s="30" t="n"/>
      <c r="S365" s="30" t="n"/>
      <c r="T365" s="26" t="n"/>
      <c r="U365" s="26" t="n"/>
      <c r="V365" s="28" t="n"/>
      <c r="W365" s="32" t="n"/>
      <c r="X365" s="32" t="n"/>
      <c r="Y365" s="33">
        <f>IFERROR(IF(OR($R365="",$S365=""),"",ROUND(MOD($S365-$R365,1)*1440,0)),"")</f>
        <v/>
      </c>
      <c r="Z365" s="11">
        <f>IFERROR(IF(OR($T365&lt;&gt;"Delivered",$S365="",$K365=""),"",IF($S365&lt;=$K365,"Yes","No")),"")</f>
        <v/>
      </c>
      <c r="AA365" s="33">
        <f>IFERROR(IF(OR($T365&lt;&gt;"Delivered",$S365="",$K365=""),"",ROUND(MAX(0,($S365-$K365)*1440),0)),"")</f>
        <v/>
      </c>
      <c r="AB365" s="53">
        <f>IFERROR(IF(OR($P365="",$O365=""),"",$P365-$O365),"")</f>
        <v/>
      </c>
      <c r="AC365" s="35">
        <f>IFERROR(IF($P365="","",ROUND($P365*'Settings'!$B$6,2)),"")</f>
        <v/>
      </c>
      <c r="AD365" s="35">
        <f>IFERROR(IF($W365="","",MAX(0,$W365-IF($X365="",0,$X365))),"")</f>
        <v/>
      </c>
      <c r="AE365" s="16">
        <f>IFERROR(IF(COUNTA($A365:$X365)=0,"",IF(OR($A365="",$B365="",$C365="",$D365="",$E365="",$F365="",$G365="",$H365="",$I365="",$L365="",$M365="",$N365="",$T365=""),"Missing required field",IF(COUNTIFS($A$4:$A$1000,$A365,$B$4:$B$1000,$B365,$C$4:$C$1000,$C365)&gt;1,"Duplicate route stop",IF(OR($J365="",$K365=""),"Missing delivery window",IF($K365&lt;=$J365,"Invalid delivery window",IF(IFERROR(INDEX('Fleet Roster'!$C$4:$C$103,MATCH($L365,'Fleet Roster'!$A$4:$A$103,0)),"Not found")&lt;&gt;"Active","Driver not active",IF(IFERROR(INDEX('Fleet Roster'!$I$4:$I$103,MATCH($M365,'Fleet Roster'!$E$4:$E$103,0)),"Not found")&lt;&gt;"Active","Vehicle unavailable",IF(AND($T365="Delivered",OR($S365="",$P365="")),"Delivered row incomplete",IF(AND(OR($T365="Attempted",$T365="Exception"),$U365=""),"Missing exception code",IF(OR(NOT(ISNUMBER($N365)),$N365&lt;0,$N365&gt;'Settings'!$B$9),"Invalid package count",IF(OR(NOT(ISNUMBER($O365)),AND($P365&lt;&gt;"",NOT(ISNUMBER($P365))),$O365&lt;0,$O365&gt;'Settings'!$B$10,$P365&lt;0,$P365&gt;'Settings'!$B$10),"Invalid miles",IF($X365&gt;$W365,"COD collected exceeds amount","OK")))))))))))),"Review row")</f>
        <v/>
      </c>
    </row>
    <row r="366">
      <c r="A366" s="51" t="n"/>
      <c r="B366" s="26" t="n"/>
      <c r="C366" s="27" t="n"/>
      <c r="D366" s="26" t="n"/>
      <c r="E366" s="26" t="n"/>
      <c r="F366" s="28" t="n"/>
      <c r="G366" s="26" t="n"/>
      <c r="H366" s="26" t="n"/>
      <c r="I366" s="29" t="n"/>
      <c r="J366" s="30" t="n"/>
      <c r="K366" s="30" t="n"/>
      <c r="L366" s="26" t="n"/>
      <c r="M366" s="26" t="n"/>
      <c r="N366" s="27" t="n"/>
      <c r="O366" s="52" t="n"/>
      <c r="P366" s="52" t="n"/>
      <c r="Q366" s="30" t="n"/>
      <c r="R366" s="30" t="n"/>
      <c r="S366" s="30" t="n"/>
      <c r="T366" s="26" t="n"/>
      <c r="U366" s="26" t="n"/>
      <c r="V366" s="28" t="n"/>
      <c r="W366" s="32" t="n"/>
      <c r="X366" s="32" t="n"/>
      <c r="Y366" s="33">
        <f>IFERROR(IF(OR($R366="",$S366=""),"",ROUND(MOD($S366-$R366,1)*1440,0)),"")</f>
        <v/>
      </c>
      <c r="Z366" s="11">
        <f>IFERROR(IF(OR($T366&lt;&gt;"Delivered",$S366="",$K366=""),"",IF($S366&lt;=$K366,"Yes","No")),"")</f>
        <v/>
      </c>
      <c r="AA366" s="33">
        <f>IFERROR(IF(OR($T366&lt;&gt;"Delivered",$S366="",$K366=""),"",ROUND(MAX(0,($S366-$K366)*1440),0)),"")</f>
        <v/>
      </c>
      <c r="AB366" s="53">
        <f>IFERROR(IF(OR($P366="",$O366=""),"",$P366-$O366),"")</f>
        <v/>
      </c>
      <c r="AC366" s="35">
        <f>IFERROR(IF($P366="","",ROUND($P366*'Settings'!$B$6,2)),"")</f>
        <v/>
      </c>
      <c r="AD366" s="35">
        <f>IFERROR(IF($W366="","",MAX(0,$W366-IF($X366="",0,$X366))),"")</f>
        <v/>
      </c>
      <c r="AE366" s="16">
        <f>IFERROR(IF(COUNTA($A366:$X366)=0,"",IF(OR($A366="",$B366="",$C366="",$D366="",$E366="",$F366="",$G366="",$H366="",$I366="",$L366="",$M366="",$N366="",$T366=""),"Missing required field",IF(COUNTIFS($A$4:$A$1000,$A366,$B$4:$B$1000,$B366,$C$4:$C$1000,$C366)&gt;1,"Duplicate route stop",IF(OR($J366="",$K366=""),"Missing delivery window",IF($K366&lt;=$J366,"Invalid delivery window",IF(IFERROR(INDEX('Fleet Roster'!$C$4:$C$103,MATCH($L366,'Fleet Roster'!$A$4:$A$103,0)),"Not found")&lt;&gt;"Active","Driver not active",IF(IFERROR(INDEX('Fleet Roster'!$I$4:$I$103,MATCH($M366,'Fleet Roster'!$E$4:$E$103,0)),"Not found")&lt;&gt;"Active","Vehicle unavailable",IF(AND($T366="Delivered",OR($S366="",$P366="")),"Delivered row incomplete",IF(AND(OR($T366="Attempted",$T366="Exception"),$U366=""),"Missing exception code",IF(OR(NOT(ISNUMBER($N366)),$N366&lt;0,$N366&gt;'Settings'!$B$9),"Invalid package count",IF(OR(NOT(ISNUMBER($O366)),AND($P366&lt;&gt;"",NOT(ISNUMBER($P366))),$O366&lt;0,$O366&gt;'Settings'!$B$10,$P366&lt;0,$P366&gt;'Settings'!$B$10),"Invalid miles",IF($X366&gt;$W366,"COD collected exceeds amount","OK")))))))))))),"Review row")</f>
        <v/>
      </c>
    </row>
    <row r="367">
      <c r="A367" s="51" t="n"/>
      <c r="B367" s="26" t="n"/>
      <c r="C367" s="27" t="n"/>
      <c r="D367" s="26" t="n"/>
      <c r="E367" s="26" t="n"/>
      <c r="F367" s="28" t="n"/>
      <c r="G367" s="26" t="n"/>
      <c r="H367" s="26" t="n"/>
      <c r="I367" s="29" t="n"/>
      <c r="J367" s="30" t="n"/>
      <c r="K367" s="30" t="n"/>
      <c r="L367" s="26" t="n"/>
      <c r="M367" s="26" t="n"/>
      <c r="N367" s="27" t="n"/>
      <c r="O367" s="52" t="n"/>
      <c r="P367" s="52" t="n"/>
      <c r="Q367" s="30" t="n"/>
      <c r="R367" s="30" t="n"/>
      <c r="S367" s="30" t="n"/>
      <c r="T367" s="26" t="n"/>
      <c r="U367" s="26" t="n"/>
      <c r="V367" s="28" t="n"/>
      <c r="W367" s="32" t="n"/>
      <c r="X367" s="32" t="n"/>
      <c r="Y367" s="33">
        <f>IFERROR(IF(OR($R367="",$S367=""),"",ROUND(MOD($S367-$R367,1)*1440,0)),"")</f>
        <v/>
      </c>
      <c r="Z367" s="11">
        <f>IFERROR(IF(OR($T367&lt;&gt;"Delivered",$S367="",$K367=""),"",IF($S367&lt;=$K367,"Yes","No")),"")</f>
        <v/>
      </c>
      <c r="AA367" s="33">
        <f>IFERROR(IF(OR($T367&lt;&gt;"Delivered",$S367="",$K367=""),"",ROUND(MAX(0,($S367-$K367)*1440),0)),"")</f>
        <v/>
      </c>
      <c r="AB367" s="53">
        <f>IFERROR(IF(OR($P367="",$O367=""),"",$P367-$O367),"")</f>
        <v/>
      </c>
      <c r="AC367" s="35">
        <f>IFERROR(IF($P367="","",ROUND($P367*'Settings'!$B$6,2)),"")</f>
        <v/>
      </c>
      <c r="AD367" s="35">
        <f>IFERROR(IF($W367="","",MAX(0,$W367-IF($X367="",0,$X367))),"")</f>
        <v/>
      </c>
      <c r="AE367" s="16">
        <f>IFERROR(IF(COUNTA($A367:$X367)=0,"",IF(OR($A367="",$B367="",$C367="",$D367="",$E367="",$F367="",$G367="",$H367="",$I367="",$L367="",$M367="",$N367="",$T367=""),"Missing required field",IF(COUNTIFS($A$4:$A$1000,$A367,$B$4:$B$1000,$B367,$C$4:$C$1000,$C367)&gt;1,"Duplicate route stop",IF(OR($J367="",$K367=""),"Missing delivery window",IF($K367&lt;=$J367,"Invalid delivery window",IF(IFERROR(INDEX('Fleet Roster'!$C$4:$C$103,MATCH($L367,'Fleet Roster'!$A$4:$A$103,0)),"Not found")&lt;&gt;"Active","Driver not active",IF(IFERROR(INDEX('Fleet Roster'!$I$4:$I$103,MATCH($M367,'Fleet Roster'!$E$4:$E$103,0)),"Not found")&lt;&gt;"Active","Vehicle unavailable",IF(AND($T367="Delivered",OR($S367="",$P367="")),"Delivered row incomplete",IF(AND(OR($T367="Attempted",$T367="Exception"),$U367=""),"Missing exception code",IF(OR(NOT(ISNUMBER($N367)),$N367&lt;0,$N367&gt;'Settings'!$B$9),"Invalid package count",IF(OR(NOT(ISNUMBER($O367)),AND($P367&lt;&gt;"",NOT(ISNUMBER($P367))),$O367&lt;0,$O367&gt;'Settings'!$B$10,$P367&lt;0,$P367&gt;'Settings'!$B$10),"Invalid miles",IF($X367&gt;$W367,"COD collected exceeds amount","OK")))))))))))),"Review row")</f>
        <v/>
      </c>
    </row>
    <row r="368">
      <c r="A368" s="51" t="n"/>
      <c r="B368" s="26" t="n"/>
      <c r="C368" s="27" t="n"/>
      <c r="D368" s="26" t="n"/>
      <c r="E368" s="26" t="n"/>
      <c r="F368" s="28" t="n"/>
      <c r="G368" s="26" t="n"/>
      <c r="H368" s="26" t="n"/>
      <c r="I368" s="29" t="n"/>
      <c r="J368" s="30" t="n"/>
      <c r="K368" s="30" t="n"/>
      <c r="L368" s="26" t="n"/>
      <c r="M368" s="26" t="n"/>
      <c r="N368" s="27" t="n"/>
      <c r="O368" s="52" t="n"/>
      <c r="P368" s="52" t="n"/>
      <c r="Q368" s="30" t="n"/>
      <c r="R368" s="30" t="n"/>
      <c r="S368" s="30" t="n"/>
      <c r="T368" s="26" t="n"/>
      <c r="U368" s="26" t="n"/>
      <c r="V368" s="28" t="n"/>
      <c r="W368" s="32" t="n"/>
      <c r="X368" s="32" t="n"/>
      <c r="Y368" s="33">
        <f>IFERROR(IF(OR($R368="",$S368=""),"",ROUND(MOD($S368-$R368,1)*1440,0)),"")</f>
        <v/>
      </c>
      <c r="Z368" s="11">
        <f>IFERROR(IF(OR($T368&lt;&gt;"Delivered",$S368="",$K368=""),"",IF($S368&lt;=$K368,"Yes","No")),"")</f>
        <v/>
      </c>
      <c r="AA368" s="33">
        <f>IFERROR(IF(OR($T368&lt;&gt;"Delivered",$S368="",$K368=""),"",ROUND(MAX(0,($S368-$K368)*1440),0)),"")</f>
        <v/>
      </c>
      <c r="AB368" s="53">
        <f>IFERROR(IF(OR($P368="",$O368=""),"",$P368-$O368),"")</f>
        <v/>
      </c>
      <c r="AC368" s="35">
        <f>IFERROR(IF($P368="","",ROUND($P368*'Settings'!$B$6,2)),"")</f>
        <v/>
      </c>
      <c r="AD368" s="35">
        <f>IFERROR(IF($W368="","",MAX(0,$W368-IF($X368="",0,$X368))),"")</f>
        <v/>
      </c>
      <c r="AE368" s="16">
        <f>IFERROR(IF(COUNTA($A368:$X368)=0,"",IF(OR($A368="",$B368="",$C368="",$D368="",$E368="",$F368="",$G368="",$H368="",$I368="",$L368="",$M368="",$N368="",$T368=""),"Missing required field",IF(COUNTIFS($A$4:$A$1000,$A368,$B$4:$B$1000,$B368,$C$4:$C$1000,$C368)&gt;1,"Duplicate route stop",IF(OR($J368="",$K368=""),"Missing delivery window",IF($K368&lt;=$J368,"Invalid delivery window",IF(IFERROR(INDEX('Fleet Roster'!$C$4:$C$103,MATCH($L368,'Fleet Roster'!$A$4:$A$103,0)),"Not found")&lt;&gt;"Active","Driver not active",IF(IFERROR(INDEX('Fleet Roster'!$I$4:$I$103,MATCH($M368,'Fleet Roster'!$E$4:$E$103,0)),"Not found")&lt;&gt;"Active","Vehicle unavailable",IF(AND($T368="Delivered",OR($S368="",$P368="")),"Delivered row incomplete",IF(AND(OR($T368="Attempted",$T368="Exception"),$U368=""),"Missing exception code",IF(OR(NOT(ISNUMBER($N368)),$N368&lt;0,$N368&gt;'Settings'!$B$9),"Invalid package count",IF(OR(NOT(ISNUMBER($O368)),AND($P368&lt;&gt;"",NOT(ISNUMBER($P368))),$O368&lt;0,$O368&gt;'Settings'!$B$10,$P368&lt;0,$P368&gt;'Settings'!$B$10),"Invalid miles",IF($X368&gt;$W368,"COD collected exceeds amount","OK")))))))))))),"Review row")</f>
        <v/>
      </c>
    </row>
    <row r="369">
      <c r="A369" s="51" t="n"/>
      <c r="B369" s="26" t="n"/>
      <c r="C369" s="27" t="n"/>
      <c r="D369" s="26" t="n"/>
      <c r="E369" s="26" t="n"/>
      <c r="F369" s="28" t="n"/>
      <c r="G369" s="26" t="n"/>
      <c r="H369" s="26" t="n"/>
      <c r="I369" s="29" t="n"/>
      <c r="J369" s="30" t="n"/>
      <c r="K369" s="30" t="n"/>
      <c r="L369" s="26" t="n"/>
      <c r="M369" s="26" t="n"/>
      <c r="N369" s="27" t="n"/>
      <c r="O369" s="52" t="n"/>
      <c r="P369" s="52" t="n"/>
      <c r="Q369" s="30" t="n"/>
      <c r="R369" s="30" t="n"/>
      <c r="S369" s="30" t="n"/>
      <c r="T369" s="26" t="n"/>
      <c r="U369" s="26" t="n"/>
      <c r="V369" s="28" t="n"/>
      <c r="W369" s="32" t="n"/>
      <c r="X369" s="32" t="n"/>
      <c r="Y369" s="33">
        <f>IFERROR(IF(OR($R369="",$S369=""),"",ROUND(MOD($S369-$R369,1)*1440,0)),"")</f>
        <v/>
      </c>
      <c r="Z369" s="11">
        <f>IFERROR(IF(OR($T369&lt;&gt;"Delivered",$S369="",$K369=""),"",IF($S369&lt;=$K369,"Yes","No")),"")</f>
        <v/>
      </c>
      <c r="AA369" s="33">
        <f>IFERROR(IF(OR($T369&lt;&gt;"Delivered",$S369="",$K369=""),"",ROUND(MAX(0,($S369-$K369)*1440),0)),"")</f>
        <v/>
      </c>
      <c r="AB369" s="53">
        <f>IFERROR(IF(OR($P369="",$O369=""),"",$P369-$O369),"")</f>
        <v/>
      </c>
      <c r="AC369" s="35">
        <f>IFERROR(IF($P369="","",ROUND($P369*'Settings'!$B$6,2)),"")</f>
        <v/>
      </c>
      <c r="AD369" s="35">
        <f>IFERROR(IF($W369="","",MAX(0,$W369-IF($X369="",0,$X369))),"")</f>
        <v/>
      </c>
      <c r="AE369" s="16">
        <f>IFERROR(IF(COUNTA($A369:$X369)=0,"",IF(OR($A369="",$B369="",$C369="",$D369="",$E369="",$F369="",$G369="",$H369="",$I369="",$L369="",$M369="",$N369="",$T369=""),"Missing required field",IF(COUNTIFS($A$4:$A$1000,$A369,$B$4:$B$1000,$B369,$C$4:$C$1000,$C369)&gt;1,"Duplicate route stop",IF(OR($J369="",$K369=""),"Missing delivery window",IF($K369&lt;=$J369,"Invalid delivery window",IF(IFERROR(INDEX('Fleet Roster'!$C$4:$C$103,MATCH($L369,'Fleet Roster'!$A$4:$A$103,0)),"Not found")&lt;&gt;"Active","Driver not active",IF(IFERROR(INDEX('Fleet Roster'!$I$4:$I$103,MATCH($M369,'Fleet Roster'!$E$4:$E$103,0)),"Not found")&lt;&gt;"Active","Vehicle unavailable",IF(AND($T369="Delivered",OR($S369="",$P369="")),"Delivered row incomplete",IF(AND(OR($T369="Attempted",$T369="Exception"),$U369=""),"Missing exception code",IF(OR(NOT(ISNUMBER($N369)),$N369&lt;0,$N369&gt;'Settings'!$B$9),"Invalid package count",IF(OR(NOT(ISNUMBER($O369)),AND($P369&lt;&gt;"",NOT(ISNUMBER($P369))),$O369&lt;0,$O369&gt;'Settings'!$B$10,$P369&lt;0,$P369&gt;'Settings'!$B$10),"Invalid miles",IF($X369&gt;$W369,"COD collected exceeds amount","OK")))))))))))),"Review row")</f>
        <v/>
      </c>
    </row>
    <row r="370">
      <c r="A370" s="51" t="n"/>
      <c r="B370" s="26" t="n"/>
      <c r="C370" s="27" t="n"/>
      <c r="D370" s="26" t="n"/>
      <c r="E370" s="26" t="n"/>
      <c r="F370" s="28" t="n"/>
      <c r="G370" s="26" t="n"/>
      <c r="H370" s="26" t="n"/>
      <c r="I370" s="29" t="n"/>
      <c r="J370" s="30" t="n"/>
      <c r="K370" s="30" t="n"/>
      <c r="L370" s="26" t="n"/>
      <c r="M370" s="26" t="n"/>
      <c r="N370" s="27" t="n"/>
      <c r="O370" s="52" t="n"/>
      <c r="P370" s="52" t="n"/>
      <c r="Q370" s="30" t="n"/>
      <c r="R370" s="30" t="n"/>
      <c r="S370" s="30" t="n"/>
      <c r="T370" s="26" t="n"/>
      <c r="U370" s="26" t="n"/>
      <c r="V370" s="28" t="n"/>
      <c r="W370" s="32" t="n"/>
      <c r="X370" s="32" t="n"/>
      <c r="Y370" s="33">
        <f>IFERROR(IF(OR($R370="",$S370=""),"",ROUND(MOD($S370-$R370,1)*1440,0)),"")</f>
        <v/>
      </c>
      <c r="Z370" s="11">
        <f>IFERROR(IF(OR($T370&lt;&gt;"Delivered",$S370="",$K370=""),"",IF($S370&lt;=$K370,"Yes","No")),"")</f>
        <v/>
      </c>
      <c r="AA370" s="33">
        <f>IFERROR(IF(OR($T370&lt;&gt;"Delivered",$S370="",$K370=""),"",ROUND(MAX(0,($S370-$K370)*1440),0)),"")</f>
        <v/>
      </c>
      <c r="AB370" s="53">
        <f>IFERROR(IF(OR($P370="",$O370=""),"",$P370-$O370),"")</f>
        <v/>
      </c>
      <c r="AC370" s="35">
        <f>IFERROR(IF($P370="","",ROUND($P370*'Settings'!$B$6,2)),"")</f>
        <v/>
      </c>
      <c r="AD370" s="35">
        <f>IFERROR(IF($W370="","",MAX(0,$W370-IF($X370="",0,$X370))),"")</f>
        <v/>
      </c>
      <c r="AE370" s="16">
        <f>IFERROR(IF(COUNTA($A370:$X370)=0,"",IF(OR($A370="",$B370="",$C370="",$D370="",$E370="",$F370="",$G370="",$H370="",$I370="",$L370="",$M370="",$N370="",$T370=""),"Missing required field",IF(COUNTIFS($A$4:$A$1000,$A370,$B$4:$B$1000,$B370,$C$4:$C$1000,$C370)&gt;1,"Duplicate route stop",IF(OR($J370="",$K370=""),"Missing delivery window",IF($K370&lt;=$J370,"Invalid delivery window",IF(IFERROR(INDEX('Fleet Roster'!$C$4:$C$103,MATCH($L370,'Fleet Roster'!$A$4:$A$103,0)),"Not found")&lt;&gt;"Active","Driver not active",IF(IFERROR(INDEX('Fleet Roster'!$I$4:$I$103,MATCH($M370,'Fleet Roster'!$E$4:$E$103,0)),"Not found")&lt;&gt;"Active","Vehicle unavailable",IF(AND($T370="Delivered",OR($S370="",$P370="")),"Delivered row incomplete",IF(AND(OR($T370="Attempted",$T370="Exception"),$U370=""),"Missing exception code",IF(OR(NOT(ISNUMBER($N370)),$N370&lt;0,$N370&gt;'Settings'!$B$9),"Invalid package count",IF(OR(NOT(ISNUMBER($O370)),AND($P370&lt;&gt;"",NOT(ISNUMBER($P370))),$O370&lt;0,$O370&gt;'Settings'!$B$10,$P370&lt;0,$P370&gt;'Settings'!$B$10),"Invalid miles",IF($X370&gt;$W370,"COD collected exceeds amount","OK")))))))))))),"Review row")</f>
        <v/>
      </c>
    </row>
    <row r="371">
      <c r="A371" s="51" t="n"/>
      <c r="B371" s="26" t="n"/>
      <c r="C371" s="27" t="n"/>
      <c r="D371" s="26" t="n"/>
      <c r="E371" s="26" t="n"/>
      <c r="F371" s="28" t="n"/>
      <c r="G371" s="26" t="n"/>
      <c r="H371" s="26" t="n"/>
      <c r="I371" s="29" t="n"/>
      <c r="J371" s="30" t="n"/>
      <c r="K371" s="30" t="n"/>
      <c r="L371" s="26" t="n"/>
      <c r="M371" s="26" t="n"/>
      <c r="N371" s="27" t="n"/>
      <c r="O371" s="52" t="n"/>
      <c r="P371" s="52" t="n"/>
      <c r="Q371" s="30" t="n"/>
      <c r="R371" s="30" t="n"/>
      <c r="S371" s="30" t="n"/>
      <c r="T371" s="26" t="n"/>
      <c r="U371" s="26" t="n"/>
      <c r="V371" s="28" t="n"/>
      <c r="W371" s="32" t="n"/>
      <c r="X371" s="32" t="n"/>
      <c r="Y371" s="33">
        <f>IFERROR(IF(OR($R371="",$S371=""),"",ROUND(MOD($S371-$R371,1)*1440,0)),"")</f>
        <v/>
      </c>
      <c r="Z371" s="11">
        <f>IFERROR(IF(OR($T371&lt;&gt;"Delivered",$S371="",$K371=""),"",IF($S371&lt;=$K371,"Yes","No")),"")</f>
        <v/>
      </c>
      <c r="AA371" s="33">
        <f>IFERROR(IF(OR($T371&lt;&gt;"Delivered",$S371="",$K371=""),"",ROUND(MAX(0,($S371-$K371)*1440),0)),"")</f>
        <v/>
      </c>
      <c r="AB371" s="53">
        <f>IFERROR(IF(OR($P371="",$O371=""),"",$P371-$O371),"")</f>
        <v/>
      </c>
      <c r="AC371" s="35">
        <f>IFERROR(IF($P371="","",ROUND($P371*'Settings'!$B$6,2)),"")</f>
        <v/>
      </c>
      <c r="AD371" s="35">
        <f>IFERROR(IF($W371="","",MAX(0,$W371-IF($X371="",0,$X371))),"")</f>
        <v/>
      </c>
      <c r="AE371" s="16">
        <f>IFERROR(IF(COUNTA($A371:$X371)=0,"",IF(OR($A371="",$B371="",$C371="",$D371="",$E371="",$F371="",$G371="",$H371="",$I371="",$L371="",$M371="",$N371="",$T371=""),"Missing required field",IF(COUNTIFS($A$4:$A$1000,$A371,$B$4:$B$1000,$B371,$C$4:$C$1000,$C371)&gt;1,"Duplicate route stop",IF(OR($J371="",$K371=""),"Missing delivery window",IF($K371&lt;=$J371,"Invalid delivery window",IF(IFERROR(INDEX('Fleet Roster'!$C$4:$C$103,MATCH($L371,'Fleet Roster'!$A$4:$A$103,0)),"Not found")&lt;&gt;"Active","Driver not active",IF(IFERROR(INDEX('Fleet Roster'!$I$4:$I$103,MATCH($M371,'Fleet Roster'!$E$4:$E$103,0)),"Not found")&lt;&gt;"Active","Vehicle unavailable",IF(AND($T371="Delivered",OR($S371="",$P371="")),"Delivered row incomplete",IF(AND(OR($T371="Attempted",$T371="Exception"),$U371=""),"Missing exception code",IF(OR(NOT(ISNUMBER($N371)),$N371&lt;0,$N371&gt;'Settings'!$B$9),"Invalid package count",IF(OR(NOT(ISNUMBER($O371)),AND($P371&lt;&gt;"",NOT(ISNUMBER($P371))),$O371&lt;0,$O371&gt;'Settings'!$B$10,$P371&lt;0,$P371&gt;'Settings'!$B$10),"Invalid miles",IF($X371&gt;$W371,"COD collected exceeds amount","OK")))))))))))),"Review row")</f>
        <v/>
      </c>
    </row>
    <row r="372">
      <c r="A372" s="51" t="n"/>
      <c r="B372" s="26" t="n"/>
      <c r="C372" s="27" t="n"/>
      <c r="D372" s="26" t="n"/>
      <c r="E372" s="26" t="n"/>
      <c r="F372" s="28" t="n"/>
      <c r="G372" s="26" t="n"/>
      <c r="H372" s="26" t="n"/>
      <c r="I372" s="29" t="n"/>
      <c r="J372" s="30" t="n"/>
      <c r="K372" s="30" t="n"/>
      <c r="L372" s="26" t="n"/>
      <c r="M372" s="26" t="n"/>
      <c r="N372" s="27" t="n"/>
      <c r="O372" s="52" t="n"/>
      <c r="P372" s="52" t="n"/>
      <c r="Q372" s="30" t="n"/>
      <c r="R372" s="30" t="n"/>
      <c r="S372" s="30" t="n"/>
      <c r="T372" s="26" t="n"/>
      <c r="U372" s="26" t="n"/>
      <c r="V372" s="28" t="n"/>
      <c r="W372" s="32" t="n"/>
      <c r="X372" s="32" t="n"/>
      <c r="Y372" s="33">
        <f>IFERROR(IF(OR($R372="",$S372=""),"",ROUND(MOD($S372-$R372,1)*1440,0)),"")</f>
        <v/>
      </c>
      <c r="Z372" s="11">
        <f>IFERROR(IF(OR($T372&lt;&gt;"Delivered",$S372="",$K372=""),"",IF($S372&lt;=$K372,"Yes","No")),"")</f>
        <v/>
      </c>
      <c r="AA372" s="33">
        <f>IFERROR(IF(OR($T372&lt;&gt;"Delivered",$S372="",$K372=""),"",ROUND(MAX(0,($S372-$K372)*1440),0)),"")</f>
        <v/>
      </c>
      <c r="AB372" s="53">
        <f>IFERROR(IF(OR($P372="",$O372=""),"",$P372-$O372),"")</f>
        <v/>
      </c>
      <c r="AC372" s="35">
        <f>IFERROR(IF($P372="","",ROUND($P372*'Settings'!$B$6,2)),"")</f>
        <v/>
      </c>
      <c r="AD372" s="35">
        <f>IFERROR(IF($W372="","",MAX(0,$W372-IF($X372="",0,$X372))),"")</f>
        <v/>
      </c>
      <c r="AE372" s="16">
        <f>IFERROR(IF(COUNTA($A372:$X372)=0,"",IF(OR($A372="",$B372="",$C372="",$D372="",$E372="",$F372="",$G372="",$H372="",$I372="",$L372="",$M372="",$N372="",$T372=""),"Missing required field",IF(COUNTIFS($A$4:$A$1000,$A372,$B$4:$B$1000,$B372,$C$4:$C$1000,$C372)&gt;1,"Duplicate route stop",IF(OR($J372="",$K372=""),"Missing delivery window",IF($K372&lt;=$J372,"Invalid delivery window",IF(IFERROR(INDEX('Fleet Roster'!$C$4:$C$103,MATCH($L372,'Fleet Roster'!$A$4:$A$103,0)),"Not found")&lt;&gt;"Active","Driver not active",IF(IFERROR(INDEX('Fleet Roster'!$I$4:$I$103,MATCH($M372,'Fleet Roster'!$E$4:$E$103,0)),"Not found")&lt;&gt;"Active","Vehicle unavailable",IF(AND($T372="Delivered",OR($S372="",$P372="")),"Delivered row incomplete",IF(AND(OR($T372="Attempted",$T372="Exception"),$U372=""),"Missing exception code",IF(OR(NOT(ISNUMBER($N372)),$N372&lt;0,$N372&gt;'Settings'!$B$9),"Invalid package count",IF(OR(NOT(ISNUMBER($O372)),AND($P372&lt;&gt;"",NOT(ISNUMBER($P372))),$O372&lt;0,$O372&gt;'Settings'!$B$10,$P372&lt;0,$P372&gt;'Settings'!$B$10),"Invalid miles",IF($X372&gt;$W372,"COD collected exceeds amount","OK")))))))))))),"Review row")</f>
        <v/>
      </c>
    </row>
    <row r="373">
      <c r="A373" s="51" t="n"/>
      <c r="B373" s="26" t="n"/>
      <c r="C373" s="27" t="n"/>
      <c r="D373" s="26" t="n"/>
      <c r="E373" s="26" t="n"/>
      <c r="F373" s="28" t="n"/>
      <c r="G373" s="26" t="n"/>
      <c r="H373" s="26" t="n"/>
      <c r="I373" s="29" t="n"/>
      <c r="J373" s="30" t="n"/>
      <c r="K373" s="30" t="n"/>
      <c r="L373" s="26" t="n"/>
      <c r="M373" s="26" t="n"/>
      <c r="N373" s="27" t="n"/>
      <c r="O373" s="52" t="n"/>
      <c r="P373" s="52" t="n"/>
      <c r="Q373" s="30" t="n"/>
      <c r="R373" s="30" t="n"/>
      <c r="S373" s="30" t="n"/>
      <c r="T373" s="26" t="n"/>
      <c r="U373" s="26" t="n"/>
      <c r="V373" s="28" t="n"/>
      <c r="W373" s="32" t="n"/>
      <c r="X373" s="32" t="n"/>
      <c r="Y373" s="33">
        <f>IFERROR(IF(OR($R373="",$S373=""),"",ROUND(MOD($S373-$R373,1)*1440,0)),"")</f>
        <v/>
      </c>
      <c r="Z373" s="11">
        <f>IFERROR(IF(OR($T373&lt;&gt;"Delivered",$S373="",$K373=""),"",IF($S373&lt;=$K373,"Yes","No")),"")</f>
        <v/>
      </c>
      <c r="AA373" s="33">
        <f>IFERROR(IF(OR($T373&lt;&gt;"Delivered",$S373="",$K373=""),"",ROUND(MAX(0,($S373-$K373)*1440),0)),"")</f>
        <v/>
      </c>
      <c r="AB373" s="53">
        <f>IFERROR(IF(OR($P373="",$O373=""),"",$P373-$O373),"")</f>
        <v/>
      </c>
      <c r="AC373" s="35">
        <f>IFERROR(IF($P373="","",ROUND($P373*'Settings'!$B$6,2)),"")</f>
        <v/>
      </c>
      <c r="AD373" s="35">
        <f>IFERROR(IF($W373="","",MAX(0,$W373-IF($X373="",0,$X373))),"")</f>
        <v/>
      </c>
      <c r="AE373" s="16">
        <f>IFERROR(IF(COUNTA($A373:$X373)=0,"",IF(OR($A373="",$B373="",$C373="",$D373="",$E373="",$F373="",$G373="",$H373="",$I373="",$L373="",$M373="",$N373="",$T373=""),"Missing required field",IF(COUNTIFS($A$4:$A$1000,$A373,$B$4:$B$1000,$B373,$C$4:$C$1000,$C373)&gt;1,"Duplicate route stop",IF(OR($J373="",$K373=""),"Missing delivery window",IF($K373&lt;=$J373,"Invalid delivery window",IF(IFERROR(INDEX('Fleet Roster'!$C$4:$C$103,MATCH($L373,'Fleet Roster'!$A$4:$A$103,0)),"Not found")&lt;&gt;"Active","Driver not active",IF(IFERROR(INDEX('Fleet Roster'!$I$4:$I$103,MATCH($M373,'Fleet Roster'!$E$4:$E$103,0)),"Not found")&lt;&gt;"Active","Vehicle unavailable",IF(AND($T373="Delivered",OR($S373="",$P373="")),"Delivered row incomplete",IF(AND(OR($T373="Attempted",$T373="Exception"),$U373=""),"Missing exception code",IF(OR(NOT(ISNUMBER($N373)),$N373&lt;0,$N373&gt;'Settings'!$B$9),"Invalid package count",IF(OR(NOT(ISNUMBER($O373)),AND($P373&lt;&gt;"",NOT(ISNUMBER($P373))),$O373&lt;0,$O373&gt;'Settings'!$B$10,$P373&lt;0,$P373&gt;'Settings'!$B$10),"Invalid miles",IF($X373&gt;$W373,"COD collected exceeds amount","OK")))))))))))),"Review row")</f>
        <v/>
      </c>
    </row>
    <row r="374">
      <c r="A374" s="51" t="n"/>
      <c r="B374" s="26" t="n"/>
      <c r="C374" s="27" t="n"/>
      <c r="D374" s="26" t="n"/>
      <c r="E374" s="26" t="n"/>
      <c r="F374" s="28" t="n"/>
      <c r="G374" s="26" t="n"/>
      <c r="H374" s="26" t="n"/>
      <c r="I374" s="29" t="n"/>
      <c r="J374" s="30" t="n"/>
      <c r="K374" s="30" t="n"/>
      <c r="L374" s="26" t="n"/>
      <c r="M374" s="26" t="n"/>
      <c r="N374" s="27" t="n"/>
      <c r="O374" s="52" t="n"/>
      <c r="P374" s="52" t="n"/>
      <c r="Q374" s="30" t="n"/>
      <c r="R374" s="30" t="n"/>
      <c r="S374" s="30" t="n"/>
      <c r="T374" s="26" t="n"/>
      <c r="U374" s="26" t="n"/>
      <c r="V374" s="28" t="n"/>
      <c r="W374" s="32" t="n"/>
      <c r="X374" s="32" t="n"/>
      <c r="Y374" s="33">
        <f>IFERROR(IF(OR($R374="",$S374=""),"",ROUND(MOD($S374-$R374,1)*1440,0)),"")</f>
        <v/>
      </c>
      <c r="Z374" s="11">
        <f>IFERROR(IF(OR($T374&lt;&gt;"Delivered",$S374="",$K374=""),"",IF($S374&lt;=$K374,"Yes","No")),"")</f>
        <v/>
      </c>
      <c r="AA374" s="33">
        <f>IFERROR(IF(OR($T374&lt;&gt;"Delivered",$S374="",$K374=""),"",ROUND(MAX(0,($S374-$K374)*1440),0)),"")</f>
        <v/>
      </c>
      <c r="AB374" s="53">
        <f>IFERROR(IF(OR($P374="",$O374=""),"",$P374-$O374),"")</f>
        <v/>
      </c>
      <c r="AC374" s="35">
        <f>IFERROR(IF($P374="","",ROUND($P374*'Settings'!$B$6,2)),"")</f>
        <v/>
      </c>
      <c r="AD374" s="35">
        <f>IFERROR(IF($W374="","",MAX(0,$W374-IF($X374="",0,$X374))),"")</f>
        <v/>
      </c>
      <c r="AE374" s="16">
        <f>IFERROR(IF(COUNTA($A374:$X374)=0,"",IF(OR($A374="",$B374="",$C374="",$D374="",$E374="",$F374="",$G374="",$H374="",$I374="",$L374="",$M374="",$N374="",$T374=""),"Missing required field",IF(COUNTIFS($A$4:$A$1000,$A374,$B$4:$B$1000,$B374,$C$4:$C$1000,$C374)&gt;1,"Duplicate route stop",IF(OR($J374="",$K374=""),"Missing delivery window",IF($K374&lt;=$J374,"Invalid delivery window",IF(IFERROR(INDEX('Fleet Roster'!$C$4:$C$103,MATCH($L374,'Fleet Roster'!$A$4:$A$103,0)),"Not found")&lt;&gt;"Active","Driver not active",IF(IFERROR(INDEX('Fleet Roster'!$I$4:$I$103,MATCH($M374,'Fleet Roster'!$E$4:$E$103,0)),"Not found")&lt;&gt;"Active","Vehicle unavailable",IF(AND($T374="Delivered",OR($S374="",$P374="")),"Delivered row incomplete",IF(AND(OR($T374="Attempted",$T374="Exception"),$U374=""),"Missing exception code",IF(OR(NOT(ISNUMBER($N374)),$N374&lt;0,$N374&gt;'Settings'!$B$9),"Invalid package count",IF(OR(NOT(ISNUMBER($O374)),AND($P374&lt;&gt;"",NOT(ISNUMBER($P374))),$O374&lt;0,$O374&gt;'Settings'!$B$10,$P374&lt;0,$P374&gt;'Settings'!$B$10),"Invalid miles",IF($X374&gt;$W374,"COD collected exceeds amount","OK")))))))))))),"Review row")</f>
        <v/>
      </c>
    </row>
    <row r="375">
      <c r="A375" s="51" t="n"/>
      <c r="B375" s="26" t="n"/>
      <c r="C375" s="27" t="n"/>
      <c r="D375" s="26" t="n"/>
      <c r="E375" s="26" t="n"/>
      <c r="F375" s="28" t="n"/>
      <c r="G375" s="26" t="n"/>
      <c r="H375" s="26" t="n"/>
      <c r="I375" s="29" t="n"/>
      <c r="J375" s="30" t="n"/>
      <c r="K375" s="30" t="n"/>
      <c r="L375" s="26" t="n"/>
      <c r="M375" s="26" t="n"/>
      <c r="N375" s="27" t="n"/>
      <c r="O375" s="52" t="n"/>
      <c r="P375" s="52" t="n"/>
      <c r="Q375" s="30" t="n"/>
      <c r="R375" s="30" t="n"/>
      <c r="S375" s="30" t="n"/>
      <c r="T375" s="26" t="n"/>
      <c r="U375" s="26" t="n"/>
      <c r="V375" s="28" t="n"/>
      <c r="W375" s="32" t="n"/>
      <c r="X375" s="32" t="n"/>
      <c r="Y375" s="33">
        <f>IFERROR(IF(OR($R375="",$S375=""),"",ROUND(MOD($S375-$R375,1)*1440,0)),"")</f>
        <v/>
      </c>
      <c r="Z375" s="11">
        <f>IFERROR(IF(OR($T375&lt;&gt;"Delivered",$S375="",$K375=""),"",IF($S375&lt;=$K375,"Yes","No")),"")</f>
        <v/>
      </c>
      <c r="AA375" s="33">
        <f>IFERROR(IF(OR($T375&lt;&gt;"Delivered",$S375="",$K375=""),"",ROUND(MAX(0,($S375-$K375)*1440),0)),"")</f>
        <v/>
      </c>
      <c r="AB375" s="53">
        <f>IFERROR(IF(OR($P375="",$O375=""),"",$P375-$O375),"")</f>
        <v/>
      </c>
      <c r="AC375" s="35">
        <f>IFERROR(IF($P375="","",ROUND($P375*'Settings'!$B$6,2)),"")</f>
        <v/>
      </c>
      <c r="AD375" s="35">
        <f>IFERROR(IF($W375="","",MAX(0,$W375-IF($X375="",0,$X375))),"")</f>
        <v/>
      </c>
      <c r="AE375" s="16">
        <f>IFERROR(IF(COUNTA($A375:$X375)=0,"",IF(OR($A375="",$B375="",$C375="",$D375="",$E375="",$F375="",$G375="",$H375="",$I375="",$L375="",$M375="",$N375="",$T375=""),"Missing required field",IF(COUNTIFS($A$4:$A$1000,$A375,$B$4:$B$1000,$B375,$C$4:$C$1000,$C375)&gt;1,"Duplicate route stop",IF(OR($J375="",$K375=""),"Missing delivery window",IF($K375&lt;=$J375,"Invalid delivery window",IF(IFERROR(INDEX('Fleet Roster'!$C$4:$C$103,MATCH($L375,'Fleet Roster'!$A$4:$A$103,0)),"Not found")&lt;&gt;"Active","Driver not active",IF(IFERROR(INDEX('Fleet Roster'!$I$4:$I$103,MATCH($M375,'Fleet Roster'!$E$4:$E$103,0)),"Not found")&lt;&gt;"Active","Vehicle unavailable",IF(AND($T375="Delivered",OR($S375="",$P375="")),"Delivered row incomplete",IF(AND(OR($T375="Attempted",$T375="Exception"),$U375=""),"Missing exception code",IF(OR(NOT(ISNUMBER($N375)),$N375&lt;0,$N375&gt;'Settings'!$B$9),"Invalid package count",IF(OR(NOT(ISNUMBER($O375)),AND($P375&lt;&gt;"",NOT(ISNUMBER($P375))),$O375&lt;0,$O375&gt;'Settings'!$B$10,$P375&lt;0,$P375&gt;'Settings'!$B$10),"Invalid miles",IF($X375&gt;$W375,"COD collected exceeds amount","OK")))))))))))),"Review row")</f>
        <v/>
      </c>
    </row>
    <row r="376">
      <c r="A376" s="51" t="n"/>
      <c r="B376" s="26" t="n"/>
      <c r="C376" s="27" t="n"/>
      <c r="D376" s="26" t="n"/>
      <c r="E376" s="26" t="n"/>
      <c r="F376" s="28" t="n"/>
      <c r="G376" s="26" t="n"/>
      <c r="H376" s="26" t="n"/>
      <c r="I376" s="29" t="n"/>
      <c r="J376" s="30" t="n"/>
      <c r="K376" s="30" t="n"/>
      <c r="L376" s="26" t="n"/>
      <c r="M376" s="26" t="n"/>
      <c r="N376" s="27" t="n"/>
      <c r="O376" s="52" t="n"/>
      <c r="P376" s="52" t="n"/>
      <c r="Q376" s="30" t="n"/>
      <c r="R376" s="30" t="n"/>
      <c r="S376" s="30" t="n"/>
      <c r="T376" s="26" t="n"/>
      <c r="U376" s="26" t="n"/>
      <c r="V376" s="28" t="n"/>
      <c r="W376" s="32" t="n"/>
      <c r="X376" s="32" t="n"/>
      <c r="Y376" s="33">
        <f>IFERROR(IF(OR($R376="",$S376=""),"",ROUND(MOD($S376-$R376,1)*1440,0)),"")</f>
        <v/>
      </c>
      <c r="Z376" s="11">
        <f>IFERROR(IF(OR($T376&lt;&gt;"Delivered",$S376="",$K376=""),"",IF($S376&lt;=$K376,"Yes","No")),"")</f>
        <v/>
      </c>
      <c r="AA376" s="33">
        <f>IFERROR(IF(OR($T376&lt;&gt;"Delivered",$S376="",$K376=""),"",ROUND(MAX(0,($S376-$K376)*1440),0)),"")</f>
        <v/>
      </c>
      <c r="AB376" s="53">
        <f>IFERROR(IF(OR($P376="",$O376=""),"",$P376-$O376),"")</f>
        <v/>
      </c>
      <c r="AC376" s="35">
        <f>IFERROR(IF($P376="","",ROUND($P376*'Settings'!$B$6,2)),"")</f>
        <v/>
      </c>
      <c r="AD376" s="35">
        <f>IFERROR(IF($W376="","",MAX(0,$W376-IF($X376="",0,$X376))),"")</f>
        <v/>
      </c>
      <c r="AE376" s="16">
        <f>IFERROR(IF(COUNTA($A376:$X376)=0,"",IF(OR($A376="",$B376="",$C376="",$D376="",$E376="",$F376="",$G376="",$H376="",$I376="",$L376="",$M376="",$N376="",$T376=""),"Missing required field",IF(COUNTIFS($A$4:$A$1000,$A376,$B$4:$B$1000,$B376,$C$4:$C$1000,$C376)&gt;1,"Duplicate route stop",IF(OR($J376="",$K376=""),"Missing delivery window",IF($K376&lt;=$J376,"Invalid delivery window",IF(IFERROR(INDEX('Fleet Roster'!$C$4:$C$103,MATCH($L376,'Fleet Roster'!$A$4:$A$103,0)),"Not found")&lt;&gt;"Active","Driver not active",IF(IFERROR(INDEX('Fleet Roster'!$I$4:$I$103,MATCH($M376,'Fleet Roster'!$E$4:$E$103,0)),"Not found")&lt;&gt;"Active","Vehicle unavailable",IF(AND($T376="Delivered",OR($S376="",$P376="")),"Delivered row incomplete",IF(AND(OR($T376="Attempted",$T376="Exception"),$U376=""),"Missing exception code",IF(OR(NOT(ISNUMBER($N376)),$N376&lt;0,$N376&gt;'Settings'!$B$9),"Invalid package count",IF(OR(NOT(ISNUMBER($O376)),AND($P376&lt;&gt;"",NOT(ISNUMBER($P376))),$O376&lt;0,$O376&gt;'Settings'!$B$10,$P376&lt;0,$P376&gt;'Settings'!$B$10),"Invalid miles",IF($X376&gt;$W376,"COD collected exceeds amount","OK")))))))))))),"Review row")</f>
        <v/>
      </c>
    </row>
    <row r="377">
      <c r="A377" s="51" t="n"/>
      <c r="B377" s="26" t="n"/>
      <c r="C377" s="27" t="n"/>
      <c r="D377" s="26" t="n"/>
      <c r="E377" s="26" t="n"/>
      <c r="F377" s="28" t="n"/>
      <c r="G377" s="26" t="n"/>
      <c r="H377" s="26" t="n"/>
      <c r="I377" s="29" t="n"/>
      <c r="J377" s="30" t="n"/>
      <c r="K377" s="30" t="n"/>
      <c r="L377" s="26" t="n"/>
      <c r="M377" s="26" t="n"/>
      <c r="N377" s="27" t="n"/>
      <c r="O377" s="52" t="n"/>
      <c r="P377" s="52" t="n"/>
      <c r="Q377" s="30" t="n"/>
      <c r="R377" s="30" t="n"/>
      <c r="S377" s="30" t="n"/>
      <c r="T377" s="26" t="n"/>
      <c r="U377" s="26" t="n"/>
      <c r="V377" s="28" t="n"/>
      <c r="W377" s="32" t="n"/>
      <c r="X377" s="32" t="n"/>
      <c r="Y377" s="33">
        <f>IFERROR(IF(OR($R377="",$S377=""),"",ROUND(MOD($S377-$R377,1)*1440,0)),"")</f>
        <v/>
      </c>
      <c r="Z377" s="11">
        <f>IFERROR(IF(OR($T377&lt;&gt;"Delivered",$S377="",$K377=""),"",IF($S377&lt;=$K377,"Yes","No")),"")</f>
        <v/>
      </c>
      <c r="AA377" s="33">
        <f>IFERROR(IF(OR($T377&lt;&gt;"Delivered",$S377="",$K377=""),"",ROUND(MAX(0,($S377-$K377)*1440),0)),"")</f>
        <v/>
      </c>
      <c r="AB377" s="53">
        <f>IFERROR(IF(OR($P377="",$O377=""),"",$P377-$O377),"")</f>
        <v/>
      </c>
      <c r="AC377" s="35">
        <f>IFERROR(IF($P377="","",ROUND($P377*'Settings'!$B$6,2)),"")</f>
        <v/>
      </c>
      <c r="AD377" s="35">
        <f>IFERROR(IF($W377="","",MAX(0,$W377-IF($X377="",0,$X377))),"")</f>
        <v/>
      </c>
      <c r="AE377" s="16">
        <f>IFERROR(IF(COUNTA($A377:$X377)=0,"",IF(OR($A377="",$B377="",$C377="",$D377="",$E377="",$F377="",$G377="",$H377="",$I377="",$L377="",$M377="",$N377="",$T377=""),"Missing required field",IF(COUNTIFS($A$4:$A$1000,$A377,$B$4:$B$1000,$B377,$C$4:$C$1000,$C377)&gt;1,"Duplicate route stop",IF(OR($J377="",$K377=""),"Missing delivery window",IF($K377&lt;=$J377,"Invalid delivery window",IF(IFERROR(INDEX('Fleet Roster'!$C$4:$C$103,MATCH($L377,'Fleet Roster'!$A$4:$A$103,0)),"Not found")&lt;&gt;"Active","Driver not active",IF(IFERROR(INDEX('Fleet Roster'!$I$4:$I$103,MATCH($M377,'Fleet Roster'!$E$4:$E$103,0)),"Not found")&lt;&gt;"Active","Vehicle unavailable",IF(AND($T377="Delivered",OR($S377="",$P377="")),"Delivered row incomplete",IF(AND(OR($T377="Attempted",$T377="Exception"),$U377=""),"Missing exception code",IF(OR(NOT(ISNUMBER($N377)),$N377&lt;0,$N377&gt;'Settings'!$B$9),"Invalid package count",IF(OR(NOT(ISNUMBER($O377)),AND($P377&lt;&gt;"",NOT(ISNUMBER($P377))),$O377&lt;0,$O377&gt;'Settings'!$B$10,$P377&lt;0,$P377&gt;'Settings'!$B$10),"Invalid miles",IF($X377&gt;$W377,"COD collected exceeds amount","OK")))))))))))),"Review row")</f>
        <v/>
      </c>
    </row>
    <row r="378">
      <c r="A378" s="51" t="n"/>
      <c r="B378" s="26" t="n"/>
      <c r="C378" s="27" t="n"/>
      <c r="D378" s="26" t="n"/>
      <c r="E378" s="26" t="n"/>
      <c r="F378" s="28" t="n"/>
      <c r="G378" s="26" t="n"/>
      <c r="H378" s="26" t="n"/>
      <c r="I378" s="29" t="n"/>
      <c r="J378" s="30" t="n"/>
      <c r="K378" s="30" t="n"/>
      <c r="L378" s="26" t="n"/>
      <c r="M378" s="26" t="n"/>
      <c r="N378" s="27" t="n"/>
      <c r="O378" s="52" t="n"/>
      <c r="P378" s="52" t="n"/>
      <c r="Q378" s="30" t="n"/>
      <c r="R378" s="30" t="n"/>
      <c r="S378" s="30" t="n"/>
      <c r="T378" s="26" t="n"/>
      <c r="U378" s="26" t="n"/>
      <c r="V378" s="28" t="n"/>
      <c r="W378" s="32" t="n"/>
      <c r="X378" s="32" t="n"/>
      <c r="Y378" s="33">
        <f>IFERROR(IF(OR($R378="",$S378=""),"",ROUND(MOD($S378-$R378,1)*1440,0)),"")</f>
        <v/>
      </c>
      <c r="Z378" s="11">
        <f>IFERROR(IF(OR($T378&lt;&gt;"Delivered",$S378="",$K378=""),"",IF($S378&lt;=$K378,"Yes","No")),"")</f>
        <v/>
      </c>
      <c r="AA378" s="33">
        <f>IFERROR(IF(OR($T378&lt;&gt;"Delivered",$S378="",$K378=""),"",ROUND(MAX(0,($S378-$K378)*1440),0)),"")</f>
        <v/>
      </c>
      <c r="AB378" s="53">
        <f>IFERROR(IF(OR($P378="",$O378=""),"",$P378-$O378),"")</f>
        <v/>
      </c>
      <c r="AC378" s="35">
        <f>IFERROR(IF($P378="","",ROUND($P378*'Settings'!$B$6,2)),"")</f>
        <v/>
      </c>
      <c r="AD378" s="35">
        <f>IFERROR(IF($W378="","",MAX(0,$W378-IF($X378="",0,$X378))),"")</f>
        <v/>
      </c>
      <c r="AE378" s="16">
        <f>IFERROR(IF(COUNTA($A378:$X378)=0,"",IF(OR($A378="",$B378="",$C378="",$D378="",$E378="",$F378="",$G378="",$H378="",$I378="",$L378="",$M378="",$N378="",$T378=""),"Missing required field",IF(COUNTIFS($A$4:$A$1000,$A378,$B$4:$B$1000,$B378,$C$4:$C$1000,$C378)&gt;1,"Duplicate route stop",IF(OR($J378="",$K378=""),"Missing delivery window",IF($K378&lt;=$J378,"Invalid delivery window",IF(IFERROR(INDEX('Fleet Roster'!$C$4:$C$103,MATCH($L378,'Fleet Roster'!$A$4:$A$103,0)),"Not found")&lt;&gt;"Active","Driver not active",IF(IFERROR(INDEX('Fleet Roster'!$I$4:$I$103,MATCH($M378,'Fleet Roster'!$E$4:$E$103,0)),"Not found")&lt;&gt;"Active","Vehicle unavailable",IF(AND($T378="Delivered",OR($S378="",$P378="")),"Delivered row incomplete",IF(AND(OR($T378="Attempted",$T378="Exception"),$U378=""),"Missing exception code",IF(OR(NOT(ISNUMBER($N378)),$N378&lt;0,$N378&gt;'Settings'!$B$9),"Invalid package count",IF(OR(NOT(ISNUMBER($O378)),AND($P378&lt;&gt;"",NOT(ISNUMBER($P378))),$O378&lt;0,$O378&gt;'Settings'!$B$10,$P378&lt;0,$P378&gt;'Settings'!$B$10),"Invalid miles",IF($X378&gt;$W378,"COD collected exceeds amount","OK")))))))))))),"Review row")</f>
        <v/>
      </c>
    </row>
    <row r="379">
      <c r="A379" s="51" t="n"/>
      <c r="B379" s="26" t="n"/>
      <c r="C379" s="27" t="n"/>
      <c r="D379" s="26" t="n"/>
      <c r="E379" s="26" t="n"/>
      <c r="F379" s="28" t="n"/>
      <c r="G379" s="26" t="n"/>
      <c r="H379" s="26" t="n"/>
      <c r="I379" s="29" t="n"/>
      <c r="J379" s="30" t="n"/>
      <c r="K379" s="30" t="n"/>
      <c r="L379" s="26" t="n"/>
      <c r="M379" s="26" t="n"/>
      <c r="N379" s="27" t="n"/>
      <c r="O379" s="52" t="n"/>
      <c r="P379" s="52" t="n"/>
      <c r="Q379" s="30" t="n"/>
      <c r="R379" s="30" t="n"/>
      <c r="S379" s="30" t="n"/>
      <c r="T379" s="26" t="n"/>
      <c r="U379" s="26" t="n"/>
      <c r="V379" s="28" t="n"/>
      <c r="W379" s="32" t="n"/>
      <c r="X379" s="32" t="n"/>
      <c r="Y379" s="33">
        <f>IFERROR(IF(OR($R379="",$S379=""),"",ROUND(MOD($S379-$R379,1)*1440,0)),"")</f>
        <v/>
      </c>
      <c r="Z379" s="11">
        <f>IFERROR(IF(OR($T379&lt;&gt;"Delivered",$S379="",$K379=""),"",IF($S379&lt;=$K379,"Yes","No")),"")</f>
        <v/>
      </c>
      <c r="AA379" s="33">
        <f>IFERROR(IF(OR($T379&lt;&gt;"Delivered",$S379="",$K379=""),"",ROUND(MAX(0,($S379-$K379)*1440),0)),"")</f>
        <v/>
      </c>
      <c r="AB379" s="53">
        <f>IFERROR(IF(OR($P379="",$O379=""),"",$P379-$O379),"")</f>
        <v/>
      </c>
      <c r="AC379" s="35">
        <f>IFERROR(IF($P379="","",ROUND($P379*'Settings'!$B$6,2)),"")</f>
        <v/>
      </c>
      <c r="AD379" s="35">
        <f>IFERROR(IF($W379="","",MAX(0,$W379-IF($X379="",0,$X379))),"")</f>
        <v/>
      </c>
      <c r="AE379" s="16">
        <f>IFERROR(IF(COUNTA($A379:$X379)=0,"",IF(OR($A379="",$B379="",$C379="",$D379="",$E379="",$F379="",$G379="",$H379="",$I379="",$L379="",$M379="",$N379="",$T379=""),"Missing required field",IF(COUNTIFS($A$4:$A$1000,$A379,$B$4:$B$1000,$B379,$C$4:$C$1000,$C379)&gt;1,"Duplicate route stop",IF(OR($J379="",$K379=""),"Missing delivery window",IF($K379&lt;=$J379,"Invalid delivery window",IF(IFERROR(INDEX('Fleet Roster'!$C$4:$C$103,MATCH($L379,'Fleet Roster'!$A$4:$A$103,0)),"Not found")&lt;&gt;"Active","Driver not active",IF(IFERROR(INDEX('Fleet Roster'!$I$4:$I$103,MATCH($M379,'Fleet Roster'!$E$4:$E$103,0)),"Not found")&lt;&gt;"Active","Vehicle unavailable",IF(AND($T379="Delivered",OR($S379="",$P379="")),"Delivered row incomplete",IF(AND(OR($T379="Attempted",$T379="Exception"),$U379=""),"Missing exception code",IF(OR(NOT(ISNUMBER($N379)),$N379&lt;0,$N379&gt;'Settings'!$B$9),"Invalid package count",IF(OR(NOT(ISNUMBER($O379)),AND($P379&lt;&gt;"",NOT(ISNUMBER($P379))),$O379&lt;0,$O379&gt;'Settings'!$B$10,$P379&lt;0,$P379&gt;'Settings'!$B$10),"Invalid miles",IF($X379&gt;$W379,"COD collected exceeds amount","OK")))))))))))),"Review row")</f>
        <v/>
      </c>
    </row>
    <row r="380">
      <c r="A380" s="51" t="n"/>
      <c r="B380" s="26" t="n"/>
      <c r="C380" s="27" t="n"/>
      <c r="D380" s="26" t="n"/>
      <c r="E380" s="26" t="n"/>
      <c r="F380" s="28" t="n"/>
      <c r="G380" s="26" t="n"/>
      <c r="H380" s="26" t="n"/>
      <c r="I380" s="29" t="n"/>
      <c r="J380" s="30" t="n"/>
      <c r="K380" s="30" t="n"/>
      <c r="L380" s="26" t="n"/>
      <c r="M380" s="26" t="n"/>
      <c r="N380" s="27" t="n"/>
      <c r="O380" s="52" t="n"/>
      <c r="P380" s="52" t="n"/>
      <c r="Q380" s="30" t="n"/>
      <c r="R380" s="30" t="n"/>
      <c r="S380" s="30" t="n"/>
      <c r="T380" s="26" t="n"/>
      <c r="U380" s="26" t="n"/>
      <c r="V380" s="28" t="n"/>
      <c r="W380" s="32" t="n"/>
      <c r="X380" s="32" t="n"/>
      <c r="Y380" s="33">
        <f>IFERROR(IF(OR($R380="",$S380=""),"",ROUND(MOD($S380-$R380,1)*1440,0)),"")</f>
        <v/>
      </c>
      <c r="Z380" s="11">
        <f>IFERROR(IF(OR($T380&lt;&gt;"Delivered",$S380="",$K380=""),"",IF($S380&lt;=$K380,"Yes","No")),"")</f>
        <v/>
      </c>
      <c r="AA380" s="33">
        <f>IFERROR(IF(OR($T380&lt;&gt;"Delivered",$S380="",$K380=""),"",ROUND(MAX(0,($S380-$K380)*1440),0)),"")</f>
        <v/>
      </c>
      <c r="AB380" s="53">
        <f>IFERROR(IF(OR($P380="",$O380=""),"",$P380-$O380),"")</f>
        <v/>
      </c>
      <c r="AC380" s="35">
        <f>IFERROR(IF($P380="","",ROUND($P380*'Settings'!$B$6,2)),"")</f>
        <v/>
      </c>
      <c r="AD380" s="35">
        <f>IFERROR(IF($W380="","",MAX(0,$W380-IF($X380="",0,$X380))),"")</f>
        <v/>
      </c>
      <c r="AE380" s="16">
        <f>IFERROR(IF(COUNTA($A380:$X380)=0,"",IF(OR($A380="",$B380="",$C380="",$D380="",$E380="",$F380="",$G380="",$H380="",$I380="",$L380="",$M380="",$N380="",$T380=""),"Missing required field",IF(COUNTIFS($A$4:$A$1000,$A380,$B$4:$B$1000,$B380,$C$4:$C$1000,$C380)&gt;1,"Duplicate route stop",IF(OR($J380="",$K380=""),"Missing delivery window",IF($K380&lt;=$J380,"Invalid delivery window",IF(IFERROR(INDEX('Fleet Roster'!$C$4:$C$103,MATCH($L380,'Fleet Roster'!$A$4:$A$103,0)),"Not found")&lt;&gt;"Active","Driver not active",IF(IFERROR(INDEX('Fleet Roster'!$I$4:$I$103,MATCH($M380,'Fleet Roster'!$E$4:$E$103,0)),"Not found")&lt;&gt;"Active","Vehicle unavailable",IF(AND($T380="Delivered",OR($S380="",$P380="")),"Delivered row incomplete",IF(AND(OR($T380="Attempted",$T380="Exception"),$U380=""),"Missing exception code",IF(OR(NOT(ISNUMBER($N380)),$N380&lt;0,$N380&gt;'Settings'!$B$9),"Invalid package count",IF(OR(NOT(ISNUMBER($O380)),AND($P380&lt;&gt;"",NOT(ISNUMBER($P380))),$O380&lt;0,$O380&gt;'Settings'!$B$10,$P380&lt;0,$P380&gt;'Settings'!$B$10),"Invalid miles",IF($X380&gt;$W380,"COD collected exceeds amount","OK")))))))))))),"Review row")</f>
        <v/>
      </c>
    </row>
    <row r="381">
      <c r="A381" s="51" t="n"/>
      <c r="B381" s="26" t="n"/>
      <c r="C381" s="27" t="n"/>
      <c r="D381" s="26" t="n"/>
      <c r="E381" s="26" t="n"/>
      <c r="F381" s="28" t="n"/>
      <c r="G381" s="26" t="n"/>
      <c r="H381" s="26" t="n"/>
      <c r="I381" s="29" t="n"/>
      <c r="J381" s="30" t="n"/>
      <c r="K381" s="30" t="n"/>
      <c r="L381" s="26" t="n"/>
      <c r="M381" s="26" t="n"/>
      <c r="N381" s="27" t="n"/>
      <c r="O381" s="52" t="n"/>
      <c r="P381" s="52" t="n"/>
      <c r="Q381" s="30" t="n"/>
      <c r="R381" s="30" t="n"/>
      <c r="S381" s="30" t="n"/>
      <c r="T381" s="26" t="n"/>
      <c r="U381" s="26" t="n"/>
      <c r="V381" s="28" t="n"/>
      <c r="W381" s="32" t="n"/>
      <c r="X381" s="32" t="n"/>
      <c r="Y381" s="33">
        <f>IFERROR(IF(OR($R381="",$S381=""),"",ROUND(MOD($S381-$R381,1)*1440,0)),"")</f>
        <v/>
      </c>
      <c r="Z381" s="11">
        <f>IFERROR(IF(OR($T381&lt;&gt;"Delivered",$S381="",$K381=""),"",IF($S381&lt;=$K381,"Yes","No")),"")</f>
        <v/>
      </c>
      <c r="AA381" s="33">
        <f>IFERROR(IF(OR($T381&lt;&gt;"Delivered",$S381="",$K381=""),"",ROUND(MAX(0,($S381-$K381)*1440),0)),"")</f>
        <v/>
      </c>
      <c r="AB381" s="53">
        <f>IFERROR(IF(OR($P381="",$O381=""),"",$P381-$O381),"")</f>
        <v/>
      </c>
      <c r="AC381" s="35">
        <f>IFERROR(IF($P381="","",ROUND($P381*'Settings'!$B$6,2)),"")</f>
        <v/>
      </c>
      <c r="AD381" s="35">
        <f>IFERROR(IF($W381="","",MAX(0,$W381-IF($X381="",0,$X381))),"")</f>
        <v/>
      </c>
      <c r="AE381" s="16">
        <f>IFERROR(IF(COUNTA($A381:$X381)=0,"",IF(OR($A381="",$B381="",$C381="",$D381="",$E381="",$F381="",$G381="",$H381="",$I381="",$L381="",$M381="",$N381="",$T381=""),"Missing required field",IF(COUNTIFS($A$4:$A$1000,$A381,$B$4:$B$1000,$B381,$C$4:$C$1000,$C381)&gt;1,"Duplicate route stop",IF(OR($J381="",$K381=""),"Missing delivery window",IF($K381&lt;=$J381,"Invalid delivery window",IF(IFERROR(INDEX('Fleet Roster'!$C$4:$C$103,MATCH($L381,'Fleet Roster'!$A$4:$A$103,0)),"Not found")&lt;&gt;"Active","Driver not active",IF(IFERROR(INDEX('Fleet Roster'!$I$4:$I$103,MATCH($M381,'Fleet Roster'!$E$4:$E$103,0)),"Not found")&lt;&gt;"Active","Vehicle unavailable",IF(AND($T381="Delivered",OR($S381="",$P381="")),"Delivered row incomplete",IF(AND(OR($T381="Attempted",$T381="Exception"),$U381=""),"Missing exception code",IF(OR(NOT(ISNUMBER($N381)),$N381&lt;0,$N381&gt;'Settings'!$B$9),"Invalid package count",IF(OR(NOT(ISNUMBER($O381)),AND($P381&lt;&gt;"",NOT(ISNUMBER($P381))),$O381&lt;0,$O381&gt;'Settings'!$B$10,$P381&lt;0,$P381&gt;'Settings'!$B$10),"Invalid miles",IF($X381&gt;$W381,"COD collected exceeds amount","OK")))))))))))),"Review row")</f>
        <v/>
      </c>
    </row>
    <row r="382">
      <c r="A382" s="51" t="n"/>
      <c r="B382" s="26" t="n"/>
      <c r="C382" s="27" t="n"/>
      <c r="D382" s="26" t="n"/>
      <c r="E382" s="26" t="n"/>
      <c r="F382" s="28" t="n"/>
      <c r="G382" s="26" t="n"/>
      <c r="H382" s="26" t="n"/>
      <c r="I382" s="29" t="n"/>
      <c r="J382" s="30" t="n"/>
      <c r="K382" s="30" t="n"/>
      <c r="L382" s="26" t="n"/>
      <c r="M382" s="26" t="n"/>
      <c r="N382" s="27" t="n"/>
      <c r="O382" s="52" t="n"/>
      <c r="P382" s="52" t="n"/>
      <c r="Q382" s="30" t="n"/>
      <c r="R382" s="30" t="n"/>
      <c r="S382" s="30" t="n"/>
      <c r="T382" s="26" t="n"/>
      <c r="U382" s="26" t="n"/>
      <c r="V382" s="28" t="n"/>
      <c r="W382" s="32" t="n"/>
      <c r="X382" s="32" t="n"/>
      <c r="Y382" s="33">
        <f>IFERROR(IF(OR($R382="",$S382=""),"",ROUND(MOD($S382-$R382,1)*1440,0)),"")</f>
        <v/>
      </c>
      <c r="Z382" s="11">
        <f>IFERROR(IF(OR($T382&lt;&gt;"Delivered",$S382="",$K382=""),"",IF($S382&lt;=$K382,"Yes","No")),"")</f>
        <v/>
      </c>
      <c r="AA382" s="33">
        <f>IFERROR(IF(OR($T382&lt;&gt;"Delivered",$S382="",$K382=""),"",ROUND(MAX(0,($S382-$K382)*1440),0)),"")</f>
        <v/>
      </c>
      <c r="AB382" s="53">
        <f>IFERROR(IF(OR($P382="",$O382=""),"",$P382-$O382),"")</f>
        <v/>
      </c>
      <c r="AC382" s="35">
        <f>IFERROR(IF($P382="","",ROUND($P382*'Settings'!$B$6,2)),"")</f>
        <v/>
      </c>
      <c r="AD382" s="35">
        <f>IFERROR(IF($W382="","",MAX(0,$W382-IF($X382="",0,$X382))),"")</f>
        <v/>
      </c>
      <c r="AE382" s="16">
        <f>IFERROR(IF(COUNTA($A382:$X382)=0,"",IF(OR($A382="",$B382="",$C382="",$D382="",$E382="",$F382="",$G382="",$H382="",$I382="",$L382="",$M382="",$N382="",$T382=""),"Missing required field",IF(COUNTIFS($A$4:$A$1000,$A382,$B$4:$B$1000,$B382,$C$4:$C$1000,$C382)&gt;1,"Duplicate route stop",IF(OR($J382="",$K382=""),"Missing delivery window",IF($K382&lt;=$J382,"Invalid delivery window",IF(IFERROR(INDEX('Fleet Roster'!$C$4:$C$103,MATCH($L382,'Fleet Roster'!$A$4:$A$103,0)),"Not found")&lt;&gt;"Active","Driver not active",IF(IFERROR(INDEX('Fleet Roster'!$I$4:$I$103,MATCH($M382,'Fleet Roster'!$E$4:$E$103,0)),"Not found")&lt;&gt;"Active","Vehicle unavailable",IF(AND($T382="Delivered",OR($S382="",$P382="")),"Delivered row incomplete",IF(AND(OR($T382="Attempted",$T382="Exception"),$U382=""),"Missing exception code",IF(OR(NOT(ISNUMBER($N382)),$N382&lt;0,$N382&gt;'Settings'!$B$9),"Invalid package count",IF(OR(NOT(ISNUMBER($O382)),AND($P382&lt;&gt;"",NOT(ISNUMBER($P382))),$O382&lt;0,$O382&gt;'Settings'!$B$10,$P382&lt;0,$P382&gt;'Settings'!$B$10),"Invalid miles",IF($X382&gt;$W382,"COD collected exceeds amount","OK")))))))))))),"Review row")</f>
        <v/>
      </c>
    </row>
    <row r="383">
      <c r="A383" s="51" t="n"/>
      <c r="B383" s="26" t="n"/>
      <c r="C383" s="27" t="n"/>
      <c r="D383" s="26" t="n"/>
      <c r="E383" s="26" t="n"/>
      <c r="F383" s="28" t="n"/>
      <c r="G383" s="26" t="n"/>
      <c r="H383" s="26" t="n"/>
      <c r="I383" s="29" t="n"/>
      <c r="J383" s="30" t="n"/>
      <c r="K383" s="30" t="n"/>
      <c r="L383" s="26" t="n"/>
      <c r="M383" s="26" t="n"/>
      <c r="N383" s="27" t="n"/>
      <c r="O383" s="52" t="n"/>
      <c r="P383" s="52" t="n"/>
      <c r="Q383" s="30" t="n"/>
      <c r="R383" s="30" t="n"/>
      <c r="S383" s="30" t="n"/>
      <c r="T383" s="26" t="n"/>
      <c r="U383" s="26" t="n"/>
      <c r="V383" s="28" t="n"/>
      <c r="W383" s="32" t="n"/>
      <c r="X383" s="32" t="n"/>
      <c r="Y383" s="33">
        <f>IFERROR(IF(OR($R383="",$S383=""),"",ROUND(MOD($S383-$R383,1)*1440,0)),"")</f>
        <v/>
      </c>
      <c r="Z383" s="11">
        <f>IFERROR(IF(OR($T383&lt;&gt;"Delivered",$S383="",$K383=""),"",IF($S383&lt;=$K383,"Yes","No")),"")</f>
        <v/>
      </c>
      <c r="AA383" s="33">
        <f>IFERROR(IF(OR($T383&lt;&gt;"Delivered",$S383="",$K383=""),"",ROUND(MAX(0,($S383-$K383)*1440),0)),"")</f>
        <v/>
      </c>
      <c r="AB383" s="53">
        <f>IFERROR(IF(OR($P383="",$O383=""),"",$P383-$O383),"")</f>
        <v/>
      </c>
      <c r="AC383" s="35">
        <f>IFERROR(IF($P383="","",ROUND($P383*'Settings'!$B$6,2)),"")</f>
        <v/>
      </c>
      <c r="AD383" s="35">
        <f>IFERROR(IF($W383="","",MAX(0,$W383-IF($X383="",0,$X383))),"")</f>
        <v/>
      </c>
      <c r="AE383" s="16">
        <f>IFERROR(IF(COUNTA($A383:$X383)=0,"",IF(OR($A383="",$B383="",$C383="",$D383="",$E383="",$F383="",$G383="",$H383="",$I383="",$L383="",$M383="",$N383="",$T383=""),"Missing required field",IF(COUNTIFS($A$4:$A$1000,$A383,$B$4:$B$1000,$B383,$C$4:$C$1000,$C383)&gt;1,"Duplicate route stop",IF(OR($J383="",$K383=""),"Missing delivery window",IF($K383&lt;=$J383,"Invalid delivery window",IF(IFERROR(INDEX('Fleet Roster'!$C$4:$C$103,MATCH($L383,'Fleet Roster'!$A$4:$A$103,0)),"Not found")&lt;&gt;"Active","Driver not active",IF(IFERROR(INDEX('Fleet Roster'!$I$4:$I$103,MATCH($M383,'Fleet Roster'!$E$4:$E$103,0)),"Not found")&lt;&gt;"Active","Vehicle unavailable",IF(AND($T383="Delivered",OR($S383="",$P383="")),"Delivered row incomplete",IF(AND(OR($T383="Attempted",$T383="Exception"),$U383=""),"Missing exception code",IF(OR(NOT(ISNUMBER($N383)),$N383&lt;0,$N383&gt;'Settings'!$B$9),"Invalid package count",IF(OR(NOT(ISNUMBER($O383)),AND($P383&lt;&gt;"",NOT(ISNUMBER($P383))),$O383&lt;0,$O383&gt;'Settings'!$B$10,$P383&lt;0,$P383&gt;'Settings'!$B$10),"Invalid miles",IF($X383&gt;$W383,"COD collected exceeds amount","OK")))))))))))),"Review row")</f>
        <v/>
      </c>
    </row>
    <row r="384">
      <c r="A384" s="51" t="n"/>
      <c r="B384" s="26" t="n"/>
      <c r="C384" s="27" t="n"/>
      <c r="D384" s="26" t="n"/>
      <c r="E384" s="26" t="n"/>
      <c r="F384" s="28" t="n"/>
      <c r="G384" s="26" t="n"/>
      <c r="H384" s="26" t="n"/>
      <c r="I384" s="29" t="n"/>
      <c r="J384" s="30" t="n"/>
      <c r="K384" s="30" t="n"/>
      <c r="L384" s="26" t="n"/>
      <c r="M384" s="26" t="n"/>
      <c r="N384" s="27" t="n"/>
      <c r="O384" s="52" t="n"/>
      <c r="P384" s="52" t="n"/>
      <c r="Q384" s="30" t="n"/>
      <c r="R384" s="30" t="n"/>
      <c r="S384" s="30" t="n"/>
      <c r="T384" s="26" t="n"/>
      <c r="U384" s="26" t="n"/>
      <c r="V384" s="28" t="n"/>
      <c r="W384" s="32" t="n"/>
      <c r="X384" s="32" t="n"/>
      <c r="Y384" s="33">
        <f>IFERROR(IF(OR($R384="",$S384=""),"",ROUND(MOD($S384-$R384,1)*1440,0)),"")</f>
        <v/>
      </c>
      <c r="Z384" s="11">
        <f>IFERROR(IF(OR($T384&lt;&gt;"Delivered",$S384="",$K384=""),"",IF($S384&lt;=$K384,"Yes","No")),"")</f>
        <v/>
      </c>
      <c r="AA384" s="33">
        <f>IFERROR(IF(OR($T384&lt;&gt;"Delivered",$S384="",$K384=""),"",ROUND(MAX(0,($S384-$K384)*1440),0)),"")</f>
        <v/>
      </c>
      <c r="AB384" s="53">
        <f>IFERROR(IF(OR($P384="",$O384=""),"",$P384-$O384),"")</f>
        <v/>
      </c>
      <c r="AC384" s="35">
        <f>IFERROR(IF($P384="","",ROUND($P384*'Settings'!$B$6,2)),"")</f>
        <v/>
      </c>
      <c r="AD384" s="35">
        <f>IFERROR(IF($W384="","",MAX(0,$W384-IF($X384="",0,$X384))),"")</f>
        <v/>
      </c>
      <c r="AE384" s="16">
        <f>IFERROR(IF(COUNTA($A384:$X384)=0,"",IF(OR($A384="",$B384="",$C384="",$D384="",$E384="",$F384="",$G384="",$H384="",$I384="",$L384="",$M384="",$N384="",$T384=""),"Missing required field",IF(COUNTIFS($A$4:$A$1000,$A384,$B$4:$B$1000,$B384,$C$4:$C$1000,$C384)&gt;1,"Duplicate route stop",IF(OR($J384="",$K384=""),"Missing delivery window",IF($K384&lt;=$J384,"Invalid delivery window",IF(IFERROR(INDEX('Fleet Roster'!$C$4:$C$103,MATCH($L384,'Fleet Roster'!$A$4:$A$103,0)),"Not found")&lt;&gt;"Active","Driver not active",IF(IFERROR(INDEX('Fleet Roster'!$I$4:$I$103,MATCH($M384,'Fleet Roster'!$E$4:$E$103,0)),"Not found")&lt;&gt;"Active","Vehicle unavailable",IF(AND($T384="Delivered",OR($S384="",$P384="")),"Delivered row incomplete",IF(AND(OR($T384="Attempted",$T384="Exception"),$U384=""),"Missing exception code",IF(OR(NOT(ISNUMBER($N384)),$N384&lt;0,$N384&gt;'Settings'!$B$9),"Invalid package count",IF(OR(NOT(ISNUMBER($O384)),AND($P384&lt;&gt;"",NOT(ISNUMBER($P384))),$O384&lt;0,$O384&gt;'Settings'!$B$10,$P384&lt;0,$P384&gt;'Settings'!$B$10),"Invalid miles",IF($X384&gt;$W384,"COD collected exceeds amount","OK")))))))))))),"Review row")</f>
        <v/>
      </c>
    </row>
    <row r="385">
      <c r="A385" s="51" t="n"/>
      <c r="B385" s="26" t="n"/>
      <c r="C385" s="27" t="n"/>
      <c r="D385" s="26" t="n"/>
      <c r="E385" s="26" t="n"/>
      <c r="F385" s="28" t="n"/>
      <c r="G385" s="26" t="n"/>
      <c r="H385" s="26" t="n"/>
      <c r="I385" s="29" t="n"/>
      <c r="J385" s="30" t="n"/>
      <c r="K385" s="30" t="n"/>
      <c r="L385" s="26" t="n"/>
      <c r="M385" s="26" t="n"/>
      <c r="N385" s="27" t="n"/>
      <c r="O385" s="52" t="n"/>
      <c r="P385" s="52" t="n"/>
      <c r="Q385" s="30" t="n"/>
      <c r="R385" s="30" t="n"/>
      <c r="S385" s="30" t="n"/>
      <c r="T385" s="26" t="n"/>
      <c r="U385" s="26" t="n"/>
      <c r="V385" s="28" t="n"/>
      <c r="W385" s="32" t="n"/>
      <c r="X385" s="32" t="n"/>
      <c r="Y385" s="33">
        <f>IFERROR(IF(OR($R385="",$S385=""),"",ROUND(MOD($S385-$R385,1)*1440,0)),"")</f>
        <v/>
      </c>
      <c r="Z385" s="11">
        <f>IFERROR(IF(OR($T385&lt;&gt;"Delivered",$S385="",$K385=""),"",IF($S385&lt;=$K385,"Yes","No")),"")</f>
        <v/>
      </c>
      <c r="AA385" s="33">
        <f>IFERROR(IF(OR($T385&lt;&gt;"Delivered",$S385="",$K385=""),"",ROUND(MAX(0,($S385-$K385)*1440),0)),"")</f>
        <v/>
      </c>
      <c r="AB385" s="53">
        <f>IFERROR(IF(OR($P385="",$O385=""),"",$P385-$O385),"")</f>
        <v/>
      </c>
      <c r="AC385" s="35">
        <f>IFERROR(IF($P385="","",ROUND($P385*'Settings'!$B$6,2)),"")</f>
        <v/>
      </c>
      <c r="AD385" s="35">
        <f>IFERROR(IF($W385="","",MAX(0,$W385-IF($X385="",0,$X385))),"")</f>
        <v/>
      </c>
      <c r="AE385" s="16">
        <f>IFERROR(IF(COUNTA($A385:$X385)=0,"",IF(OR($A385="",$B385="",$C385="",$D385="",$E385="",$F385="",$G385="",$H385="",$I385="",$L385="",$M385="",$N385="",$T385=""),"Missing required field",IF(COUNTIFS($A$4:$A$1000,$A385,$B$4:$B$1000,$B385,$C$4:$C$1000,$C385)&gt;1,"Duplicate route stop",IF(OR($J385="",$K385=""),"Missing delivery window",IF($K385&lt;=$J385,"Invalid delivery window",IF(IFERROR(INDEX('Fleet Roster'!$C$4:$C$103,MATCH($L385,'Fleet Roster'!$A$4:$A$103,0)),"Not found")&lt;&gt;"Active","Driver not active",IF(IFERROR(INDEX('Fleet Roster'!$I$4:$I$103,MATCH($M385,'Fleet Roster'!$E$4:$E$103,0)),"Not found")&lt;&gt;"Active","Vehicle unavailable",IF(AND($T385="Delivered",OR($S385="",$P385="")),"Delivered row incomplete",IF(AND(OR($T385="Attempted",$T385="Exception"),$U385=""),"Missing exception code",IF(OR(NOT(ISNUMBER($N385)),$N385&lt;0,$N385&gt;'Settings'!$B$9),"Invalid package count",IF(OR(NOT(ISNUMBER($O385)),AND($P385&lt;&gt;"",NOT(ISNUMBER($P385))),$O385&lt;0,$O385&gt;'Settings'!$B$10,$P385&lt;0,$P385&gt;'Settings'!$B$10),"Invalid miles",IF($X385&gt;$W385,"COD collected exceeds amount","OK")))))))))))),"Review row")</f>
        <v/>
      </c>
    </row>
    <row r="386">
      <c r="A386" s="51" t="n"/>
      <c r="B386" s="26" t="n"/>
      <c r="C386" s="27" t="n"/>
      <c r="D386" s="26" t="n"/>
      <c r="E386" s="26" t="n"/>
      <c r="F386" s="28" t="n"/>
      <c r="G386" s="26" t="n"/>
      <c r="H386" s="26" t="n"/>
      <c r="I386" s="29" t="n"/>
      <c r="J386" s="30" t="n"/>
      <c r="K386" s="30" t="n"/>
      <c r="L386" s="26" t="n"/>
      <c r="M386" s="26" t="n"/>
      <c r="N386" s="27" t="n"/>
      <c r="O386" s="52" t="n"/>
      <c r="P386" s="52" t="n"/>
      <c r="Q386" s="30" t="n"/>
      <c r="R386" s="30" t="n"/>
      <c r="S386" s="30" t="n"/>
      <c r="T386" s="26" t="n"/>
      <c r="U386" s="26" t="n"/>
      <c r="V386" s="28" t="n"/>
      <c r="W386" s="32" t="n"/>
      <c r="X386" s="32" t="n"/>
      <c r="Y386" s="33">
        <f>IFERROR(IF(OR($R386="",$S386=""),"",ROUND(MOD($S386-$R386,1)*1440,0)),"")</f>
        <v/>
      </c>
      <c r="Z386" s="11">
        <f>IFERROR(IF(OR($T386&lt;&gt;"Delivered",$S386="",$K386=""),"",IF($S386&lt;=$K386,"Yes","No")),"")</f>
        <v/>
      </c>
      <c r="AA386" s="33">
        <f>IFERROR(IF(OR($T386&lt;&gt;"Delivered",$S386="",$K386=""),"",ROUND(MAX(0,($S386-$K386)*1440),0)),"")</f>
        <v/>
      </c>
      <c r="AB386" s="53">
        <f>IFERROR(IF(OR($P386="",$O386=""),"",$P386-$O386),"")</f>
        <v/>
      </c>
      <c r="AC386" s="35">
        <f>IFERROR(IF($P386="","",ROUND($P386*'Settings'!$B$6,2)),"")</f>
        <v/>
      </c>
      <c r="AD386" s="35">
        <f>IFERROR(IF($W386="","",MAX(0,$W386-IF($X386="",0,$X386))),"")</f>
        <v/>
      </c>
      <c r="AE386" s="16">
        <f>IFERROR(IF(COUNTA($A386:$X386)=0,"",IF(OR($A386="",$B386="",$C386="",$D386="",$E386="",$F386="",$G386="",$H386="",$I386="",$L386="",$M386="",$N386="",$T386=""),"Missing required field",IF(COUNTIFS($A$4:$A$1000,$A386,$B$4:$B$1000,$B386,$C$4:$C$1000,$C386)&gt;1,"Duplicate route stop",IF(OR($J386="",$K386=""),"Missing delivery window",IF($K386&lt;=$J386,"Invalid delivery window",IF(IFERROR(INDEX('Fleet Roster'!$C$4:$C$103,MATCH($L386,'Fleet Roster'!$A$4:$A$103,0)),"Not found")&lt;&gt;"Active","Driver not active",IF(IFERROR(INDEX('Fleet Roster'!$I$4:$I$103,MATCH($M386,'Fleet Roster'!$E$4:$E$103,0)),"Not found")&lt;&gt;"Active","Vehicle unavailable",IF(AND($T386="Delivered",OR($S386="",$P386="")),"Delivered row incomplete",IF(AND(OR($T386="Attempted",$T386="Exception"),$U386=""),"Missing exception code",IF(OR(NOT(ISNUMBER($N386)),$N386&lt;0,$N386&gt;'Settings'!$B$9),"Invalid package count",IF(OR(NOT(ISNUMBER($O386)),AND($P386&lt;&gt;"",NOT(ISNUMBER($P386))),$O386&lt;0,$O386&gt;'Settings'!$B$10,$P386&lt;0,$P386&gt;'Settings'!$B$10),"Invalid miles",IF($X386&gt;$W386,"COD collected exceeds amount","OK")))))))))))),"Review row")</f>
        <v/>
      </c>
    </row>
    <row r="387">
      <c r="A387" s="51" t="n"/>
      <c r="B387" s="26" t="n"/>
      <c r="C387" s="27" t="n"/>
      <c r="D387" s="26" t="n"/>
      <c r="E387" s="26" t="n"/>
      <c r="F387" s="28" t="n"/>
      <c r="G387" s="26" t="n"/>
      <c r="H387" s="26" t="n"/>
      <c r="I387" s="29" t="n"/>
      <c r="J387" s="30" t="n"/>
      <c r="K387" s="30" t="n"/>
      <c r="L387" s="26" t="n"/>
      <c r="M387" s="26" t="n"/>
      <c r="N387" s="27" t="n"/>
      <c r="O387" s="52" t="n"/>
      <c r="P387" s="52" t="n"/>
      <c r="Q387" s="30" t="n"/>
      <c r="R387" s="30" t="n"/>
      <c r="S387" s="30" t="n"/>
      <c r="T387" s="26" t="n"/>
      <c r="U387" s="26" t="n"/>
      <c r="V387" s="28" t="n"/>
      <c r="W387" s="32" t="n"/>
      <c r="X387" s="32" t="n"/>
      <c r="Y387" s="33">
        <f>IFERROR(IF(OR($R387="",$S387=""),"",ROUND(MOD($S387-$R387,1)*1440,0)),"")</f>
        <v/>
      </c>
      <c r="Z387" s="11">
        <f>IFERROR(IF(OR($T387&lt;&gt;"Delivered",$S387="",$K387=""),"",IF($S387&lt;=$K387,"Yes","No")),"")</f>
        <v/>
      </c>
      <c r="AA387" s="33">
        <f>IFERROR(IF(OR($T387&lt;&gt;"Delivered",$S387="",$K387=""),"",ROUND(MAX(0,($S387-$K387)*1440),0)),"")</f>
        <v/>
      </c>
      <c r="AB387" s="53">
        <f>IFERROR(IF(OR($P387="",$O387=""),"",$P387-$O387),"")</f>
        <v/>
      </c>
      <c r="AC387" s="35">
        <f>IFERROR(IF($P387="","",ROUND($P387*'Settings'!$B$6,2)),"")</f>
        <v/>
      </c>
      <c r="AD387" s="35">
        <f>IFERROR(IF($W387="","",MAX(0,$W387-IF($X387="",0,$X387))),"")</f>
        <v/>
      </c>
      <c r="AE387" s="16">
        <f>IFERROR(IF(COUNTA($A387:$X387)=0,"",IF(OR($A387="",$B387="",$C387="",$D387="",$E387="",$F387="",$G387="",$H387="",$I387="",$L387="",$M387="",$N387="",$T387=""),"Missing required field",IF(COUNTIFS($A$4:$A$1000,$A387,$B$4:$B$1000,$B387,$C$4:$C$1000,$C387)&gt;1,"Duplicate route stop",IF(OR($J387="",$K387=""),"Missing delivery window",IF($K387&lt;=$J387,"Invalid delivery window",IF(IFERROR(INDEX('Fleet Roster'!$C$4:$C$103,MATCH($L387,'Fleet Roster'!$A$4:$A$103,0)),"Not found")&lt;&gt;"Active","Driver not active",IF(IFERROR(INDEX('Fleet Roster'!$I$4:$I$103,MATCH($M387,'Fleet Roster'!$E$4:$E$103,0)),"Not found")&lt;&gt;"Active","Vehicle unavailable",IF(AND($T387="Delivered",OR($S387="",$P387="")),"Delivered row incomplete",IF(AND(OR($T387="Attempted",$T387="Exception"),$U387=""),"Missing exception code",IF(OR(NOT(ISNUMBER($N387)),$N387&lt;0,$N387&gt;'Settings'!$B$9),"Invalid package count",IF(OR(NOT(ISNUMBER($O387)),AND($P387&lt;&gt;"",NOT(ISNUMBER($P387))),$O387&lt;0,$O387&gt;'Settings'!$B$10,$P387&lt;0,$P387&gt;'Settings'!$B$10),"Invalid miles",IF($X387&gt;$W387,"COD collected exceeds amount","OK")))))))))))),"Review row")</f>
        <v/>
      </c>
    </row>
    <row r="388">
      <c r="A388" s="51" t="n"/>
      <c r="B388" s="26" t="n"/>
      <c r="C388" s="27" t="n"/>
      <c r="D388" s="26" t="n"/>
      <c r="E388" s="26" t="n"/>
      <c r="F388" s="28" t="n"/>
      <c r="G388" s="26" t="n"/>
      <c r="H388" s="26" t="n"/>
      <c r="I388" s="29" t="n"/>
      <c r="J388" s="30" t="n"/>
      <c r="K388" s="30" t="n"/>
      <c r="L388" s="26" t="n"/>
      <c r="M388" s="26" t="n"/>
      <c r="N388" s="27" t="n"/>
      <c r="O388" s="52" t="n"/>
      <c r="P388" s="52" t="n"/>
      <c r="Q388" s="30" t="n"/>
      <c r="R388" s="30" t="n"/>
      <c r="S388" s="30" t="n"/>
      <c r="T388" s="26" t="n"/>
      <c r="U388" s="26" t="n"/>
      <c r="V388" s="28" t="n"/>
      <c r="W388" s="32" t="n"/>
      <c r="X388" s="32" t="n"/>
      <c r="Y388" s="33">
        <f>IFERROR(IF(OR($R388="",$S388=""),"",ROUND(MOD($S388-$R388,1)*1440,0)),"")</f>
        <v/>
      </c>
      <c r="Z388" s="11">
        <f>IFERROR(IF(OR($T388&lt;&gt;"Delivered",$S388="",$K388=""),"",IF($S388&lt;=$K388,"Yes","No")),"")</f>
        <v/>
      </c>
      <c r="AA388" s="33">
        <f>IFERROR(IF(OR($T388&lt;&gt;"Delivered",$S388="",$K388=""),"",ROUND(MAX(0,($S388-$K388)*1440),0)),"")</f>
        <v/>
      </c>
      <c r="AB388" s="53">
        <f>IFERROR(IF(OR($P388="",$O388=""),"",$P388-$O388),"")</f>
        <v/>
      </c>
      <c r="AC388" s="35">
        <f>IFERROR(IF($P388="","",ROUND($P388*'Settings'!$B$6,2)),"")</f>
        <v/>
      </c>
      <c r="AD388" s="35">
        <f>IFERROR(IF($W388="","",MAX(0,$W388-IF($X388="",0,$X388))),"")</f>
        <v/>
      </c>
      <c r="AE388" s="16">
        <f>IFERROR(IF(COUNTA($A388:$X388)=0,"",IF(OR($A388="",$B388="",$C388="",$D388="",$E388="",$F388="",$G388="",$H388="",$I388="",$L388="",$M388="",$N388="",$T388=""),"Missing required field",IF(COUNTIFS($A$4:$A$1000,$A388,$B$4:$B$1000,$B388,$C$4:$C$1000,$C388)&gt;1,"Duplicate route stop",IF(OR($J388="",$K388=""),"Missing delivery window",IF($K388&lt;=$J388,"Invalid delivery window",IF(IFERROR(INDEX('Fleet Roster'!$C$4:$C$103,MATCH($L388,'Fleet Roster'!$A$4:$A$103,0)),"Not found")&lt;&gt;"Active","Driver not active",IF(IFERROR(INDEX('Fleet Roster'!$I$4:$I$103,MATCH($M388,'Fleet Roster'!$E$4:$E$103,0)),"Not found")&lt;&gt;"Active","Vehicle unavailable",IF(AND($T388="Delivered",OR($S388="",$P388="")),"Delivered row incomplete",IF(AND(OR($T388="Attempted",$T388="Exception"),$U388=""),"Missing exception code",IF(OR(NOT(ISNUMBER($N388)),$N388&lt;0,$N388&gt;'Settings'!$B$9),"Invalid package count",IF(OR(NOT(ISNUMBER($O388)),AND($P388&lt;&gt;"",NOT(ISNUMBER($P388))),$O388&lt;0,$O388&gt;'Settings'!$B$10,$P388&lt;0,$P388&gt;'Settings'!$B$10),"Invalid miles",IF($X388&gt;$W388,"COD collected exceeds amount","OK")))))))))))),"Review row")</f>
        <v/>
      </c>
    </row>
    <row r="389">
      <c r="A389" s="51" t="n"/>
      <c r="B389" s="26" t="n"/>
      <c r="C389" s="27" t="n"/>
      <c r="D389" s="26" t="n"/>
      <c r="E389" s="26" t="n"/>
      <c r="F389" s="28" t="n"/>
      <c r="G389" s="26" t="n"/>
      <c r="H389" s="26" t="n"/>
      <c r="I389" s="29" t="n"/>
      <c r="J389" s="30" t="n"/>
      <c r="K389" s="30" t="n"/>
      <c r="L389" s="26" t="n"/>
      <c r="M389" s="26" t="n"/>
      <c r="N389" s="27" t="n"/>
      <c r="O389" s="52" t="n"/>
      <c r="P389" s="52" t="n"/>
      <c r="Q389" s="30" t="n"/>
      <c r="R389" s="30" t="n"/>
      <c r="S389" s="30" t="n"/>
      <c r="T389" s="26" t="n"/>
      <c r="U389" s="26" t="n"/>
      <c r="V389" s="28" t="n"/>
      <c r="W389" s="32" t="n"/>
      <c r="X389" s="32" t="n"/>
      <c r="Y389" s="33">
        <f>IFERROR(IF(OR($R389="",$S389=""),"",ROUND(MOD($S389-$R389,1)*1440,0)),"")</f>
        <v/>
      </c>
      <c r="Z389" s="11">
        <f>IFERROR(IF(OR($T389&lt;&gt;"Delivered",$S389="",$K389=""),"",IF($S389&lt;=$K389,"Yes","No")),"")</f>
        <v/>
      </c>
      <c r="AA389" s="33">
        <f>IFERROR(IF(OR($T389&lt;&gt;"Delivered",$S389="",$K389=""),"",ROUND(MAX(0,($S389-$K389)*1440),0)),"")</f>
        <v/>
      </c>
      <c r="AB389" s="53">
        <f>IFERROR(IF(OR($P389="",$O389=""),"",$P389-$O389),"")</f>
        <v/>
      </c>
      <c r="AC389" s="35">
        <f>IFERROR(IF($P389="","",ROUND($P389*'Settings'!$B$6,2)),"")</f>
        <v/>
      </c>
      <c r="AD389" s="35">
        <f>IFERROR(IF($W389="","",MAX(0,$W389-IF($X389="",0,$X389))),"")</f>
        <v/>
      </c>
      <c r="AE389" s="16">
        <f>IFERROR(IF(COUNTA($A389:$X389)=0,"",IF(OR($A389="",$B389="",$C389="",$D389="",$E389="",$F389="",$G389="",$H389="",$I389="",$L389="",$M389="",$N389="",$T389=""),"Missing required field",IF(COUNTIFS($A$4:$A$1000,$A389,$B$4:$B$1000,$B389,$C$4:$C$1000,$C389)&gt;1,"Duplicate route stop",IF(OR($J389="",$K389=""),"Missing delivery window",IF($K389&lt;=$J389,"Invalid delivery window",IF(IFERROR(INDEX('Fleet Roster'!$C$4:$C$103,MATCH($L389,'Fleet Roster'!$A$4:$A$103,0)),"Not found")&lt;&gt;"Active","Driver not active",IF(IFERROR(INDEX('Fleet Roster'!$I$4:$I$103,MATCH($M389,'Fleet Roster'!$E$4:$E$103,0)),"Not found")&lt;&gt;"Active","Vehicle unavailable",IF(AND($T389="Delivered",OR($S389="",$P389="")),"Delivered row incomplete",IF(AND(OR($T389="Attempted",$T389="Exception"),$U389=""),"Missing exception code",IF(OR(NOT(ISNUMBER($N389)),$N389&lt;0,$N389&gt;'Settings'!$B$9),"Invalid package count",IF(OR(NOT(ISNUMBER($O389)),AND($P389&lt;&gt;"",NOT(ISNUMBER($P389))),$O389&lt;0,$O389&gt;'Settings'!$B$10,$P389&lt;0,$P389&gt;'Settings'!$B$10),"Invalid miles",IF($X389&gt;$W389,"COD collected exceeds amount","OK")))))))))))),"Review row")</f>
        <v/>
      </c>
    </row>
    <row r="390">
      <c r="A390" s="51" t="n"/>
      <c r="B390" s="26" t="n"/>
      <c r="C390" s="27" t="n"/>
      <c r="D390" s="26" t="n"/>
      <c r="E390" s="26" t="n"/>
      <c r="F390" s="28" t="n"/>
      <c r="G390" s="26" t="n"/>
      <c r="H390" s="26" t="n"/>
      <c r="I390" s="29" t="n"/>
      <c r="J390" s="30" t="n"/>
      <c r="K390" s="30" t="n"/>
      <c r="L390" s="26" t="n"/>
      <c r="M390" s="26" t="n"/>
      <c r="N390" s="27" t="n"/>
      <c r="O390" s="52" t="n"/>
      <c r="P390" s="52" t="n"/>
      <c r="Q390" s="30" t="n"/>
      <c r="R390" s="30" t="n"/>
      <c r="S390" s="30" t="n"/>
      <c r="T390" s="26" t="n"/>
      <c r="U390" s="26" t="n"/>
      <c r="V390" s="28" t="n"/>
      <c r="W390" s="32" t="n"/>
      <c r="X390" s="32" t="n"/>
      <c r="Y390" s="33">
        <f>IFERROR(IF(OR($R390="",$S390=""),"",ROUND(MOD($S390-$R390,1)*1440,0)),"")</f>
        <v/>
      </c>
      <c r="Z390" s="11">
        <f>IFERROR(IF(OR($T390&lt;&gt;"Delivered",$S390="",$K390=""),"",IF($S390&lt;=$K390,"Yes","No")),"")</f>
        <v/>
      </c>
      <c r="AA390" s="33">
        <f>IFERROR(IF(OR($T390&lt;&gt;"Delivered",$S390="",$K390=""),"",ROUND(MAX(0,($S390-$K390)*1440),0)),"")</f>
        <v/>
      </c>
      <c r="AB390" s="53">
        <f>IFERROR(IF(OR($P390="",$O390=""),"",$P390-$O390),"")</f>
        <v/>
      </c>
      <c r="AC390" s="35">
        <f>IFERROR(IF($P390="","",ROUND($P390*'Settings'!$B$6,2)),"")</f>
        <v/>
      </c>
      <c r="AD390" s="35">
        <f>IFERROR(IF($W390="","",MAX(0,$W390-IF($X390="",0,$X390))),"")</f>
        <v/>
      </c>
      <c r="AE390" s="16">
        <f>IFERROR(IF(COUNTA($A390:$X390)=0,"",IF(OR($A390="",$B390="",$C390="",$D390="",$E390="",$F390="",$G390="",$H390="",$I390="",$L390="",$M390="",$N390="",$T390=""),"Missing required field",IF(COUNTIFS($A$4:$A$1000,$A390,$B$4:$B$1000,$B390,$C$4:$C$1000,$C390)&gt;1,"Duplicate route stop",IF(OR($J390="",$K390=""),"Missing delivery window",IF($K390&lt;=$J390,"Invalid delivery window",IF(IFERROR(INDEX('Fleet Roster'!$C$4:$C$103,MATCH($L390,'Fleet Roster'!$A$4:$A$103,0)),"Not found")&lt;&gt;"Active","Driver not active",IF(IFERROR(INDEX('Fleet Roster'!$I$4:$I$103,MATCH($M390,'Fleet Roster'!$E$4:$E$103,0)),"Not found")&lt;&gt;"Active","Vehicle unavailable",IF(AND($T390="Delivered",OR($S390="",$P390="")),"Delivered row incomplete",IF(AND(OR($T390="Attempted",$T390="Exception"),$U390=""),"Missing exception code",IF(OR(NOT(ISNUMBER($N390)),$N390&lt;0,$N390&gt;'Settings'!$B$9),"Invalid package count",IF(OR(NOT(ISNUMBER($O390)),AND($P390&lt;&gt;"",NOT(ISNUMBER($P390))),$O390&lt;0,$O390&gt;'Settings'!$B$10,$P390&lt;0,$P390&gt;'Settings'!$B$10),"Invalid miles",IF($X390&gt;$W390,"COD collected exceeds amount","OK")))))))))))),"Review row")</f>
        <v/>
      </c>
    </row>
    <row r="391">
      <c r="A391" s="51" t="n"/>
      <c r="B391" s="26" t="n"/>
      <c r="C391" s="27" t="n"/>
      <c r="D391" s="26" t="n"/>
      <c r="E391" s="26" t="n"/>
      <c r="F391" s="28" t="n"/>
      <c r="G391" s="26" t="n"/>
      <c r="H391" s="26" t="n"/>
      <c r="I391" s="29" t="n"/>
      <c r="J391" s="30" t="n"/>
      <c r="K391" s="30" t="n"/>
      <c r="L391" s="26" t="n"/>
      <c r="M391" s="26" t="n"/>
      <c r="N391" s="27" t="n"/>
      <c r="O391" s="52" t="n"/>
      <c r="P391" s="52" t="n"/>
      <c r="Q391" s="30" t="n"/>
      <c r="R391" s="30" t="n"/>
      <c r="S391" s="30" t="n"/>
      <c r="T391" s="26" t="n"/>
      <c r="U391" s="26" t="n"/>
      <c r="V391" s="28" t="n"/>
      <c r="W391" s="32" t="n"/>
      <c r="X391" s="32" t="n"/>
      <c r="Y391" s="33">
        <f>IFERROR(IF(OR($R391="",$S391=""),"",ROUND(MOD($S391-$R391,1)*1440,0)),"")</f>
        <v/>
      </c>
      <c r="Z391" s="11">
        <f>IFERROR(IF(OR($T391&lt;&gt;"Delivered",$S391="",$K391=""),"",IF($S391&lt;=$K391,"Yes","No")),"")</f>
        <v/>
      </c>
      <c r="AA391" s="33">
        <f>IFERROR(IF(OR($T391&lt;&gt;"Delivered",$S391="",$K391=""),"",ROUND(MAX(0,($S391-$K391)*1440),0)),"")</f>
        <v/>
      </c>
      <c r="AB391" s="53">
        <f>IFERROR(IF(OR($P391="",$O391=""),"",$P391-$O391),"")</f>
        <v/>
      </c>
      <c r="AC391" s="35">
        <f>IFERROR(IF($P391="","",ROUND($P391*'Settings'!$B$6,2)),"")</f>
        <v/>
      </c>
      <c r="AD391" s="35">
        <f>IFERROR(IF($W391="","",MAX(0,$W391-IF($X391="",0,$X391))),"")</f>
        <v/>
      </c>
      <c r="AE391" s="16">
        <f>IFERROR(IF(COUNTA($A391:$X391)=0,"",IF(OR($A391="",$B391="",$C391="",$D391="",$E391="",$F391="",$G391="",$H391="",$I391="",$L391="",$M391="",$N391="",$T391=""),"Missing required field",IF(COUNTIFS($A$4:$A$1000,$A391,$B$4:$B$1000,$B391,$C$4:$C$1000,$C391)&gt;1,"Duplicate route stop",IF(OR($J391="",$K391=""),"Missing delivery window",IF($K391&lt;=$J391,"Invalid delivery window",IF(IFERROR(INDEX('Fleet Roster'!$C$4:$C$103,MATCH($L391,'Fleet Roster'!$A$4:$A$103,0)),"Not found")&lt;&gt;"Active","Driver not active",IF(IFERROR(INDEX('Fleet Roster'!$I$4:$I$103,MATCH($M391,'Fleet Roster'!$E$4:$E$103,0)),"Not found")&lt;&gt;"Active","Vehicle unavailable",IF(AND($T391="Delivered",OR($S391="",$P391="")),"Delivered row incomplete",IF(AND(OR($T391="Attempted",$T391="Exception"),$U391=""),"Missing exception code",IF(OR(NOT(ISNUMBER($N391)),$N391&lt;0,$N391&gt;'Settings'!$B$9),"Invalid package count",IF(OR(NOT(ISNUMBER($O391)),AND($P391&lt;&gt;"",NOT(ISNUMBER($P391))),$O391&lt;0,$O391&gt;'Settings'!$B$10,$P391&lt;0,$P391&gt;'Settings'!$B$10),"Invalid miles",IF($X391&gt;$W391,"COD collected exceeds amount","OK")))))))))))),"Review row")</f>
        <v/>
      </c>
    </row>
    <row r="392">
      <c r="A392" s="51" t="n"/>
      <c r="B392" s="26" t="n"/>
      <c r="C392" s="27" t="n"/>
      <c r="D392" s="26" t="n"/>
      <c r="E392" s="26" t="n"/>
      <c r="F392" s="28" t="n"/>
      <c r="G392" s="26" t="n"/>
      <c r="H392" s="26" t="n"/>
      <c r="I392" s="29" t="n"/>
      <c r="J392" s="30" t="n"/>
      <c r="K392" s="30" t="n"/>
      <c r="L392" s="26" t="n"/>
      <c r="M392" s="26" t="n"/>
      <c r="N392" s="27" t="n"/>
      <c r="O392" s="52" t="n"/>
      <c r="P392" s="52" t="n"/>
      <c r="Q392" s="30" t="n"/>
      <c r="R392" s="30" t="n"/>
      <c r="S392" s="30" t="n"/>
      <c r="T392" s="26" t="n"/>
      <c r="U392" s="26" t="n"/>
      <c r="V392" s="28" t="n"/>
      <c r="W392" s="32" t="n"/>
      <c r="X392" s="32" t="n"/>
      <c r="Y392" s="33">
        <f>IFERROR(IF(OR($R392="",$S392=""),"",ROUND(MOD($S392-$R392,1)*1440,0)),"")</f>
        <v/>
      </c>
      <c r="Z392" s="11">
        <f>IFERROR(IF(OR($T392&lt;&gt;"Delivered",$S392="",$K392=""),"",IF($S392&lt;=$K392,"Yes","No")),"")</f>
        <v/>
      </c>
      <c r="AA392" s="33">
        <f>IFERROR(IF(OR($T392&lt;&gt;"Delivered",$S392="",$K392=""),"",ROUND(MAX(0,($S392-$K392)*1440),0)),"")</f>
        <v/>
      </c>
      <c r="AB392" s="53">
        <f>IFERROR(IF(OR($P392="",$O392=""),"",$P392-$O392),"")</f>
        <v/>
      </c>
      <c r="AC392" s="35">
        <f>IFERROR(IF($P392="","",ROUND($P392*'Settings'!$B$6,2)),"")</f>
        <v/>
      </c>
      <c r="AD392" s="35">
        <f>IFERROR(IF($W392="","",MAX(0,$W392-IF($X392="",0,$X392))),"")</f>
        <v/>
      </c>
      <c r="AE392" s="16">
        <f>IFERROR(IF(COUNTA($A392:$X392)=0,"",IF(OR($A392="",$B392="",$C392="",$D392="",$E392="",$F392="",$G392="",$H392="",$I392="",$L392="",$M392="",$N392="",$T392=""),"Missing required field",IF(COUNTIFS($A$4:$A$1000,$A392,$B$4:$B$1000,$B392,$C$4:$C$1000,$C392)&gt;1,"Duplicate route stop",IF(OR($J392="",$K392=""),"Missing delivery window",IF($K392&lt;=$J392,"Invalid delivery window",IF(IFERROR(INDEX('Fleet Roster'!$C$4:$C$103,MATCH($L392,'Fleet Roster'!$A$4:$A$103,0)),"Not found")&lt;&gt;"Active","Driver not active",IF(IFERROR(INDEX('Fleet Roster'!$I$4:$I$103,MATCH($M392,'Fleet Roster'!$E$4:$E$103,0)),"Not found")&lt;&gt;"Active","Vehicle unavailable",IF(AND($T392="Delivered",OR($S392="",$P392="")),"Delivered row incomplete",IF(AND(OR($T392="Attempted",$T392="Exception"),$U392=""),"Missing exception code",IF(OR(NOT(ISNUMBER($N392)),$N392&lt;0,$N392&gt;'Settings'!$B$9),"Invalid package count",IF(OR(NOT(ISNUMBER($O392)),AND($P392&lt;&gt;"",NOT(ISNUMBER($P392))),$O392&lt;0,$O392&gt;'Settings'!$B$10,$P392&lt;0,$P392&gt;'Settings'!$B$10),"Invalid miles",IF($X392&gt;$W392,"COD collected exceeds amount","OK")))))))))))),"Review row")</f>
        <v/>
      </c>
    </row>
    <row r="393">
      <c r="A393" s="51" t="n"/>
      <c r="B393" s="26" t="n"/>
      <c r="C393" s="27" t="n"/>
      <c r="D393" s="26" t="n"/>
      <c r="E393" s="26" t="n"/>
      <c r="F393" s="28" t="n"/>
      <c r="G393" s="26" t="n"/>
      <c r="H393" s="26" t="n"/>
      <c r="I393" s="29" t="n"/>
      <c r="J393" s="30" t="n"/>
      <c r="K393" s="30" t="n"/>
      <c r="L393" s="26" t="n"/>
      <c r="M393" s="26" t="n"/>
      <c r="N393" s="27" t="n"/>
      <c r="O393" s="52" t="n"/>
      <c r="P393" s="52" t="n"/>
      <c r="Q393" s="30" t="n"/>
      <c r="R393" s="30" t="n"/>
      <c r="S393" s="30" t="n"/>
      <c r="T393" s="26" t="n"/>
      <c r="U393" s="26" t="n"/>
      <c r="V393" s="28" t="n"/>
      <c r="W393" s="32" t="n"/>
      <c r="X393" s="32" t="n"/>
      <c r="Y393" s="33">
        <f>IFERROR(IF(OR($R393="",$S393=""),"",ROUND(MOD($S393-$R393,1)*1440,0)),"")</f>
        <v/>
      </c>
      <c r="Z393" s="11">
        <f>IFERROR(IF(OR($T393&lt;&gt;"Delivered",$S393="",$K393=""),"",IF($S393&lt;=$K393,"Yes","No")),"")</f>
        <v/>
      </c>
      <c r="AA393" s="33">
        <f>IFERROR(IF(OR($T393&lt;&gt;"Delivered",$S393="",$K393=""),"",ROUND(MAX(0,($S393-$K393)*1440),0)),"")</f>
        <v/>
      </c>
      <c r="AB393" s="53">
        <f>IFERROR(IF(OR($P393="",$O393=""),"",$P393-$O393),"")</f>
        <v/>
      </c>
      <c r="AC393" s="35">
        <f>IFERROR(IF($P393="","",ROUND($P393*'Settings'!$B$6,2)),"")</f>
        <v/>
      </c>
      <c r="AD393" s="35">
        <f>IFERROR(IF($W393="","",MAX(0,$W393-IF($X393="",0,$X393))),"")</f>
        <v/>
      </c>
      <c r="AE393" s="16">
        <f>IFERROR(IF(COUNTA($A393:$X393)=0,"",IF(OR($A393="",$B393="",$C393="",$D393="",$E393="",$F393="",$G393="",$H393="",$I393="",$L393="",$M393="",$N393="",$T393=""),"Missing required field",IF(COUNTIFS($A$4:$A$1000,$A393,$B$4:$B$1000,$B393,$C$4:$C$1000,$C393)&gt;1,"Duplicate route stop",IF(OR($J393="",$K393=""),"Missing delivery window",IF($K393&lt;=$J393,"Invalid delivery window",IF(IFERROR(INDEX('Fleet Roster'!$C$4:$C$103,MATCH($L393,'Fleet Roster'!$A$4:$A$103,0)),"Not found")&lt;&gt;"Active","Driver not active",IF(IFERROR(INDEX('Fleet Roster'!$I$4:$I$103,MATCH($M393,'Fleet Roster'!$E$4:$E$103,0)),"Not found")&lt;&gt;"Active","Vehicle unavailable",IF(AND($T393="Delivered",OR($S393="",$P393="")),"Delivered row incomplete",IF(AND(OR($T393="Attempted",$T393="Exception"),$U393=""),"Missing exception code",IF(OR(NOT(ISNUMBER($N393)),$N393&lt;0,$N393&gt;'Settings'!$B$9),"Invalid package count",IF(OR(NOT(ISNUMBER($O393)),AND($P393&lt;&gt;"",NOT(ISNUMBER($P393))),$O393&lt;0,$O393&gt;'Settings'!$B$10,$P393&lt;0,$P393&gt;'Settings'!$B$10),"Invalid miles",IF($X393&gt;$W393,"COD collected exceeds amount","OK")))))))))))),"Review row")</f>
        <v/>
      </c>
    </row>
    <row r="394">
      <c r="A394" s="51" t="n"/>
      <c r="B394" s="26" t="n"/>
      <c r="C394" s="27" t="n"/>
      <c r="D394" s="26" t="n"/>
      <c r="E394" s="26" t="n"/>
      <c r="F394" s="28" t="n"/>
      <c r="G394" s="26" t="n"/>
      <c r="H394" s="26" t="n"/>
      <c r="I394" s="29" t="n"/>
      <c r="J394" s="30" t="n"/>
      <c r="K394" s="30" t="n"/>
      <c r="L394" s="26" t="n"/>
      <c r="M394" s="26" t="n"/>
      <c r="N394" s="27" t="n"/>
      <c r="O394" s="52" t="n"/>
      <c r="P394" s="52" t="n"/>
      <c r="Q394" s="30" t="n"/>
      <c r="R394" s="30" t="n"/>
      <c r="S394" s="30" t="n"/>
      <c r="T394" s="26" t="n"/>
      <c r="U394" s="26" t="n"/>
      <c r="V394" s="28" t="n"/>
      <c r="W394" s="32" t="n"/>
      <c r="X394" s="32" t="n"/>
      <c r="Y394" s="33">
        <f>IFERROR(IF(OR($R394="",$S394=""),"",ROUND(MOD($S394-$R394,1)*1440,0)),"")</f>
        <v/>
      </c>
      <c r="Z394" s="11">
        <f>IFERROR(IF(OR($T394&lt;&gt;"Delivered",$S394="",$K394=""),"",IF($S394&lt;=$K394,"Yes","No")),"")</f>
        <v/>
      </c>
      <c r="AA394" s="33">
        <f>IFERROR(IF(OR($T394&lt;&gt;"Delivered",$S394="",$K394=""),"",ROUND(MAX(0,($S394-$K394)*1440),0)),"")</f>
        <v/>
      </c>
      <c r="AB394" s="53">
        <f>IFERROR(IF(OR($P394="",$O394=""),"",$P394-$O394),"")</f>
        <v/>
      </c>
      <c r="AC394" s="35">
        <f>IFERROR(IF($P394="","",ROUND($P394*'Settings'!$B$6,2)),"")</f>
        <v/>
      </c>
      <c r="AD394" s="35">
        <f>IFERROR(IF($W394="","",MAX(0,$W394-IF($X394="",0,$X394))),"")</f>
        <v/>
      </c>
      <c r="AE394" s="16">
        <f>IFERROR(IF(COUNTA($A394:$X394)=0,"",IF(OR($A394="",$B394="",$C394="",$D394="",$E394="",$F394="",$G394="",$H394="",$I394="",$L394="",$M394="",$N394="",$T394=""),"Missing required field",IF(COUNTIFS($A$4:$A$1000,$A394,$B$4:$B$1000,$B394,$C$4:$C$1000,$C394)&gt;1,"Duplicate route stop",IF(OR($J394="",$K394=""),"Missing delivery window",IF($K394&lt;=$J394,"Invalid delivery window",IF(IFERROR(INDEX('Fleet Roster'!$C$4:$C$103,MATCH($L394,'Fleet Roster'!$A$4:$A$103,0)),"Not found")&lt;&gt;"Active","Driver not active",IF(IFERROR(INDEX('Fleet Roster'!$I$4:$I$103,MATCH($M394,'Fleet Roster'!$E$4:$E$103,0)),"Not found")&lt;&gt;"Active","Vehicle unavailable",IF(AND($T394="Delivered",OR($S394="",$P394="")),"Delivered row incomplete",IF(AND(OR($T394="Attempted",$T394="Exception"),$U394=""),"Missing exception code",IF(OR(NOT(ISNUMBER($N394)),$N394&lt;0,$N394&gt;'Settings'!$B$9),"Invalid package count",IF(OR(NOT(ISNUMBER($O394)),AND($P394&lt;&gt;"",NOT(ISNUMBER($P394))),$O394&lt;0,$O394&gt;'Settings'!$B$10,$P394&lt;0,$P394&gt;'Settings'!$B$10),"Invalid miles",IF($X394&gt;$W394,"COD collected exceeds amount","OK")))))))))))),"Review row")</f>
        <v/>
      </c>
    </row>
    <row r="395">
      <c r="A395" s="51" t="n"/>
      <c r="B395" s="26" t="n"/>
      <c r="C395" s="27" t="n"/>
      <c r="D395" s="26" t="n"/>
      <c r="E395" s="26" t="n"/>
      <c r="F395" s="28" t="n"/>
      <c r="G395" s="26" t="n"/>
      <c r="H395" s="26" t="n"/>
      <c r="I395" s="29" t="n"/>
      <c r="J395" s="30" t="n"/>
      <c r="K395" s="30" t="n"/>
      <c r="L395" s="26" t="n"/>
      <c r="M395" s="26" t="n"/>
      <c r="N395" s="27" t="n"/>
      <c r="O395" s="52" t="n"/>
      <c r="P395" s="52" t="n"/>
      <c r="Q395" s="30" t="n"/>
      <c r="R395" s="30" t="n"/>
      <c r="S395" s="30" t="n"/>
      <c r="T395" s="26" t="n"/>
      <c r="U395" s="26" t="n"/>
      <c r="V395" s="28" t="n"/>
      <c r="W395" s="32" t="n"/>
      <c r="X395" s="32" t="n"/>
      <c r="Y395" s="33">
        <f>IFERROR(IF(OR($R395="",$S395=""),"",ROUND(MOD($S395-$R395,1)*1440,0)),"")</f>
        <v/>
      </c>
      <c r="Z395" s="11">
        <f>IFERROR(IF(OR($T395&lt;&gt;"Delivered",$S395="",$K395=""),"",IF($S395&lt;=$K395,"Yes","No")),"")</f>
        <v/>
      </c>
      <c r="AA395" s="33">
        <f>IFERROR(IF(OR($T395&lt;&gt;"Delivered",$S395="",$K395=""),"",ROUND(MAX(0,($S395-$K395)*1440),0)),"")</f>
        <v/>
      </c>
      <c r="AB395" s="53">
        <f>IFERROR(IF(OR($P395="",$O395=""),"",$P395-$O395),"")</f>
        <v/>
      </c>
      <c r="AC395" s="35">
        <f>IFERROR(IF($P395="","",ROUND($P395*'Settings'!$B$6,2)),"")</f>
        <v/>
      </c>
      <c r="AD395" s="35">
        <f>IFERROR(IF($W395="","",MAX(0,$W395-IF($X395="",0,$X395))),"")</f>
        <v/>
      </c>
      <c r="AE395" s="16">
        <f>IFERROR(IF(COUNTA($A395:$X395)=0,"",IF(OR($A395="",$B395="",$C395="",$D395="",$E395="",$F395="",$G395="",$H395="",$I395="",$L395="",$M395="",$N395="",$T395=""),"Missing required field",IF(COUNTIFS($A$4:$A$1000,$A395,$B$4:$B$1000,$B395,$C$4:$C$1000,$C395)&gt;1,"Duplicate route stop",IF(OR($J395="",$K395=""),"Missing delivery window",IF($K395&lt;=$J395,"Invalid delivery window",IF(IFERROR(INDEX('Fleet Roster'!$C$4:$C$103,MATCH($L395,'Fleet Roster'!$A$4:$A$103,0)),"Not found")&lt;&gt;"Active","Driver not active",IF(IFERROR(INDEX('Fleet Roster'!$I$4:$I$103,MATCH($M395,'Fleet Roster'!$E$4:$E$103,0)),"Not found")&lt;&gt;"Active","Vehicle unavailable",IF(AND($T395="Delivered",OR($S395="",$P395="")),"Delivered row incomplete",IF(AND(OR($T395="Attempted",$T395="Exception"),$U395=""),"Missing exception code",IF(OR(NOT(ISNUMBER($N395)),$N395&lt;0,$N395&gt;'Settings'!$B$9),"Invalid package count",IF(OR(NOT(ISNUMBER($O395)),AND($P395&lt;&gt;"",NOT(ISNUMBER($P395))),$O395&lt;0,$O395&gt;'Settings'!$B$10,$P395&lt;0,$P395&gt;'Settings'!$B$10),"Invalid miles",IF($X395&gt;$W395,"COD collected exceeds amount","OK")))))))))))),"Review row")</f>
        <v/>
      </c>
    </row>
    <row r="396">
      <c r="A396" s="51" t="n"/>
      <c r="B396" s="26" t="n"/>
      <c r="C396" s="27" t="n"/>
      <c r="D396" s="26" t="n"/>
      <c r="E396" s="26" t="n"/>
      <c r="F396" s="28" t="n"/>
      <c r="G396" s="26" t="n"/>
      <c r="H396" s="26" t="n"/>
      <c r="I396" s="29" t="n"/>
      <c r="J396" s="30" t="n"/>
      <c r="K396" s="30" t="n"/>
      <c r="L396" s="26" t="n"/>
      <c r="M396" s="26" t="n"/>
      <c r="N396" s="27" t="n"/>
      <c r="O396" s="52" t="n"/>
      <c r="P396" s="52" t="n"/>
      <c r="Q396" s="30" t="n"/>
      <c r="R396" s="30" t="n"/>
      <c r="S396" s="30" t="n"/>
      <c r="T396" s="26" t="n"/>
      <c r="U396" s="26" t="n"/>
      <c r="V396" s="28" t="n"/>
      <c r="W396" s="32" t="n"/>
      <c r="X396" s="32" t="n"/>
      <c r="Y396" s="33">
        <f>IFERROR(IF(OR($R396="",$S396=""),"",ROUND(MOD($S396-$R396,1)*1440,0)),"")</f>
        <v/>
      </c>
      <c r="Z396" s="11">
        <f>IFERROR(IF(OR($T396&lt;&gt;"Delivered",$S396="",$K396=""),"",IF($S396&lt;=$K396,"Yes","No")),"")</f>
        <v/>
      </c>
      <c r="AA396" s="33">
        <f>IFERROR(IF(OR($T396&lt;&gt;"Delivered",$S396="",$K396=""),"",ROUND(MAX(0,($S396-$K396)*1440),0)),"")</f>
        <v/>
      </c>
      <c r="AB396" s="53">
        <f>IFERROR(IF(OR($P396="",$O396=""),"",$P396-$O396),"")</f>
        <v/>
      </c>
      <c r="AC396" s="35">
        <f>IFERROR(IF($P396="","",ROUND($P396*'Settings'!$B$6,2)),"")</f>
        <v/>
      </c>
      <c r="AD396" s="35">
        <f>IFERROR(IF($W396="","",MAX(0,$W396-IF($X396="",0,$X396))),"")</f>
        <v/>
      </c>
      <c r="AE396" s="16">
        <f>IFERROR(IF(COUNTA($A396:$X396)=0,"",IF(OR($A396="",$B396="",$C396="",$D396="",$E396="",$F396="",$G396="",$H396="",$I396="",$L396="",$M396="",$N396="",$T396=""),"Missing required field",IF(COUNTIFS($A$4:$A$1000,$A396,$B$4:$B$1000,$B396,$C$4:$C$1000,$C396)&gt;1,"Duplicate route stop",IF(OR($J396="",$K396=""),"Missing delivery window",IF($K396&lt;=$J396,"Invalid delivery window",IF(IFERROR(INDEX('Fleet Roster'!$C$4:$C$103,MATCH($L396,'Fleet Roster'!$A$4:$A$103,0)),"Not found")&lt;&gt;"Active","Driver not active",IF(IFERROR(INDEX('Fleet Roster'!$I$4:$I$103,MATCH($M396,'Fleet Roster'!$E$4:$E$103,0)),"Not found")&lt;&gt;"Active","Vehicle unavailable",IF(AND($T396="Delivered",OR($S396="",$P396="")),"Delivered row incomplete",IF(AND(OR($T396="Attempted",$T396="Exception"),$U396=""),"Missing exception code",IF(OR(NOT(ISNUMBER($N396)),$N396&lt;0,$N396&gt;'Settings'!$B$9),"Invalid package count",IF(OR(NOT(ISNUMBER($O396)),AND($P396&lt;&gt;"",NOT(ISNUMBER($P396))),$O396&lt;0,$O396&gt;'Settings'!$B$10,$P396&lt;0,$P396&gt;'Settings'!$B$10),"Invalid miles",IF($X396&gt;$W396,"COD collected exceeds amount","OK")))))))))))),"Review row")</f>
        <v/>
      </c>
    </row>
    <row r="397">
      <c r="A397" s="51" t="n"/>
      <c r="B397" s="26" t="n"/>
      <c r="C397" s="27" t="n"/>
      <c r="D397" s="26" t="n"/>
      <c r="E397" s="26" t="n"/>
      <c r="F397" s="28" t="n"/>
      <c r="G397" s="26" t="n"/>
      <c r="H397" s="26" t="n"/>
      <c r="I397" s="29" t="n"/>
      <c r="J397" s="30" t="n"/>
      <c r="K397" s="30" t="n"/>
      <c r="L397" s="26" t="n"/>
      <c r="M397" s="26" t="n"/>
      <c r="N397" s="27" t="n"/>
      <c r="O397" s="52" t="n"/>
      <c r="P397" s="52" t="n"/>
      <c r="Q397" s="30" t="n"/>
      <c r="R397" s="30" t="n"/>
      <c r="S397" s="30" t="n"/>
      <c r="T397" s="26" t="n"/>
      <c r="U397" s="26" t="n"/>
      <c r="V397" s="28" t="n"/>
      <c r="W397" s="32" t="n"/>
      <c r="X397" s="32" t="n"/>
      <c r="Y397" s="33">
        <f>IFERROR(IF(OR($R397="",$S397=""),"",ROUND(MOD($S397-$R397,1)*1440,0)),"")</f>
        <v/>
      </c>
      <c r="Z397" s="11">
        <f>IFERROR(IF(OR($T397&lt;&gt;"Delivered",$S397="",$K397=""),"",IF($S397&lt;=$K397,"Yes","No")),"")</f>
        <v/>
      </c>
      <c r="AA397" s="33">
        <f>IFERROR(IF(OR($T397&lt;&gt;"Delivered",$S397="",$K397=""),"",ROUND(MAX(0,($S397-$K397)*1440),0)),"")</f>
        <v/>
      </c>
      <c r="AB397" s="53">
        <f>IFERROR(IF(OR($P397="",$O397=""),"",$P397-$O397),"")</f>
        <v/>
      </c>
      <c r="AC397" s="35">
        <f>IFERROR(IF($P397="","",ROUND($P397*'Settings'!$B$6,2)),"")</f>
        <v/>
      </c>
      <c r="AD397" s="35">
        <f>IFERROR(IF($W397="","",MAX(0,$W397-IF($X397="",0,$X397))),"")</f>
        <v/>
      </c>
      <c r="AE397" s="16">
        <f>IFERROR(IF(COUNTA($A397:$X397)=0,"",IF(OR($A397="",$B397="",$C397="",$D397="",$E397="",$F397="",$G397="",$H397="",$I397="",$L397="",$M397="",$N397="",$T397=""),"Missing required field",IF(COUNTIFS($A$4:$A$1000,$A397,$B$4:$B$1000,$B397,$C$4:$C$1000,$C397)&gt;1,"Duplicate route stop",IF(OR($J397="",$K397=""),"Missing delivery window",IF($K397&lt;=$J397,"Invalid delivery window",IF(IFERROR(INDEX('Fleet Roster'!$C$4:$C$103,MATCH($L397,'Fleet Roster'!$A$4:$A$103,0)),"Not found")&lt;&gt;"Active","Driver not active",IF(IFERROR(INDEX('Fleet Roster'!$I$4:$I$103,MATCH($M397,'Fleet Roster'!$E$4:$E$103,0)),"Not found")&lt;&gt;"Active","Vehicle unavailable",IF(AND($T397="Delivered",OR($S397="",$P397="")),"Delivered row incomplete",IF(AND(OR($T397="Attempted",$T397="Exception"),$U397=""),"Missing exception code",IF(OR(NOT(ISNUMBER($N397)),$N397&lt;0,$N397&gt;'Settings'!$B$9),"Invalid package count",IF(OR(NOT(ISNUMBER($O397)),AND($P397&lt;&gt;"",NOT(ISNUMBER($P397))),$O397&lt;0,$O397&gt;'Settings'!$B$10,$P397&lt;0,$P397&gt;'Settings'!$B$10),"Invalid miles",IF($X397&gt;$W397,"COD collected exceeds amount","OK")))))))))))),"Review row")</f>
        <v/>
      </c>
    </row>
    <row r="398">
      <c r="A398" s="51" t="n"/>
      <c r="B398" s="26" t="n"/>
      <c r="C398" s="27" t="n"/>
      <c r="D398" s="26" t="n"/>
      <c r="E398" s="26" t="n"/>
      <c r="F398" s="28" t="n"/>
      <c r="G398" s="26" t="n"/>
      <c r="H398" s="26" t="n"/>
      <c r="I398" s="29" t="n"/>
      <c r="J398" s="30" t="n"/>
      <c r="K398" s="30" t="n"/>
      <c r="L398" s="26" t="n"/>
      <c r="M398" s="26" t="n"/>
      <c r="N398" s="27" t="n"/>
      <c r="O398" s="52" t="n"/>
      <c r="P398" s="52" t="n"/>
      <c r="Q398" s="30" t="n"/>
      <c r="R398" s="30" t="n"/>
      <c r="S398" s="30" t="n"/>
      <c r="T398" s="26" t="n"/>
      <c r="U398" s="26" t="n"/>
      <c r="V398" s="28" t="n"/>
      <c r="W398" s="32" t="n"/>
      <c r="X398" s="32" t="n"/>
      <c r="Y398" s="33">
        <f>IFERROR(IF(OR($R398="",$S398=""),"",ROUND(MOD($S398-$R398,1)*1440,0)),"")</f>
        <v/>
      </c>
      <c r="Z398" s="11">
        <f>IFERROR(IF(OR($T398&lt;&gt;"Delivered",$S398="",$K398=""),"",IF($S398&lt;=$K398,"Yes","No")),"")</f>
        <v/>
      </c>
      <c r="AA398" s="33">
        <f>IFERROR(IF(OR($T398&lt;&gt;"Delivered",$S398="",$K398=""),"",ROUND(MAX(0,($S398-$K398)*1440),0)),"")</f>
        <v/>
      </c>
      <c r="AB398" s="53">
        <f>IFERROR(IF(OR($P398="",$O398=""),"",$P398-$O398),"")</f>
        <v/>
      </c>
      <c r="AC398" s="35">
        <f>IFERROR(IF($P398="","",ROUND($P398*'Settings'!$B$6,2)),"")</f>
        <v/>
      </c>
      <c r="AD398" s="35">
        <f>IFERROR(IF($W398="","",MAX(0,$W398-IF($X398="",0,$X398))),"")</f>
        <v/>
      </c>
      <c r="AE398" s="16">
        <f>IFERROR(IF(COUNTA($A398:$X398)=0,"",IF(OR($A398="",$B398="",$C398="",$D398="",$E398="",$F398="",$G398="",$H398="",$I398="",$L398="",$M398="",$N398="",$T398=""),"Missing required field",IF(COUNTIFS($A$4:$A$1000,$A398,$B$4:$B$1000,$B398,$C$4:$C$1000,$C398)&gt;1,"Duplicate route stop",IF(OR($J398="",$K398=""),"Missing delivery window",IF($K398&lt;=$J398,"Invalid delivery window",IF(IFERROR(INDEX('Fleet Roster'!$C$4:$C$103,MATCH($L398,'Fleet Roster'!$A$4:$A$103,0)),"Not found")&lt;&gt;"Active","Driver not active",IF(IFERROR(INDEX('Fleet Roster'!$I$4:$I$103,MATCH($M398,'Fleet Roster'!$E$4:$E$103,0)),"Not found")&lt;&gt;"Active","Vehicle unavailable",IF(AND($T398="Delivered",OR($S398="",$P398="")),"Delivered row incomplete",IF(AND(OR($T398="Attempted",$T398="Exception"),$U398=""),"Missing exception code",IF(OR(NOT(ISNUMBER($N398)),$N398&lt;0,$N398&gt;'Settings'!$B$9),"Invalid package count",IF(OR(NOT(ISNUMBER($O398)),AND($P398&lt;&gt;"",NOT(ISNUMBER($P398))),$O398&lt;0,$O398&gt;'Settings'!$B$10,$P398&lt;0,$P398&gt;'Settings'!$B$10),"Invalid miles",IF($X398&gt;$W398,"COD collected exceeds amount","OK")))))))))))),"Review row")</f>
        <v/>
      </c>
    </row>
    <row r="399">
      <c r="A399" s="51" t="n"/>
      <c r="B399" s="26" t="n"/>
      <c r="C399" s="27" t="n"/>
      <c r="D399" s="26" t="n"/>
      <c r="E399" s="26" t="n"/>
      <c r="F399" s="28" t="n"/>
      <c r="G399" s="26" t="n"/>
      <c r="H399" s="26" t="n"/>
      <c r="I399" s="29" t="n"/>
      <c r="J399" s="30" t="n"/>
      <c r="K399" s="30" t="n"/>
      <c r="L399" s="26" t="n"/>
      <c r="M399" s="26" t="n"/>
      <c r="N399" s="27" t="n"/>
      <c r="O399" s="52" t="n"/>
      <c r="P399" s="52" t="n"/>
      <c r="Q399" s="30" t="n"/>
      <c r="R399" s="30" t="n"/>
      <c r="S399" s="30" t="n"/>
      <c r="T399" s="26" t="n"/>
      <c r="U399" s="26" t="n"/>
      <c r="V399" s="28" t="n"/>
      <c r="W399" s="32" t="n"/>
      <c r="X399" s="32" t="n"/>
      <c r="Y399" s="33">
        <f>IFERROR(IF(OR($R399="",$S399=""),"",ROUND(MOD($S399-$R399,1)*1440,0)),"")</f>
        <v/>
      </c>
      <c r="Z399" s="11">
        <f>IFERROR(IF(OR($T399&lt;&gt;"Delivered",$S399="",$K399=""),"",IF($S399&lt;=$K399,"Yes","No")),"")</f>
        <v/>
      </c>
      <c r="AA399" s="33">
        <f>IFERROR(IF(OR($T399&lt;&gt;"Delivered",$S399="",$K399=""),"",ROUND(MAX(0,($S399-$K399)*1440),0)),"")</f>
        <v/>
      </c>
      <c r="AB399" s="53">
        <f>IFERROR(IF(OR($P399="",$O399=""),"",$P399-$O399),"")</f>
        <v/>
      </c>
      <c r="AC399" s="35">
        <f>IFERROR(IF($P399="","",ROUND($P399*'Settings'!$B$6,2)),"")</f>
        <v/>
      </c>
      <c r="AD399" s="35">
        <f>IFERROR(IF($W399="","",MAX(0,$W399-IF($X399="",0,$X399))),"")</f>
        <v/>
      </c>
      <c r="AE399" s="16">
        <f>IFERROR(IF(COUNTA($A399:$X399)=0,"",IF(OR($A399="",$B399="",$C399="",$D399="",$E399="",$F399="",$G399="",$H399="",$I399="",$L399="",$M399="",$N399="",$T399=""),"Missing required field",IF(COUNTIFS($A$4:$A$1000,$A399,$B$4:$B$1000,$B399,$C$4:$C$1000,$C399)&gt;1,"Duplicate route stop",IF(OR($J399="",$K399=""),"Missing delivery window",IF($K399&lt;=$J399,"Invalid delivery window",IF(IFERROR(INDEX('Fleet Roster'!$C$4:$C$103,MATCH($L399,'Fleet Roster'!$A$4:$A$103,0)),"Not found")&lt;&gt;"Active","Driver not active",IF(IFERROR(INDEX('Fleet Roster'!$I$4:$I$103,MATCH($M399,'Fleet Roster'!$E$4:$E$103,0)),"Not found")&lt;&gt;"Active","Vehicle unavailable",IF(AND($T399="Delivered",OR($S399="",$P399="")),"Delivered row incomplete",IF(AND(OR($T399="Attempted",$T399="Exception"),$U399=""),"Missing exception code",IF(OR(NOT(ISNUMBER($N399)),$N399&lt;0,$N399&gt;'Settings'!$B$9),"Invalid package count",IF(OR(NOT(ISNUMBER($O399)),AND($P399&lt;&gt;"",NOT(ISNUMBER($P399))),$O399&lt;0,$O399&gt;'Settings'!$B$10,$P399&lt;0,$P399&gt;'Settings'!$B$10),"Invalid miles",IF($X399&gt;$W399,"COD collected exceeds amount","OK")))))))))))),"Review row")</f>
        <v/>
      </c>
    </row>
    <row r="400">
      <c r="A400" s="51" t="n"/>
      <c r="B400" s="26" t="n"/>
      <c r="C400" s="27" t="n"/>
      <c r="D400" s="26" t="n"/>
      <c r="E400" s="26" t="n"/>
      <c r="F400" s="28" t="n"/>
      <c r="G400" s="26" t="n"/>
      <c r="H400" s="26" t="n"/>
      <c r="I400" s="29" t="n"/>
      <c r="J400" s="30" t="n"/>
      <c r="K400" s="30" t="n"/>
      <c r="L400" s="26" t="n"/>
      <c r="M400" s="26" t="n"/>
      <c r="N400" s="27" t="n"/>
      <c r="O400" s="52" t="n"/>
      <c r="P400" s="52" t="n"/>
      <c r="Q400" s="30" t="n"/>
      <c r="R400" s="30" t="n"/>
      <c r="S400" s="30" t="n"/>
      <c r="T400" s="26" t="n"/>
      <c r="U400" s="26" t="n"/>
      <c r="V400" s="28" t="n"/>
      <c r="W400" s="32" t="n"/>
      <c r="X400" s="32" t="n"/>
      <c r="Y400" s="33">
        <f>IFERROR(IF(OR($R400="",$S400=""),"",ROUND(MOD($S400-$R400,1)*1440,0)),"")</f>
        <v/>
      </c>
      <c r="Z400" s="11">
        <f>IFERROR(IF(OR($T400&lt;&gt;"Delivered",$S400="",$K400=""),"",IF($S400&lt;=$K400,"Yes","No")),"")</f>
        <v/>
      </c>
      <c r="AA400" s="33">
        <f>IFERROR(IF(OR($T400&lt;&gt;"Delivered",$S400="",$K400=""),"",ROUND(MAX(0,($S400-$K400)*1440),0)),"")</f>
        <v/>
      </c>
      <c r="AB400" s="53">
        <f>IFERROR(IF(OR($P400="",$O400=""),"",$P400-$O400),"")</f>
        <v/>
      </c>
      <c r="AC400" s="35">
        <f>IFERROR(IF($P400="","",ROUND($P400*'Settings'!$B$6,2)),"")</f>
        <v/>
      </c>
      <c r="AD400" s="35">
        <f>IFERROR(IF($W400="","",MAX(0,$W400-IF($X400="",0,$X400))),"")</f>
        <v/>
      </c>
      <c r="AE400" s="16">
        <f>IFERROR(IF(COUNTA($A400:$X400)=0,"",IF(OR($A400="",$B400="",$C400="",$D400="",$E400="",$F400="",$G400="",$H400="",$I400="",$L400="",$M400="",$N400="",$T400=""),"Missing required field",IF(COUNTIFS($A$4:$A$1000,$A400,$B$4:$B$1000,$B400,$C$4:$C$1000,$C400)&gt;1,"Duplicate route stop",IF(OR($J400="",$K400=""),"Missing delivery window",IF($K400&lt;=$J400,"Invalid delivery window",IF(IFERROR(INDEX('Fleet Roster'!$C$4:$C$103,MATCH($L400,'Fleet Roster'!$A$4:$A$103,0)),"Not found")&lt;&gt;"Active","Driver not active",IF(IFERROR(INDEX('Fleet Roster'!$I$4:$I$103,MATCH($M400,'Fleet Roster'!$E$4:$E$103,0)),"Not found")&lt;&gt;"Active","Vehicle unavailable",IF(AND($T400="Delivered",OR($S400="",$P400="")),"Delivered row incomplete",IF(AND(OR($T400="Attempted",$T400="Exception"),$U400=""),"Missing exception code",IF(OR(NOT(ISNUMBER($N400)),$N400&lt;0,$N400&gt;'Settings'!$B$9),"Invalid package count",IF(OR(NOT(ISNUMBER($O400)),AND($P400&lt;&gt;"",NOT(ISNUMBER($P400))),$O400&lt;0,$O400&gt;'Settings'!$B$10,$P400&lt;0,$P400&gt;'Settings'!$B$10),"Invalid miles",IF($X400&gt;$W400,"COD collected exceeds amount","OK")))))))))))),"Review row")</f>
        <v/>
      </c>
    </row>
    <row r="401">
      <c r="A401" s="51" t="n"/>
      <c r="B401" s="26" t="n"/>
      <c r="C401" s="27" t="n"/>
      <c r="D401" s="26" t="n"/>
      <c r="E401" s="26" t="n"/>
      <c r="F401" s="28" t="n"/>
      <c r="G401" s="26" t="n"/>
      <c r="H401" s="26" t="n"/>
      <c r="I401" s="29" t="n"/>
      <c r="J401" s="30" t="n"/>
      <c r="K401" s="30" t="n"/>
      <c r="L401" s="26" t="n"/>
      <c r="M401" s="26" t="n"/>
      <c r="N401" s="27" t="n"/>
      <c r="O401" s="52" t="n"/>
      <c r="P401" s="52" t="n"/>
      <c r="Q401" s="30" t="n"/>
      <c r="R401" s="30" t="n"/>
      <c r="S401" s="30" t="n"/>
      <c r="T401" s="26" t="n"/>
      <c r="U401" s="26" t="n"/>
      <c r="V401" s="28" t="n"/>
      <c r="W401" s="32" t="n"/>
      <c r="X401" s="32" t="n"/>
      <c r="Y401" s="33">
        <f>IFERROR(IF(OR($R401="",$S401=""),"",ROUND(MOD($S401-$R401,1)*1440,0)),"")</f>
        <v/>
      </c>
      <c r="Z401" s="11">
        <f>IFERROR(IF(OR($T401&lt;&gt;"Delivered",$S401="",$K401=""),"",IF($S401&lt;=$K401,"Yes","No")),"")</f>
        <v/>
      </c>
      <c r="AA401" s="33">
        <f>IFERROR(IF(OR($T401&lt;&gt;"Delivered",$S401="",$K401=""),"",ROUND(MAX(0,($S401-$K401)*1440),0)),"")</f>
        <v/>
      </c>
      <c r="AB401" s="53">
        <f>IFERROR(IF(OR($P401="",$O401=""),"",$P401-$O401),"")</f>
        <v/>
      </c>
      <c r="AC401" s="35">
        <f>IFERROR(IF($P401="","",ROUND($P401*'Settings'!$B$6,2)),"")</f>
        <v/>
      </c>
      <c r="AD401" s="35">
        <f>IFERROR(IF($W401="","",MAX(0,$W401-IF($X401="",0,$X401))),"")</f>
        <v/>
      </c>
      <c r="AE401" s="16">
        <f>IFERROR(IF(COUNTA($A401:$X401)=0,"",IF(OR($A401="",$B401="",$C401="",$D401="",$E401="",$F401="",$G401="",$H401="",$I401="",$L401="",$M401="",$N401="",$T401=""),"Missing required field",IF(COUNTIFS($A$4:$A$1000,$A401,$B$4:$B$1000,$B401,$C$4:$C$1000,$C401)&gt;1,"Duplicate route stop",IF(OR($J401="",$K401=""),"Missing delivery window",IF($K401&lt;=$J401,"Invalid delivery window",IF(IFERROR(INDEX('Fleet Roster'!$C$4:$C$103,MATCH($L401,'Fleet Roster'!$A$4:$A$103,0)),"Not found")&lt;&gt;"Active","Driver not active",IF(IFERROR(INDEX('Fleet Roster'!$I$4:$I$103,MATCH($M401,'Fleet Roster'!$E$4:$E$103,0)),"Not found")&lt;&gt;"Active","Vehicle unavailable",IF(AND($T401="Delivered",OR($S401="",$P401="")),"Delivered row incomplete",IF(AND(OR($T401="Attempted",$T401="Exception"),$U401=""),"Missing exception code",IF(OR(NOT(ISNUMBER($N401)),$N401&lt;0,$N401&gt;'Settings'!$B$9),"Invalid package count",IF(OR(NOT(ISNUMBER($O401)),AND($P401&lt;&gt;"",NOT(ISNUMBER($P401))),$O401&lt;0,$O401&gt;'Settings'!$B$10,$P401&lt;0,$P401&gt;'Settings'!$B$10),"Invalid miles",IF($X401&gt;$W401,"COD collected exceeds amount","OK")))))))))))),"Review row")</f>
        <v/>
      </c>
    </row>
    <row r="402">
      <c r="A402" s="51" t="n"/>
      <c r="B402" s="26" t="n"/>
      <c r="C402" s="27" t="n"/>
      <c r="D402" s="26" t="n"/>
      <c r="E402" s="26" t="n"/>
      <c r="F402" s="28" t="n"/>
      <c r="G402" s="26" t="n"/>
      <c r="H402" s="26" t="n"/>
      <c r="I402" s="29" t="n"/>
      <c r="J402" s="30" t="n"/>
      <c r="K402" s="30" t="n"/>
      <c r="L402" s="26" t="n"/>
      <c r="M402" s="26" t="n"/>
      <c r="N402" s="27" t="n"/>
      <c r="O402" s="52" t="n"/>
      <c r="P402" s="52" t="n"/>
      <c r="Q402" s="30" t="n"/>
      <c r="R402" s="30" t="n"/>
      <c r="S402" s="30" t="n"/>
      <c r="T402" s="26" t="n"/>
      <c r="U402" s="26" t="n"/>
      <c r="V402" s="28" t="n"/>
      <c r="W402" s="32" t="n"/>
      <c r="X402" s="32" t="n"/>
      <c r="Y402" s="33">
        <f>IFERROR(IF(OR($R402="",$S402=""),"",ROUND(MOD($S402-$R402,1)*1440,0)),"")</f>
        <v/>
      </c>
      <c r="Z402" s="11">
        <f>IFERROR(IF(OR($T402&lt;&gt;"Delivered",$S402="",$K402=""),"",IF($S402&lt;=$K402,"Yes","No")),"")</f>
        <v/>
      </c>
      <c r="AA402" s="33">
        <f>IFERROR(IF(OR($T402&lt;&gt;"Delivered",$S402="",$K402=""),"",ROUND(MAX(0,($S402-$K402)*1440),0)),"")</f>
        <v/>
      </c>
      <c r="AB402" s="53">
        <f>IFERROR(IF(OR($P402="",$O402=""),"",$P402-$O402),"")</f>
        <v/>
      </c>
      <c r="AC402" s="35">
        <f>IFERROR(IF($P402="","",ROUND($P402*'Settings'!$B$6,2)),"")</f>
        <v/>
      </c>
      <c r="AD402" s="35">
        <f>IFERROR(IF($W402="","",MAX(0,$W402-IF($X402="",0,$X402))),"")</f>
        <v/>
      </c>
      <c r="AE402" s="16">
        <f>IFERROR(IF(COUNTA($A402:$X402)=0,"",IF(OR($A402="",$B402="",$C402="",$D402="",$E402="",$F402="",$G402="",$H402="",$I402="",$L402="",$M402="",$N402="",$T402=""),"Missing required field",IF(COUNTIFS($A$4:$A$1000,$A402,$B$4:$B$1000,$B402,$C$4:$C$1000,$C402)&gt;1,"Duplicate route stop",IF(OR($J402="",$K402=""),"Missing delivery window",IF($K402&lt;=$J402,"Invalid delivery window",IF(IFERROR(INDEX('Fleet Roster'!$C$4:$C$103,MATCH($L402,'Fleet Roster'!$A$4:$A$103,0)),"Not found")&lt;&gt;"Active","Driver not active",IF(IFERROR(INDEX('Fleet Roster'!$I$4:$I$103,MATCH($M402,'Fleet Roster'!$E$4:$E$103,0)),"Not found")&lt;&gt;"Active","Vehicle unavailable",IF(AND($T402="Delivered",OR($S402="",$P402="")),"Delivered row incomplete",IF(AND(OR($T402="Attempted",$T402="Exception"),$U402=""),"Missing exception code",IF(OR(NOT(ISNUMBER($N402)),$N402&lt;0,$N402&gt;'Settings'!$B$9),"Invalid package count",IF(OR(NOT(ISNUMBER($O402)),AND($P402&lt;&gt;"",NOT(ISNUMBER($P402))),$O402&lt;0,$O402&gt;'Settings'!$B$10,$P402&lt;0,$P402&gt;'Settings'!$B$10),"Invalid miles",IF($X402&gt;$W402,"COD collected exceeds amount","OK")))))))))))),"Review row")</f>
        <v/>
      </c>
    </row>
    <row r="403">
      <c r="A403" s="51" t="n"/>
      <c r="B403" s="26" t="n"/>
      <c r="C403" s="27" t="n"/>
      <c r="D403" s="26" t="n"/>
      <c r="E403" s="26" t="n"/>
      <c r="F403" s="28" t="n"/>
      <c r="G403" s="26" t="n"/>
      <c r="H403" s="26" t="n"/>
      <c r="I403" s="29" t="n"/>
      <c r="J403" s="30" t="n"/>
      <c r="K403" s="30" t="n"/>
      <c r="L403" s="26" t="n"/>
      <c r="M403" s="26" t="n"/>
      <c r="N403" s="27" t="n"/>
      <c r="O403" s="52" t="n"/>
      <c r="P403" s="52" t="n"/>
      <c r="Q403" s="30" t="n"/>
      <c r="R403" s="30" t="n"/>
      <c r="S403" s="30" t="n"/>
      <c r="T403" s="26" t="n"/>
      <c r="U403" s="26" t="n"/>
      <c r="V403" s="28" t="n"/>
      <c r="W403" s="32" t="n"/>
      <c r="X403" s="32" t="n"/>
      <c r="Y403" s="33">
        <f>IFERROR(IF(OR($R403="",$S403=""),"",ROUND(MOD($S403-$R403,1)*1440,0)),"")</f>
        <v/>
      </c>
      <c r="Z403" s="11">
        <f>IFERROR(IF(OR($T403&lt;&gt;"Delivered",$S403="",$K403=""),"",IF($S403&lt;=$K403,"Yes","No")),"")</f>
        <v/>
      </c>
      <c r="AA403" s="33">
        <f>IFERROR(IF(OR($T403&lt;&gt;"Delivered",$S403="",$K403=""),"",ROUND(MAX(0,($S403-$K403)*1440),0)),"")</f>
        <v/>
      </c>
      <c r="AB403" s="53">
        <f>IFERROR(IF(OR($P403="",$O403=""),"",$P403-$O403),"")</f>
        <v/>
      </c>
      <c r="AC403" s="35">
        <f>IFERROR(IF($P403="","",ROUND($P403*'Settings'!$B$6,2)),"")</f>
        <v/>
      </c>
      <c r="AD403" s="35">
        <f>IFERROR(IF($W403="","",MAX(0,$W403-IF($X403="",0,$X403))),"")</f>
        <v/>
      </c>
      <c r="AE403" s="16">
        <f>IFERROR(IF(COUNTA($A403:$X403)=0,"",IF(OR($A403="",$B403="",$C403="",$D403="",$E403="",$F403="",$G403="",$H403="",$I403="",$L403="",$M403="",$N403="",$T403=""),"Missing required field",IF(COUNTIFS($A$4:$A$1000,$A403,$B$4:$B$1000,$B403,$C$4:$C$1000,$C403)&gt;1,"Duplicate route stop",IF(OR($J403="",$K403=""),"Missing delivery window",IF($K403&lt;=$J403,"Invalid delivery window",IF(IFERROR(INDEX('Fleet Roster'!$C$4:$C$103,MATCH($L403,'Fleet Roster'!$A$4:$A$103,0)),"Not found")&lt;&gt;"Active","Driver not active",IF(IFERROR(INDEX('Fleet Roster'!$I$4:$I$103,MATCH($M403,'Fleet Roster'!$E$4:$E$103,0)),"Not found")&lt;&gt;"Active","Vehicle unavailable",IF(AND($T403="Delivered",OR($S403="",$P403="")),"Delivered row incomplete",IF(AND(OR($T403="Attempted",$T403="Exception"),$U403=""),"Missing exception code",IF(OR(NOT(ISNUMBER($N403)),$N403&lt;0,$N403&gt;'Settings'!$B$9),"Invalid package count",IF(OR(NOT(ISNUMBER($O403)),AND($P403&lt;&gt;"",NOT(ISNUMBER($P403))),$O403&lt;0,$O403&gt;'Settings'!$B$10,$P403&lt;0,$P403&gt;'Settings'!$B$10),"Invalid miles",IF($X403&gt;$W403,"COD collected exceeds amount","OK")))))))))))),"Review row")</f>
        <v/>
      </c>
    </row>
    <row r="404">
      <c r="A404" s="51" t="n"/>
      <c r="B404" s="26" t="n"/>
      <c r="C404" s="27" t="n"/>
      <c r="D404" s="26" t="n"/>
      <c r="E404" s="26" t="n"/>
      <c r="F404" s="28" t="n"/>
      <c r="G404" s="26" t="n"/>
      <c r="H404" s="26" t="n"/>
      <c r="I404" s="29" t="n"/>
      <c r="J404" s="30" t="n"/>
      <c r="K404" s="30" t="n"/>
      <c r="L404" s="26" t="n"/>
      <c r="M404" s="26" t="n"/>
      <c r="N404" s="27" t="n"/>
      <c r="O404" s="52" t="n"/>
      <c r="P404" s="52" t="n"/>
      <c r="Q404" s="30" t="n"/>
      <c r="R404" s="30" t="n"/>
      <c r="S404" s="30" t="n"/>
      <c r="T404" s="26" t="n"/>
      <c r="U404" s="26" t="n"/>
      <c r="V404" s="28" t="n"/>
      <c r="W404" s="32" t="n"/>
      <c r="X404" s="32" t="n"/>
      <c r="Y404" s="33">
        <f>IFERROR(IF(OR($R404="",$S404=""),"",ROUND(MOD($S404-$R404,1)*1440,0)),"")</f>
        <v/>
      </c>
      <c r="Z404" s="11">
        <f>IFERROR(IF(OR($T404&lt;&gt;"Delivered",$S404="",$K404=""),"",IF($S404&lt;=$K404,"Yes","No")),"")</f>
        <v/>
      </c>
      <c r="AA404" s="33">
        <f>IFERROR(IF(OR($T404&lt;&gt;"Delivered",$S404="",$K404=""),"",ROUND(MAX(0,($S404-$K404)*1440),0)),"")</f>
        <v/>
      </c>
      <c r="AB404" s="53">
        <f>IFERROR(IF(OR($P404="",$O404=""),"",$P404-$O404),"")</f>
        <v/>
      </c>
      <c r="AC404" s="35">
        <f>IFERROR(IF($P404="","",ROUND($P404*'Settings'!$B$6,2)),"")</f>
        <v/>
      </c>
      <c r="AD404" s="35">
        <f>IFERROR(IF($W404="","",MAX(0,$W404-IF($X404="",0,$X404))),"")</f>
        <v/>
      </c>
      <c r="AE404" s="16">
        <f>IFERROR(IF(COUNTA($A404:$X404)=0,"",IF(OR($A404="",$B404="",$C404="",$D404="",$E404="",$F404="",$G404="",$H404="",$I404="",$L404="",$M404="",$N404="",$T404=""),"Missing required field",IF(COUNTIFS($A$4:$A$1000,$A404,$B$4:$B$1000,$B404,$C$4:$C$1000,$C404)&gt;1,"Duplicate route stop",IF(OR($J404="",$K404=""),"Missing delivery window",IF($K404&lt;=$J404,"Invalid delivery window",IF(IFERROR(INDEX('Fleet Roster'!$C$4:$C$103,MATCH($L404,'Fleet Roster'!$A$4:$A$103,0)),"Not found")&lt;&gt;"Active","Driver not active",IF(IFERROR(INDEX('Fleet Roster'!$I$4:$I$103,MATCH($M404,'Fleet Roster'!$E$4:$E$103,0)),"Not found")&lt;&gt;"Active","Vehicle unavailable",IF(AND($T404="Delivered",OR($S404="",$P404="")),"Delivered row incomplete",IF(AND(OR($T404="Attempted",$T404="Exception"),$U404=""),"Missing exception code",IF(OR(NOT(ISNUMBER($N404)),$N404&lt;0,$N404&gt;'Settings'!$B$9),"Invalid package count",IF(OR(NOT(ISNUMBER($O404)),AND($P404&lt;&gt;"",NOT(ISNUMBER($P404))),$O404&lt;0,$O404&gt;'Settings'!$B$10,$P404&lt;0,$P404&gt;'Settings'!$B$10),"Invalid miles",IF($X404&gt;$W404,"COD collected exceeds amount","OK")))))))))))),"Review row")</f>
        <v/>
      </c>
    </row>
    <row r="405">
      <c r="A405" s="51" t="n"/>
      <c r="B405" s="26" t="n"/>
      <c r="C405" s="27" t="n"/>
      <c r="D405" s="26" t="n"/>
      <c r="E405" s="26" t="n"/>
      <c r="F405" s="28" t="n"/>
      <c r="G405" s="26" t="n"/>
      <c r="H405" s="26" t="n"/>
      <c r="I405" s="29" t="n"/>
      <c r="J405" s="30" t="n"/>
      <c r="K405" s="30" t="n"/>
      <c r="L405" s="26" t="n"/>
      <c r="M405" s="26" t="n"/>
      <c r="N405" s="27" t="n"/>
      <c r="O405" s="52" t="n"/>
      <c r="P405" s="52" t="n"/>
      <c r="Q405" s="30" t="n"/>
      <c r="R405" s="30" t="n"/>
      <c r="S405" s="30" t="n"/>
      <c r="T405" s="26" t="n"/>
      <c r="U405" s="26" t="n"/>
      <c r="V405" s="28" t="n"/>
      <c r="W405" s="32" t="n"/>
      <c r="X405" s="32" t="n"/>
      <c r="Y405" s="33">
        <f>IFERROR(IF(OR($R405="",$S405=""),"",ROUND(MOD($S405-$R405,1)*1440,0)),"")</f>
        <v/>
      </c>
      <c r="Z405" s="11">
        <f>IFERROR(IF(OR($T405&lt;&gt;"Delivered",$S405="",$K405=""),"",IF($S405&lt;=$K405,"Yes","No")),"")</f>
        <v/>
      </c>
      <c r="AA405" s="33">
        <f>IFERROR(IF(OR($T405&lt;&gt;"Delivered",$S405="",$K405=""),"",ROUND(MAX(0,($S405-$K405)*1440),0)),"")</f>
        <v/>
      </c>
      <c r="AB405" s="53">
        <f>IFERROR(IF(OR($P405="",$O405=""),"",$P405-$O405),"")</f>
        <v/>
      </c>
      <c r="AC405" s="35">
        <f>IFERROR(IF($P405="","",ROUND($P405*'Settings'!$B$6,2)),"")</f>
        <v/>
      </c>
      <c r="AD405" s="35">
        <f>IFERROR(IF($W405="","",MAX(0,$W405-IF($X405="",0,$X405))),"")</f>
        <v/>
      </c>
      <c r="AE405" s="16">
        <f>IFERROR(IF(COUNTA($A405:$X405)=0,"",IF(OR($A405="",$B405="",$C405="",$D405="",$E405="",$F405="",$G405="",$H405="",$I405="",$L405="",$M405="",$N405="",$T405=""),"Missing required field",IF(COUNTIFS($A$4:$A$1000,$A405,$B$4:$B$1000,$B405,$C$4:$C$1000,$C405)&gt;1,"Duplicate route stop",IF(OR($J405="",$K405=""),"Missing delivery window",IF($K405&lt;=$J405,"Invalid delivery window",IF(IFERROR(INDEX('Fleet Roster'!$C$4:$C$103,MATCH($L405,'Fleet Roster'!$A$4:$A$103,0)),"Not found")&lt;&gt;"Active","Driver not active",IF(IFERROR(INDEX('Fleet Roster'!$I$4:$I$103,MATCH($M405,'Fleet Roster'!$E$4:$E$103,0)),"Not found")&lt;&gt;"Active","Vehicle unavailable",IF(AND($T405="Delivered",OR($S405="",$P405="")),"Delivered row incomplete",IF(AND(OR($T405="Attempted",$T405="Exception"),$U405=""),"Missing exception code",IF(OR(NOT(ISNUMBER($N405)),$N405&lt;0,$N405&gt;'Settings'!$B$9),"Invalid package count",IF(OR(NOT(ISNUMBER($O405)),AND($P405&lt;&gt;"",NOT(ISNUMBER($P405))),$O405&lt;0,$O405&gt;'Settings'!$B$10,$P405&lt;0,$P405&gt;'Settings'!$B$10),"Invalid miles",IF($X405&gt;$W405,"COD collected exceeds amount","OK")))))))))))),"Review row")</f>
        <v/>
      </c>
    </row>
    <row r="406">
      <c r="A406" s="51" t="n"/>
      <c r="B406" s="26" t="n"/>
      <c r="C406" s="27" t="n"/>
      <c r="D406" s="26" t="n"/>
      <c r="E406" s="26" t="n"/>
      <c r="F406" s="28" t="n"/>
      <c r="G406" s="26" t="n"/>
      <c r="H406" s="26" t="n"/>
      <c r="I406" s="29" t="n"/>
      <c r="J406" s="30" t="n"/>
      <c r="K406" s="30" t="n"/>
      <c r="L406" s="26" t="n"/>
      <c r="M406" s="26" t="n"/>
      <c r="N406" s="27" t="n"/>
      <c r="O406" s="52" t="n"/>
      <c r="P406" s="52" t="n"/>
      <c r="Q406" s="30" t="n"/>
      <c r="R406" s="30" t="n"/>
      <c r="S406" s="30" t="n"/>
      <c r="T406" s="26" t="n"/>
      <c r="U406" s="26" t="n"/>
      <c r="V406" s="28" t="n"/>
      <c r="W406" s="32" t="n"/>
      <c r="X406" s="32" t="n"/>
      <c r="Y406" s="33">
        <f>IFERROR(IF(OR($R406="",$S406=""),"",ROUND(MOD($S406-$R406,1)*1440,0)),"")</f>
        <v/>
      </c>
      <c r="Z406" s="11">
        <f>IFERROR(IF(OR($T406&lt;&gt;"Delivered",$S406="",$K406=""),"",IF($S406&lt;=$K406,"Yes","No")),"")</f>
        <v/>
      </c>
      <c r="AA406" s="33">
        <f>IFERROR(IF(OR($T406&lt;&gt;"Delivered",$S406="",$K406=""),"",ROUND(MAX(0,($S406-$K406)*1440),0)),"")</f>
        <v/>
      </c>
      <c r="AB406" s="53">
        <f>IFERROR(IF(OR($P406="",$O406=""),"",$P406-$O406),"")</f>
        <v/>
      </c>
      <c r="AC406" s="35">
        <f>IFERROR(IF($P406="","",ROUND($P406*'Settings'!$B$6,2)),"")</f>
        <v/>
      </c>
      <c r="AD406" s="35">
        <f>IFERROR(IF($W406="","",MAX(0,$W406-IF($X406="",0,$X406))),"")</f>
        <v/>
      </c>
      <c r="AE406" s="16">
        <f>IFERROR(IF(COUNTA($A406:$X406)=0,"",IF(OR($A406="",$B406="",$C406="",$D406="",$E406="",$F406="",$G406="",$H406="",$I406="",$L406="",$M406="",$N406="",$T406=""),"Missing required field",IF(COUNTIFS($A$4:$A$1000,$A406,$B$4:$B$1000,$B406,$C$4:$C$1000,$C406)&gt;1,"Duplicate route stop",IF(OR($J406="",$K406=""),"Missing delivery window",IF($K406&lt;=$J406,"Invalid delivery window",IF(IFERROR(INDEX('Fleet Roster'!$C$4:$C$103,MATCH($L406,'Fleet Roster'!$A$4:$A$103,0)),"Not found")&lt;&gt;"Active","Driver not active",IF(IFERROR(INDEX('Fleet Roster'!$I$4:$I$103,MATCH($M406,'Fleet Roster'!$E$4:$E$103,0)),"Not found")&lt;&gt;"Active","Vehicle unavailable",IF(AND($T406="Delivered",OR($S406="",$P406="")),"Delivered row incomplete",IF(AND(OR($T406="Attempted",$T406="Exception"),$U406=""),"Missing exception code",IF(OR(NOT(ISNUMBER($N406)),$N406&lt;0,$N406&gt;'Settings'!$B$9),"Invalid package count",IF(OR(NOT(ISNUMBER($O406)),AND($P406&lt;&gt;"",NOT(ISNUMBER($P406))),$O406&lt;0,$O406&gt;'Settings'!$B$10,$P406&lt;0,$P406&gt;'Settings'!$B$10),"Invalid miles",IF($X406&gt;$W406,"COD collected exceeds amount","OK")))))))))))),"Review row")</f>
        <v/>
      </c>
    </row>
    <row r="407">
      <c r="A407" s="51" t="n"/>
      <c r="B407" s="26" t="n"/>
      <c r="C407" s="27" t="n"/>
      <c r="D407" s="26" t="n"/>
      <c r="E407" s="26" t="n"/>
      <c r="F407" s="28" t="n"/>
      <c r="G407" s="26" t="n"/>
      <c r="H407" s="26" t="n"/>
      <c r="I407" s="29" t="n"/>
      <c r="J407" s="30" t="n"/>
      <c r="K407" s="30" t="n"/>
      <c r="L407" s="26" t="n"/>
      <c r="M407" s="26" t="n"/>
      <c r="N407" s="27" t="n"/>
      <c r="O407" s="52" t="n"/>
      <c r="P407" s="52" t="n"/>
      <c r="Q407" s="30" t="n"/>
      <c r="R407" s="30" t="n"/>
      <c r="S407" s="30" t="n"/>
      <c r="T407" s="26" t="n"/>
      <c r="U407" s="26" t="n"/>
      <c r="V407" s="28" t="n"/>
      <c r="W407" s="32" t="n"/>
      <c r="X407" s="32" t="n"/>
      <c r="Y407" s="33">
        <f>IFERROR(IF(OR($R407="",$S407=""),"",ROUND(MOD($S407-$R407,1)*1440,0)),"")</f>
        <v/>
      </c>
      <c r="Z407" s="11">
        <f>IFERROR(IF(OR($T407&lt;&gt;"Delivered",$S407="",$K407=""),"",IF($S407&lt;=$K407,"Yes","No")),"")</f>
        <v/>
      </c>
      <c r="AA407" s="33">
        <f>IFERROR(IF(OR($T407&lt;&gt;"Delivered",$S407="",$K407=""),"",ROUND(MAX(0,($S407-$K407)*1440),0)),"")</f>
        <v/>
      </c>
      <c r="AB407" s="53">
        <f>IFERROR(IF(OR($P407="",$O407=""),"",$P407-$O407),"")</f>
        <v/>
      </c>
      <c r="AC407" s="35">
        <f>IFERROR(IF($P407="","",ROUND($P407*'Settings'!$B$6,2)),"")</f>
        <v/>
      </c>
      <c r="AD407" s="35">
        <f>IFERROR(IF($W407="","",MAX(0,$W407-IF($X407="",0,$X407))),"")</f>
        <v/>
      </c>
      <c r="AE407" s="16">
        <f>IFERROR(IF(COUNTA($A407:$X407)=0,"",IF(OR($A407="",$B407="",$C407="",$D407="",$E407="",$F407="",$G407="",$H407="",$I407="",$L407="",$M407="",$N407="",$T407=""),"Missing required field",IF(COUNTIFS($A$4:$A$1000,$A407,$B$4:$B$1000,$B407,$C$4:$C$1000,$C407)&gt;1,"Duplicate route stop",IF(OR($J407="",$K407=""),"Missing delivery window",IF($K407&lt;=$J407,"Invalid delivery window",IF(IFERROR(INDEX('Fleet Roster'!$C$4:$C$103,MATCH($L407,'Fleet Roster'!$A$4:$A$103,0)),"Not found")&lt;&gt;"Active","Driver not active",IF(IFERROR(INDEX('Fleet Roster'!$I$4:$I$103,MATCH($M407,'Fleet Roster'!$E$4:$E$103,0)),"Not found")&lt;&gt;"Active","Vehicle unavailable",IF(AND($T407="Delivered",OR($S407="",$P407="")),"Delivered row incomplete",IF(AND(OR($T407="Attempted",$T407="Exception"),$U407=""),"Missing exception code",IF(OR(NOT(ISNUMBER($N407)),$N407&lt;0,$N407&gt;'Settings'!$B$9),"Invalid package count",IF(OR(NOT(ISNUMBER($O407)),AND($P407&lt;&gt;"",NOT(ISNUMBER($P407))),$O407&lt;0,$O407&gt;'Settings'!$B$10,$P407&lt;0,$P407&gt;'Settings'!$B$10),"Invalid miles",IF($X407&gt;$W407,"COD collected exceeds amount","OK")))))))))))),"Review row")</f>
        <v/>
      </c>
    </row>
    <row r="408">
      <c r="A408" s="51" t="n"/>
      <c r="B408" s="26" t="n"/>
      <c r="C408" s="27" t="n"/>
      <c r="D408" s="26" t="n"/>
      <c r="E408" s="26" t="n"/>
      <c r="F408" s="28" t="n"/>
      <c r="G408" s="26" t="n"/>
      <c r="H408" s="26" t="n"/>
      <c r="I408" s="29" t="n"/>
      <c r="J408" s="30" t="n"/>
      <c r="K408" s="30" t="n"/>
      <c r="L408" s="26" t="n"/>
      <c r="M408" s="26" t="n"/>
      <c r="N408" s="27" t="n"/>
      <c r="O408" s="52" t="n"/>
      <c r="P408" s="52" t="n"/>
      <c r="Q408" s="30" t="n"/>
      <c r="R408" s="30" t="n"/>
      <c r="S408" s="30" t="n"/>
      <c r="T408" s="26" t="n"/>
      <c r="U408" s="26" t="n"/>
      <c r="V408" s="28" t="n"/>
      <c r="W408" s="32" t="n"/>
      <c r="X408" s="32" t="n"/>
      <c r="Y408" s="33">
        <f>IFERROR(IF(OR($R408="",$S408=""),"",ROUND(MOD($S408-$R408,1)*1440,0)),"")</f>
        <v/>
      </c>
      <c r="Z408" s="11">
        <f>IFERROR(IF(OR($T408&lt;&gt;"Delivered",$S408="",$K408=""),"",IF($S408&lt;=$K408,"Yes","No")),"")</f>
        <v/>
      </c>
      <c r="AA408" s="33">
        <f>IFERROR(IF(OR($T408&lt;&gt;"Delivered",$S408="",$K408=""),"",ROUND(MAX(0,($S408-$K408)*1440),0)),"")</f>
        <v/>
      </c>
      <c r="AB408" s="53">
        <f>IFERROR(IF(OR($P408="",$O408=""),"",$P408-$O408),"")</f>
        <v/>
      </c>
      <c r="AC408" s="35">
        <f>IFERROR(IF($P408="","",ROUND($P408*'Settings'!$B$6,2)),"")</f>
        <v/>
      </c>
      <c r="AD408" s="35">
        <f>IFERROR(IF($W408="","",MAX(0,$W408-IF($X408="",0,$X408))),"")</f>
        <v/>
      </c>
      <c r="AE408" s="16">
        <f>IFERROR(IF(COUNTA($A408:$X408)=0,"",IF(OR($A408="",$B408="",$C408="",$D408="",$E408="",$F408="",$G408="",$H408="",$I408="",$L408="",$M408="",$N408="",$T408=""),"Missing required field",IF(COUNTIFS($A$4:$A$1000,$A408,$B$4:$B$1000,$B408,$C$4:$C$1000,$C408)&gt;1,"Duplicate route stop",IF(OR($J408="",$K408=""),"Missing delivery window",IF($K408&lt;=$J408,"Invalid delivery window",IF(IFERROR(INDEX('Fleet Roster'!$C$4:$C$103,MATCH($L408,'Fleet Roster'!$A$4:$A$103,0)),"Not found")&lt;&gt;"Active","Driver not active",IF(IFERROR(INDEX('Fleet Roster'!$I$4:$I$103,MATCH($M408,'Fleet Roster'!$E$4:$E$103,0)),"Not found")&lt;&gt;"Active","Vehicle unavailable",IF(AND($T408="Delivered",OR($S408="",$P408="")),"Delivered row incomplete",IF(AND(OR($T408="Attempted",$T408="Exception"),$U408=""),"Missing exception code",IF(OR(NOT(ISNUMBER($N408)),$N408&lt;0,$N408&gt;'Settings'!$B$9),"Invalid package count",IF(OR(NOT(ISNUMBER($O408)),AND($P408&lt;&gt;"",NOT(ISNUMBER($P408))),$O408&lt;0,$O408&gt;'Settings'!$B$10,$P408&lt;0,$P408&gt;'Settings'!$B$10),"Invalid miles",IF($X408&gt;$W408,"COD collected exceeds amount","OK")))))))))))),"Review row")</f>
        <v/>
      </c>
    </row>
    <row r="409">
      <c r="A409" s="51" t="n"/>
      <c r="B409" s="26" t="n"/>
      <c r="C409" s="27" t="n"/>
      <c r="D409" s="26" t="n"/>
      <c r="E409" s="26" t="n"/>
      <c r="F409" s="28" t="n"/>
      <c r="G409" s="26" t="n"/>
      <c r="H409" s="26" t="n"/>
      <c r="I409" s="29" t="n"/>
      <c r="J409" s="30" t="n"/>
      <c r="K409" s="30" t="n"/>
      <c r="L409" s="26" t="n"/>
      <c r="M409" s="26" t="n"/>
      <c r="N409" s="27" t="n"/>
      <c r="O409" s="52" t="n"/>
      <c r="P409" s="52" t="n"/>
      <c r="Q409" s="30" t="n"/>
      <c r="R409" s="30" t="n"/>
      <c r="S409" s="30" t="n"/>
      <c r="T409" s="26" t="n"/>
      <c r="U409" s="26" t="n"/>
      <c r="V409" s="28" t="n"/>
      <c r="W409" s="32" t="n"/>
      <c r="X409" s="32" t="n"/>
      <c r="Y409" s="33">
        <f>IFERROR(IF(OR($R409="",$S409=""),"",ROUND(MOD($S409-$R409,1)*1440,0)),"")</f>
        <v/>
      </c>
      <c r="Z409" s="11">
        <f>IFERROR(IF(OR($T409&lt;&gt;"Delivered",$S409="",$K409=""),"",IF($S409&lt;=$K409,"Yes","No")),"")</f>
        <v/>
      </c>
      <c r="AA409" s="33">
        <f>IFERROR(IF(OR($T409&lt;&gt;"Delivered",$S409="",$K409=""),"",ROUND(MAX(0,($S409-$K409)*1440),0)),"")</f>
        <v/>
      </c>
      <c r="AB409" s="53">
        <f>IFERROR(IF(OR($P409="",$O409=""),"",$P409-$O409),"")</f>
        <v/>
      </c>
      <c r="AC409" s="35">
        <f>IFERROR(IF($P409="","",ROUND($P409*'Settings'!$B$6,2)),"")</f>
        <v/>
      </c>
      <c r="AD409" s="35">
        <f>IFERROR(IF($W409="","",MAX(0,$W409-IF($X409="",0,$X409))),"")</f>
        <v/>
      </c>
      <c r="AE409" s="16">
        <f>IFERROR(IF(COUNTA($A409:$X409)=0,"",IF(OR($A409="",$B409="",$C409="",$D409="",$E409="",$F409="",$G409="",$H409="",$I409="",$L409="",$M409="",$N409="",$T409=""),"Missing required field",IF(COUNTIFS($A$4:$A$1000,$A409,$B$4:$B$1000,$B409,$C$4:$C$1000,$C409)&gt;1,"Duplicate route stop",IF(OR($J409="",$K409=""),"Missing delivery window",IF($K409&lt;=$J409,"Invalid delivery window",IF(IFERROR(INDEX('Fleet Roster'!$C$4:$C$103,MATCH($L409,'Fleet Roster'!$A$4:$A$103,0)),"Not found")&lt;&gt;"Active","Driver not active",IF(IFERROR(INDEX('Fleet Roster'!$I$4:$I$103,MATCH($M409,'Fleet Roster'!$E$4:$E$103,0)),"Not found")&lt;&gt;"Active","Vehicle unavailable",IF(AND($T409="Delivered",OR($S409="",$P409="")),"Delivered row incomplete",IF(AND(OR($T409="Attempted",$T409="Exception"),$U409=""),"Missing exception code",IF(OR(NOT(ISNUMBER($N409)),$N409&lt;0,$N409&gt;'Settings'!$B$9),"Invalid package count",IF(OR(NOT(ISNUMBER($O409)),AND($P409&lt;&gt;"",NOT(ISNUMBER($P409))),$O409&lt;0,$O409&gt;'Settings'!$B$10,$P409&lt;0,$P409&gt;'Settings'!$B$10),"Invalid miles",IF($X409&gt;$W409,"COD collected exceeds amount","OK")))))))))))),"Review row")</f>
        <v/>
      </c>
    </row>
    <row r="410">
      <c r="A410" s="51" t="n"/>
      <c r="B410" s="26" t="n"/>
      <c r="C410" s="27" t="n"/>
      <c r="D410" s="26" t="n"/>
      <c r="E410" s="26" t="n"/>
      <c r="F410" s="28" t="n"/>
      <c r="G410" s="26" t="n"/>
      <c r="H410" s="26" t="n"/>
      <c r="I410" s="29" t="n"/>
      <c r="J410" s="30" t="n"/>
      <c r="K410" s="30" t="n"/>
      <c r="L410" s="26" t="n"/>
      <c r="M410" s="26" t="n"/>
      <c r="N410" s="27" t="n"/>
      <c r="O410" s="52" t="n"/>
      <c r="P410" s="52" t="n"/>
      <c r="Q410" s="30" t="n"/>
      <c r="R410" s="30" t="n"/>
      <c r="S410" s="30" t="n"/>
      <c r="T410" s="26" t="n"/>
      <c r="U410" s="26" t="n"/>
      <c r="V410" s="28" t="n"/>
      <c r="W410" s="32" t="n"/>
      <c r="X410" s="32" t="n"/>
      <c r="Y410" s="33">
        <f>IFERROR(IF(OR($R410="",$S410=""),"",ROUND(MOD($S410-$R410,1)*1440,0)),"")</f>
        <v/>
      </c>
      <c r="Z410" s="11">
        <f>IFERROR(IF(OR($T410&lt;&gt;"Delivered",$S410="",$K410=""),"",IF($S410&lt;=$K410,"Yes","No")),"")</f>
        <v/>
      </c>
      <c r="AA410" s="33">
        <f>IFERROR(IF(OR($T410&lt;&gt;"Delivered",$S410="",$K410=""),"",ROUND(MAX(0,($S410-$K410)*1440),0)),"")</f>
        <v/>
      </c>
      <c r="AB410" s="53">
        <f>IFERROR(IF(OR($P410="",$O410=""),"",$P410-$O410),"")</f>
        <v/>
      </c>
      <c r="AC410" s="35">
        <f>IFERROR(IF($P410="","",ROUND($P410*'Settings'!$B$6,2)),"")</f>
        <v/>
      </c>
      <c r="AD410" s="35">
        <f>IFERROR(IF($W410="","",MAX(0,$W410-IF($X410="",0,$X410))),"")</f>
        <v/>
      </c>
      <c r="AE410" s="16">
        <f>IFERROR(IF(COUNTA($A410:$X410)=0,"",IF(OR($A410="",$B410="",$C410="",$D410="",$E410="",$F410="",$G410="",$H410="",$I410="",$L410="",$M410="",$N410="",$T410=""),"Missing required field",IF(COUNTIFS($A$4:$A$1000,$A410,$B$4:$B$1000,$B410,$C$4:$C$1000,$C410)&gt;1,"Duplicate route stop",IF(OR($J410="",$K410=""),"Missing delivery window",IF($K410&lt;=$J410,"Invalid delivery window",IF(IFERROR(INDEX('Fleet Roster'!$C$4:$C$103,MATCH($L410,'Fleet Roster'!$A$4:$A$103,0)),"Not found")&lt;&gt;"Active","Driver not active",IF(IFERROR(INDEX('Fleet Roster'!$I$4:$I$103,MATCH($M410,'Fleet Roster'!$E$4:$E$103,0)),"Not found")&lt;&gt;"Active","Vehicle unavailable",IF(AND($T410="Delivered",OR($S410="",$P410="")),"Delivered row incomplete",IF(AND(OR($T410="Attempted",$T410="Exception"),$U410=""),"Missing exception code",IF(OR(NOT(ISNUMBER($N410)),$N410&lt;0,$N410&gt;'Settings'!$B$9),"Invalid package count",IF(OR(NOT(ISNUMBER($O410)),AND($P410&lt;&gt;"",NOT(ISNUMBER($P410))),$O410&lt;0,$O410&gt;'Settings'!$B$10,$P410&lt;0,$P410&gt;'Settings'!$B$10),"Invalid miles",IF($X410&gt;$W410,"COD collected exceeds amount","OK")))))))))))),"Review row")</f>
        <v/>
      </c>
    </row>
    <row r="411">
      <c r="A411" s="51" t="n"/>
      <c r="B411" s="26" t="n"/>
      <c r="C411" s="27" t="n"/>
      <c r="D411" s="26" t="n"/>
      <c r="E411" s="26" t="n"/>
      <c r="F411" s="28" t="n"/>
      <c r="G411" s="26" t="n"/>
      <c r="H411" s="26" t="n"/>
      <c r="I411" s="29" t="n"/>
      <c r="J411" s="30" t="n"/>
      <c r="K411" s="30" t="n"/>
      <c r="L411" s="26" t="n"/>
      <c r="M411" s="26" t="n"/>
      <c r="N411" s="27" t="n"/>
      <c r="O411" s="52" t="n"/>
      <c r="P411" s="52" t="n"/>
      <c r="Q411" s="30" t="n"/>
      <c r="R411" s="30" t="n"/>
      <c r="S411" s="30" t="n"/>
      <c r="T411" s="26" t="n"/>
      <c r="U411" s="26" t="n"/>
      <c r="V411" s="28" t="n"/>
      <c r="W411" s="32" t="n"/>
      <c r="X411" s="32" t="n"/>
      <c r="Y411" s="33">
        <f>IFERROR(IF(OR($R411="",$S411=""),"",ROUND(MOD($S411-$R411,1)*1440,0)),"")</f>
        <v/>
      </c>
      <c r="Z411" s="11">
        <f>IFERROR(IF(OR($T411&lt;&gt;"Delivered",$S411="",$K411=""),"",IF($S411&lt;=$K411,"Yes","No")),"")</f>
        <v/>
      </c>
      <c r="AA411" s="33">
        <f>IFERROR(IF(OR($T411&lt;&gt;"Delivered",$S411="",$K411=""),"",ROUND(MAX(0,($S411-$K411)*1440),0)),"")</f>
        <v/>
      </c>
      <c r="AB411" s="53">
        <f>IFERROR(IF(OR($P411="",$O411=""),"",$P411-$O411),"")</f>
        <v/>
      </c>
      <c r="AC411" s="35">
        <f>IFERROR(IF($P411="","",ROUND($P411*'Settings'!$B$6,2)),"")</f>
        <v/>
      </c>
      <c r="AD411" s="35">
        <f>IFERROR(IF($W411="","",MAX(0,$W411-IF($X411="",0,$X411))),"")</f>
        <v/>
      </c>
      <c r="AE411" s="16">
        <f>IFERROR(IF(COUNTA($A411:$X411)=0,"",IF(OR($A411="",$B411="",$C411="",$D411="",$E411="",$F411="",$G411="",$H411="",$I411="",$L411="",$M411="",$N411="",$T411=""),"Missing required field",IF(COUNTIFS($A$4:$A$1000,$A411,$B$4:$B$1000,$B411,$C$4:$C$1000,$C411)&gt;1,"Duplicate route stop",IF(OR($J411="",$K411=""),"Missing delivery window",IF($K411&lt;=$J411,"Invalid delivery window",IF(IFERROR(INDEX('Fleet Roster'!$C$4:$C$103,MATCH($L411,'Fleet Roster'!$A$4:$A$103,0)),"Not found")&lt;&gt;"Active","Driver not active",IF(IFERROR(INDEX('Fleet Roster'!$I$4:$I$103,MATCH($M411,'Fleet Roster'!$E$4:$E$103,0)),"Not found")&lt;&gt;"Active","Vehicle unavailable",IF(AND($T411="Delivered",OR($S411="",$P411="")),"Delivered row incomplete",IF(AND(OR($T411="Attempted",$T411="Exception"),$U411=""),"Missing exception code",IF(OR(NOT(ISNUMBER($N411)),$N411&lt;0,$N411&gt;'Settings'!$B$9),"Invalid package count",IF(OR(NOT(ISNUMBER($O411)),AND($P411&lt;&gt;"",NOT(ISNUMBER($P411))),$O411&lt;0,$O411&gt;'Settings'!$B$10,$P411&lt;0,$P411&gt;'Settings'!$B$10),"Invalid miles",IF($X411&gt;$W411,"COD collected exceeds amount","OK")))))))))))),"Review row")</f>
        <v/>
      </c>
    </row>
    <row r="412">
      <c r="A412" s="51" t="n"/>
      <c r="B412" s="26" t="n"/>
      <c r="C412" s="27" t="n"/>
      <c r="D412" s="26" t="n"/>
      <c r="E412" s="26" t="n"/>
      <c r="F412" s="28" t="n"/>
      <c r="G412" s="26" t="n"/>
      <c r="H412" s="26" t="n"/>
      <c r="I412" s="29" t="n"/>
      <c r="J412" s="30" t="n"/>
      <c r="K412" s="30" t="n"/>
      <c r="L412" s="26" t="n"/>
      <c r="M412" s="26" t="n"/>
      <c r="N412" s="27" t="n"/>
      <c r="O412" s="52" t="n"/>
      <c r="P412" s="52" t="n"/>
      <c r="Q412" s="30" t="n"/>
      <c r="R412" s="30" t="n"/>
      <c r="S412" s="30" t="n"/>
      <c r="T412" s="26" t="n"/>
      <c r="U412" s="26" t="n"/>
      <c r="V412" s="28" t="n"/>
      <c r="W412" s="32" t="n"/>
      <c r="X412" s="32" t="n"/>
      <c r="Y412" s="33">
        <f>IFERROR(IF(OR($R412="",$S412=""),"",ROUND(MOD($S412-$R412,1)*1440,0)),"")</f>
        <v/>
      </c>
      <c r="Z412" s="11">
        <f>IFERROR(IF(OR($T412&lt;&gt;"Delivered",$S412="",$K412=""),"",IF($S412&lt;=$K412,"Yes","No")),"")</f>
        <v/>
      </c>
      <c r="AA412" s="33">
        <f>IFERROR(IF(OR($T412&lt;&gt;"Delivered",$S412="",$K412=""),"",ROUND(MAX(0,($S412-$K412)*1440),0)),"")</f>
        <v/>
      </c>
      <c r="AB412" s="53">
        <f>IFERROR(IF(OR($P412="",$O412=""),"",$P412-$O412),"")</f>
        <v/>
      </c>
      <c r="AC412" s="35">
        <f>IFERROR(IF($P412="","",ROUND($P412*'Settings'!$B$6,2)),"")</f>
        <v/>
      </c>
      <c r="AD412" s="35">
        <f>IFERROR(IF($W412="","",MAX(0,$W412-IF($X412="",0,$X412))),"")</f>
        <v/>
      </c>
      <c r="AE412" s="16">
        <f>IFERROR(IF(COUNTA($A412:$X412)=0,"",IF(OR($A412="",$B412="",$C412="",$D412="",$E412="",$F412="",$G412="",$H412="",$I412="",$L412="",$M412="",$N412="",$T412=""),"Missing required field",IF(COUNTIFS($A$4:$A$1000,$A412,$B$4:$B$1000,$B412,$C$4:$C$1000,$C412)&gt;1,"Duplicate route stop",IF(OR($J412="",$K412=""),"Missing delivery window",IF($K412&lt;=$J412,"Invalid delivery window",IF(IFERROR(INDEX('Fleet Roster'!$C$4:$C$103,MATCH($L412,'Fleet Roster'!$A$4:$A$103,0)),"Not found")&lt;&gt;"Active","Driver not active",IF(IFERROR(INDEX('Fleet Roster'!$I$4:$I$103,MATCH($M412,'Fleet Roster'!$E$4:$E$103,0)),"Not found")&lt;&gt;"Active","Vehicle unavailable",IF(AND($T412="Delivered",OR($S412="",$P412="")),"Delivered row incomplete",IF(AND(OR($T412="Attempted",$T412="Exception"),$U412=""),"Missing exception code",IF(OR(NOT(ISNUMBER($N412)),$N412&lt;0,$N412&gt;'Settings'!$B$9),"Invalid package count",IF(OR(NOT(ISNUMBER($O412)),AND($P412&lt;&gt;"",NOT(ISNUMBER($P412))),$O412&lt;0,$O412&gt;'Settings'!$B$10,$P412&lt;0,$P412&gt;'Settings'!$B$10),"Invalid miles",IF($X412&gt;$W412,"COD collected exceeds amount","OK")))))))))))),"Review row")</f>
        <v/>
      </c>
    </row>
    <row r="413">
      <c r="A413" s="51" t="n"/>
      <c r="B413" s="26" t="n"/>
      <c r="C413" s="27" t="n"/>
      <c r="D413" s="26" t="n"/>
      <c r="E413" s="26" t="n"/>
      <c r="F413" s="28" t="n"/>
      <c r="G413" s="26" t="n"/>
      <c r="H413" s="26" t="n"/>
      <c r="I413" s="29" t="n"/>
      <c r="J413" s="30" t="n"/>
      <c r="K413" s="30" t="n"/>
      <c r="L413" s="26" t="n"/>
      <c r="M413" s="26" t="n"/>
      <c r="N413" s="27" t="n"/>
      <c r="O413" s="52" t="n"/>
      <c r="P413" s="52" t="n"/>
      <c r="Q413" s="30" t="n"/>
      <c r="R413" s="30" t="n"/>
      <c r="S413" s="30" t="n"/>
      <c r="T413" s="26" t="n"/>
      <c r="U413" s="26" t="n"/>
      <c r="V413" s="28" t="n"/>
      <c r="W413" s="32" t="n"/>
      <c r="X413" s="32" t="n"/>
      <c r="Y413" s="33">
        <f>IFERROR(IF(OR($R413="",$S413=""),"",ROUND(MOD($S413-$R413,1)*1440,0)),"")</f>
        <v/>
      </c>
      <c r="Z413" s="11">
        <f>IFERROR(IF(OR($T413&lt;&gt;"Delivered",$S413="",$K413=""),"",IF($S413&lt;=$K413,"Yes","No")),"")</f>
        <v/>
      </c>
      <c r="AA413" s="33">
        <f>IFERROR(IF(OR($T413&lt;&gt;"Delivered",$S413="",$K413=""),"",ROUND(MAX(0,($S413-$K413)*1440),0)),"")</f>
        <v/>
      </c>
      <c r="AB413" s="53">
        <f>IFERROR(IF(OR($P413="",$O413=""),"",$P413-$O413),"")</f>
        <v/>
      </c>
      <c r="AC413" s="35">
        <f>IFERROR(IF($P413="","",ROUND($P413*'Settings'!$B$6,2)),"")</f>
        <v/>
      </c>
      <c r="AD413" s="35">
        <f>IFERROR(IF($W413="","",MAX(0,$W413-IF($X413="",0,$X413))),"")</f>
        <v/>
      </c>
      <c r="AE413" s="16">
        <f>IFERROR(IF(COUNTA($A413:$X413)=0,"",IF(OR($A413="",$B413="",$C413="",$D413="",$E413="",$F413="",$G413="",$H413="",$I413="",$L413="",$M413="",$N413="",$T413=""),"Missing required field",IF(COUNTIFS($A$4:$A$1000,$A413,$B$4:$B$1000,$B413,$C$4:$C$1000,$C413)&gt;1,"Duplicate route stop",IF(OR($J413="",$K413=""),"Missing delivery window",IF($K413&lt;=$J413,"Invalid delivery window",IF(IFERROR(INDEX('Fleet Roster'!$C$4:$C$103,MATCH($L413,'Fleet Roster'!$A$4:$A$103,0)),"Not found")&lt;&gt;"Active","Driver not active",IF(IFERROR(INDEX('Fleet Roster'!$I$4:$I$103,MATCH($M413,'Fleet Roster'!$E$4:$E$103,0)),"Not found")&lt;&gt;"Active","Vehicle unavailable",IF(AND($T413="Delivered",OR($S413="",$P413="")),"Delivered row incomplete",IF(AND(OR($T413="Attempted",$T413="Exception"),$U413=""),"Missing exception code",IF(OR(NOT(ISNUMBER($N413)),$N413&lt;0,$N413&gt;'Settings'!$B$9),"Invalid package count",IF(OR(NOT(ISNUMBER($O413)),AND($P413&lt;&gt;"",NOT(ISNUMBER($P413))),$O413&lt;0,$O413&gt;'Settings'!$B$10,$P413&lt;0,$P413&gt;'Settings'!$B$10),"Invalid miles",IF($X413&gt;$W413,"COD collected exceeds amount","OK")))))))))))),"Review row")</f>
        <v/>
      </c>
    </row>
    <row r="414">
      <c r="A414" s="51" t="n"/>
      <c r="B414" s="26" t="n"/>
      <c r="C414" s="27" t="n"/>
      <c r="D414" s="26" t="n"/>
      <c r="E414" s="26" t="n"/>
      <c r="F414" s="28" t="n"/>
      <c r="G414" s="26" t="n"/>
      <c r="H414" s="26" t="n"/>
      <c r="I414" s="29" t="n"/>
      <c r="J414" s="30" t="n"/>
      <c r="K414" s="30" t="n"/>
      <c r="L414" s="26" t="n"/>
      <c r="M414" s="26" t="n"/>
      <c r="N414" s="27" t="n"/>
      <c r="O414" s="52" t="n"/>
      <c r="P414" s="52" t="n"/>
      <c r="Q414" s="30" t="n"/>
      <c r="R414" s="30" t="n"/>
      <c r="S414" s="30" t="n"/>
      <c r="T414" s="26" t="n"/>
      <c r="U414" s="26" t="n"/>
      <c r="V414" s="28" t="n"/>
      <c r="W414" s="32" t="n"/>
      <c r="X414" s="32" t="n"/>
      <c r="Y414" s="33">
        <f>IFERROR(IF(OR($R414="",$S414=""),"",ROUND(MOD($S414-$R414,1)*1440,0)),"")</f>
        <v/>
      </c>
      <c r="Z414" s="11">
        <f>IFERROR(IF(OR($T414&lt;&gt;"Delivered",$S414="",$K414=""),"",IF($S414&lt;=$K414,"Yes","No")),"")</f>
        <v/>
      </c>
      <c r="AA414" s="33">
        <f>IFERROR(IF(OR($T414&lt;&gt;"Delivered",$S414="",$K414=""),"",ROUND(MAX(0,($S414-$K414)*1440),0)),"")</f>
        <v/>
      </c>
      <c r="AB414" s="53">
        <f>IFERROR(IF(OR($P414="",$O414=""),"",$P414-$O414),"")</f>
        <v/>
      </c>
      <c r="AC414" s="35">
        <f>IFERROR(IF($P414="","",ROUND($P414*'Settings'!$B$6,2)),"")</f>
        <v/>
      </c>
      <c r="AD414" s="35">
        <f>IFERROR(IF($W414="","",MAX(0,$W414-IF($X414="",0,$X414))),"")</f>
        <v/>
      </c>
      <c r="AE414" s="16">
        <f>IFERROR(IF(COUNTA($A414:$X414)=0,"",IF(OR($A414="",$B414="",$C414="",$D414="",$E414="",$F414="",$G414="",$H414="",$I414="",$L414="",$M414="",$N414="",$T414=""),"Missing required field",IF(COUNTIFS($A$4:$A$1000,$A414,$B$4:$B$1000,$B414,$C$4:$C$1000,$C414)&gt;1,"Duplicate route stop",IF(OR($J414="",$K414=""),"Missing delivery window",IF($K414&lt;=$J414,"Invalid delivery window",IF(IFERROR(INDEX('Fleet Roster'!$C$4:$C$103,MATCH($L414,'Fleet Roster'!$A$4:$A$103,0)),"Not found")&lt;&gt;"Active","Driver not active",IF(IFERROR(INDEX('Fleet Roster'!$I$4:$I$103,MATCH($M414,'Fleet Roster'!$E$4:$E$103,0)),"Not found")&lt;&gt;"Active","Vehicle unavailable",IF(AND($T414="Delivered",OR($S414="",$P414="")),"Delivered row incomplete",IF(AND(OR($T414="Attempted",$T414="Exception"),$U414=""),"Missing exception code",IF(OR(NOT(ISNUMBER($N414)),$N414&lt;0,$N414&gt;'Settings'!$B$9),"Invalid package count",IF(OR(NOT(ISNUMBER($O414)),AND($P414&lt;&gt;"",NOT(ISNUMBER($P414))),$O414&lt;0,$O414&gt;'Settings'!$B$10,$P414&lt;0,$P414&gt;'Settings'!$B$10),"Invalid miles",IF($X414&gt;$W414,"COD collected exceeds amount","OK")))))))))))),"Review row")</f>
        <v/>
      </c>
    </row>
    <row r="415">
      <c r="A415" s="51" t="n"/>
      <c r="B415" s="26" t="n"/>
      <c r="C415" s="27" t="n"/>
      <c r="D415" s="26" t="n"/>
      <c r="E415" s="26" t="n"/>
      <c r="F415" s="28" t="n"/>
      <c r="G415" s="26" t="n"/>
      <c r="H415" s="26" t="n"/>
      <c r="I415" s="29" t="n"/>
      <c r="J415" s="30" t="n"/>
      <c r="K415" s="30" t="n"/>
      <c r="L415" s="26" t="n"/>
      <c r="M415" s="26" t="n"/>
      <c r="N415" s="27" t="n"/>
      <c r="O415" s="52" t="n"/>
      <c r="P415" s="52" t="n"/>
      <c r="Q415" s="30" t="n"/>
      <c r="R415" s="30" t="n"/>
      <c r="S415" s="30" t="n"/>
      <c r="T415" s="26" t="n"/>
      <c r="U415" s="26" t="n"/>
      <c r="V415" s="28" t="n"/>
      <c r="W415" s="32" t="n"/>
      <c r="X415" s="32" t="n"/>
      <c r="Y415" s="33">
        <f>IFERROR(IF(OR($R415="",$S415=""),"",ROUND(MOD($S415-$R415,1)*1440,0)),"")</f>
        <v/>
      </c>
      <c r="Z415" s="11">
        <f>IFERROR(IF(OR($T415&lt;&gt;"Delivered",$S415="",$K415=""),"",IF($S415&lt;=$K415,"Yes","No")),"")</f>
        <v/>
      </c>
      <c r="AA415" s="33">
        <f>IFERROR(IF(OR($T415&lt;&gt;"Delivered",$S415="",$K415=""),"",ROUND(MAX(0,($S415-$K415)*1440),0)),"")</f>
        <v/>
      </c>
      <c r="AB415" s="53">
        <f>IFERROR(IF(OR($P415="",$O415=""),"",$P415-$O415),"")</f>
        <v/>
      </c>
      <c r="AC415" s="35">
        <f>IFERROR(IF($P415="","",ROUND($P415*'Settings'!$B$6,2)),"")</f>
        <v/>
      </c>
      <c r="AD415" s="35">
        <f>IFERROR(IF($W415="","",MAX(0,$W415-IF($X415="",0,$X415))),"")</f>
        <v/>
      </c>
      <c r="AE415" s="16">
        <f>IFERROR(IF(COUNTA($A415:$X415)=0,"",IF(OR($A415="",$B415="",$C415="",$D415="",$E415="",$F415="",$G415="",$H415="",$I415="",$L415="",$M415="",$N415="",$T415=""),"Missing required field",IF(COUNTIFS($A$4:$A$1000,$A415,$B$4:$B$1000,$B415,$C$4:$C$1000,$C415)&gt;1,"Duplicate route stop",IF(OR($J415="",$K415=""),"Missing delivery window",IF($K415&lt;=$J415,"Invalid delivery window",IF(IFERROR(INDEX('Fleet Roster'!$C$4:$C$103,MATCH($L415,'Fleet Roster'!$A$4:$A$103,0)),"Not found")&lt;&gt;"Active","Driver not active",IF(IFERROR(INDEX('Fleet Roster'!$I$4:$I$103,MATCH($M415,'Fleet Roster'!$E$4:$E$103,0)),"Not found")&lt;&gt;"Active","Vehicle unavailable",IF(AND($T415="Delivered",OR($S415="",$P415="")),"Delivered row incomplete",IF(AND(OR($T415="Attempted",$T415="Exception"),$U415=""),"Missing exception code",IF(OR(NOT(ISNUMBER($N415)),$N415&lt;0,$N415&gt;'Settings'!$B$9),"Invalid package count",IF(OR(NOT(ISNUMBER($O415)),AND($P415&lt;&gt;"",NOT(ISNUMBER($P415))),$O415&lt;0,$O415&gt;'Settings'!$B$10,$P415&lt;0,$P415&gt;'Settings'!$B$10),"Invalid miles",IF($X415&gt;$W415,"COD collected exceeds amount","OK")))))))))))),"Review row")</f>
        <v/>
      </c>
    </row>
    <row r="416">
      <c r="A416" s="51" t="n"/>
      <c r="B416" s="26" t="n"/>
      <c r="C416" s="27" t="n"/>
      <c r="D416" s="26" t="n"/>
      <c r="E416" s="26" t="n"/>
      <c r="F416" s="28" t="n"/>
      <c r="G416" s="26" t="n"/>
      <c r="H416" s="26" t="n"/>
      <c r="I416" s="29" t="n"/>
      <c r="J416" s="30" t="n"/>
      <c r="K416" s="30" t="n"/>
      <c r="L416" s="26" t="n"/>
      <c r="M416" s="26" t="n"/>
      <c r="N416" s="27" t="n"/>
      <c r="O416" s="52" t="n"/>
      <c r="P416" s="52" t="n"/>
      <c r="Q416" s="30" t="n"/>
      <c r="R416" s="30" t="n"/>
      <c r="S416" s="30" t="n"/>
      <c r="T416" s="26" t="n"/>
      <c r="U416" s="26" t="n"/>
      <c r="V416" s="28" t="n"/>
      <c r="W416" s="32" t="n"/>
      <c r="X416" s="32" t="n"/>
      <c r="Y416" s="33">
        <f>IFERROR(IF(OR($R416="",$S416=""),"",ROUND(MOD($S416-$R416,1)*1440,0)),"")</f>
        <v/>
      </c>
      <c r="Z416" s="11">
        <f>IFERROR(IF(OR($T416&lt;&gt;"Delivered",$S416="",$K416=""),"",IF($S416&lt;=$K416,"Yes","No")),"")</f>
        <v/>
      </c>
      <c r="AA416" s="33">
        <f>IFERROR(IF(OR($T416&lt;&gt;"Delivered",$S416="",$K416=""),"",ROUND(MAX(0,($S416-$K416)*1440),0)),"")</f>
        <v/>
      </c>
      <c r="AB416" s="53">
        <f>IFERROR(IF(OR($P416="",$O416=""),"",$P416-$O416),"")</f>
        <v/>
      </c>
      <c r="AC416" s="35">
        <f>IFERROR(IF($P416="","",ROUND($P416*'Settings'!$B$6,2)),"")</f>
        <v/>
      </c>
      <c r="AD416" s="35">
        <f>IFERROR(IF($W416="","",MAX(0,$W416-IF($X416="",0,$X416))),"")</f>
        <v/>
      </c>
      <c r="AE416" s="16">
        <f>IFERROR(IF(COUNTA($A416:$X416)=0,"",IF(OR($A416="",$B416="",$C416="",$D416="",$E416="",$F416="",$G416="",$H416="",$I416="",$L416="",$M416="",$N416="",$T416=""),"Missing required field",IF(COUNTIFS($A$4:$A$1000,$A416,$B$4:$B$1000,$B416,$C$4:$C$1000,$C416)&gt;1,"Duplicate route stop",IF(OR($J416="",$K416=""),"Missing delivery window",IF($K416&lt;=$J416,"Invalid delivery window",IF(IFERROR(INDEX('Fleet Roster'!$C$4:$C$103,MATCH($L416,'Fleet Roster'!$A$4:$A$103,0)),"Not found")&lt;&gt;"Active","Driver not active",IF(IFERROR(INDEX('Fleet Roster'!$I$4:$I$103,MATCH($M416,'Fleet Roster'!$E$4:$E$103,0)),"Not found")&lt;&gt;"Active","Vehicle unavailable",IF(AND($T416="Delivered",OR($S416="",$P416="")),"Delivered row incomplete",IF(AND(OR($T416="Attempted",$T416="Exception"),$U416=""),"Missing exception code",IF(OR(NOT(ISNUMBER($N416)),$N416&lt;0,$N416&gt;'Settings'!$B$9),"Invalid package count",IF(OR(NOT(ISNUMBER($O416)),AND($P416&lt;&gt;"",NOT(ISNUMBER($P416))),$O416&lt;0,$O416&gt;'Settings'!$B$10,$P416&lt;0,$P416&gt;'Settings'!$B$10),"Invalid miles",IF($X416&gt;$W416,"COD collected exceeds amount","OK")))))))))))),"Review row")</f>
        <v/>
      </c>
    </row>
    <row r="417">
      <c r="A417" s="51" t="n"/>
      <c r="B417" s="26" t="n"/>
      <c r="C417" s="27" t="n"/>
      <c r="D417" s="26" t="n"/>
      <c r="E417" s="26" t="n"/>
      <c r="F417" s="28" t="n"/>
      <c r="G417" s="26" t="n"/>
      <c r="H417" s="26" t="n"/>
      <c r="I417" s="29" t="n"/>
      <c r="J417" s="30" t="n"/>
      <c r="K417" s="30" t="n"/>
      <c r="L417" s="26" t="n"/>
      <c r="M417" s="26" t="n"/>
      <c r="N417" s="27" t="n"/>
      <c r="O417" s="52" t="n"/>
      <c r="P417" s="52" t="n"/>
      <c r="Q417" s="30" t="n"/>
      <c r="R417" s="30" t="n"/>
      <c r="S417" s="30" t="n"/>
      <c r="T417" s="26" t="n"/>
      <c r="U417" s="26" t="n"/>
      <c r="V417" s="28" t="n"/>
      <c r="W417" s="32" t="n"/>
      <c r="X417" s="32" t="n"/>
      <c r="Y417" s="33">
        <f>IFERROR(IF(OR($R417="",$S417=""),"",ROUND(MOD($S417-$R417,1)*1440,0)),"")</f>
        <v/>
      </c>
      <c r="Z417" s="11">
        <f>IFERROR(IF(OR($T417&lt;&gt;"Delivered",$S417="",$K417=""),"",IF($S417&lt;=$K417,"Yes","No")),"")</f>
        <v/>
      </c>
      <c r="AA417" s="33">
        <f>IFERROR(IF(OR($T417&lt;&gt;"Delivered",$S417="",$K417=""),"",ROUND(MAX(0,($S417-$K417)*1440),0)),"")</f>
        <v/>
      </c>
      <c r="AB417" s="53">
        <f>IFERROR(IF(OR($P417="",$O417=""),"",$P417-$O417),"")</f>
        <v/>
      </c>
      <c r="AC417" s="35">
        <f>IFERROR(IF($P417="","",ROUND($P417*'Settings'!$B$6,2)),"")</f>
        <v/>
      </c>
      <c r="AD417" s="35">
        <f>IFERROR(IF($W417="","",MAX(0,$W417-IF($X417="",0,$X417))),"")</f>
        <v/>
      </c>
      <c r="AE417" s="16">
        <f>IFERROR(IF(COUNTA($A417:$X417)=0,"",IF(OR($A417="",$B417="",$C417="",$D417="",$E417="",$F417="",$G417="",$H417="",$I417="",$L417="",$M417="",$N417="",$T417=""),"Missing required field",IF(COUNTIFS($A$4:$A$1000,$A417,$B$4:$B$1000,$B417,$C$4:$C$1000,$C417)&gt;1,"Duplicate route stop",IF(OR($J417="",$K417=""),"Missing delivery window",IF($K417&lt;=$J417,"Invalid delivery window",IF(IFERROR(INDEX('Fleet Roster'!$C$4:$C$103,MATCH($L417,'Fleet Roster'!$A$4:$A$103,0)),"Not found")&lt;&gt;"Active","Driver not active",IF(IFERROR(INDEX('Fleet Roster'!$I$4:$I$103,MATCH($M417,'Fleet Roster'!$E$4:$E$103,0)),"Not found")&lt;&gt;"Active","Vehicle unavailable",IF(AND($T417="Delivered",OR($S417="",$P417="")),"Delivered row incomplete",IF(AND(OR($T417="Attempted",$T417="Exception"),$U417=""),"Missing exception code",IF(OR(NOT(ISNUMBER($N417)),$N417&lt;0,$N417&gt;'Settings'!$B$9),"Invalid package count",IF(OR(NOT(ISNUMBER($O417)),AND($P417&lt;&gt;"",NOT(ISNUMBER($P417))),$O417&lt;0,$O417&gt;'Settings'!$B$10,$P417&lt;0,$P417&gt;'Settings'!$B$10),"Invalid miles",IF($X417&gt;$W417,"COD collected exceeds amount","OK")))))))))))),"Review row")</f>
        <v/>
      </c>
    </row>
    <row r="418">
      <c r="A418" s="51" t="n"/>
      <c r="B418" s="26" t="n"/>
      <c r="C418" s="27" t="n"/>
      <c r="D418" s="26" t="n"/>
      <c r="E418" s="26" t="n"/>
      <c r="F418" s="28" t="n"/>
      <c r="G418" s="26" t="n"/>
      <c r="H418" s="26" t="n"/>
      <c r="I418" s="29" t="n"/>
      <c r="J418" s="30" t="n"/>
      <c r="K418" s="30" t="n"/>
      <c r="L418" s="26" t="n"/>
      <c r="M418" s="26" t="n"/>
      <c r="N418" s="27" t="n"/>
      <c r="O418" s="52" t="n"/>
      <c r="P418" s="52" t="n"/>
      <c r="Q418" s="30" t="n"/>
      <c r="R418" s="30" t="n"/>
      <c r="S418" s="30" t="n"/>
      <c r="T418" s="26" t="n"/>
      <c r="U418" s="26" t="n"/>
      <c r="V418" s="28" t="n"/>
      <c r="W418" s="32" t="n"/>
      <c r="X418" s="32" t="n"/>
      <c r="Y418" s="33">
        <f>IFERROR(IF(OR($R418="",$S418=""),"",ROUND(MOD($S418-$R418,1)*1440,0)),"")</f>
        <v/>
      </c>
      <c r="Z418" s="11">
        <f>IFERROR(IF(OR($T418&lt;&gt;"Delivered",$S418="",$K418=""),"",IF($S418&lt;=$K418,"Yes","No")),"")</f>
        <v/>
      </c>
      <c r="AA418" s="33">
        <f>IFERROR(IF(OR($T418&lt;&gt;"Delivered",$S418="",$K418=""),"",ROUND(MAX(0,($S418-$K418)*1440),0)),"")</f>
        <v/>
      </c>
      <c r="AB418" s="53">
        <f>IFERROR(IF(OR($P418="",$O418=""),"",$P418-$O418),"")</f>
        <v/>
      </c>
      <c r="AC418" s="35">
        <f>IFERROR(IF($P418="","",ROUND($P418*'Settings'!$B$6,2)),"")</f>
        <v/>
      </c>
      <c r="AD418" s="35">
        <f>IFERROR(IF($W418="","",MAX(0,$W418-IF($X418="",0,$X418))),"")</f>
        <v/>
      </c>
      <c r="AE418" s="16">
        <f>IFERROR(IF(COUNTA($A418:$X418)=0,"",IF(OR($A418="",$B418="",$C418="",$D418="",$E418="",$F418="",$G418="",$H418="",$I418="",$L418="",$M418="",$N418="",$T418=""),"Missing required field",IF(COUNTIFS($A$4:$A$1000,$A418,$B$4:$B$1000,$B418,$C$4:$C$1000,$C418)&gt;1,"Duplicate route stop",IF(OR($J418="",$K418=""),"Missing delivery window",IF($K418&lt;=$J418,"Invalid delivery window",IF(IFERROR(INDEX('Fleet Roster'!$C$4:$C$103,MATCH($L418,'Fleet Roster'!$A$4:$A$103,0)),"Not found")&lt;&gt;"Active","Driver not active",IF(IFERROR(INDEX('Fleet Roster'!$I$4:$I$103,MATCH($M418,'Fleet Roster'!$E$4:$E$103,0)),"Not found")&lt;&gt;"Active","Vehicle unavailable",IF(AND($T418="Delivered",OR($S418="",$P418="")),"Delivered row incomplete",IF(AND(OR($T418="Attempted",$T418="Exception"),$U418=""),"Missing exception code",IF(OR(NOT(ISNUMBER($N418)),$N418&lt;0,$N418&gt;'Settings'!$B$9),"Invalid package count",IF(OR(NOT(ISNUMBER($O418)),AND($P418&lt;&gt;"",NOT(ISNUMBER($P418))),$O418&lt;0,$O418&gt;'Settings'!$B$10,$P418&lt;0,$P418&gt;'Settings'!$B$10),"Invalid miles",IF($X418&gt;$W418,"COD collected exceeds amount","OK")))))))))))),"Review row")</f>
        <v/>
      </c>
    </row>
    <row r="419">
      <c r="A419" s="51" t="n"/>
      <c r="B419" s="26" t="n"/>
      <c r="C419" s="27" t="n"/>
      <c r="D419" s="26" t="n"/>
      <c r="E419" s="26" t="n"/>
      <c r="F419" s="28" t="n"/>
      <c r="G419" s="26" t="n"/>
      <c r="H419" s="26" t="n"/>
      <c r="I419" s="29" t="n"/>
      <c r="J419" s="30" t="n"/>
      <c r="K419" s="30" t="n"/>
      <c r="L419" s="26" t="n"/>
      <c r="M419" s="26" t="n"/>
      <c r="N419" s="27" t="n"/>
      <c r="O419" s="52" t="n"/>
      <c r="P419" s="52" t="n"/>
      <c r="Q419" s="30" t="n"/>
      <c r="R419" s="30" t="n"/>
      <c r="S419" s="30" t="n"/>
      <c r="T419" s="26" t="n"/>
      <c r="U419" s="26" t="n"/>
      <c r="V419" s="28" t="n"/>
      <c r="W419" s="32" t="n"/>
      <c r="X419" s="32" t="n"/>
      <c r="Y419" s="33">
        <f>IFERROR(IF(OR($R419="",$S419=""),"",ROUND(MOD($S419-$R419,1)*1440,0)),"")</f>
        <v/>
      </c>
      <c r="Z419" s="11">
        <f>IFERROR(IF(OR($T419&lt;&gt;"Delivered",$S419="",$K419=""),"",IF($S419&lt;=$K419,"Yes","No")),"")</f>
        <v/>
      </c>
      <c r="AA419" s="33">
        <f>IFERROR(IF(OR($T419&lt;&gt;"Delivered",$S419="",$K419=""),"",ROUND(MAX(0,($S419-$K419)*1440),0)),"")</f>
        <v/>
      </c>
      <c r="AB419" s="53">
        <f>IFERROR(IF(OR($P419="",$O419=""),"",$P419-$O419),"")</f>
        <v/>
      </c>
      <c r="AC419" s="35">
        <f>IFERROR(IF($P419="","",ROUND($P419*'Settings'!$B$6,2)),"")</f>
        <v/>
      </c>
      <c r="AD419" s="35">
        <f>IFERROR(IF($W419="","",MAX(0,$W419-IF($X419="",0,$X419))),"")</f>
        <v/>
      </c>
      <c r="AE419" s="16">
        <f>IFERROR(IF(COUNTA($A419:$X419)=0,"",IF(OR($A419="",$B419="",$C419="",$D419="",$E419="",$F419="",$G419="",$H419="",$I419="",$L419="",$M419="",$N419="",$T419=""),"Missing required field",IF(COUNTIFS($A$4:$A$1000,$A419,$B$4:$B$1000,$B419,$C$4:$C$1000,$C419)&gt;1,"Duplicate route stop",IF(OR($J419="",$K419=""),"Missing delivery window",IF($K419&lt;=$J419,"Invalid delivery window",IF(IFERROR(INDEX('Fleet Roster'!$C$4:$C$103,MATCH($L419,'Fleet Roster'!$A$4:$A$103,0)),"Not found")&lt;&gt;"Active","Driver not active",IF(IFERROR(INDEX('Fleet Roster'!$I$4:$I$103,MATCH($M419,'Fleet Roster'!$E$4:$E$103,0)),"Not found")&lt;&gt;"Active","Vehicle unavailable",IF(AND($T419="Delivered",OR($S419="",$P419="")),"Delivered row incomplete",IF(AND(OR($T419="Attempted",$T419="Exception"),$U419=""),"Missing exception code",IF(OR(NOT(ISNUMBER($N419)),$N419&lt;0,$N419&gt;'Settings'!$B$9),"Invalid package count",IF(OR(NOT(ISNUMBER($O419)),AND($P419&lt;&gt;"",NOT(ISNUMBER($P419))),$O419&lt;0,$O419&gt;'Settings'!$B$10,$P419&lt;0,$P419&gt;'Settings'!$B$10),"Invalid miles",IF($X419&gt;$W419,"COD collected exceeds amount","OK")))))))))))),"Review row")</f>
        <v/>
      </c>
    </row>
    <row r="420">
      <c r="A420" s="51" t="n"/>
      <c r="B420" s="26" t="n"/>
      <c r="C420" s="27" t="n"/>
      <c r="D420" s="26" t="n"/>
      <c r="E420" s="26" t="n"/>
      <c r="F420" s="28" t="n"/>
      <c r="G420" s="26" t="n"/>
      <c r="H420" s="26" t="n"/>
      <c r="I420" s="29" t="n"/>
      <c r="J420" s="30" t="n"/>
      <c r="K420" s="30" t="n"/>
      <c r="L420" s="26" t="n"/>
      <c r="M420" s="26" t="n"/>
      <c r="N420" s="27" t="n"/>
      <c r="O420" s="52" t="n"/>
      <c r="P420" s="52" t="n"/>
      <c r="Q420" s="30" t="n"/>
      <c r="R420" s="30" t="n"/>
      <c r="S420" s="30" t="n"/>
      <c r="T420" s="26" t="n"/>
      <c r="U420" s="26" t="n"/>
      <c r="V420" s="28" t="n"/>
      <c r="W420" s="32" t="n"/>
      <c r="X420" s="32" t="n"/>
      <c r="Y420" s="33">
        <f>IFERROR(IF(OR($R420="",$S420=""),"",ROUND(MOD($S420-$R420,1)*1440,0)),"")</f>
        <v/>
      </c>
      <c r="Z420" s="11">
        <f>IFERROR(IF(OR($T420&lt;&gt;"Delivered",$S420="",$K420=""),"",IF($S420&lt;=$K420,"Yes","No")),"")</f>
        <v/>
      </c>
      <c r="AA420" s="33">
        <f>IFERROR(IF(OR($T420&lt;&gt;"Delivered",$S420="",$K420=""),"",ROUND(MAX(0,($S420-$K420)*1440),0)),"")</f>
        <v/>
      </c>
      <c r="AB420" s="53">
        <f>IFERROR(IF(OR($P420="",$O420=""),"",$P420-$O420),"")</f>
        <v/>
      </c>
      <c r="AC420" s="35">
        <f>IFERROR(IF($P420="","",ROUND($P420*'Settings'!$B$6,2)),"")</f>
        <v/>
      </c>
      <c r="AD420" s="35">
        <f>IFERROR(IF($W420="","",MAX(0,$W420-IF($X420="",0,$X420))),"")</f>
        <v/>
      </c>
      <c r="AE420" s="16">
        <f>IFERROR(IF(COUNTA($A420:$X420)=0,"",IF(OR($A420="",$B420="",$C420="",$D420="",$E420="",$F420="",$G420="",$H420="",$I420="",$L420="",$M420="",$N420="",$T420=""),"Missing required field",IF(COUNTIFS($A$4:$A$1000,$A420,$B$4:$B$1000,$B420,$C$4:$C$1000,$C420)&gt;1,"Duplicate route stop",IF(OR($J420="",$K420=""),"Missing delivery window",IF($K420&lt;=$J420,"Invalid delivery window",IF(IFERROR(INDEX('Fleet Roster'!$C$4:$C$103,MATCH($L420,'Fleet Roster'!$A$4:$A$103,0)),"Not found")&lt;&gt;"Active","Driver not active",IF(IFERROR(INDEX('Fleet Roster'!$I$4:$I$103,MATCH($M420,'Fleet Roster'!$E$4:$E$103,0)),"Not found")&lt;&gt;"Active","Vehicle unavailable",IF(AND($T420="Delivered",OR($S420="",$P420="")),"Delivered row incomplete",IF(AND(OR($T420="Attempted",$T420="Exception"),$U420=""),"Missing exception code",IF(OR(NOT(ISNUMBER($N420)),$N420&lt;0,$N420&gt;'Settings'!$B$9),"Invalid package count",IF(OR(NOT(ISNUMBER($O420)),AND($P420&lt;&gt;"",NOT(ISNUMBER($P420))),$O420&lt;0,$O420&gt;'Settings'!$B$10,$P420&lt;0,$P420&gt;'Settings'!$B$10),"Invalid miles",IF($X420&gt;$W420,"COD collected exceeds amount","OK")))))))))))),"Review row")</f>
        <v/>
      </c>
    </row>
    <row r="421">
      <c r="A421" s="51" t="n"/>
      <c r="B421" s="26" t="n"/>
      <c r="C421" s="27" t="n"/>
      <c r="D421" s="26" t="n"/>
      <c r="E421" s="26" t="n"/>
      <c r="F421" s="28" t="n"/>
      <c r="G421" s="26" t="n"/>
      <c r="H421" s="26" t="n"/>
      <c r="I421" s="29" t="n"/>
      <c r="J421" s="30" t="n"/>
      <c r="K421" s="30" t="n"/>
      <c r="L421" s="26" t="n"/>
      <c r="M421" s="26" t="n"/>
      <c r="N421" s="27" t="n"/>
      <c r="O421" s="52" t="n"/>
      <c r="P421" s="52" t="n"/>
      <c r="Q421" s="30" t="n"/>
      <c r="R421" s="30" t="n"/>
      <c r="S421" s="30" t="n"/>
      <c r="T421" s="26" t="n"/>
      <c r="U421" s="26" t="n"/>
      <c r="V421" s="28" t="n"/>
      <c r="W421" s="32" t="n"/>
      <c r="X421" s="32" t="n"/>
      <c r="Y421" s="33">
        <f>IFERROR(IF(OR($R421="",$S421=""),"",ROUND(MOD($S421-$R421,1)*1440,0)),"")</f>
        <v/>
      </c>
      <c r="Z421" s="11">
        <f>IFERROR(IF(OR($T421&lt;&gt;"Delivered",$S421="",$K421=""),"",IF($S421&lt;=$K421,"Yes","No")),"")</f>
        <v/>
      </c>
      <c r="AA421" s="33">
        <f>IFERROR(IF(OR($T421&lt;&gt;"Delivered",$S421="",$K421=""),"",ROUND(MAX(0,($S421-$K421)*1440),0)),"")</f>
        <v/>
      </c>
      <c r="AB421" s="53">
        <f>IFERROR(IF(OR($P421="",$O421=""),"",$P421-$O421),"")</f>
        <v/>
      </c>
      <c r="AC421" s="35">
        <f>IFERROR(IF($P421="","",ROUND($P421*'Settings'!$B$6,2)),"")</f>
        <v/>
      </c>
      <c r="AD421" s="35">
        <f>IFERROR(IF($W421="","",MAX(0,$W421-IF($X421="",0,$X421))),"")</f>
        <v/>
      </c>
      <c r="AE421" s="16">
        <f>IFERROR(IF(COUNTA($A421:$X421)=0,"",IF(OR($A421="",$B421="",$C421="",$D421="",$E421="",$F421="",$G421="",$H421="",$I421="",$L421="",$M421="",$N421="",$T421=""),"Missing required field",IF(COUNTIFS($A$4:$A$1000,$A421,$B$4:$B$1000,$B421,$C$4:$C$1000,$C421)&gt;1,"Duplicate route stop",IF(OR($J421="",$K421=""),"Missing delivery window",IF($K421&lt;=$J421,"Invalid delivery window",IF(IFERROR(INDEX('Fleet Roster'!$C$4:$C$103,MATCH($L421,'Fleet Roster'!$A$4:$A$103,0)),"Not found")&lt;&gt;"Active","Driver not active",IF(IFERROR(INDEX('Fleet Roster'!$I$4:$I$103,MATCH($M421,'Fleet Roster'!$E$4:$E$103,0)),"Not found")&lt;&gt;"Active","Vehicle unavailable",IF(AND($T421="Delivered",OR($S421="",$P421="")),"Delivered row incomplete",IF(AND(OR($T421="Attempted",$T421="Exception"),$U421=""),"Missing exception code",IF(OR(NOT(ISNUMBER($N421)),$N421&lt;0,$N421&gt;'Settings'!$B$9),"Invalid package count",IF(OR(NOT(ISNUMBER($O421)),AND($P421&lt;&gt;"",NOT(ISNUMBER($P421))),$O421&lt;0,$O421&gt;'Settings'!$B$10,$P421&lt;0,$P421&gt;'Settings'!$B$10),"Invalid miles",IF($X421&gt;$W421,"COD collected exceeds amount","OK")))))))))))),"Review row")</f>
        <v/>
      </c>
    </row>
    <row r="422">
      <c r="A422" s="51" t="n"/>
      <c r="B422" s="26" t="n"/>
      <c r="C422" s="27" t="n"/>
      <c r="D422" s="26" t="n"/>
      <c r="E422" s="26" t="n"/>
      <c r="F422" s="28" t="n"/>
      <c r="G422" s="26" t="n"/>
      <c r="H422" s="26" t="n"/>
      <c r="I422" s="29" t="n"/>
      <c r="J422" s="30" t="n"/>
      <c r="K422" s="30" t="n"/>
      <c r="L422" s="26" t="n"/>
      <c r="M422" s="26" t="n"/>
      <c r="N422" s="27" t="n"/>
      <c r="O422" s="52" t="n"/>
      <c r="P422" s="52" t="n"/>
      <c r="Q422" s="30" t="n"/>
      <c r="R422" s="30" t="n"/>
      <c r="S422" s="30" t="n"/>
      <c r="T422" s="26" t="n"/>
      <c r="U422" s="26" t="n"/>
      <c r="V422" s="28" t="n"/>
      <c r="W422" s="32" t="n"/>
      <c r="X422" s="32" t="n"/>
      <c r="Y422" s="33">
        <f>IFERROR(IF(OR($R422="",$S422=""),"",ROUND(MOD($S422-$R422,1)*1440,0)),"")</f>
        <v/>
      </c>
      <c r="Z422" s="11">
        <f>IFERROR(IF(OR($T422&lt;&gt;"Delivered",$S422="",$K422=""),"",IF($S422&lt;=$K422,"Yes","No")),"")</f>
        <v/>
      </c>
      <c r="AA422" s="33">
        <f>IFERROR(IF(OR($T422&lt;&gt;"Delivered",$S422="",$K422=""),"",ROUND(MAX(0,($S422-$K422)*1440),0)),"")</f>
        <v/>
      </c>
      <c r="AB422" s="53">
        <f>IFERROR(IF(OR($P422="",$O422=""),"",$P422-$O422),"")</f>
        <v/>
      </c>
      <c r="AC422" s="35">
        <f>IFERROR(IF($P422="","",ROUND($P422*'Settings'!$B$6,2)),"")</f>
        <v/>
      </c>
      <c r="AD422" s="35">
        <f>IFERROR(IF($W422="","",MAX(0,$W422-IF($X422="",0,$X422))),"")</f>
        <v/>
      </c>
      <c r="AE422" s="16">
        <f>IFERROR(IF(COUNTA($A422:$X422)=0,"",IF(OR($A422="",$B422="",$C422="",$D422="",$E422="",$F422="",$G422="",$H422="",$I422="",$L422="",$M422="",$N422="",$T422=""),"Missing required field",IF(COUNTIFS($A$4:$A$1000,$A422,$B$4:$B$1000,$B422,$C$4:$C$1000,$C422)&gt;1,"Duplicate route stop",IF(OR($J422="",$K422=""),"Missing delivery window",IF($K422&lt;=$J422,"Invalid delivery window",IF(IFERROR(INDEX('Fleet Roster'!$C$4:$C$103,MATCH($L422,'Fleet Roster'!$A$4:$A$103,0)),"Not found")&lt;&gt;"Active","Driver not active",IF(IFERROR(INDEX('Fleet Roster'!$I$4:$I$103,MATCH($M422,'Fleet Roster'!$E$4:$E$103,0)),"Not found")&lt;&gt;"Active","Vehicle unavailable",IF(AND($T422="Delivered",OR($S422="",$P422="")),"Delivered row incomplete",IF(AND(OR($T422="Attempted",$T422="Exception"),$U422=""),"Missing exception code",IF(OR(NOT(ISNUMBER($N422)),$N422&lt;0,$N422&gt;'Settings'!$B$9),"Invalid package count",IF(OR(NOT(ISNUMBER($O422)),AND($P422&lt;&gt;"",NOT(ISNUMBER($P422))),$O422&lt;0,$O422&gt;'Settings'!$B$10,$P422&lt;0,$P422&gt;'Settings'!$B$10),"Invalid miles",IF($X422&gt;$W422,"COD collected exceeds amount","OK")))))))))))),"Review row")</f>
        <v/>
      </c>
    </row>
    <row r="423">
      <c r="A423" s="51" t="n"/>
      <c r="B423" s="26" t="n"/>
      <c r="C423" s="27" t="n"/>
      <c r="D423" s="26" t="n"/>
      <c r="E423" s="26" t="n"/>
      <c r="F423" s="28" t="n"/>
      <c r="G423" s="26" t="n"/>
      <c r="H423" s="26" t="n"/>
      <c r="I423" s="29" t="n"/>
      <c r="J423" s="30" t="n"/>
      <c r="K423" s="30" t="n"/>
      <c r="L423" s="26" t="n"/>
      <c r="M423" s="26" t="n"/>
      <c r="N423" s="27" t="n"/>
      <c r="O423" s="52" t="n"/>
      <c r="P423" s="52" t="n"/>
      <c r="Q423" s="30" t="n"/>
      <c r="R423" s="30" t="n"/>
      <c r="S423" s="30" t="n"/>
      <c r="T423" s="26" t="n"/>
      <c r="U423" s="26" t="n"/>
      <c r="V423" s="28" t="n"/>
      <c r="W423" s="32" t="n"/>
      <c r="X423" s="32" t="n"/>
      <c r="Y423" s="33">
        <f>IFERROR(IF(OR($R423="",$S423=""),"",ROUND(MOD($S423-$R423,1)*1440,0)),"")</f>
        <v/>
      </c>
      <c r="Z423" s="11">
        <f>IFERROR(IF(OR($T423&lt;&gt;"Delivered",$S423="",$K423=""),"",IF($S423&lt;=$K423,"Yes","No")),"")</f>
        <v/>
      </c>
      <c r="AA423" s="33">
        <f>IFERROR(IF(OR($T423&lt;&gt;"Delivered",$S423="",$K423=""),"",ROUND(MAX(0,($S423-$K423)*1440),0)),"")</f>
        <v/>
      </c>
      <c r="AB423" s="53">
        <f>IFERROR(IF(OR($P423="",$O423=""),"",$P423-$O423),"")</f>
        <v/>
      </c>
      <c r="AC423" s="35">
        <f>IFERROR(IF($P423="","",ROUND($P423*'Settings'!$B$6,2)),"")</f>
        <v/>
      </c>
      <c r="AD423" s="35">
        <f>IFERROR(IF($W423="","",MAX(0,$W423-IF($X423="",0,$X423))),"")</f>
        <v/>
      </c>
      <c r="AE423" s="16">
        <f>IFERROR(IF(COUNTA($A423:$X423)=0,"",IF(OR($A423="",$B423="",$C423="",$D423="",$E423="",$F423="",$G423="",$H423="",$I423="",$L423="",$M423="",$N423="",$T423=""),"Missing required field",IF(COUNTIFS($A$4:$A$1000,$A423,$B$4:$B$1000,$B423,$C$4:$C$1000,$C423)&gt;1,"Duplicate route stop",IF(OR($J423="",$K423=""),"Missing delivery window",IF($K423&lt;=$J423,"Invalid delivery window",IF(IFERROR(INDEX('Fleet Roster'!$C$4:$C$103,MATCH($L423,'Fleet Roster'!$A$4:$A$103,0)),"Not found")&lt;&gt;"Active","Driver not active",IF(IFERROR(INDEX('Fleet Roster'!$I$4:$I$103,MATCH($M423,'Fleet Roster'!$E$4:$E$103,0)),"Not found")&lt;&gt;"Active","Vehicle unavailable",IF(AND($T423="Delivered",OR($S423="",$P423="")),"Delivered row incomplete",IF(AND(OR($T423="Attempted",$T423="Exception"),$U423=""),"Missing exception code",IF(OR(NOT(ISNUMBER($N423)),$N423&lt;0,$N423&gt;'Settings'!$B$9),"Invalid package count",IF(OR(NOT(ISNUMBER($O423)),AND($P423&lt;&gt;"",NOT(ISNUMBER($P423))),$O423&lt;0,$O423&gt;'Settings'!$B$10,$P423&lt;0,$P423&gt;'Settings'!$B$10),"Invalid miles",IF($X423&gt;$W423,"COD collected exceeds amount","OK")))))))))))),"Review row")</f>
        <v/>
      </c>
    </row>
    <row r="424">
      <c r="A424" s="51" t="n"/>
      <c r="B424" s="26" t="n"/>
      <c r="C424" s="27" t="n"/>
      <c r="D424" s="26" t="n"/>
      <c r="E424" s="26" t="n"/>
      <c r="F424" s="28" t="n"/>
      <c r="G424" s="26" t="n"/>
      <c r="H424" s="26" t="n"/>
      <c r="I424" s="29" t="n"/>
      <c r="J424" s="30" t="n"/>
      <c r="K424" s="30" t="n"/>
      <c r="L424" s="26" t="n"/>
      <c r="M424" s="26" t="n"/>
      <c r="N424" s="27" t="n"/>
      <c r="O424" s="52" t="n"/>
      <c r="P424" s="52" t="n"/>
      <c r="Q424" s="30" t="n"/>
      <c r="R424" s="30" t="n"/>
      <c r="S424" s="30" t="n"/>
      <c r="T424" s="26" t="n"/>
      <c r="U424" s="26" t="n"/>
      <c r="V424" s="28" t="n"/>
      <c r="W424" s="32" t="n"/>
      <c r="X424" s="32" t="n"/>
      <c r="Y424" s="33">
        <f>IFERROR(IF(OR($R424="",$S424=""),"",ROUND(MOD($S424-$R424,1)*1440,0)),"")</f>
        <v/>
      </c>
      <c r="Z424" s="11">
        <f>IFERROR(IF(OR($T424&lt;&gt;"Delivered",$S424="",$K424=""),"",IF($S424&lt;=$K424,"Yes","No")),"")</f>
        <v/>
      </c>
      <c r="AA424" s="33">
        <f>IFERROR(IF(OR($T424&lt;&gt;"Delivered",$S424="",$K424=""),"",ROUND(MAX(0,($S424-$K424)*1440),0)),"")</f>
        <v/>
      </c>
      <c r="AB424" s="53">
        <f>IFERROR(IF(OR($P424="",$O424=""),"",$P424-$O424),"")</f>
        <v/>
      </c>
      <c r="AC424" s="35">
        <f>IFERROR(IF($P424="","",ROUND($P424*'Settings'!$B$6,2)),"")</f>
        <v/>
      </c>
      <c r="AD424" s="35">
        <f>IFERROR(IF($W424="","",MAX(0,$W424-IF($X424="",0,$X424))),"")</f>
        <v/>
      </c>
      <c r="AE424" s="16">
        <f>IFERROR(IF(COUNTA($A424:$X424)=0,"",IF(OR($A424="",$B424="",$C424="",$D424="",$E424="",$F424="",$G424="",$H424="",$I424="",$L424="",$M424="",$N424="",$T424=""),"Missing required field",IF(COUNTIFS($A$4:$A$1000,$A424,$B$4:$B$1000,$B424,$C$4:$C$1000,$C424)&gt;1,"Duplicate route stop",IF(OR($J424="",$K424=""),"Missing delivery window",IF($K424&lt;=$J424,"Invalid delivery window",IF(IFERROR(INDEX('Fleet Roster'!$C$4:$C$103,MATCH($L424,'Fleet Roster'!$A$4:$A$103,0)),"Not found")&lt;&gt;"Active","Driver not active",IF(IFERROR(INDEX('Fleet Roster'!$I$4:$I$103,MATCH($M424,'Fleet Roster'!$E$4:$E$103,0)),"Not found")&lt;&gt;"Active","Vehicle unavailable",IF(AND($T424="Delivered",OR($S424="",$P424="")),"Delivered row incomplete",IF(AND(OR($T424="Attempted",$T424="Exception"),$U424=""),"Missing exception code",IF(OR(NOT(ISNUMBER($N424)),$N424&lt;0,$N424&gt;'Settings'!$B$9),"Invalid package count",IF(OR(NOT(ISNUMBER($O424)),AND($P424&lt;&gt;"",NOT(ISNUMBER($P424))),$O424&lt;0,$O424&gt;'Settings'!$B$10,$P424&lt;0,$P424&gt;'Settings'!$B$10),"Invalid miles",IF($X424&gt;$W424,"COD collected exceeds amount","OK")))))))))))),"Review row")</f>
        <v/>
      </c>
    </row>
    <row r="425">
      <c r="A425" s="51" t="n"/>
      <c r="B425" s="26" t="n"/>
      <c r="C425" s="27" t="n"/>
      <c r="D425" s="26" t="n"/>
      <c r="E425" s="26" t="n"/>
      <c r="F425" s="28" t="n"/>
      <c r="G425" s="26" t="n"/>
      <c r="H425" s="26" t="n"/>
      <c r="I425" s="29" t="n"/>
      <c r="J425" s="30" t="n"/>
      <c r="K425" s="30" t="n"/>
      <c r="L425" s="26" t="n"/>
      <c r="M425" s="26" t="n"/>
      <c r="N425" s="27" t="n"/>
      <c r="O425" s="52" t="n"/>
      <c r="P425" s="52" t="n"/>
      <c r="Q425" s="30" t="n"/>
      <c r="R425" s="30" t="n"/>
      <c r="S425" s="30" t="n"/>
      <c r="T425" s="26" t="n"/>
      <c r="U425" s="26" t="n"/>
      <c r="V425" s="28" t="n"/>
      <c r="W425" s="32" t="n"/>
      <c r="X425" s="32" t="n"/>
      <c r="Y425" s="33">
        <f>IFERROR(IF(OR($R425="",$S425=""),"",ROUND(MOD($S425-$R425,1)*1440,0)),"")</f>
        <v/>
      </c>
      <c r="Z425" s="11">
        <f>IFERROR(IF(OR($T425&lt;&gt;"Delivered",$S425="",$K425=""),"",IF($S425&lt;=$K425,"Yes","No")),"")</f>
        <v/>
      </c>
      <c r="AA425" s="33">
        <f>IFERROR(IF(OR($T425&lt;&gt;"Delivered",$S425="",$K425=""),"",ROUND(MAX(0,($S425-$K425)*1440),0)),"")</f>
        <v/>
      </c>
      <c r="AB425" s="53">
        <f>IFERROR(IF(OR($P425="",$O425=""),"",$P425-$O425),"")</f>
        <v/>
      </c>
      <c r="AC425" s="35">
        <f>IFERROR(IF($P425="","",ROUND($P425*'Settings'!$B$6,2)),"")</f>
        <v/>
      </c>
      <c r="AD425" s="35">
        <f>IFERROR(IF($W425="","",MAX(0,$W425-IF($X425="",0,$X425))),"")</f>
        <v/>
      </c>
      <c r="AE425" s="16">
        <f>IFERROR(IF(COUNTA($A425:$X425)=0,"",IF(OR($A425="",$B425="",$C425="",$D425="",$E425="",$F425="",$G425="",$H425="",$I425="",$L425="",$M425="",$N425="",$T425=""),"Missing required field",IF(COUNTIFS($A$4:$A$1000,$A425,$B$4:$B$1000,$B425,$C$4:$C$1000,$C425)&gt;1,"Duplicate route stop",IF(OR($J425="",$K425=""),"Missing delivery window",IF($K425&lt;=$J425,"Invalid delivery window",IF(IFERROR(INDEX('Fleet Roster'!$C$4:$C$103,MATCH($L425,'Fleet Roster'!$A$4:$A$103,0)),"Not found")&lt;&gt;"Active","Driver not active",IF(IFERROR(INDEX('Fleet Roster'!$I$4:$I$103,MATCH($M425,'Fleet Roster'!$E$4:$E$103,0)),"Not found")&lt;&gt;"Active","Vehicle unavailable",IF(AND($T425="Delivered",OR($S425="",$P425="")),"Delivered row incomplete",IF(AND(OR($T425="Attempted",$T425="Exception"),$U425=""),"Missing exception code",IF(OR(NOT(ISNUMBER($N425)),$N425&lt;0,$N425&gt;'Settings'!$B$9),"Invalid package count",IF(OR(NOT(ISNUMBER($O425)),AND($P425&lt;&gt;"",NOT(ISNUMBER($P425))),$O425&lt;0,$O425&gt;'Settings'!$B$10,$P425&lt;0,$P425&gt;'Settings'!$B$10),"Invalid miles",IF($X425&gt;$W425,"COD collected exceeds amount","OK")))))))))))),"Review row")</f>
        <v/>
      </c>
    </row>
    <row r="426">
      <c r="A426" s="51" t="n"/>
      <c r="B426" s="26" t="n"/>
      <c r="C426" s="27" t="n"/>
      <c r="D426" s="26" t="n"/>
      <c r="E426" s="26" t="n"/>
      <c r="F426" s="28" t="n"/>
      <c r="G426" s="26" t="n"/>
      <c r="H426" s="26" t="n"/>
      <c r="I426" s="29" t="n"/>
      <c r="J426" s="30" t="n"/>
      <c r="K426" s="30" t="n"/>
      <c r="L426" s="26" t="n"/>
      <c r="M426" s="26" t="n"/>
      <c r="N426" s="27" t="n"/>
      <c r="O426" s="52" t="n"/>
      <c r="P426" s="52" t="n"/>
      <c r="Q426" s="30" t="n"/>
      <c r="R426" s="30" t="n"/>
      <c r="S426" s="30" t="n"/>
      <c r="T426" s="26" t="n"/>
      <c r="U426" s="26" t="n"/>
      <c r="V426" s="28" t="n"/>
      <c r="W426" s="32" t="n"/>
      <c r="X426" s="32" t="n"/>
      <c r="Y426" s="33">
        <f>IFERROR(IF(OR($R426="",$S426=""),"",ROUND(MOD($S426-$R426,1)*1440,0)),"")</f>
        <v/>
      </c>
      <c r="Z426" s="11">
        <f>IFERROR(IF(OR($T426&lt;&gt;"Delivered",$S426="",$K426=""),"",IF($S426&lt;=$K426,"Yes","No")),"")</f>
        <v/>
      </c>
      <c r="AA426" s="33">
        <f>IFERROR(IF(OR($T426&lt;&gt;"Delivered",$S426="",$K426=""),"",ROUND(MAX(0,($S426-$K426)*1440),0)),"")</f>
        <v/>
      </c>
      <c r="AB426" s="53">
        <f>IFERROR(IF(OR($P426="",$O426=""),"",$P426-$O426),"")</f>
        <v/>
      </c>
      <c r="AC426" s="35">
        <f>IFERROR(IF($P426="","",ROUND($P426*'Settings'!$B$6,2)),"")</f>
        <v/>
      </c>
      <c r="AD426" s="35">
        <f>IFERROR(IF($W426="","",MAX(0,$W426-IF($X426="",0,$X426))),"")</f>
        <v/>
      </c>
      <c r="AE426" s="16">
        <f>IFERROR(IF(COUNTA($A426:$X426)=0,"",IF(OR($A426="",$B426="",$C426="",$D426="",$E426="",$F426="",$G426="",$H426="",$I426="",$L426="",$M426="",$N426="",$T426=""),"Missing required field",IF(COUNTIFS($A$4:$A$1000,$A426,$B$4:$B$1000,$B426,$C$4:$C$1000,$C426)&gt;1,"Duplicate route stop",IF(OR($J426="",$K426=""),"Missing delivery window",IF($K426&lt;=$J426,"Invalid delivery window",IF(IFERROR(INDEX('Fleet Roster'!$C$4:$C$103,MATCH($L426,'Fleet Roster'!$A$4:$A$103,0)),"Not found")&lt;&gt;"Active","Driver not active",IF(IFERROR(INDEX('Fleet Roster'!$I$4:$I$103,MATCH($M426,'Fleet Roster'!$E$4:$E$103,0)),"Not found")&lt;&gt;"Active","Vehicle unavailable",IF(AND($T426="Delivered",OR($S426="",$P426="")),"Delivered row incomplete",IF(AND(OR($T426="Attempted",$T426="Exception"),$U426=""),"Missing exception code",IF(OR(NOT(ISNUMBER($N426)),$N426&lt;0,$N426&gt;'Settings'!$B$9),"Invalid package count",IF(OR(NOT(ISNUMBER($O426)),AND($P426&lt;&gt;"",NOT(ISNUMBER($P426))),$O426&lt;0,$O426&gt;'Settings'!$B$10,$P426&lt;0,$P426&gt;'Settings'!$B$10),"Invalid miles",IF($X426&gt;$W426,"COD collected exceeds amount","OK")))))))))))),"Review row")</f>
        <v/>
      </c>
    </row>
    <row r="427">
      <c r="A427" s="51" t="n"/>
      <c r="B427" s="26" t="n"/>
      <c r="C427" s="27" t="n"/>
      <c r="D427" s="26" t="n"/>
      <c r="E427" s="26" t="n"/>
      <c r="F427" s="28" t="n"/>
      <c r="G427" s="26" t="n"/>
      <c r="H427" s="26" t="n"/>
      <c r="I427" s="29" t="n"/>
      <c r="J427" s="30" t="n"/>
      <c r="K427" s="30" t="n"/>
      <c r="L427" s="26" t="n"/>
      <c r="M427" s="26" t="n"/>
      <c r="N427" s="27" t="n"/>
      <c r="O427" s="52" t="n"/>
      <c r="P427" s="52" t="n"/>
      <c r="Q427" s="30" t="n"/>
      <c r="R427" s="30" t="n"/>
      <c r="S427" s="30" t="n"/>
      <c r="T427" s="26" t="n"/>
      <c r="U427" s="26" t="n"/>
      <c r="V427" s="28" t="n"/>
      <c r="W427" s="32" t="n"/>
      <c r="X427" s="32" t="n"/>
      <c r="Y427" s="33">
        <f>IFERROR(IF(OR($R427="",$S427=""),"",ROUND(MOD($S427-$R427,1)*1440,0)),"")</f>
        <v/>
      </c>
      <c r="Z427" s="11">
        <f>IFERROR(IF(OR($T427&lt;&gt;"Delivered",$S427="",$K427=""),"",IF($S427&lt;=$K427,"Yes","No")),"")</f>
        <v/>
      </c>
      <c r="AA427" s="33">
        <f>IFERROR(IF(OR($T427&lt;&gt;"Delivered",$S427="",$K427=""),"",ROUND(MAX(0,($S427-$K427)*1440),0)),"")</f>
        <v/>
      </c>
      <c r="AB427" s="53">
        <f>IFERROR(IF(OR($P427="",$O427=""),"",$P427-$O427),"")</f>
        <v/>
      </c>
      <c r="AC427" s="35">
        <f>IFERROR(IF($P427="","",ROUND($P427*'Settings'!$B$6,2)),"")</f>
        <v/>
      </c>
      <c r="AD427" s="35">
        <f>IFERROR(IF($W427="","",MAX(0,$W427-IF($X427="",0,$X427))),"")</f>
        <v/>
      </c>
      <c r="AE427" s="16">
        <f>IFERROR(IF(COUNTA($A427:$X427)=0,"",IF(OR($A427="",$B427="",$C427="",$D427="",$E427="",$F427="",$G427="",$H427="",$I427="",$L427="",$M427="",$N427="",$T427=""),"Missing required field",IF(COUNTIFS($A$4:$A$1000,$A427,$B$4:$B$1000,$B427,$C$4:$C$1000,$C427)&gt;1,"Duplicate route stop",IF(OR($J427="",$K427=""),"Missing delivery window",IF($K427&lt;=$J427,"Invalid delivery window",IF(IFERROR(INDEX('Fleet Roster'!$C$4:$C$103,MATCH($L427,'Fleet Roster'!$A$4:$A$103,0)),"Not found")&lt;&gt;"Active","Driver not active",IF(IFERROR(INDEX('Fleet Roster'!$I$4:$I$103,MATCH($M427,'Fleet Roster'!$E$4:$E$103,0)),"Not found")&lt;&gt;"Active","Vehicle unavailable",IF(AND($T427="Delivered",OR($S427="",$P427="")),"Delivered row incomplete",IF(AND(OR($T427="Attempted",$T427="Exception"),$U427=""),"Missing exception code",IF(OR(NOT(ISNUMBER($N427)),$N427&lt;0,$N427&gt;'Settings'!$B$9),"Invalid package count",IF(OR(NOT(ISNUMBER($O427)),AND($P427&lt;&gt;"",NOT(ISNUMBER($P427))),$O427&lt;0,$O427&gt;'Settings'!$B$10,$P427&lt;0,$P427&gt;'Settings'!$B$10),"Invalid miles",IF($X427&gt;$W427,"COD collected exceeds amount","OK")))))))))))),"Review row")</f>
        <v/>
      </c>
    </row>
    <row r="428">
      <c r="A428" s="51" t="n"/>
      <c r="B428" s="26" t="n"/>
      <c r="C428" s="27" t="n"/>
      <c r="D428" s="26" t="n"/>
      <c r="E428" s="26" t="n"/>
      <c r="F428" s="28" t="n"/>
      <c r="G428" s="26" t="n"/>
      <c r="H428" s="26" t="n"/>
      <c r="I428" s="29" t="n"/>
      <c r="J428" s="30" t="n"/>
      <c r="K428" s="30" t="n"/>
      <c r="L428" s="26" t="n"/>
      <c r="M428" s="26" t="n"/>
      <c r="N428" s="27" t="n"/>
      <c r="O428" s="52" t="n"/>
      <c r="P428" s="52" t="n"/>
      <c r="Q428" s="30" t="n"/>
      <c r="R428" s="30" t="n"/>
      <c r="S428" s="30" t="n"/>
      <c r="T428" s="26" t="n"/>
      <c r="U428" s="26" t="n"/>
      <c r="V428" s="28" t="n"/>
      <c r="W428" s="32" t="n"/>
      <c r="X428" s="32" t="n"/>
      <c r="Y428" s="33">
        <f>IFERROR(IF(OR($R428="",$S428=""),"",ROUND(MOD($S428-$R428,1)*1440,0)),"")</f>
        <v/>
      </c>
      <c r="Z428" s="11">
        <f>IFERROR(IF(OR($T428&lt;&gt;"Delivered",$S428="",$K428=""),"",IF($S428&lt;=$K428,"Yes","No")),"")</f>
        <v/>
      </c>
      <c r="AA428" s="33">
        <f>IFERROR(IF(OR($T428&lt;&gt;"Delivered",$S428="",$K428=""),"",ROUND(MAX(0,($S428-$K428)*1440),0)),"")</f>
        <v/>
      </c>
      <c r="AB428" s="53">
        <f>IFERROR(IF(OR($P428="",$O428=""),"",$P428-$O428),"")</f>
        <v/>
      </c>
      <c r="AC428" s="35">
        <f>IFERROR(IF($P428="","",ROUND($P428*'Settings'!$B$6,2)),"")</f>
        <v/>
      </c>
      <c r="AD428" s="35">
        <f>IFERROR(IF($W428="","",MAX(0,$W428-IF($X428="",0,$X428))),"")</f>
        <v/>
      </c>
      <c r="AE428" s="16">
        <f>IFERROR(IF(COUNTA($A428:$X428)=0,"",IF(OR($A428="",$B428="",$C428="",$D428="",$E428="",$F428="",$G428="",$H428="",$I428="",$L428="",$M428="",$N428="",$T428=""),"Missing required field",IF(COUNTIFS($A$4:$A$1000,$A428,$B$4:$B$1000,$B428,$C$4:$C$1000,$C428)&gt;1,"Duplicate route stop",IF(OR($J428="",$K428=""),"Missing delivery window",IF($K428&lt;=$J428,"Invalid delivery window",IF(IFERROR(INDEX('Fleet Roster'!$C$4:$C$103,MATCH($L428,'Fleet Roster'!$A$4:$A$103,0)),"Not found")&lt;&gt;"Active","Driver not active",IF(IFERROR(INDEX('Fleet Roster'!$I$4:$I$103,MATCH($M428,'Fleet Roster'!$E$4:$E$103,0)),"Not found")&lt;&gt;"Active","Vehicle unavailable",IF(AND($T428="Delivered",OR($S428="",$P428="")),"Delivered row incomplete",IF(AND(OR($T428="Attempted",$T428="Exception"),$U428=""),"Missing exception code",IF(OR(NOT(ISNUMBER($N428)),$N428&lt;0,$N428&gt;'Settings'!$B$9),"Invalid package count",IF(OR(NOT(ISNUMBER($O428)),AND($P428&lt;&gt;"",NOT(ISNUMBER($P428))),$O428&lt;0,$O428&gt;'Settings'!$B$10,$P428&lt;0,$P428&gt;'Settings'!$B$10),"Invalid miles",IF($X428&gt;$W428,"COD collected exceeds amount","OK")))))))))))),"Review row")</f>
        <v/>
      </c>
    </row>
    <row r="429">
      <c r="A429" s="51" t="n"/>
      <c r="B429" s="26" t="n"/>
      <c r="C429" s="27" t="n"/>
      <c r="D429" s="26" t="n"/>
      <c r="E429" s="26" t="n"/>
      <c r="F429" s="28" t="n"/>
      <c r="G429" s="26" t="n"/>
      <c r="H429" s="26" t="n"/>
      <c r="I429" s="29" t="n"/>
      <c r="J429" s="30" t="n"/>
      <c r="K429" s="30" t="n"/>
      <c r="L429" s="26" t="n"/>
      <c r="M429" s="26" t="n"/>
      <c r="N429" s="27" t="n"/>
      <c r="O429" s="52" t="n"/>
      <c r="P429" s="52" t="n"/>
      <c r="Q429" s="30" t="n"/>
      <c r="R429" s="30" t="n"/>
      <c r="S429" s="30" t="n"/>
      <c r="T429" s="26" t="n"/>
      <c r="U429" s="26" t="n"/>
      <c r="V429" s="28" t="n"/>
      <c r="W429" s="32" t="n"/>
      <c r="X429" s="32" t="n"/>
      <c r="Y429" s="33">
        <f>IFERROR(IF(OR($R429="",$S429=""),"",ROUND(MOD($S429-$R429,1)*1440,0)),"")</f>
        <v/>
      </c>
      <c r="Z429" s="11">
        <f>IFERROR(IF(OR($T429&lt;&gt;"Delivered",$S429="",$K429=""),"",IF($S429&lt;=$K429,"Yes","No")),"")</f>
        <v/>
      </c>
      <c r="AA429" s="33">
        <f>IFERROR(IF(OR($T429&lt;&gt;"Delivered",$S429="",$K429=""),"",ROUND(MAX(0,($S429-$K429)*1440),0)),"")</f>
        <v/>
      </c>
      <c r="AB429" s="53">
        <f>IFERROR(IF(OR($P429="",$O429=""),"",$P429-$O429),"")</f>
        <v/>
      </c>
      <c r="AC429" s="35">
        <f>IFERROR(IF($P429="","",ROUND($P429*'Settings'!$B$6,2)),"")</f>
        <v/>
      </c>
      <c r="AD429" s="35">
        <f>IFERROR(IF($W429="","",MAX(0,$W429-IF($X429="",0,$X429))),"")</f>
        <v/>
      </c>
      <c r="AE429" s="16">
        <f>IFERROR(IF(COUNTA($A429:$X429)=0,"",IF(OR($A429="",$B429="",$C429="",$D429="",$E429="",$F429="",$G429="",$H429="",$I429="",$L429="",$M429="",$N429="",$T429=""),"Missing required field",IF(COUNTIFS($A$4:$A$1000,$A429,$B$4:$B$1000,$B429,$C$4:$C$1000,$C429)&gt;1,"Duplicate route stop",IF(OR($J429="",$K429=""),"Missing delivery window",IF($K429&lt;=$J429,"Invalid delivery window",IF(IFERROR(INDEX('Fleet Roster'!$C$4:$C$103,MATCH($L429,'Fleet Roster'!$A$4:$A$103,0)),"Not found")&lt;&gt;"Active","Driver not active",IF(IFERROR(INDEX('Fleet Roster'!$I$4:$I$103,MATCH($M429,'Fleet Roster'!$E$4:$E$103,0)),"Not found")&lt;&gt;"Active","Vehicle unavailable",IF(AND($T429="Delivered",OR($S429="",$P429="")),"Delivered row incomplete",IF(AND(OR($T429="Attempted",$T429="Exception"),$U429=""),"Missing exception code",IF(OR(NOT(ISNUMBER($N429)),$N429&lt;0,$N429&gt;'Settings'!$B$9),"Invalid package count",IF(OR(NOT(ISNUMBER($O429)),AND($P429&lt;&gt;"",NOT(ISNUMBER($P429))),$O429&lt;0,$O429&gt;'Settings'!$B$10,$P429&lt;0,$P429&gt;'Settings'!$B$10),"Invalid miles",IF($X429&gt;$W429,"COD collected exceeds amount","OK")))))))))))),"Review row")</f>
        <v/>
      </c>
    </row>
    <row r="430">
      <c r="A430" s="51" t="n"/>
      <c r="B430" s="26" t="n"/>
      <c r="C430" s="27" t="n"/>
      <c r="D430" s="26" t="n"/>
      <c r="E430" s="26" t="n"/>
      <c r="F430" s="28" t="n"/>
      <c r="G430" s="26" t="n"/>
      <c r="H430" s="26" t="n"/>
      <c r="I430" s="29" t="n"/>
      <c r="J430" s="30" t="n"/>
      <c r="K430" s="30" t="n"/>
      <c r="L430" s="26" t="n"/>
      <c r="M430" s="26" t="n"/>
      <c r="N430" s="27" t="n"/>
      <c r="O430" s="52" t="n"/>
      <c r="P430" s="52" t="n"/>
      <c r="Q430" s="30" t="n"/>
      <c r="R430" s="30" t="n"/>
      <c r="S430" s="30" t="n"/>
      <c r="T430" s="26" t="n"/>
      <c r="U430" s="26" t="n"/>
      <c r="V430" s="28" t="n"/>
      <c r="W430" s="32" t="n"/>
      <c r="X430" s="32" t="n"/>
      <c r="Y430" s="33">
        <f>IFERROR(IF(OR($R430="",$S430=""),"",ROUND(MOD($S430-$R430,1)*1440,0)),"")</f>
        <v/>
      </c>
      <c r="Z430" s="11">
        <f>IFERROR(IF(OR($T430&lt;&gt;"Delivered",$S430="",$K430=""),"",IF($S430&lt;=$K430,"Yes","No")),"")</f>
        <v/>
      </c>
      <c r="AA430" s="33">
        <f>IFERROR(IF(OR($T430&lt;&gt;"Delivered",$S430="",$K430=""),"",ROUND(MAX(0,($S430-$K430)*1440),0)),"")</f>
        <v/>
      </c>
      <c r="AB430" s="53">
        <f>IFERROR(IF(OR($P430="",$O430=""),"",$P430-$O430),"")</f>
        <v/>
      </c>
      <c r="AC430" s="35">
        <f>IFERROR(IF($P430="","",ROUND($P430*'Settings'!$B$6,2)),"")</f>
        <v/>
      </c>
      <c r="AD430" s="35">
        <f>IFERROR(IF($W430="","",MAX(0,$W430-IF($X430="",0,$X430))),"")</f>
        <v/>
      </c>
      <c r="AE430" s="16">
        <f>IFERROR(IF(COUNTA($A430:$X430)=0,"",IF(OR($A430="",$B430="",$C430="",$D430="",$E430="",$F430="",$G430="",$H430="",$I430="",$L430="",$M430="",$N430="",$T430=""),"Missing required field",IF(COUNTIFS($A$4:$A$1000,$A430,$B$4:$B$1000,$B430,$C$4:$C$1000,$C430)&gt;1,"Duplicate route stop",IF(OR($J430="",$K430=""),"Missing delivery window",IF($K430&lt;=$J430,"Invalid delivery window",IF(IFERROR(INDEX('Fleet Roster'!$C$4:$C$103,MATCH($L430,'Fleet Roster'!$A$4:$A$103,0)),"Not found")&lt;&gt;"Active","Driver not active",IF(IFERROR(INDEX('Fleet Roster'!$I$4:$I$103,MATCH($M430,'Fleet Roster'!$E$4:$E$103,0)),"Not found")&lt;&gt;"Active","Vehicle unavailable",IF(AND($T430="Delivered",OR($S430="",$P430="")),"Delivered row incomplete",IF(AND(OR($T430="Attempted",$T430="Exception"),$U430=""),"Missing exception code",IF(OR(NOT(ISNUMBER($N430)),$N430&lt;0,$N430&gt;'Settings'!$B$9),"Invalid package count",IF(OR(NOT(ISNUMBER($O430)),AND($P430&lt;&gt;"",NOT(ISNUMBER($P430))),$O430&lt;0,$O430&gt;'Settings'!$B$10,$P430&lt;0,$P430&gt;'Settings'!$B$10),"Invalid miles",IF($X430&gt;$W430,"COD collected exceeds amount","OK")))))))))))),"Review row")</f>
        <v/>
      </c>
    </row>
    <row r="431">
      <c r="A431" s="51" t="n"/>
      <c r="B431" s="26" t="n"/>
      <c r="C431" s="27" t="n"/>
      <c r="D431" s="26" t="n"/>
      <c r="E431" s="26" t="n"/>
      <c r="F431" s="28" t="n"/>
      <c r="G431" s="26" t="n"/>
      <c r="H431" s="26" t="n"/>
      <c r="I431" s="29" t="n"/>
      <c r="J431" s="30" t="n"/>
      <c r="K431" s="30" t="n"/>
      <c r="L431" s="26" t="n"/>
      <c r="M431" s="26" t="n"/>
      <c r="N431" s="27" t="n"/>
      <c r="O431" s="52" t="n"/>
      <c r="P431" s="52" t="n"/>
      <c r="Q431" s="30" t="n"/>
      <c r="R431" s="30" t="n"/>
      <c r="S431" s="30" t="n"/>
      <c r="T431" s="26" t="n"/>
      <c r="U431" s="26" t="n"/>
      <c r="V431" s="28" t="n"/>
      <c r="W431" s="32" t="n"/>
      <c r="X431" s="32" t="n"/>
      <c r="Y431" s="33">
        <f>IFERROR(IF(OR($R431="",$S431=""),"",ROUND(MOD($S431-$R431,1)*1440,0)),"")</f>
        <v/>
      </c>
      <c r="Z431" s="11">
        <f>IFERROR(IF(OR($T431&lt;&gt;"Delivered",$S431="",$K431=""),"",IF($S431&lt;=$K431,"Yes","No")),"")</f>
        <v/>
      </c>
      <c r="AA431" s="33">
        <f>IFERROR(IF(OR($T431&lt;&gt;"Delivered",$S431="",$K431=""),"",ROUND(MAX(0,($S431-$K431)*1440),0)),"")</f>
        <v/>
      </c>
      <c r="AB431" s="53">
        <f>IFERROR(IF(OR($P431="",$O431=""),"",$P431-$O431),"")</f>
        <v/>
      </c>
      <c r="AC431" s="35">
        <f>IFERROR(IF($P431="","",ROUND($P431*'Settings'!$B$6,2)),"")</f>
        <v/>
      </c>
      <c r="AD431" s="35">
        <f>IFERROR(IF($W431="","",MAX(0,$W431-IF($X431="",0,$X431))),"")</f>
        <v/>
      </c>
      <c r="AE431" s="16">
        <f>IFERROR(IF(COUNTA($A431:$X431)=0,"",IF(OR($A431="",$B431="",$C431="",$D431="",$E431="",$F431="",$G431="",$H431="",$I431="",$L431="",$M431="",$N431="",$T431=""),"Missing required field",IF(COUNTIFS($A$4:$A$1000,$A431,$B$4:$B$1000,$B431,$C$4:$C$1000,$C431)&gt;1,"Duplicate route stop",IF(OR($J431="",$K431=""),"Missing delivery window",IF($K431&lt;=$J431,"Invalid delivery window",IF(IFERROR(INDEX('Fleet Roster'!$C$4:$C$103,MATCH($L431,'Fleet Roster'!$A$4:$A$103,0)),"Not found")&lt;&gt;"Active","Driver not active",IF(IFERROR(INDEX('Fleet Roster'!$I$4:$I$103,MATCH($M431,'Fleet Roster'!$E$4:$E$103,0)),"Not found")&lt;&gt;"Active","Vehicle unavailable",IF(AND($T431="Delivered",OR($S431="",$P431="")),"Delivered row incomplete",IF(AND(OR($T431="Attempted",$T431="Exception"),$U431=""),"Missing exception code",IF(OR(NOT(ISNUMBER($N431)),$N431&lt;0,$N431&gt;'Settings'!$B$9),"Invalid package count",IF(OR(NOT(ISNUMBER($O431)),AND($P431&lt;&gt;"",NOT(ISNUMBER($P431))),$O431&lt;0,$O431&gt;'Settings'!$B$10,$P431&lt;0,$P431&gt;'Settings'!$B$10),"Invalid miles",IF($X431&gt;$W431,"COD collected exceeds amount","OK")))))))))))),"Review row")</f>
        <v/>
      </c>
    </row>
    <row r="432">
      <c r="A432" s="51" t="n"/>
      <c r="B432" s="26" t="n"/>
      <c r="C432" s="27" t="n"/>
      <c r="D432" s="26" t="n"/>
      <c r="E432" s="26" t="n"/>
      <c r="F432" s="28" t="n"/>
      <c r="G432" s="26" t="n"/>
      <c r="H432" s="26" t="n"/>
      <c r="I432" s="29" t="n"/>
      <c r="J432" s="30" t="n"/>
      <c r="K432" s="30" t="n"/>
      <c r="L432" s="26" t="n"/>
      <c r="M432" s="26" t="n"/>
      <c r="N432" s="27" t="n"/>
      <c r="O432" s="52" t="n"/>
      <c r="P432" s="52" t="n"/>
      <c r="Q432" s="30" t="n"/>
      <c r="R432" s="30" t="n"/>
      <c r="S432" s="30" t="n"/>
      <c r="T432" s="26" t="n"/>
      <c r="U432" s="26" t="n"/>
      <c r="V432" s="28" t="n"/>
      <c r="W432" s="32" t="n"/>
      <c r="X432" s="32" t="n"/>
      <c r="Y432" s="33">
        <f>IFERROR(IF(OR($R432="",$S432=""),"",ROUND(MOD($S432-$R432,1)*1440,0)),"")</f>
        <v/>
      </c>
      <c r="Z432" s="11">
        <f>IFERROR(IF(OR($T432&lt;&gt;"Delivered",$S432="",$K432=""),"",IF($S432&lt;=$K432,"Yes","No")),"")</f>
        <v/>
      </c>
      <c r="AA432" s="33">
        <f>IFERROR(IF(OR($T432&lt;&gt;"Delivered",$S432="",$K432=""),"",ROUND(MAX(0,($S432-$K432)*1440),0)),"")</f>
        <v/>
      </c>
      <c r="AB432" s="53">
        <f>IFERROR(IF(OR($P432="",$O432=""),"",$P432-$O432),"")</f>
        <v/>
      </c>
      <c r="AC432" s="35">
        <f>IFERROR(IF($P432="","",ROUND($P432*'Settings'!$B$6,2)),"")</f>
        <v/>
      </c>
      <c r="AD432" s="35">
        <f>IFERROR(IF($W432="","",MAX(0,$W432-IF($X432="",0,$X432))),"")</f>
        <v/>
      </c>
      <c r="AE432" s="16">
        <f>IFERROR(IF(COUNTA($A432:$X432)=0,"",IF(OR($A432="",$B432="",$C432="",$D432="",$E432="",$F432="",$G432="",$H432="",$I432="",$L432="",$M432="",$N432="",$T432=""),"Missing required field",IF(COUNTIFS($A$4:$A$1000,$A432,$B$4:$B$1000,$B432,$C$4:$C$1000,$C432)&gt;1,"Duplicate route stop",IF(OR($J432="",$K432=""),"Missing delivery window",IF($K432&lt;=$J432,"Invalid delivery window",IF(IFERROR(INDEX('Fleet Roster'!$C$4:$C$103,MATCH($L432,'Fleet Roster'!$A$4:$A$103,0)),"Not found")&lt;&gt;"Active","Driver not active",IF(IFERROR(INDEX('Fleet Roster'!$I$4:$I$103,MATCH($M432,'Fleet Roster'!$E$4:$E$103,0)),"Not found")&lt;&gt;"Active","Vehicle unavailable",IF(AND($T432="Delivered",OR($S432="",$P432="")),"Delivered row incomplete",IF(AND(OR($T432="Attempted",$T432="Exception"),$U432=""),"Missing exception code",IF(OR(NOT(ISNUMBER($N432)),$N432&lt;0,$N432&gt;'Settings'!$B$9),"Invalid package count",IF(OR(NOT(ISNUMBER($O432)),AND($P432&lt;&gt;"",NOT(ISNUMBER($P432))),$O432&lt;0,$O432&gt;'Settings'!$B$10,$P432&lt;0,$P432&gt;'Settings'!$B$10),"Invalid miles",IF($X432&gt;$W432,"COD collected exceeds amount","OK")))))))))))),"Review row")</f>
        <v/>
      </c>
    </row>
    <row r="433">
      <c r="A433" s="51" t="n"/>
      <c r="B433" s="26" t="n"/>
      <c r="C433" s="27" t="n"/>
      <c r="D433" s="26" t="n"/>
      <c r="E433" s="26" t="n"/>
      <c r="F433" s="28" t="n"/>
      <c r="G433" s="26" t="n"/>
      <c r="H433" s="26" t="n"/>
      <c r="I433" s="29" t="n"/>
      <c r="J433" s="30" t="n"/>
      <c r="K433" s="30" t="n"/>
      <c r="L433" s="26" t="n"/>
      <c r="M433" s="26" t="n"/>
      <c r="N433" s="27" t="n"/>
      <c r="O433" s="52" t="n"/>
      <c r="P433" s="52" t="n"/>
      <c r="Q433" s="30" t="n"/>
      <c r="R433" s="30" t="n"/>
      <c r="S433" s="30" t="n"/>
      <c r="T433" s="26" t="n"/>
      <c r="U433" s="26" t="n"/>
      <c r="V433" s="28" t="n"/>
      <c r="W433" s="32" t="n"/>
      <c r="X433" s="32" t="n"/>
      <c r="Y433" s="33">
        <f>IFERROR(IF(OR($R433="",$S433=""),"",ROUND(MOD($S433-$R433,1)*1440,0)),"")</f>
        <v/>
      </c>
      <c r="Z433" s="11">
        <f>IFERROR(IF(OR($T433&lt;&gt;"Delivered",$S433="",$K433=""),"",IF($S433&lt;=$K433,"Yes","No")),"")</f>
        <v/>
      </c>
      <c r="AA433" s="33">
        <f>IFERROR(IF(OR($T433&lt;&gt;"Delivered",$S433="",$K433=""),"",ROUND(MAX(0,($S433-$K433)*1440),0)),"")</f>
        <v/>
      </c>
      <c r="AB433" s="53">
        <f>IFERROR(IF(OR($P433="",$O433=""),"",$P433-$O433),"")</f>
        <v/>
      </c>
      <c r="AC433" s="35">
        <f>IFERROR(IF($P433="","",ROUND($P433*'Settings'!$B$6,2)),"")</f>
        <v/>
      </c>
      <c r="AD433" s="35">
        <f>IFERROR(IF($W433="","",MAX(0,$W433-IF($X433="",0,$X433))),"")</f>
        <v/>
      </c>
      <c r="AE433" s="16">
        <f>IFERROR(IF(COUNTA($A433:$X433)=0,"",IF(OR($A433="",$B433="",$C433="",$D433="",$E433="",$F433="",$G433="",$H433="",$I433="",$L433="",$M433="",$N433="",$T433=""),"Missing required field",IF(COUNTIFS($A$4:$A$1000,$A433,$B$4:$B$1000,$B433,$C$4:$C$1000,$C433)&gt;1,"Duplicate route stop",IF(OR($J433="",$K433=""),"Missing delivery window",IF($K433&lt;=$J433,"Invalid delivery window",IF(IFERROR(INDEX('Fleet Roster'!$C$4:$C$103,MATCH($L433,'Fleet Roster'!$A$4:$A$103,0)),"Not found")&lt;&gt;"Active","Driver not active",IF(IFERROR(INDEX('Fleet Roster'!$I$4:$I$103,MATCH($M433,'Fleet Roster'!$E$4:$E$103,0)),"Not found")&lt;&gt;"Active","Vehicle unavailable",IF(AND($T433="Delivered",OR($S433="",$P433="")),"Delivered row incomplete",IF(AND(OR($T433="Attempted",$T433="Exception"),$U433=""),"Missing exception code",IF(OR(NOT(ISNUMBER($N433)),$N433&lt;0,$N433&gt;'Settings'!$B$9),"Invalid package count",IF(OR(NOT(ISNUMBER($O433)),AND($P433&lt;&gt;"",NOT(ISNUMBER($P433))),$O433&lt;0,$O433&gt;'Settings'!$B$10,$P433&lt;0,$P433&gt;'Settings'!$B$10),"Invalid miles",IF($X433&gt;$W433,"COD collected exceeds amount","OK")))))))))))),"Review row")</f>
        <v/>
      </c>
    </row>
    <row r="434">
      <c r="A434" s="51" t="n"/>
      <c r="B434" s="26" t="n"/>
      <c r="C434" s="27" t="n"/>
      <c r="D434" s="26" t="n"/>
      <c r="E434" s="26" t="n"/>
      <c r="F434" s="28" t="n"/>
      <c r="G434" s="26" t="n"/>
      <c r="H434" s="26" t="n"/>
      <c r="I434" s="29" t="n"/>
      <c r="J434" s="30" t="n"/>
      <c r="K434" s="30" t="n"/>
      <c r="L434" s="26" t="n"/>
      <c r="M434" s="26" t="n"/>
      <c r="N434" s="27" t="n"/>
      <c r="O434" s="52" t="n"/>
      <c r="P434" s="52" t="n"/>
      <c r="Q434" s="30" t="n"/>
      <c r="R434" s="30" t="n"/>
      <c r="S434" s="30" t="n"/>
      <c r="T434" s="26" t="n"/>
      <c r="U434" s="26" t="n"/>
      <c r="V434" s="28" t="n"/>
      <c r="W434" s="32" t="n"/>
      <c r="X434" s="32" t="n"/>
      <c r="Y434" s="33">
        <f>IFERROR(IF(OR($R434="",$S434=""),"",ROUND(MOD($S434-$R434,1)*1440,0)),"")</f>
        <v/>
      </c>
      <c r="Z434" s="11">
        <f>IFERROR(IF(OR($T434&lt;&gt;"Delivered",$S434="",$K434=""),"",IF($S434&lt;=$K434,"Yes","No")),"")</f>
        <v/>
      </c>
      <c r="AA434" s="33">
        <f>IFERROR(IF(OR($T434&lt;&gt;"Delivered",$S434="",$K434=""),"",ROUND(MAX(0,($S434-$K434)*1440),0)),"")</f>
        <v/>
      </c>
      <c r="AB434" s="53">
        <f>IFERROR(IF(OR($P434="",$O434=""),"",$P434-$O434),"")</f>
        <v/>
      </c>
      <c r="AC434" s="35">
        <f>IFERROR(IF($P434="","",ROUND($P434*'Settings'!$B$6,2)),"")</f>
        <v/>
      </c>
      <c r="AD434" s="35">
        <f>IFERROR(IF($W434="","",MAX(0,$W434-IF($X434="",0,$X434))),"")</f>
        <v/>
      </c>
      <c r="AE434" s="16">
        <f>IFERROR(IF(COUNTA($A434:$X434)=0,"",IF(OR($A434="",$B434="",$C434="",$D434="",$E434="",$F434="",$G434="",$H434="",$I434="",$L434="",$M434="",$N434="",$T434=""),"Missing required field",IF(COUNTIFS($A$4:$A$1000,$A434,$B$4:$B$1000,$B434,$C$4:$C$1000,$C434)&gt;1,"Duplicate route stop",IF(OR($J434="",$K434=""),"Missing delivery window",IF($K434&lt;=$J434,"Invalid delivery window",IF(IFERROR(INDEX('Fleet Roster'!$C$4:$C$103,MATCH($L434,'Fleet Roster'!$A$4:$A$103,0)),"Not found")&lt;&gt;"Active","Driver not active",IF(IFERROR(INDEX('Fleet Roster'!$I$4:$I$103,MATCH($M434,'Fleet Roster'!$E$4:$E$103,0)),"Not found")&lt;&gt;"Active","Vehicle unavailable",IF(AND($T434="Delivered",OR($S434="",$P434="")),"Delivered row incomplete",IF(AND(OR($T434="Attempted",$T434="Exception"),$U434=""),"Missing exception code",IF(OR(NOT(ISNUMBER($N434)),$N434&lt;0,$N434&gt;'Settings'!$B$9),"Invalid package count",IF(OR(NOT(ISNUMBER($O434)),AND($P434&lt;&gt;"",NOT(ISNUMBER($P434))),$O434&lt;0,$O434&gt;'Settings'!$B$10,$P434&lt;0,$P434&gt;'Settings'!$B$10),"Invalid miles",IF($X434&gt;$W434,"COD collected exceeds amount","OK")))))))))))),"Review row")</f>
        <v/>
      </c>
    </row>
    <row r="435">
      <c r="A435" s="51" t="n"/>
      <c r="B435" s="26" t="n"/>
      <c r="C435" s="27" t="n"/>
      <c r="D435" s="26" t="n"/>
      <c r="E435" s="26" t="n"/>
      <c r="F435" s="28" t="n"/>
      <c r="G435" s="26" t="n"/>
      <c r="H435" s="26" t="n"/>
      <c r="I435" s="29" t="n"/>
      <c r="J435" s="30" t="n"/>
      <c r="K435" s="30" t="n"/>
      <c r="L435" s="26" t="n"/>
      <c r="M435" s="26" t="n"/>
      <c r="N435" s="27" t="n"/>
      <c r="O435" s="52" t="n"/>
      <c r="P435" s="52" t="n"/>
      <c r="Q435" s="30" t="n"/>
      <c r="R435" s="30" t="n"/>
      <c r="S435" s="30" t="n"/>
      <c r="T435" s="26" t="n"/>
      <c r="U435" s="26" t="n"/>
      <c r="V435" s="28" t="n"/>
      <c r="W435" s="32" t="n"/>
      <c r="X435" s="32" t="n"/>
      <c r="Y435" s="33">
        <f>IFERROR(IF(OR($R435="",$S435=""),"",ROUND(MOD($S435-$R435,1)*1440,0)),"")</f>
        <v/>
      </c>
      <c r="Z435" s="11">
        <f>IFERROR(IF(OR($T435&lt;&gt;"Delivered",$S435="",$K435=""),"",IF($S435&lt;=$K435,"Yes","No")),"")</f>
        <v/>
      </c>
      <c r="AA435" s="33">
        <f>IFERROR(IF(OR($T435&lt;&gt;"Delivered",$S435="",$K435=""),"",ROUND(MAX(0,($S435-$K435)*1440),0)),"")</f>
        <v/>
      </c>
      <c r="AB435" s="53">
        <f>IFERROR(IF(OR($P435="",$O435=""),"",$P435-$O435),"")</f>
        <v/>
      </c>
      <c r="AC435" s="35">
        <f>IFERROR(IF($P435="","",ROUND($P435*'Settings'!$B$6,2)),"")</f>
        <v/>
      </c>
      <c r="AD435" s="35">
        <f>IFERROR(IF($W435="","",MAX(0,$W435-IF($X435="",0,$X435))),"")</f>
        <v/>
      </c>
      <c r="AE435" s="16">
        <f>IFERROR(IF(COUNTA($A435:$X435)=0,"",IF(OR($A435="",$B435="",$C435="",$D435="",$E435="",$F435="",$G435="",$H435="",$I435="",$L435="",$M435="",$N435="",$T435=""),"Missing required field",IF(COUNTIFS($A$4:$A$1000,$A435,$B$4:$B$1000,$B435,$C$4:$C$1000,$C435)&gt;1,"Duplicate route stop",IF(OR($J435="",$K435=""),"Missing delivery window",IF($K435&lt;=$J435,"Invalid delivery window",IF(IFERROR(INDEX('Fleet Roster'!$C$4:$C$103,MATCH($L435,'Fleet Roster'!$A$4:$A$103,0)),"Not found")&lt;&gt;"Active","Driver not active",IF(IFERROR(INDEX('Fleet Roster'!$I$4:$I$103,MATCH($M435,'Fleet Roster'!$E$4:$E$103,0)),"Not found")&lt;&gt;"Active","Vehicle unavailable",IF(AND($T435="Delivered",OR($S435="",$P435="")),"Delivered row incomplete",IF(AND(OR($T435="Attempted",$T435="Exception"),$U435=""),"Missing exception code",IF(OR(NOT(ISNUMBER($N435)),$N435&lt;0,$N435&gt;'Settings'!$B$9),"Invalid package count",IF(OR(NOT(ISNUMBER($O435)),AND($P435&lt;&gt;"",NOT(ISNUMBER($P435))),$O435&lt;0,$O435&gt;'Settings'!$B$10,$P435&lt;0,$P435&gt;'Settings'!$B$10),"Invalid miles",IF($X435&gt;$W435,"COD collected exceeds amount","OK")))))))))))),"Review row")</f>
        <v/>
      </c>
    </row>
    <row r="436">
      <c r="A436" s="51" t="n"/>
      <c r="B436" s="26" t="n"/>
      <c r="C436" s="27" t="n"/>
      <c r="D436" s="26" t="n"/>
      <c r="E436" s="26" t="n"/>
      <c r="F436" s="28" t="n"/>
      <c r="G436" s="26" t="n"/>
      <c r="H436" s="26" t="n"/>
      <c r="I436" s="29" t="n"/>
      <c r="J436" s="30" t="n"/>
      <c r="K436" s="30" t="n"/>
      <c r="L436" s="26" t="n"/>
      <c r="M436" s="26" t="n"/>
      <c r="N436" s="27" t="n"/>
      <c r="O436" s="52" t="n"/>
      <c r="P436" s="52" t="n"/>
      <c r="Q436" s="30" t="n"/>
      <c r="R436" s="30" t="n"/>
      <c r="S436" s="30" t="n"/>
      <c r="T436" s="26" t="n"/>
      <c r="U436" s="26" t="n"/>
      <c r="V436" s="28" t="n"/>
      <c r="W436" s="32" t="n"/>
      <c r="X436" s="32" t="n"/>
      <c r="Y436" s="33">
        <f>IFERROR(IF(OR($R436="",$S436=""),"",ROUND(MOD($S436-$R436,1)*1440,0)),"")</f>
        <v/>
      </c>
      <c r="Z436" s="11">
        <f>IFERROR(IF(OR($T436&lt;&gt;"Delivered",$S436="",$K436=""),"",IF($S436&lt;=$K436,"Yes","No")),"")</f>
        <v/>
      </c>
      <c r="AA436" s="33">
        <f>IFERROR(IF(OR($T436&lt;&gt;"Delivered",$S436="",$K436=""),"",ROUND(MAX(0,($S436-$K436)*1440),0)),"")</f>
        <v/>
      </c>
      <c r="AB436" s="53">
        <f>IFERROR(IF(OR($P436="",$O436=""),"",$P436-$O436),"")</f>
        <v/>
      </c>
      <c r="AC436" s="35">
        <f>IFERROR(IF($P436="","",ROUND($P436*'Settings'!$B$6,2)),"")</f>
        <v/>
      </c>
      <c r="AD436" s="35">
        <f>IFERROR(IF($W436="","",MAX(0,$W436-IF($X436="",0,$X436))),"")</f>
        <v/>
      </c>
      <c r="AE436" s="16">
        <f>IFERROR(IF(COUNTA($A436:$X436)=0,"",IF(OR($A436="",$B436="",$C436="",$D436="",$E436="",$F436="",$G436="",$H436="",$I436="",$L436="",$M436="",$N436="",$T436=""),"Missing required field",IF(COUNTIFS($A$4:$A$1000,$A436,$B$4:$B$1000,$B436,$C$4:$C$1000,$C436)&gt;1,"Duplicate route stop",IF(OR($J436="",$K436=""),"Missing delivery window",IF($K436&lt;=$J436,"Invalid delivery window",IF(IFERROR(INDEX('Fleet Roster'!$C$4:$C$103,MATCH($L436,'Fleet Roster'!$A$4:$A$103,0)),"Not found")&lt;&gt;"Active","Driver not active",IF(IFERROR(INDEX('Fleet Roster'!$I$4:$I$103,MATCH($M436,'Fleet Roster'!$E$4:$E$103,0)),"Not found")&lt;&gt;"Active","Vehicle unavailable",IF(AND($T436="Delivered",OR($S436="",$P436="")),"Delivered row incomplete",IF(AND(OR($T436="Attempted",$T436="Exception"),$U436=""),"Missing exception code",IF(OR(NOT(ISNUMBER($N436)),$N436&lt;0,$N436&gt;'Settings'!$B$9),"Invalid package count",IF(OR(NOT(ISNUMBER($O436)),AND($P436&lt;&gt;"",NOT(ISNUMBER($P436))),$O436&lt;0,$O436&gt;'Settings'!$B$10,$P436&lt;0,$P436&gt;'Settings'!$B$10),"Invalid miles",IF($X436&gt;$W436,"COD collected exceeds amount","OK")))))))))))),"Review row")</f>
        <v/>
      </c>
    </row>
    <row r="437">
      <c r="A437" s="51" t="n"/>
      <c r="B437" s="26" t="n"/>
      <c r="C437" s="27" t="n"/>
      <c r="D437" s="26" t="n"/>
      <c r="E437" s="26" t="n"/>
      <c r="F437" s="28" t="n"/>
      <c r="G437" s="26" t="n"/>
      <c r="H437" s="26" t="n"/>
      <c r="I437" s="29" t="n"/>
      <c r="J437" s="30" t="n"/>
      <c r="K437" s="30" t="n"/>
      <c r="L437" s="26" t="n"/>
      <c r="M437" s="26" t="n"/>
      <c r="N437" s="27" t="n"/>
      <c r="O437" s="52" t="n"/>
      <c r="P437" s="52" t="n"/>
      <c r="Q437" s="30" t="n"/>
      <c r="R437" s="30" t="n"/>
      <c r="S437" s="30" t="n"/>
      <c r="T437" s="26" t="n"/>
      <c r="U437" s="26" t="n"/>
      <c r="V437" s="28" t="n"/>
      <c r="W437" s="32" t="n"/>
      <c r="X437" s="32" t="n"/>
      <c r="Y437" s="33">
        <f>IFERROR(IF(OR($R437="",$S437=""),"",ROUND(MOD($S437-$R437,1)*1440,0)),"")</f>
        <v/>
      </c>
      <c r="Z437" s="11">
        <f>IFERROR(IF(OR($T437&lt;&gt;"Delivered",$S437="",$K437=""),"",IF($S437&lt;=$K437,"Yes","No")),"")</f>
        <v/>
      </c>
      <c r="AA437" s="33">
        <f>IFERROR(IF(OR($T437&lt;&gt;"Delivered",$S437="",$K437=""),"",ROUND(MAX(0,($S437-$K437)*1440),0)),"")</f>
        <v/>
      </c>
      <c r="AB437" s="53">
        <f>IFERROR(IF(OR($P437="",$O437=""),"",$P437-$O437),"")</f>
        <v/>
      </c>
      <c r="AC437" s="35">
        <f>IFERROR(IF($P437="","",ROUND($P437*'Settings'!$B$6,2)),"")</f>
        <v/>
      </c>
      <c r="AD437" s="35">
        <f>IFERROR(IF($W437="","",MAX(0,$W437-IF($X437="",0,$X437))),"")</f>
        <v/>
      </c>
      <c r="AE437" s="16">
        <f>IFERROR(IF(COUNTA($A437:$X437)=0,"",IF(OR($A437="",$B437="",$C437="",$D437="",$E437="",$F437="",$G437="",$H437="",$I437="",$L437="",$M437="",$N437="",$T437=""),"Missing required field",IF(COUNTIFS($A$4:$A$1000,$A437,$B$4:$B$1000,$B437,$C$4:$C$1000,$C437)&gt;1,"Duplicate route stop",IF(OR($J437="",$K437=""),"Missing delivery window",IF($K437&lt;=$J437,"Invalid delivery window",IF(IFERROR(INDEX('Fleet Roster'!$C$4:$C$103,MATCH($L437,'Fleet Roster'!$A$4:$A$103,0)),"Not found")&lt;&gt;"Active","Driver not active",IF(IFERROR(INDEX('Fleet Roster'!$I$4:$I$103,MATCH($M437,'Fleet Roster'!$E$4:$E$103,0)),"Not found")&lt;&gt;"Active","Vehicle unavailable",IF(AND($T437="Delivered",OR($S437="",$P437="")),"Delivered row incomplete",IF(AND(OR($T437="Attempted",$T437="Exception"),$U437=""),"Missing exception code",IF(OR(NOT(ISNUMBER($N437)),$N437&lt;0,$N437&gt;'Settings'!$B$9),"Invalid package count",IF(OR(NOT(ISNUMBER($O437)),AND($P437&lt;&gt;"",NOT(ISNUMBER($P437))),$O437&lt;0,$O437&gt;'Settings'!$B$10,$P437&lt;0,$P437&gt;'Settings'!$B$10),"Invalid miles",IF($X437&gt;$W437,"COD collected exceeds amount","OK")))))))))))),"Review row")</f>
        <v/>
      </c>
    </row>
    <row r="438">
      <c r="A438" s="51" t="n"/>
      <c r="B438" s="26" t="n"/>
      <c r="C438" s="27" t="n"/>
      <c r="D438" s="26" t="n"/>
      <c r="E438" s="26" t="n"/>
      <c r="F438" s="28" t="n"/>
      <c r="G438" s="26" t="n"/>
      <c r="H438" s="26" t="n"/>
      <c r="I438" s="29" t="n"/>
      <c r="J438" s="30" t="n"/>
      <c r="K438" s="30" t="n"/>
      <c r="L438" s="26" t="n"/>
      <c r="M438" s="26" t="n"/>
      <c r="N438" s="27" t="n"/>
      <c r="O438" s="52" t="n"/>
      <c r="P438" s="52" t="n"/>
      <c r="Q438" s="30" t="n"/>
      <c r="R438" s="30" t="n"/>
      <c r="S438" s="30" t="n"/>
      <c r="T438" s="26" t="n"/>
      <c r="U438" s="26" t="n"/>
      <c r="V438" s="28" t="n"/>
      <c r="W438" s="32" t="n"/>
      <c r="X438" s="32" t="n"/>
      <c r="Y438" s="33">
        <f>IFERROR(IF(OR($R438="",$S438=""),"",ROUND(MOD($S438-$R438,1)*1440,0)),"")</f>
        <v/>
      </c>
      <c r="Z438" s="11">
        <f>IFERROR(IF(OR($T438&lt;&gt;"Delivered",$S438="",$K438=""),"",IF($S438&lt;=$K438,"Yes","No")),"")</f>
        <v/>
      </c>
      <c r="AA438" s="33">
        <f>IFERROR(IF(OR($T438&lt;&gt;"Delivered",$S438="",$K438=""),"",ROUND(MAX(0,($S438-$K438)*1440),0)),"")</f>
        <v/>
      </c>
      <c r="AB438" s="53">
        <f>IFERROR(IF(OR($P438="",$O438=""),"",$P438-$O438),"")</f>
        <v/>
      </c>
      <c r="AC438" s="35">
        <f>IFERROR(IF($P438="","",ROUND($P438*'Settings'!$B$6,2)),"")</f>
        <v/>
      </c>
      <c r="AD438" s="35">
        <f>IFERROR(IF($W438="","",MAX(0,$W438-IF($X438="",0,$X438))),"")</f>
        <v/>
      </c>
      <c r="AE438" s="16">
        <f>IFERROR(IF(COUNTA($A438:$X438)=0,"",IF(OR($A438="",$B438="",$C438="",$D438="",$E438="",$F438="",$G438="",$H438="",$I438="",$L438="",$M438="",$N438="",$T438=""),"Missing required field",IF(COUNTIFS($A$4:$A$1000,$A438,$B$4:$B$1000,$B438,$C$4:$C$1000,$C438)&gt;1,"Duplicate route stop",IF(OR($J438="",$K438=""),"Missing delivery window",IF($K438&lt;=$J438,"Invalid delivery window",IF(IFERROR(INDEX('Fleet Roster'!$C$4:$C$103,MATCH($L438,'Fleet Roster'!$A$4:$A$103,0)),"Not found")&lt;&gt;"Active","Driver not active",IF(IFERROR(INDEX('Fleet Roster'!$I$4:$I$103,MATCH($M438,'Fleet Roster'!$E$4:$E$103,0)),"Not found")&lt;&gt;"Active","Vehicle unavailable",IF(AND($T438="Delivered",OR($S438="",$P438="")),"Delivered row incomplete",IF(AND(OR($T438="Attempted",$T438="Exception"),$U438=""),"Missing exception code",IF(OR(NOT(ISNUMBER($N438)),$N438&lt;0,$N438&gt;'Settings'!$B$9),"Invalid package count",IF(OR(NOT(ISNUMBER($O438)),AND($P438&lt;&gt;"",NOT(ISNUMBER($P438))),$O438&lt;0,$O438&gt;'Settings'!$B$10,$P438&lt;0,$P438&gt;'Settings'!$B$10),"Invalid miles",IF($X438&gt;$W438,"COD collected exceeds amount","OK")))))))))))),"Review row")</f>
        <v/>
      </c>
    </row>
    <row r="439">
      <c r="A439" s="51" t="n"/>
      <c r="B439" s="26" t="n"/>
      <c r="C439" s="27" t="n"/>
      <c r="D439" s="26" t="n"/>
      <c r="E439" s="26" t="n"/>
      <c r="F439" s="28" t="n"/>
      <c r="G439" s="26" t="n"/>
      <c r="H439" s="26" t="n"/>
      <c r="I439" s="29" t="n"/>
      <c r="J439" s="30" t="n"/>
      <c r="K439" s="30" t="n"/>
      <c r="L439" s="26" t="n"/>
      <c r="M439" s="26" t="n"/>
      <c r="N439" s="27" t="n"/>
      <c r="O439" s="52" t="n"/>
      <c r="P439" s="52" t="n"/>
      <c r="Q439" s="30" t="n"/>
      <c r="R439" s="30" t="n"/>
      <c r="S439" s="30" t="n"/>
      <c r="T439" s="26" t="n"/>
      <c r="U439" s="26" t="n"/>
      <c r="V439" s="28" t="n"/>
      <c r="W439" s="32" t="n"/>
      <c r="X439" s="32" t="n"/>
      <c r="Y439" s="33">
        <f>IFERROR(IF(OR($R439="",$S439=""),"",ROUND(MOD($S439-$R439,1)*1440,0)),"")</f>
        <v/>
      </c>
      <c r="Z439" s="11">
        <f>IFERROR(IF(OR($T439&lt;&gt;"Delivered",$S439="",$K439=""),"",IF($S439&lt;=$K439,"Yes","No")),"")</f>
        <v/>
      </c>
      <c r="AA439" s="33">
        <f>IFERROR(IF(OR($T439&lt;&gt;"Delivered",$S439="",$K439=""),"",ROUND(MAX(0,($S439-$K439)*1440),0)),"")</f>
        <v/>
      </c>
      <c r="AB439" s="53">
        <f>IFERROR(IF(OR($P439="",$O439=""),"",$P439-$O439),"")</f>
        <v/>
      </c>
      <c r="AC439" s="35">
        <f>IFERROR(IF($P439="","",ROUND($P439*'Settings'!$B$6,2)),"")</f>
        <v/>
      </c>
      <c r="AD439" s="35">
        <f>IFERROR(IF($W439="","",MAX(0,$W439-IF($X439="",0,$X439))),"")</f>
        <v/>
      </c>
      <c r="AE439" s="16">
        <f>IFERROR(IF(COUNTA($A439:$X439)=0,"",IF(OR($A439="",$B439="",$C439="",$D439="",$E439="",$F439="",$G439="",$H439="",$I439="",$L439="",$M439="",$N439="",$T439=""),"Missing required field",IF(COUNTIFS($A$4:$A$1000,$A439,$B$4:$B$1000,$B439,$C$4:$C$1000,$C439)&gt;1,"Duplicate route stop",IF(OR($J439="",$K439=""),"Missing delivery window",IF($K439&lt;=$J439,"Invalid delivery window",IF(IFERROR(INDEX('Fleet Roster'!$C$4:$C$103,MATCH($L439,'Fleet Roster'!$A$4:$A$103,0)),"Not found")&lt;&gt;"Active","Driver not active",IF(IFERROR(INDEX('Fleet Roster'!$I$4:$I$103,MATCH($M439,'Fleet Roster'!$E$4:$E$103,0)),"Not found")&lt;&gt;"Active","Vehicle unavailable",IF(AND($T439="Delivered",OR($S439="",$P439="")),"Delivered row incomplete",IF(AND(OR($T439="Attempted",$T439="Exception"),$U439=""),"Missing exception code",IF(OR(NOT(ISNUMBER($N439)),$N439&lt;0,$N439&gt;'Settings'!$B$9),"Invalid package count",IF(OR(NOT(ISNUMBER($O439)),AND($P439&lt;&gt;"",NOT(ISNUMBER($P439))),$O439&lt;0,$O439&gt;'Settings'!$B$10,$P439&lt;0,$P439&gt;'Settings'!$B$10),"Invalid miles",IF($X439&gt;$W439,"COD collected exceeds amount","OK")))))))))))),"Review row")</f>
        <v/>
      </c>
    </row>
    <row r="440">
      <c r="A440" s="51" t="n"/>
      <c r="B440" s="26" t="n"/>
      <c r="C440" s="27" t="n"/>
      <c r="D440" s="26" t="n"/>
      <c r="E440" s="26" t="n"/>
      <c r="F440" s="28" t="n"/>
      <c r="G440" s="26" t="n"/>
      <c r="H440" s="26" t="n"/>
      <c r="I440" s="29" t="n"/>
      <c r="J440" s="30" t="n"/>
      <c r="K440" s="30" t="n"/>
      <c r="L440" s="26" t="n"/>
      <c r="M440" s="26" t="n"/>
      <c r="N440" s="27" t="n"/>
      <c r="O440" s="52" t="n"/>
      <c r="P440" s="52" t="n"/>
      <c r="Q440" s="30" t="n"/>
      <c r="R440" s="30" t="n"/>
      <c r="S440" s="30" t="n"/>
      <c r="T440" s="26" t="n"/>
      <c r="U440" s="26" t="n"/>
      <c r="V440" s="28" t="n"/>
      <c r="W440" s="32" t="n"/>
      <c r="X440" s="32" t="n"/>
      <c r="Y440" s="33">
        <f>IFERROR(IF(OR($R440="",$S440=""),"",ROUND(MOD($S440-$R440,1)*1440,0)),"")</f>
        <v/>
      </c>
      <c r="Z440" s="11">
        <f>IFERROR(IF(OR($T440&lt;&gt;"Delivered",$S440="",$K440=""),"",IF($S440&lt;=$K440,"Yes","No")),"")</f>
        <v/>
      </c>
      <c r="AA440" s="33">
        <f>IFERROR(IF(OR($T440&lt;&gt;"Delivered",$S440="",$K440=""),"",ROUND(MAX(0,($S440-$K440)*1440),0)),"")</f>
        <v/>
      </c>
      <c r="AB440" s="53">
        <f>IFERROR(IF(OR($P440="",$O440=""),"",$P440-$O440),"")</f>
        <v/>
      </c>
      <c r="AC440" s="35">
        <f>IFERROR(IF($P440="","",ROUND($P440*'Settings'!$B$6,2)),"")</f>
        <v/>
      </c>
      <c r="AD440" s="35">
        <f>IFERROR(IF($W440="","",MAX(0,$W440-IF($X440="",0,$X440))),"")</f>
        <v/>
      </c>
      <c r="AE440" s="16">
        <f>IFERROR(IF(COUNTA($A440:$X440)=0,"",IF(OR($A440="",$B440="",$C440="",$D440="",$E440="",$F440="",$G440="",$H440="",$I440="",$L440="",$M440="",$N440="",$T440=""),"Missing required field",IF(COUNTIFS($A$4:$A$1000,$A440,$B$4:$B$1000,$B440,$C$4:$C$1000,$C440)&gt;1,"Duplicate route stop",IF(OR($J440="",$K440=""),"Missing delivery window",IF($K440&lt;=$J440,"Invalid delivery window",IF(IFERROR(INDEX('Fleet Roster'!$C$4:$C$103,MATCH($L440,'Fleet Roster'!$A$4:$A$103,0)),"Not found")&lt;&gt;"Active","Driver not active",IF(IFERROR(INDEX('Fleet Roster'!$I$4:$I$103,MATCH($M440,'Fleet Roster'!$E$4:$E$103,0)),"Not found")&lt;&gt;"Active","Vehicle unavailable",IF(AND($T440="Delivered",OR($S440="",$P440="")),"Delivered row incomplete",IF(AND(OR($T440="Attempted",$T440="Exception"),$U440=""),"Missing exception code",IF(OR(NOT(ISNUMBER($N440)),$N440&lt;0,$N440&gt;'Settings'!$B$9),"Invalid package count",IF(OR(NOT(ISNUMBER($O440)),AND($P440&lt;&gt;"",NOT(ISNUMBER($P440))),$O440&lt;0,$O440&gt;'Settings'!$B$10,$P440&lt;0,$P440&gt;'Settings'!$B$10),"Invalid miles",IF($X440&gt;$W440,"COD collected exceeds amount","OK")))))))))))),"Review row")</f>
        <v/>
      </c>
    </row>
    <row r="441">
      <c r="A441" s="51" t="n"/>
      <c r="B441" s="26" t="n"/>
      <c r="C441" s="27" t="n"/>
      <c r="D441" s="26" t="n"/>
      <c r="E441" s="26" t="n"/>
      <c r="F441" s="28" t="n"/>
      <c r="G441" s="26" t="n"/>
      <c r="H441" s="26" t="n"/>
      <c r="I441" s="29" t="n"/>
      <c r="J441" s="30" t="n"/>
      <c r="K441" s="30" t="n"/>
      <c r="L441" s="26" t="n"/>
      <c r="M441" s="26" t="n"/>
      <c r="N441" s="27" t="n"/>
      <c r="O441" s="52" t="n"/>
      <c r="P441" s="52" t="n"/>
      <c r="Q441" s="30" t="n"/>
      <c r="R441" s="30" t="n"/>
      <c r="S441" s="30" t="n"/>
      <c r="T441" s="26" t="n"/>
      <c r="U441" s="26" t="n"/>
      <c r="V441" s="28" t="n"/>
      <c r="W441" s="32" t="n"/>
      <c r="X441" s="32" t="n"/>
      <c r="Y441" s="33">
        <f>IFERROR(IF(OR($R441="",$S441=""),"",ROUND(MOD($S441-$R441,1)*1440,0)),"")</f>
        <v/>
      </c>
      <c r="Z441" s="11">
        <f>IFERROR(IF(OR($T441&lt;&gt;"Delivered",$S441="",$K441=""),"",IF($S441&lt;=$K441,"Yes","No")),"")</f>
        <v/>
      </c>
      <c r="AA441" s="33">
        <f>IFERROR(IF(OR($T441&lt;&gt;"Delivered",$S441="",$K441=""),"",ROUND(MAX(0,($S441-$K441)*1440),0)),"")</f>
        <v/>
      </c>
      <c r="AB441" s="53">
        <f>IFERROR(IF(OR($P441="",$O441=""),"",$P441-$O441),"")</f>
        <v/>
      </c>
      <c r="AC441" s="35">
        <f>IFERROR(IF($P441="","",ROUND($P441*'Settings'!$B$6,2)),"")</f>
        <v/>
      </c>
      <c r="AD441" s="35">
        <f>IFERROR(IF($W441="","",MAX(0,$W441-IF($X441="",0,$X441))),"")</f>
        <v/>
      </c>
      <c r="AE441" s="16">
        <f>IFERROR(IF(COUNTA($A441:$X441)=0,"",IF(OR($A441="",$B441="",$C441="",$D441="",$E441="",$F441="",$G441="",$H441="",$I441="",$L441="",$M441="",$N441="",$T441=""),"Missing required field",IF(COUNTIFS($A$4:$A$1000,$A441,$B$4:$B$1000,$B441,$C$4:$C$1000,$C441)&gt;1,"Duplicate route stop",IF(OR($J441="",$K441=""),"Missing delivery window",IF($K441&lt;=$J441,"Invalid delivery window",IF(IFERROR(INDEX('Fleet Roster'!$C$4:$C$103,MATCH($L441,'Fleet Roster'!$A$4:$A$103,0)),"Not found")&lt;&gt;"Active","Driver not active",IF(IFERROR(INDEX('Fleet Roster'!$I$4:$I$103,MATCH($M441,'Fleet Roster'!$E$4:$E$103,0)),"Not found")&lt;&gt;"Active","Vehicle unavailable",IF(AND($T441="Delivered",OR($S441="",$P441="")),"Delivered row incomplete",IF(AND(OR($T441="Attempted",$T441="Exception"),$U441=""),"Missing exception code",IF(OR(NOT(ISNUMBER($N441)),$N441&lt;0,$N441&gt;'Settings'!$B$9),"Invalid package count",IF(OR(NOT(ISNUMBER($O441)),AND($P441&lt;&gt;"",NOT(ISNUMBER($P441))),$O441&lt;0,$O441&gt;'Settings'!$B$10,$P441&lt;0,$P441&gt;'Settings'!$B$10),"Invalid miles",IF($X441&gt;$W441,"COD collected exceeds amount","OK")))))))))))),"Review row")</f>
        <v/>
      </c>
    </row>
    <row r="442">
      <c r="A442" s="51" t="n"/>
      <c r="B442" s="26" t="n"/>
      <c r="C442" s="27" t="n"/>
      <c r="D442" s="26" t="n"/>
      <c r="E442" s="26" t="n"/>
      <c r="F442" s="28" t="n"/>
      <c r="G442" s="26" t="n"/>
      <c r="H442" s="26" t="n"/>
      <c r="I442" s="29" t="n"/>
      <c r="J442" s="30" t="n"/>
      <c r="K442" s="30" t="n"/>
      <c r="L442" s="26" t="n"/>
      <c r="M442" s="26" t="n"/>
      <c r="N442" s="27" t="n"/>
      <c r="O442" s="52" t="n"/>
      <c r="P442" s="52" t="n"/>
      <c r="Q442" s="30" t="n"/>
      <c r="R442" s="30" t="n"/>
      <c r="S442" s="30" t="n"/>
      <c r="T442" s="26" t="n"/>
      <c r="U442" s="26" t="n"/>
      <c r="V442" s="28" t="n"/>
      <c r="W442" s="32" t="n"/>
      <c r="X442" s="32" t="n"/>
      <c r="Y442" s="33">
        <f>IFERROR(IF(OR($R442="",$S442=""),"",ROUND(MOD($S442-$R442,1)*1440,0)),"")</f>
        <v/>
      </c>
      <c r="Z442" s="11">
        <f>IFERROR(IF(OR($T442&lt;&gt;"Delivered",$S442="",$K442=""),"",IF($S442&lt;=$K442,"Yes","No")),"")</f>
        <v/>
      </c>
      <c r="AA442" s="33">
        <f>IFERROR(IF(OR($T442&lt;&gt;"Delivered",$S442="",$K442=""),"",ROUND(MAX(0,($S442-$K442)*1440),0)),"")</f>
        <v/>
      </c>
      <c r="AB442" s="53">
        <f>IFERROR(IF(OR($P442="",$O442=""),"",$P442-$O442),"")</f>
        <v/>
      </c>
      <c r="AC442" s="35">
        <f>IFERROR(IF($P442="","",ROUND($P442*'Settings'!$B$6,2)),"")</f>
        <v/>
      </c>
      <c r="AD442" s="35">
        <f>IFERROR(IF($W442="","",MAX(0,$W442-IF($X442="",0,$X442))),"")</f>
        <v/>
      </c>
      <c r="AE442" s="16">
        <f>IFERROR(IF(COUNTA($A442:$X442)=0,"",IF(OR($A442="",$B442="",$C442="",$D442="",$E442="",$F442="",$G442="",$H442="",$I442="",$L442="",$M442="",$N442="",$T442=""),"Missing required field",IF(COUNTIFS($A$4:$A$1000,$A442,$B$4:$B$1000,$B442,$C$4:$C$1000,$C442)&gt;1,"Duplicate route stop",IF(OR($J442="",$K442=""),"Missing delivery window",IF($K442&lt;=$J442,"Invalid delivery window",IF(IFERROR(INDEX('Fleet Roster'!$C$4:$C$103,MATCH($L442,'Fleet Roster'!$A$4:$A$103,0)),"Not found")&lt;&gt;"Active","Driver not active",IF(IFERROR(INDEX('Fleet Roster'!$I$4:$I$103,MATCH($M442,'Fleet Roster'!$E$4:$E$103,0)),"Not found")&lt;&gt;"Active","Vehicle unavailable",IF(AND($T442="Delivered",OR($S442="",$P442="")),"Delivered row incomplete",IF(AND(OR($T442="Attempted",$T442="Exception"),$U442=""),"Missing exception code",IF(OR(NOT(ISNUMBER($N442)),$N442&lt;0,$N442&gt;'Settings'!$B$9),"Invalid package count",IF(OR(NOT(ISNUMBER($O442)),AND($P442&lt;&gt;"",NOT(ISNUMBER($P442))),$O442&lt;0,$O442&gt;'Settings'!$B$10,$P442&lt;0,$P442&gt;'Settings'!$B$10),"Invalid miles",IF($X442&gt;$W442,"COD collected exceeds amount","OK")))))))))))),"Review row")</f>
        <v/>
      </c>
    </row>
    <row r="443">
      <c r="A443" s="51" t="n"/>
      <c r="B443" s="26" t="n"/>
      <c r="C443" s="27" t="n"/>
      <c r="D443" s="26" t="n"/>
      <c r="E443" s="26" t="n"/>
      <c r="F443" s="28" t="n"/>
      <c r="G443" s="26" t="n"/>
      <c r="H443" s="26" t="n"/>
      <c r="I443" s="29" t="n"/>
      <c r="J443" s="30" t="n"/>
      <c r="K443" s="30" t="n"/>
      <c r="L443" s="26" t="n"/>
      <c r="M443" s="26" t="n"/>
      <c r="N443" s="27" t="n"/>
      <c r="O443" s="52" t="n"/>
      <c r="P443" s="52" t="n"/>
      <c r="Q443" s="30" t="n"/>
      <c r="R443" s="30" t="n"/>
      <c r="S443" s="30" t="n"/>
      <c r="T443" s="26" t="n"/>
      <c r="U443" s="26" t="n"/>
      <c r="V443" s="28" t="n"/>
      <c r="W443" s="32" t="n"/>
      <c r="X443" s="32" t="n"/>
      <c r="Y443" s="33">
        <f>IFERROR(IF(OR($R443="",$S443=""),"",ROUND(MOD($S443-$R443,1)*1440,0)),"")</f>
        <v/>
      </c>
      <c r="Z443" s="11">
        <f>IFERROR(IF(OR($T443&lt;&gt;"Delivered",$S443="",$K443=""),"",IF($S443&lt;=$K443,"Yes","No")),"")</f>
        <v/>
      </c>
      <c r="AA443" s="33">
        <f>IFERROR(IF(OR($T443&lt;&gt;"Delivered",$S443="",$K443=""),"",ROUND(MAX(0,($S443-$K443)*1440),0)),"")</f>
        <v/>
      </c>
      <c r="AB443" s="53">
        <f>IFERROR(IF(OR($P443="",$O443=""),"",$P443-$O443),"")</f>
        <v/>
      </c>
      <c r="AC443" s="35">
        <f>IFERROR(IF($P443="","",ROUND($P443*'Settings'!$B$6,2)),"")</f>
        <v/>
      </c>
      <c r="AD443" s="35">
        <f>IFERROR(IF($W443="","",MAX(0,$W443-IF($X443="",0,$X443))),"")</f>
        <v/>
      </c>
      <c r="AE443" s="16">
        <f>IFERROR(IF(COUNTA($A443:$X443)=0,"",IF(OR($A443="",$B443="",$C443="",$D443="",$E443="",$F443="",$G443="",$H443="",$I443="",$L443="",$M443="",$N443="",$T443=""),"Missing required field",IF(COUNTIFS($A$4:$A$1000,$A443,$B$4:$B$1000,$B443,$C$4:$C$1000,$C443)&gt;1,"Duplicate route stop",IF(OR($J443="",$K443=""),"Missing delivery window",IF($K443&lt;=$J443,"Invalid delivery window",IF(IFERROR(INDEX('Fleet Roster'!$C$4:$C$103,MATCH($L443,'Fleet Roster'!$A$4:$A$103,0)),"Not found")&lt;&gt;"Active","Driver not active",IF(IFERROR(INDEX('Fleet Roster'!$I$4:$I$103,MATCH($M443,'Fleet Roster'!$E$4:$E$103,0)),"Not found")&lt;&gt;"Active","Vehicle unavailable",IF(AND($T443="Delivered",OR($S443="",$P443="")),"Delivered row incomplete",IF(AND(OR($T443="Attempted",$T443="Exception"),$U443=""),"Missing exception code",IF(OR(NOT(ISNUMBER($N443)),$N443&lt;0,$N443&gt;'Settings'!$B$9),"Invalid package count",IF(OR(NOT(ISNUMBER($O443)),AND($P443&lt;&gt;"",NOT(ISNUMBER($P443))),$O443&lt;0,$O443&gt;'Settings'!$B$10,$P443&lt;0,$P443&gt;'Settings'!$B$10),"Invalid miles",IF($X443&gt;$W443,"COD collected exceeds amount","OK")))))))))))),"Review row")</f>
        <v/>
      </c>
    </row>
    <row r="444">
      <c r="A444" s="51" t="n"/>
      <c r="B444" s="26" t="n"/>
      <c r="C444" s="27" t="n"/>
      <c r="D444" s="26" t="n"/>
      <c r="E444" s="26" t="n"/>
      <c r="F444" s="28" t="n"/>
      <c r="G444" s="26" t="n"/>
      <c r="H444" s="26" t="n"/>
      <c r="I444" s="29" t="n"/>
      <c r="J444" s="30" t="n"/>
      <c r="K444" s="30" t="n"/>
      <c r="L444" s="26" t="n"/>
      <c r="M444" s="26" t="n"/>
      <c r="N444" s="27" t="n"/>
      <c r="O444" s="52" t="n"/>
      <c r="P444" s="52" t="n"/>
      <c r="Q444" s="30" t="n"/>
      <c r="R444" s="30" t="n"/>
      <c r="S444" s="30" t="n"/>
      <c r="T444" s="26" t="n"/>
      <c r="U444" s="26" t="n"/>
      <c r="V444" s="28" t="n"/>
      <c r="W444" s="32" t="n"/>
      <c r="X444" s="32" t="n"/>
      <c r="Y444" s="33">
        <f>IFERROR(IF(OR($R444="",$S444=""),"",ROUND(MOD($S444-$R444,1)*1440,0)),"")</f>
        <v/>
      </c>
      <c r="Z444" s="11">
        <f>IFERROR(IF(OR($T444&lt;&gt;"Delivered",$S444="",$K444=""),"",IF($S444&lt;=$K444,"Yes","No")),"")</f>
        <v/>
      </c>
      <c r="AA444" s="33">
        <f>IFERROR(IF(OR($T444&lt;&gt;"Delivered",$S444="",$K444=""),"",ROUND(MAX(0,($S444-$K444)*1440),0)),"")</f>
        <v/>
      </c>
      <c r="AB444" s="53">
        <f>IFERROR(IF(OR($P444="",$O444=""),"",$P444-$O444),"")</f>
        <v/>
      </c>
      <c r="AC444" s="35">
        <f>IFERROR(IF($P444="","",ROUND($P444*'Settings'!$B$6,2)),"")</f>
        <v/>
      </c>
      <c r="AD444" s="35">
        <f>IFERROR(IF($W444="","",MAX(0,$W444-IF($X444="",0,$X444))),"")</f>
        <v/>
      </c>
      <c r="AE444" s="16">
        <f>IFERROR(IF(COUNTA($A444:$X444)=0,"",IF(OR($A444="",$B444="",$C444="",$D444="",$E444="",$F444="",$G444="",$H444="",$I444="",$L444="",$M444="",$N444="",$T444=""),"Missing required field",IF(COUNTIFS($A$4:$A$1000,$A444,$B$4:$B$1000,$B444,$C$4:$C$1000,$C444)&gt;1,"Duplicate route stop",IF(OR($J444="",$K444=""),"Missing delivery window",IF($K444&lt;=$J444,"Invalid delivery window",IF(IFERROR(INDEX('Fleet Roster'!$C$4:$C$103,MATCH($L444,'Fleet Roster'!$A$4:$A$103,0)),"Not found")&lt;&gt;"Active","Driver not active",IF(IFERROR(INDEX('Fleet Roster'!$I$4:$I$103,MATCH($M444,'Fleet Roster'!$E$4:$E$103,0)),"Not found")&lt;&gt;"Active","Vehicle unavailable",IF(AND($T444="Delivered",OR($S444="",$P444="")),"Delivered row incomplete",IF(AND(OR($T444="Attempted",$T444="Exception"),$U444=""),"Missing exception code",IF(OR(NOT(ISNUMBER($N444)),$N444&lt;0,$N444&gt;'Settings'!$B$9),"Invalid package count",IF(OR(NOT(ISNUMBER($O444)),AND($P444&lt;&gt;"",NOT(ISNUMBER($P444))),$O444&lt;0,$O444&gt;'Settings'!$B$10,$P444&lt;0,$P444&gt;'Settings'!$B$10),"Invalid miles",IF($X444&gt;$W444,"COD collected exceeds amount","OK")))))))))))),"Review row")</f>
        <v/>
      </c>
    </row>
    <row r="445">
      <c r="A445" s="51" t="n"/>
      <c r="B445" s="26" t="n"/>
      <c r="C445" s="27" t="n"/>
      <c r="D445" s="26" t="n"/>
      <c r="E445" s="26" t="n"/>
      <c r="F445" s="28" t="n"/>
      <c r="G445" s="26" t="n"/>
      <c r="H445" s="26" t="n"/>
      <c r="I445" s="29" t="n"/>
      <c r="J445" s="30" t="n"/>
      <c r="K445" s="30" t="n"/>
      <c r="L445" s="26" t="n"/>
      <c r="M445" s="26" t="n"/>
      <c r="N445" s="27" t="n"/>
      <c r="O445" s="52" t="n"/>
      <c r="P445" s="52" t="n"/>
      <c r="Q445" s="30" t="n"/>
      <c r="R445" s="30" t="n"/>
      <c r="S445" s="30" t="n"/>
      <c r="T445" s="26" t="n"/>
      <c r="U445" s="26" t="n"/>
      <c r="V445" s="28" t="n"/>
      <c r="W445" s="32" t="n"/>
      <c r="X445" s="32" t="n"/>
      <c r="Y445" s="33">
        <f>IFERROR(IF(OR($R445="",$S445=""),"",ROUND(MOD($S445-$R445,1)*1440,0)),"")</f>
        <v/>
      </c>
      <c r="Z445" s="11">
        <f>IFERROR(IF(OR($T445&lt;&gt;"Delivered",$S445="",$K445=""),"",IF($S445&lt;=$K445,"Yes","No")),"")</f>
        <v/>
      </c>
      <c r="AA445" s="33">
        <f>IFERROR(IF(OR($T445&lt;&gt;"Delivered",$S445="",$K445=""),"",ROUND(MAX(0,($S445-$K445)*1440),0)),"")</f>
        <v/>
      </c>
      <c r="AB445" s="53">
        <f>IFERROR(IF(OR($P445="",$O445=""),"",$P445-$O445),"")</f>
        <v/>
      </c>
      <c r="AC445" s="35">
        <f>IFERROR(IF($P445="","",ROUND($P445*'Settings'!$B$6,2)),"")</f>
        <v/>
      </c>
      <c r="AD445" s="35">
        <f>IFERROR(IF($W445="","",MAX(0,$W445-IF($X445="",0,$X445))),"")</f>
        <v/>
      </c>
      <c r="AE445" s="16">
        <f>IFERROR(IF(COUNTA($A445:$X445)=0,"",IF(OR($A445="",$B445="",$C445="",$D445="",$E445="",$F445="",$G445="",$H445="",$I445="",$L445="",$M445="",$N445="",$T445=""),"Missing required field",IF(COUNTIFS($A$4:$A$1000,$A445,$B$4:$B$1000,$B445,$C$4:$C$1000,$C445)&gt;1,"Duplicate route stop",IF(OR($J445="",$K445=""),"Missing delivery window",IF($K445&lt;=$J445,"Invalid delivery window",IF(IFERROR(INDEX('Fleet Roster'!$C$4:$C$103,MATCH($L445,'Fleet Roster'!$A$4:$A$103,0)),"Not found")&lt;&gt;"Active","Driver not active",IF(IFERROR(INDEX('Fleet Roster'!$I$4:$I$103,MATCH($M445,'Fleet Roster'!$E$4:$E$103,0)),"Not found")&lt;&gt;"Active","Vehicle unavailable",IF(AND($T445="Delivered",OR($S445="",$P445="")),"Delivered row incomplete",IF(AND(OR($T445="Attempted",$T445="Exception"),$U445=""),"Missing exception code",IF(OR(NOT(ISNUMBER($N445)),$N445&lt;0,$N445&gt;'Settings'!$B$9),"Invalid package count",IF(OR(NOT(ISNUMBER($O445)),AND($P445&lt;&gt;"",NOT(ISNUMBER($P445))),$O445&lt;0,$O445&gt;'Settings'!$B$10,$P445&lt;0,$P445&gt;'Settings'!$B$10),"Invalid miles",IF($X445&gt;$W445,"COD collected exceeds amount","OK")))))))))))),"Review row")</f>
        <v/>
      </c>
    </row>
    <row r="446">
      <c r="A446" s="51" t="n"/>
      <c r="B446" s="26" t="n"/>
      <c r="C446" s="27" t="n"/>
      <c r="D446" s="26" t="n"/>
      <c r="E446" s="26" t="n"/>
      <c r="F446" s="28" t="n"/>
      <c r="G446" s="26" t="n"/>
      <c r="H446" s="26" t="n"/>
      <c r="I446" s="29" t="n"/>
      <c r="J446" s="30" t="n"/>
      <c r="K446" s="30" t="n"/>
      <c r="L446" s="26" t="n"/>
      <c r="M446" s="26" t="n"/>
      <c r="N446" s="27" t="n"/>
      <c r="O446" s="52" t="n"/>
      <c r="P446" s="52" t="n"/>
      <c r="Q446" s="30" t="n"/>
      <c r="R446" s="30" t="n"/>
      <c r="S446" s="30" t="n"/>
      <c r="T446" s="26" t="n"/>
      <c r="U446" s="26" t="n"/>
      <c r="V446" s="28" t="n"/>
      <c r="W446" s="32" t="n"/>
      <c r="X446" s="32" t="n"/>
      <c r="Y446" s="33">
        <f>IFERROR(IF(OR($R446="",$S446=""),"",ROUND(MOD($S446-$R446,1)*1440,0)),"")</f>
        <v/>
      </c>
      <c r="Z446" s="11">
        <f>IFERROR(IF(OR($T446&lt;&gt;"Delivered",$S446="",$K446=""),"",IF($S446&lt;=$K446,"Yes","No")),"")</f>
        <v/>
      </c>
      <c r="AA446" s="33">
        <f>IFERROR(IF(OR($T446&lt;&gt;"Delivered",$S446="",$K446=""),"",ROUND(MAX(0,($S446-$K446)*1440),0)),"")</f>
        <v/>
      </c>
      <c r="AB446" s="53">
        <f>IFERROR(IF(OR($P446="",$O446=""),"",$P446-$O446),"")</f>
        <v/>
      </c>
      <c r="AC446" s="35">
        <f>IFERROR(IF($P446="","",ROUND($P446*'Settings'!$B$6,2)),"")</f>
        <v/>
      </c>
      <c r="AD446" s="35">
        <f>IFERROR(IF($W446="","",MAX(0,$W446-IF($X446="",0,$X446))),"")</f>
        <v/>
      </c>
      <c r="AE446" s="16">
        <f>IFERROR(IF(COUNTA($A446:$X446)=0,"",IF(OR($A446="",$B446="",$C446="",$D446="",$E446="",$F446="",$G446="",$H446="",$I446="",$L446="",$M446="",$N446="",$T446=""),"Missing required field",IF(COUNTIFS($A$4:$A$1000,$A446,$B$4:$B$1000,$B446,$C$4:$C$1000,$C446)&gt;1,"Duplicate route stop",IF(OR($J446="",$K446=""),"Missing delivery window",IF($K446&lt;=$J446,"Invalid delivery window",IF(IFERROR(INDEX('Fleet Roster'!$C$4:$C$103,MATCH($L446,'Fleet Roster'!$A$4:$A$103,0)),"Not found")&lt;&gt;"Active","Driver not active",IF(IFERROR(INDEX('Fleet Roster'!$I$4:$I$103,MATCH($M446,'Fleet Roster'!$E$4:$E$103,0)),"Not found")&lt;&gt;"Active","Vehicle unavailable",IF(AND($T446="Delivered",OR($S446="",$P446="")),"Delivered row incomplete",IF(AND(OR($T446="Attempted",$T446="Exception"),$U446=""),"Missing exception code",IF(OR(NOT(ISNUMBER($N446)),$N446&lt;0,$N446&gt;'Settings'!$B$9),"Invalid package count",IF(OR(NOT(ISNUMBER($O446)),AND($P446&lt;&gt;"",NOT(ISNUMBER($P446))),$O446&lt;0,$O446&gt;'Settings'!$B$10,$P446&lt;0,$P446&gt;'Settings'!$B$10),"Invalid miles",IF($X446&gt;$W446,"COD collected exceeds amount","OK")))))))))))),"Review row")</f>
        <v/>
      </c>
    </row>
    <row r="447">
      <c r="A447" s="51" t="n"/>
      <c r="B447" s="26" t="n"/>
      <c r="C447" s="27" t="n"/>
      <c r="D447" s="26" t="n"/>
      <c r="E447" s="26" t="n"/>
      <c r="F447" s="28" t="n"/>
      <c r="G447" s="26" t="n"/>
      <c r="H447" s="26" t="n"/>
      <c r="I447" s="29" t="n"/>
      <c r="J447" s="30" t="n"/>
      <c r="K447" s="30" t="n"/>
      <c r="L447" s="26" t="n"/>
      <c r="M447" s="26" t="n"/>
      <c r="N447" s="27" t="n"/>
      <c r="O447" s="52" t="n"/>
      <c r="P447" s="52" t="n"/>
      <c r="Q447" s="30" t="n"/>
      <c r="R447" s="30" t="n"/>
      <c r="S447" s="30" t="n"/>
      <c r="T447" s="26" t="n"/>
      <c r="U447" s="26" t="n"/>
      <c r="V447" s="28" t="n"/>
      <c r="W447" s="32" t="n"/>
      <c r="X447" s="32" t="n"/>
      <c r="Y447" s="33">
        <f>IFERROR(IF(OR($R447="",$S447=""),"",ROUND(MOD($S447-$R447,1)*1440,0)),"")</f>
        <v/>
      </c>
      <c r="Z447" s="11">
        <f>IFERROR(IF(OR($T447&lt;&gt;"Delivered",$S447="",$K447=""),"",IF($S447&lt;=$K447,"Yes","No")),"")</f>
        <v/>
      </c>
      <c r="AA447" s="33">
        <f>IFERROR(IF(OR($T447&lt;&gt;"Delivered",$S447="",$K447=""),"",ROUND(MAX(0,($S447-$K447)*1440),0)),"")</f>
        <v/>
      </c>
      <c r="AB447" s="53">
        <f>IFERROR(IF(OR($P447="",$O447=""),"",$P447-$O447),"")</f>
        <v/>
      </c>
      <c r="AC447" s="35">
        <f>IFERROR(IF($P447="","",ROUND($P447*'Settings'!$B$6,2)),"")</f>
        <v/>
      </c>
      <c r="AD447" s="35">
        <f>IFERROR(IF($W447="","",MAX(0,$W447-IF($X447="",0,$X447))),"")</f>
        <v/>
      </c>
      <c r="AE447" s="16">
        <f>IFERROR(IF(COUNTA($A447:$X447)=0,"",IF(OR($A447="",$B447="",$C447="",$D447="",$E447="",$F447="",$G447="",$H447="",$I447="",$L447="",$M447="",$N447="",$T447=""),"Missing required field",IF(COUNTIFS($A$4:$A$1000,$A447,$B$4:$B$1000,$B447,$C$4:$C$1000,$C447)&gt;1,"Duplicate route stop",IF(OR($J447="",$K447=""),"Missing delivery window",IF($K447&lt;=$J447,"Invalid delivery window",IF(IFERROR(INDEX('Fleet Roster'!$C$4:$C$103,MATCH($L447,'Fleet Roster'!$A$4:$A$103,0)),"Not found")&lt;&gt;"Active","Driver not active",IF(IFERROR(INDEX('Fleet Roster'!$I$4:$I$103,MATCH($M447,'Fleet Roster'!$E$4:$E$103,0)),"Not found")&lt;&gt;"Active","Vehicle unavailable",IF(AND($T447="Delivered",OR($S447="",$P447="")),"Delivered row incomplete",IF(AND(OR($T447="Attempted",$T447="Exception"),$U447=""),"Missing exception code",IF(OR(NOT(ISNUMBER($N447)),$N447&lt;0,$N447&gt;'Settings'!$B$9),"Invalid package count",IF(OR(NOT(ISNUMBER($O447)),AND($P447&lt;&gt;"",NOT(ISNUMBER($P447))),$O447&lt;0,$O447&gt;'Settings'!$B$10,$P447&lt;0,$P447&gt;'Settings'!$B$10),"Invalid miles",IF($X447&gt;$W447,"COD collected exceeds amount","OK")))))))))))),"Review row")</f>
        <v/>
      </c>
    </row>
    <row r="448">
      <c r="A448" s="51" t="n"/>
      <c r="B448" s="26" t="n"/>
      <c r="C448" s="27" t="n"/>
      <c r="D448" s="26" t="n"/>
      <c r="E448" s="26" t="n"/>
      <c r="F448" s="28" t="n"/>
      <c r="G448" s="26" t="n"/>
      <c r="H448" s="26" t="n"/>
      <c r="I448" s="29" t="n"/>
      <c r="J448" s="30" t="n"/>
      <c r="K448" s="30" t="n"/>
      <c r="L448" s="26" t="n"/>
      <c r="M448" s="26" t="n"/>
      <c r="N448" s="27" t="n"/>
      <c r="O448" s="52" t="n"/>
      <c r="P448" s="52" t="n"/>
      <c r="Q448" s="30" t="n"/>
      <c r="R448" s="30" t="n"/>
      <c r="S448" s="30" t="n"/>
      <c r="T448" s="26" t="n"/>
      <c r="U448" s="26" t="n"/>
      <c r="V448" s="28" t="n"/>
      <c r="W448" s="32" t="n"/>
      <c r="X448" s="32" t="n"/>
      <c r="Y448" s="33">
        <f>IFERROR(IF(OR($R448="",$S448=""),"",ROUND(MOD($S448-$R448,1)*1440,0)),"")</f>
        <v/>
      </c>
      <c r="Z448" s="11">
        <f>IFERROR(IF(OR($T448&lt;&gt;"Delivered",$S448="",$K448=""),"",IF($S448&lt;=$K448,"Yes","No")),"")</f>
        <v/>
      </c>
      <c r="AA448" s="33">
        <f>IFERROR(IF(OR($T448&lt;&gt;"Delivered",$S448="",$K448=""),"",ROUND(MAX(0,($S448-$K448)*1440),0)),"")</f>
        <v/>
      </c>
      <c r="AB448" s="53">
        <f>IFERROR(IF(OR($P448="",$O448=""),"",$P448-$O448),"")</f>
        <v/>
      </c>
      <c r="AC448" s="35">
        <f>IFERROR(IF($P448="","",ROUND($P448*'Settings'!$B$6,2)),"")</f>
        <v/>
      </c>
      <c r="AD448" s="35">
        <f>IFERROR(IF($W448="","",MAX(0,$W448-IF($X448="",0,$X448))),"")</f>
        <v/>
      </c>
      <c r="AE448" s="16">
        <f>IFERROR(IF(COUNTA($A448:$X448)=0,"",IF(OR($A448="",$B448="",$C448="",$D448="",$E448="",$F448="",$G448="",$H448="",$I448="",$L448="",$M448="",$N448="",$T448=""),"Missing required field",IF(COUNTIFS($A$4:$A$1000,$A448,$B$4:$B$1000,$B448,$C$4:$C$1000,$C448)&gt;1,"Duplicate route stop",IF(OR($J448="",$K448=""),"Missing delivery window",IF($K448&lt;=$J448,"Invalid delivery window",IF(IFERROR(INDEX('Fleet Roster'!$C$4:$C$103,MATCH($L448,'Fleet Roster'!$A$4:$A$103,0)),"Not found")&lt;&gt;"Active","Driver not active",IF(IFERROR(INDEX('Fleet Roster'!$I$4:$I$103,MATCH($M448,'Fleet Roster'!$E$4:$E$103,0)),"Not found")&lt;&gt;"Active","Vehicle unavailable",IF(AND($T448="Delivered",OR($S448="",$P448="")),"Delivered row incomplete",IF(AND(OR($T448="Attempted",$T448="Exception"),$U448=""),"Missing exception code",IF(OR(NOT(ISNUMBER($N448)),$N448&lt;0,$N448&gt;'Settings'!$B$9),"Invalid package count",IF(OR(NOT(ISNUMBER($O448)),AND($P448&lt;&gt;"",NOT(ISNUMBER($P448))),$O448&lt;0,$O448&gt;'Settings'!$B$10,$P448&lt;0,$P448&gt;'Settings'!$B$10),"Invalid miles",IF($X448&gt;$W448,"COD collected exceeds amount","OK")))))))))))),"Review row")</f>
        <v/>
      </c>
    </row>
    <row r="449">
      <c r="A449" s="51" t="n"/>
      <c r="B449" s="26" t="n"/>
      <c r="C449" s="27" t="n"/>
      <c r="D449" s="26" t="n"/>
      <c r="E449" s="26" t="n"/>
      <c r="F449" s="28" t="n"/>
      <c r="G449" s="26" t="n"/>
      <c r="H449" s="26" t="n"/>
      <c r="I449" s="29" t="n"/>
      <c r="J449" s="30" t="n"/>
      <c r="K449" s="30" t="n"/>
      <c r="L449" s="26" t="n"/>
      <c r="M449" s="26" t="n"/>
      <c r="N449" s="27" t="n"/>
      <c r="O449" s="52" t="n"/>
      <c r="P449" s="52" t="n"/>
      <c r="Q449" s="30" t="n"/>
      <c r="R449" s="30" t="n"/>
      <c r="S449" s="30" t="n"/>
      <c r="T449" s="26" t="n"/>
      <c r="U449" s="26" t="n"/>
      <c r="V449" s="28" t="n"/>
      <c r="W449" s="32" t="n"/>
      <c r="X449" s="32" t="n"/>
      <c r="Y449" s="33">
        <f>IFERROR(IF(OR($R449="",$S449=""),"",ROUND(MOD($S449-$R449,1)*1440,0)),"")</f>
        <v/>
      </c>
      <c r="Z449" s="11">
        <f>IFERROR(IF(OR($T449&lt;&gt;"Delivered",$S449="",$K449=""),"",IF($S449&lt;=$K449,"Yes","No")),"")</f>
        <v/>
      </c>
      <c r="AA449" s="33">
        <f>IFERROR(IF(OR($T449&lt;&gt;"Delivered",$S449="",$K449=""),"",ROUND(MAX(0,($S449-$K449)*1440),0)),"")</f>
        <v/>
      </c>
      <c r="AB449" s="53">
        <f>IFERROR(IF(OR($P449="",$O449=""),"",$P449-$O449),"")</f>
        <v/>
      </c>
      <c r="AC449" s="35">
        <f>IFERROR(IF($P449="","",ROUND($P449*'Settings'!$B$6,2)),"")</f>
        <v/>
      </c>
      <c r="AD449" s="35">
        <f>IFERROR(IF($W449="","",MAX(0,$W449-IF($X449="",0,$X449))),"")</f>
        <v/>
      </c>
      <c r="AE449" s="16">
        <f>IFERROR(IF(COUNTA($A449:$X449)=0,"",IF(OR($A449="",$B449="",$C449="",$D449="",$E449="",$F449="",$G449="",$H449="",$I449="",$L449="",$M449="",$N449="",$T449=""),"Missing required field",IF(COUNTIFS($A$4:$A$1000,$A449,$B$4:$B$1000,$B449,$C$4:$C$1000,$C449)&gt;1,"Duplicate route stop",IF(OR($J449="",$K449=""),"Missing delivery window",IF($K449&lt;=$J449,"Invalid delivery window",IF(IFERROR(INDEX('Fleet Roster'!$C$4:$C$103,MATCH($L449,'Fleet Roster'!$A$4:$A$103,0)),"Not found")&lt;&gt;"Active","Driver not active",IF(IFERROR(INDEX('Fleet Roster'!$I$4:$I$103,MATCH($M449,'Fleet Roster'!$E$4:$E$103,0)),"Not found")&lt;&gt;"Active","Vehicle unavailable",IF(AND($T449="Delivered",OR($S449="",$P449="")),"Delivered row incomplete",IF(AND(OR($T449="Attempted",$T449="Exception"),$U449=""),"Missing exception code",IF(OR(NOT(ISNUMBER($N449)),$N449&lt;0,$N449&gt;'Settings'!$B$9),"Invalid package count",IF(OR(NOT(ISNUMBER($O449)),AND($P449&lt;&gt;"",NOT(ISNUMBER($P449))),$O449&lt;0,$O449&gt;'Settings'!$B$10,$P449&lt;0,$P449&gt;'Settings'!$B$10),"Invalid miles",IF($X449&gt;$W449,"COD collected exceeds amount","OK")))))))))))),"Review row")</f>
        <v/>
      </c>
    </row>
    <row r="450">
      <c r="A450" s="51" t="n"/>
      <c r="B450" s="26" t="n"/>
      <c r="C450" s="27" t="n"/>
      <c r="D450" s="26" t="n"/>
      <c r="E450" s="26" t="n"/>
      <c r="F450" s="28" t="n"/>
      <c r="G450" s="26" t="n"/>
      <c r="H450" s="26" t="n"/>
      <c r="I450" s="29" t="n"/>
      <c r="J450" s="30" t="n"/>
      <c r="K450" s="30" t="n"/>
      <c r="L450" s="26" t="n"/>
      <c r="M450" s="26" t="n"/>
      <c r="N450" s="27" t="n"/>
      <c r="O450" s="52" t="n"/>
      <c r="P450" s="52" t="n"/>
      <c r="Q450" s="30" t="n"/>
      <c r="R450" s="30" t="n"/>
      <c r="S450" s="30" t="n"/>
      <c r="T450" s="26" t="n"/>
      <c r="U450" s="26" t="n"/>
      <c r="V450" s="28" t="n"/>
      <c r="W450" s="32" t="n"/>
      <c r="X450" s="32" t="n"/>
      <c r="Y450" s="33">
        <f>IFERROR(IF(OR($R450="",$S450=""),"",ROUND(MOD($S450-$R450,1)*1440,0)),"")</f>
        <v/>
      </c>
      <c r="Z450" s="11">
        <f>IFERROR(IF(OR($T450&lt;&gt;"Delivered",$S450="",$K450=""),"",IF($S450&lt;=$K450,"Yes","No")),"")</f>
        <v/>
      </c>
      <c r="AA450" s="33">
        <f>IFERROR(IF(OR($T450&lt;&gt;"Delivered",$S450="",$K450=""),"",ROUND(MAX(0,($S450-$K450)*1440),0)),"")</f>
        <v/>
      </c>
      <c r="AB450" s="53">
        <f>IFERROR(IF(OR($P450="",$O450=""),"",$P450-$O450),"")</f>
        <v/>
      </c>
      <c r="AC450" s="35">
        <f>IFERROR(IF($P450="","",ROUND($P450*'Settings'!$B$6,2)),"")</f>
        <v/>
      </c>
      <c r="AD450" s="35">
        <f>IFERROR(IF($W450="","",MAX(0,$W450-IF($X450="",0,$X450))),"")</f>
        <v/>
      </c>
      <c r="AE450" s="16">
        <f>IFERROR(IF(COUNTA($A450:$X450)=0,"",IF(OR($A450="",$B450="",$C450="",$D450="",$E450="",$F450="",$G450="",$H450="",$I450="",$L450="",$M450="",$N450="",$T450=""),"Missing required field",IF(COUNTIFS($A$4:$A$1000,$A450,$B$4:$B$1000,$B450,$C$4:$C$1000,$C450)&gt;1,"Duplicate route stop",IF(OR($J450="",$K450=""),"Missing delivery window",IF($K450&lt;=$J450,"Invalid delivery window",IF(IFERROR(INDEX('Fleet Roster'!$C$4:$C$103,MATCH($L450,'Fleet Roster'!$A$4:$A$103,0)),"Not found")&lt;&gt;"Active","Driver not active",IF(IFERROR(INDEX('Fleet Roster'!$I$4:$I$103,MATCH($M450,'Fleet Roster'!$E$4:$E$103,0)),"Not found")&lt;&gt;"Active","Vehicle unavailable",IF(AND($T450="Delivered",OR($S450="",$P450="")),"Delivered row incomplete",IF(AND(OR($T450="Attempted",$T450="Exception"),$U450=""),"Missing exception code",IF(OR(NOT(ISNUMBER($N450)),$N450&lt;0,$N450&gt;'Settings'!$B$9),"Invalid package count",IF(OR(NOT(ISNUMBER($O450)),AND($P450&lt;&gt;"",NOT(ISNUMBER($P450))),$O450&lt;0,$O450&gt;'Settings'!$B$10,$P450&lt;0,$P450&gt;'Settings'!$B$10),"Invalid miles",IF($X450&gt;$W450,"COD collected exceeds amount","OK")))))))))))),"Review row")</f>
        <v/>
      </c>
    </row>
    <row r="451">
      <c r="A451" s="51" t="n"/>
      <c r="B451" s="26" t="n"/>
      <c r="C451" s="27" t="n"/>
      <c r="D451" s="26" t="n"/>
      <c r="E451" s="26" t="n"/>
      <c r="F451" s="28" t="n"/>
      <c r="G451" s="26" t="n"/>
      <c r="H451" s="26" t="n"/>
      <c r="I451" s="29" t="n"/>
      <c r="J451" s="30" t="n"/>
      <c r="K451" s="30" t="n"/>
      <c r="L451" s="26" t="n"/>
      <c r="M451" s="26" t="n"/>
      <c r="N451" s="27" t="n"/>
      <c r="O451" s="52" t="n"/>
      <c r="P451" s="52" t="n"/>
      <c r="Q451" s="30" t="n"/>
      <c r="R451" s="30" t="n"/>
      <c r="S451" s="30" t="n"/>
      <c r="T451" s="26" t="n"/>
      <c r="U451" s="26" t="n"/>
      <c r="V451" s="28" t="n"/>
      <c r="W451" s="32" t="n"/>
      <c r="X451" s="32" t="n"/>
      <c r="Y451" s="33">
        <f>IFERROR(IF(OR($R451="",$S451=""),"",ROUND(MOD($S451-$R451,1)*1440,0)),"")</f>
        <v/>
      </c>
      <c r="Z451" s="11">
        <f>IFERROR(IF(OR($T451&lt;&gt;"Delivered",$S451="",$K451=""),"",IF($S451&lt;=$K451,"Yes","No")),"")</f>
        <v/>
      </c>
      <c r="AA451" s="33">
        <f>IFERROR(IF(OR($T451&lt;&gt;"Delivered",$S451="",$K451=""),"",ROUND(MAX(0,($S451-$K451)*1440),0)),"")</f>
        <v/>
      </c>
      <c r="AB451" s="53">
        <f>IFERROR(IF(OR($P451="",$O451=""),"",$P451-$O451),"")</f>
        <v/>
      </c>
      <c r="AC451" s="35">
        <f>IFERROR(IF($P451="","",ROUND($P451*'Settings'!$B$6,2)),"")</f>
        <v/>
      </c>
      <c r="AD451" s="35">
        <f>IFERROR(IF($W451="","",MAX(0,$W451-IF($X451="",0,$X451))),"")</f>
        <v/>
      </c>
      <c r="AE451" s="16">
        <f>IFERROR(IF(COUNTA($A451:$X451)=0,"",IF(OR($A451="",$B451="",$C451="",$D451="",$E451="",$F451="",$G451="",$H451="",$I451="",$L451="",$M451="",$N451="",$T451=""),"Missing required field",IF(COUNTIFS($A$4:$A$1000,$A451,$B$4:$B$1000,$B451,$C$4:$C$1000,$C451)&gt;1,"Duplicate route stop",IF(OR($J451="",$K451=""),"Missing delivery window",IF($K451&lt;=$J451,"Invalid delivery window",IF(IFERROR(INDEX('Fleet Roster'!$C$4:$C$103,MATCH($L451,'Fleet Roster'!$A$4:$A$103,0)),"Not found")&lt;&gt;"Active","Driver not active",IF(IFERROR(INDEX('Fleet Roster'!$I$4:$I$103,MATCH($M451,'Fleet Roster'!$E$4:$E$103,0)),"Not found")&lt;&gt;"Active","Vehicle unavailable",IF(AND($T451="Delivered",OR($S451="",$P451="")),"Delivered row incomplete",IF(AND(OR($T451="Attempted",$T451="Exception"),$U451=""),"Missing exception code",IF(OR(NOT(ISNUMBER($N451)),$N451&lt;0,$N451&gt;'Settings'!$B$9),"Invalid package count",IF(OR(NOT(ISNUMBER($O451)),AND($P451&lt;&gt;"",NOT(ISNUMBER($P451))),$O451&lt;0,$O451&gt;'Settings'!$B$10,$P451&lt;0,$P451&gt;'Settings'!$B$10),"Invalid miles",IF($X451&gt;$W451,"COD collected exceeds amount","OK")))))))))))),"Review row")</f>
        <v/>
      </c>
    </row>
    <row r="452">
      <c r="A452" s="51" t="n"/>
      <c r="B452" s="26" t="n"/>
      <c r="C452" s="27" t="n"/>
      <c r="D452" s="26" t="n"/>
      <c r="E452" s="26" t="n"/>
      <c r="F452" s="28" t="n"/>
      <c r="G452" s="26" t="n"/>
      <c r="H452" s="26" t="n"/>
      <c r="I452" s="29" t="n"/>
      <c r="J452" s="30" t="n"/>
      <c r="K452" s="30" t="n"/>
      <c r="L452" s="26" t="n"/>
      <c r="M452" s="26" t="n"/>
      <c r="N452" s="27" t="n"/>
      <c r="O452" s="52" t="n"/>
      <c r="P452" s="52" t="n"/>
      <c r="Q452" s="30" t="n"/>
      <c r="R452" s="30" t="n"/>
      <c r="S452" s="30" t="n"/>
      <c r="T452" s="26" t="n"/>
      <c r="U452" s="26" t="n"/>
      <c r="V452" s="28" t="n"/>
      <c r="W452" s="32" t="n"/>
      <c r="X452" s="32" t="n"/>
      <c r="Y452" s="33">
        <f>IFERROR(IF(OR($R452="",$S452=""),"",ROUND(MOD($S452-$R452,1)*1440,0)),"")</f>
        <v/>
      </c>
      <c r="Z452" s="11">
        <f>IFERROR(IF(OR($T452&lt;&gt;"Delivered",$S452="",$K452=""),"",IF($S452&lt;=$K452,"Yes","No")),"")</f>
        <v/>
      </c>
      <c r="AA452" s="33">
        <f>IFERROR(IF(OR($T452&lt;&gt;"Delivered",$S452="",$K452=""),"",ROUND(MAX(0,($S452-$K452)*1440),0)),"")</f>
        <v/>
      </c>
      <c r="AB452" s="53">
        <f>IFERROR(IF(OR($P452="",$O452=""),"",$P452-$O452),"")</f>
        <v/>
      </c>
      <c r="AC452" s="35">
        <f>IFERROR(IF($P452="","",ROUND($P452*'Settings'!$B$6,2)),"")</f>
        <v/>
      </c>
      <c r="AD452" s="35">
        <f>IFERROR(IF($W452="","",MAX(0,$W452-IF($X452="",0,$X452))),"")</f>
        <v/>
      </c>
      <c r="AE452" s="16">
        <f>IFERROR(IF(COUNTA($A452:$X452)=0,"",IF(OR($A452="",$B452="",$C452="",$D452="",$E452="",$F452="",$G452="",$H452="",$I452="",$L452="",$M452="",$N452="",$T452=""),"Missing required field",IF(COUNTIFS($A$4:$A$1000,$A452,$B$4:$B$1000,$B452,$C$4:$C$1000,$C452)&gt;1,"Duplicate route stop",IF(OR($J452="",$K452=""),"Missing delivery window",IF($K452&lt;=$J452,"Invalid delivery window",IF(IFERROR(INDEX('Fleet Roster'!$C$4:$C$103,MATCH($L452,'Fleet Roster'!$A$4:$A$103,0)),"Not found")&lt;&gt;"Active","Driver not active",IF(IFERROR(INDEX('Fleet Roster'!$I$4:$I$103,MATCH($M452,'Fleet Roster'!$E$4:$E$103,0)),"Not found")&lt;&gt;"Active","Vehicle unavailable",IF(AND($T452="Delivered",OR($S452="",$P452="")),"Delivered row incomplete",IF(AND(OR($T452="Attempted",$T452="Exception"),$U452=""),"Missing exception code",IF(OR(NOT(ISNUMBER($N452)),$N452&lt;0,$N452&gt;'Settings'!$B$9),"Invalid package count",IF(OR(NOT(ISNUMBER($O452)),AND($P452&lt;&gt;"",NOT(ISNUMBER($P452))),$O452&lt;0,$O452&gt;'Settings'!$B$10,$P452&lt;0,$P452&gt;'Settings'!$B$10),"Invalid miles",IF($X452&gt;$W452,"COD collected exceeds amount","OK")))))))))))),"Review row")</f>
        <v/>
      </c>
    </row>
    <row r="453">
      <c r="A453" s="51" t="n"/>
      <c r="B453" s="26" t="n"/>
      <c r="C453" s="27" t="n"/>
      <c r="D453" s="26" t="n"/>
      <c r="E453" s="26" t="n"/>
      <c r="F453" s="28" t="n"/>
      <c r="G453" s="26" t="n"/>
      <c r="H453" s="26" t="n"/>
      <c r="I453" s="29" t="n"/>
      <c r="J453" s="30" t="n"/>
      <c r="K453" s="30" t="n"/>
      <c r="L453" s="26" t="n"/>
      <c r="M453" s="26" t="n"/>
      <c r="N453" s="27" t="n"/>
      <c r="O453" s="52" t="n"/>
      <c r="P453" s="52" t="n"/>
      <c r="Q453" s="30" t="n"/>
      <c r="R453" s="30" t="n"/>
      <c r="S453" s="30" t="n"/>
      <c r="T453" s="26" t="n"/>
      <c r="U453" s="26" t="n"/>
      <c r="V453" s="28" t="n"/>
      <c r="W453" s="32" t="n"/>
      <c r="X453" s="32" t="n"/>
      <c r="Y453" s="33">
        <f>IFERROR(IF(OR($R453="",$S453=""),"",ROUND(MOD($S453-$R453,1)*1440,0)),"")</f>
        <v/>
      </c>
      <c r="Z453" s="11">
        <f>IFERROR(IF(OR($T453&lt;&gt;"Delivered",$S453="",$K453=""),"",IF($S453&lt;=$K453,"Yes","No")),"")</f>
        <v/>
      </c>
      <c r="AA453" s="33">
        <f>IFERROR(IF(OR($T453&lt;&gt;"Delivered",$S453="",$K453=""),"",ROUND(MAX(0,($S453-$K453)*1440),0)),"")</f>
        <v/>
      </c>
      <c r="AB453" s="53">
        <f>IFERROR(IF(OR($P453="",$O453=""),"",$P453-$O453),"")</f>
        <v/>
      </c>
      <c r="AC453" s="35">
        <f>IFERROR(IF($P453="","",ROUND($P453*'Settings'!$B$6,2)),"")</f>
        <v/>
      </c>
      <c r="AD453" s="35">
        <f>IFERROR(IF($W453="","",MAX(0,$W453-IF($X453="",0,$X453))),"")</f>
        <v/>
      </c>
      <c r="AE453" s="16">
        <f>IFERROR(IF(COUNTA($A453:$X453)=0,"",IF(OR($A453="",$B453="",$C453="",$D453="",$E453="",$F453="",$G453="",$H453="",$I453="",$L453="",$M453="",$N453="",$T453=""),"Missing required field",IF(COUNTIFS($A$4:$A$1000,$A453,$B$4:$B$1000,$B453,$C$4:$C$1000,$C453)&gt;1,"Duplicate route stop",IF(OR($J453="",$K453=""),"Missing delivery window",IF($K453&lt;=$J453,"Invalid delivery window",IF(IFERROR(INDEX('Fleet Roster'!$C$4:$C$103,MATCH($L453,'Fleet Roster'!$A$4:$A$103,0)),"Not found")&lt;&gt;"Active","Driver not active",IF(IFERROR(INDEX('Fleet Roster'!$I$4:$I$103,MATCH($M453,'Fleet Roster'!$E$4:$E$103,0)),"Not found")&lt;&gt;"Active","Vehicle unavailable",IF(AND($T453="Delivered",OR($S453="",$P453="")),"Delivered row incomplete",IF(AND(OR($T453="Attempted",$T453="Exception"),$U453=""),"Missing exception code",IF(OR(NOT(ISNUMBER($N453)),$N453&lt;0,$N453&gt;'Settings'!$B$9),"Invalid package count",IF(OR(NOT(ISNUMBER($O453)),AND($P453&lt;&gt;"",NOT(ISNUMBER($P453))),$O453&lt;0,$O453&gt;'Settings'!$B$10,$P453&lt;0,$P453&gt;'Settings'!$B$10),"Invalid miles",IF($X453&gt;$W453,"COD collected exceeds amount","OK")))))))))))),"Review row")</f>
        <v/>
      </c>
    </row>
    <row r="454">
      <c r="A454" s="51" t="n"/>
      <c r="B454" s="26" t="n"/>
      <c r="C454" s="27" t="n"/>
      <c r="D454" s="26" t="n"/>
      <c r="E454" s="26" t="n"/>
      <c r="F454" s="28" t="n"/>
      <c r="G454" s="26" t="n"/>
      <c r="H454" s="26" t="n"/>
      <c r="I454" s="29" t="n"/>
      <c r="J454" s="30" t="n"/>
      <c r="K454" s="30" t="n"/>
      <c r="L454" s="26" t="n"/>
      <c r="M454" s="26" t="n"/>
      <c r="N454" s="27" t="n"/>
      <c r="O454" s="52" t="n"/>
      <c r="P454" s="52" t="n"/>
      <c r="Q454" s="30" t="n"/>
      <c r="R454" s="30" t="n"/>
      <c r="S454" s="30" t="n"/>
      <c r="T454" s="26" t="n"/>
      <c r="U454" s="26" t="n"/>
      <c r="V454" s="28" t="n"/>
      <c r="W454" s="32" t="n"/>
      <c r="X454" s="32" t="n"/>
      <c r="Y454" s="33">
        <f>IFERROR(IF(OR($R454="",$S454=""),"",ROUND(MOD($S454-$R454,1)*1440,0)),"")</f>
        <v/>
      </c>
      <c r="Z454" s="11">
        <f>IFERROR(IF(OR($T454&lt;&gt;"Delivered",$S454="",$K454=""),"",IF($S454&lt;=$K454,"Yes","No")),"")</f>
        <v/>
      </c>
      <c r="AA454" s="33">
        <f>IFERROR(IF(OR($T454&lt;&gt;"Delivered",$S454="",$K454=""),"",ROUND(MAX(0,($S454-$K454)*1440),0)),"")</f>
        <v/>
      </c>
      <c r="AB454" s="53">
        <f>IFERROR(IF(OR($P454="",$O454=""),"",$P454-$O454),"")</f>
        <v/>
      </c>
      <c r="AC454" s="35">
        <f>IFERROR(IF($P454="","",ROUND($P454*'Settings'!$B$6,2)),"")</f>
        <v/>
      </c>
      <c r="AD454" s="35">
        <f>IFERROR(IF($W454="","",MAX(0,$W454-IF($X454="",0,$X454))),"")</f>
        <v/>
      </c>
      <c r="AE454" s="16">
        <f>IFERROR(IF(COUNTA($A454:$X454)=0,"",IF(OR($A454="",$B454="",$C454="",$D454="",$E454="",$F454="",$G454="",$H454="",$I454="",$L454="",$M454="",$N454="",$T454=""),"Missing required field",IF(COUNTIFS($A$4:$A$1000,$A454,$B$4:$B$1000,$B454,$C$4:$C$1000,$C454)&gt;1,"Duplicate route stop",IF(OR($J454="",$K454=""),"Missing delivery window",IF($K454&lt;=$J454,"Invalid delivery window",IF(IFERROR(INDEX('Fleet Roster'!$C$4:$C$103,MATCH($L454,'Fleet Roster'!$A$4:$A$103,0)),"Not found")&lt;&gt;"Active","Driver not active",IF(IFERROR(INDEX('Fleet Roster'!$I$4:$I$103,MATCH($M454,'Fleet Roster'!$E$4:$E$103,0)),"Not found")&lt;&gt;"Active","Vehicle unavailable",IF(AND($T454="Delivered",OR($S454="",$P454="")),"Delivered row incomplete",IF(AND(OR($T454="Attempted",$T454="Exception"),$U454=""),"Missing exception code",IF(OR(NOT(ISNUMBER($N454)),$N454&lt;0,$N454&gt;'Settings'!$B$9),"Invalid package count",IF(OR(NOT(ISNUMBER($O454)),AND($P454&lt;&gt;"",NOT(ISNUMBER($P454))),$O454&lt;0,$O454&gt;'Settings'!$B$10,$P454&lt;0,$P454&gt;'Settings'!$B$10),"Invalid miles",IF($X454&gt;$W454,"COD collected exceeds amount","OK")))))))))))),"Review row")</f>
        <v/>
      </c>
    </row>
    <row r="455">
      <c r="A455" s="51" t="n"/>
      <c r="B455" s="26" t="n"/>
      <c r="C455" s="27" t="n"/>
      <c r="D455" s="26" t="n"/>
      <c r="E455" s="26" t="n"/>
      <c r="F455" s="28" t="n"/>
      <c r="G455" s="26" t="n"/>
      <c r="H455" s="26" t="n"/>
      <c r="I455" s="29" t="n"/>
      <c r="J455" s="30" t="n"/>
      <c r="K455" s="30" t="n"/>
      <c r="L455" s="26" t="n"/>
      <c r="M455" s="26" t="n"/>
      <c r="N455" s="27" t="n"/>
      <c r="O455" s="52" t="n"/>
      <c r="P455" s="52" t="n"/>
      <c r="Q455" s="30" t="n"/>
      <c r="R455" s="30" t="n"/>
      <c r="S455" s="30" t="n"/>
      <c r="T455" s="26" t="n"/>
      <c r="U455" s="26" t="n"/>
      <c r="V455" s="28" t="n"/>
      <c r="W455" s="32" t="n"/>
      <c r="X455" s="32" t="n"/>
      <c r="Y455" s="33">
        <f>IFERROR(IF(OR($R455="",$S455=""),"",ROUND(MOD($S455-$R455,1)*1440,0)),"")</f>
        <v/>
      </c>
      <c r="Z455" s="11">
        <f>IFERROR(IF(OR($T455&lt;&gt;"Delivered",$S455="",$K455=""),"",IF($S455&lt;=$K455,"Yes","No")),"")</f>
        <v/>
      </c>
      <c r="AA455" s="33">
        <f>IFERROR(IF(OR($T455&lt;&gt;"Delivered",$S455="",$K455=""),"",ROUND(MAX(0,($S455-$K455)*1440),0)),"")</f>
        <v/>
      </c>
      <c r="AB455" s="53">
        <f>IFERROR(IF(OR($P455="",$O455=""),"",$P455-$O455),"")</f>
        <v/>
      </c>
      <c r="AC455" s="35">
        <f>IFERROR(IF($P455="","",ROUND($P455*'Settings'!$B$6,2)),"")</f>
        <v/>
      </c>
      <c r="AD455" s="35">
        <f>IFERROR(IF($W455="","",MAX(0,$W455-IF($X455="",0,$X455))),"")</f>
        <v/>
      </c>
      <c r="AE455" s="16">
        <f>IFERROR(IF(COUNTA($A455:$X455)=0,"",IF(OR($A455="",$B455="",$C455="",$D455="",$E455="",$F455="",$G455="",$H455="",$I455="",$L455="",$M455="",$N455="",$T455=""),"Missing required field",IF(COUNTIFS($A$4:$A$1000,$A455,$B$4:$B$1000,$B455,$C$4:$C$1000,$C455)&gt;1,"Duplicate route stop",IF(OR($J455="",$K455=""),"Missing delivery window",IF($K455&lt;=$J455,"Invalid delivery window",IF(IFERROR(INDEX('Fleet Roster'!$C$4:$C$103,MATCH($L455,'Fleet Roster'!$A$4:$A$103,0)),"Not found")&lt;&gt;"Active","Driver not active",IF(IFERROR(INDEX('Fleet Roster'!$I$4:$I$103,MATCH($M455,'Fleet Roster'!$E$4:$E$103,0)),"Not found")&lt;&gt;"Active","Vehicle unavailable",IF(AND($T455="Delivered",OR($S455="",$P455="")),"Delivered row incomplete",IF(AND(OR($T455="Attempted",$T455="Exception"),$U455=""),"Missing exception code",IF(OR(NOT(ISNUMBER($N455)),$N455&lt;0,$N455&gt;'Settings'!$B$9),"Invalid package count",IF(OR(NOT(ISNUMBER($O455)),AND($P455&lt;&gt;"",NOT(ISNUMBER($P455))),$O455&lt;0,$O455&gt;'Settings'!$B$10,$P455&lt;0,$P455&gt;'Settings'!$B$10),"Invalid miles",IF($X455&gt;$W455,"COD collected exceeds amount","OK")))))))))))),"Review row")</f>
        <v/>
      </c>
    </row>
    <row r="456">
      <c r="A456" s="51" t="n"/>
      <c r="B456" s="26" t="n"/>
      <c r="C456" s="27" t="n"/>
      <c r="D456" s="26" t="n"/>
      <c r="E456" s="26" t="n"/>
      <c r="F456" s="28" t="n"/>
      <c r="G456" s="26" t="n"/>
      <c r="H456" s="26" t="n"/>
      <c r="I456" s="29" t="n"/>
      <c r="J456" s="30" t="n"/>
      <c r="K456" s="30" t="n"/>
      <c r="L456" s="26" t="n"/>
      <c r="M456" s="26" t="n"/>
      <c r="N456" s="27" t="n"/>
      <c r="O456" s="52" t="n"/>
      <c r="P456" s="52" t="n"/>
      <c r="Q456" s="30" t="n"/>
      <c r="R456" s="30" t="n"/>
      <c r="S456" s="30" t="n"/>
      <c r="T456" s="26" t="n"/>
      <c r="U456" s="26" t="n"/>
      <c r="V456" s="28" t="n"/>
      <c r="W456" s="32" t="n"/>
      <c r="X456" s="32" t="n"/>
      <c r="Y456" s="33">
        <f>IFERROR(IF(OR($R456="",$S456=""),"",ROUND(MOD($S456-$R456,1)*1440,0)),"")</f>
        <v/>
      </c>
      <c r="Z456" s="11">
        <f>IFERROR(IF(OR($T456&lt;&gt;"Delivered",$S456="",$K456=""),"",IF($S456&lt;=$K456,"Yes","No")),"")</f>
        <v/>
      </c>
      <c r="AA456" s="33">
        <f>IFERROR(IF(OR($T456&lt;&gt;"Delivered",$S456="",$K456=""),"",ROUND(MAX(0,($S456-$K456)*1440),0)),"")</f>
        <v/>
      </c>
      <c r="AB456" s="53">
        <f>IFERROR(IF(OR($P456="",$O456=""),"",$P456-$O456),"")</f>
        <v/>
      </c>
      <c r="AC456" s="35">
        <f>IFERROR(IF($P456="","",ROUND($P456*'Settings'!$B$6,2)),"")</f>
        <v/>
      </c>
      <c r="AD456" s="35">
        <f>IFERROR(IF($W456="","",MAX(0,$W456-IF($X456="",0,$X456))),"")</f>
        <v/>
      </c>
      <c r="AE456" s="16">
        <f>IFERROR(IF(COUNTA($A456:$X456)=0,"",IF(OR($A456="",$B456="",$C456="",$D456="",$E456="",$F456="",$G456="",$H456="",$I456="",$L456="",$M456="",$N456="",$T456=""),"Missing required field",IF(COUNTIFS($A$4:$A$1000,$A456,$B$4:$B$1000,$B456,$C$4:$C$1000,$C456)&gt;1,"Duplicate route stop",IF(OR($J456="",$K456=""),"Missing delivery window",IF($K456&lt;=$J456,"Invalid delivery window",IF(IFERROR(INDEX('Fleet Roster'!$C$4:$C$103,MATCH($L456,'Fleet Roster'!$A$4:$A$103,0)),"Not found")&lt;&gt;"Active","Driver not active",IF(IFERROR(INDEX('Fleet Roster'!$I$4:$I$103,MATCH($M456,'Fleet Roster'!$E$4:$E$103,0)),"Not found")&lt;&gt;"Active","Vehicle unavailable",IF(AND($T456="Delivered",OR($S456="",$P456="")),"Delivered row incomplete",IF(AND(OR($T456="Attempted",$T456="Exception"),$U456=""),"Missing exception code",IF(OR(NOT(ISNUMBER($N456)),$N456&lt;0,$N456&gt;'Settings'!$B$9),"Invalid package count",IF(OR(NOT(ISNUMBER($O456)),AND($P456&lt;&gt;"",NOT(ISNUMBER($P456))),$O456&lt;0,$O456&gt;'Settings'!$B$10,$P456&lt;0,$P456&gt;'Settings'!$B$10),"Invalid miles",IF($X456&gt;$W456,"COD collected exceeds amount","OK")))))))))))),"Review row")</f>
        <v/>
      </c>
    </row>
    <row r="457">
      <c r="A457" s="51" t="n"/>
      <c r="B457" s="26" t="n"/>
      <c r="C457" s="27" t="n"/>
      <c r="D457" s="26" t="n"/>
      <c r="E457" s="26" t="n"/>
      <c r="F457" s="28" t="n"/>
      <c r="G457" s="26" t="n"/>
      <c r="H457" s="26" t="n"/>
      <c r="I457" s="29" t="n"/>
      <c r="J457" s="30" t="n"/>
      <c r="K457" s="30" t="n"/>
      <c r="L457" s="26" t="n"/>
      <c r="M457" s="26" t="n"/>
      <c r="N457" s="27" t="n"/>
      <c r="O457" s="52" t="n"/>
      <c r="P457" s="52" t="n"/>
      <c r="Q457" s="30" t="n"/>
      <c r="R457" s="30" t="n"/>
      <c r="S457" s="30" t="n"/>
      <c r="T457" s="26" t="n"/>
      <c r="U457" s="26" t="n"/>
      <c r="V457" s="28" t="n"/>
      <c r="W457" s="32" t="n"/>
      <c r="X457" s="32" t="n"/>
      <c r="Y457" s="33">
        <f>IFERROR(IF(OR($R457="",$S457=""),"",ROUND(MOD($S457-$R457,1)*1440,0)),"")</f>
        <v/>
      </c>
      <c r="Z457" s="11">
        <f>IFERROR(IF(OR($T457&lt;&gt;"Delivered",$S457="",$K457=""),"",IF($S457&lt;=$K457,"Yes","No")),"")</f>
        <v/>
      </c>
      <c r="AA457" s="33">
        <f>IFERROR(IF(OR($T457&lt;&gt;"Delivered",$S457="",$K457=""),"",ROUND(MAX(0,($S457-$K457)*1440),0)),"")</f>
        <v/>
      </c>
      <c r="AB457" s="53">
        <f>IFERROR(IF(OR($P457="",$O457=""),"",$P457-$O457),"")</f>
        <v/>
      </c>
      <c r="AC457" s="35">
        <f>IFERROR(IF($P457="","",ROUND($P457*'Settings'!$B$6,2)),"")</f>
        <v/>
      </c>
      <c r="AD457" s="35">
        <f>IFERROR(IF($W457="","",MAX(0,$W457-IF($X457="",0,$X457))),"")</f>
        <v/>
      </c>
      <c r="AE457" s="16">
        <f>IFERROR(IF(COUNTA($A457:$X457)=0,"",IF(OR($A457="",$B457="",$C457="",$D457="",$E457="",$F457="",$G457="",$H457="",$I457="",$L457="",$M457="",$N457="",$T457=""),"Missing required field",IF(COUNTIFS($A$4:$A$1000,$A457,$B$4:$B$1000,$B457,$C$4:$C$1000,$C457)&gt;1,"Duplicate route stop",IF(OR($J457="",$K457=""),"Missing delivery window",IF($K457&lt;=$J457,"Invalid delivery window",IF(IFERROR(INDEX('Fleet Roster'!$C$4:$C$103,MATCH($L457,'Fleet Roster'!$A$4:$A$103,0)),"Not found")&lt;&gt;"Active","Driver not active",IF(IFERROR(INDEX('Fleet Roster'!$I$4:$I$103,MATCH($M457,'Fleet Roster'!$E$4:$E$103,0)),"Not found")&lt;&gt;"Active","Vehicle unavailable",IF(AND($T457="Delivered",OR($S457="",$P457="")),"Delivered row incomplete",IF(AND(OR($T457="Attempted",$T457="Exception"),$U457=""),"Missing exception code",IF(OR(NOT(ISNUMBER($N457)),$N457&lt;0,$N457&gt;'Settings'!$B$9),"Invalid package count",IF(OR(NOT(ISNUMBER($O457)),AND($P457&lt;&gt;"",NOT(ISNUMBER($P457))),$O457&lt;0,$O457&gt;'Settings'!$B$10,$P457&lt;0,$P457&gt;'Settings'!$B$10),"Invalid miles",IF($X457&gt;$W457,"COD collected exceeds amount","OK")))))))))))),"Review row")</f>
        <v/>
      </c>
    </row>
    <row r="458">
      <c r="A458" s="51" t="n"/>
      <c r="B458" s="26" t="n"/>
      <c r="C458" s="27" t="n"/>
      <c r="D458" s="26" t="n"/>
      <c r="E458" s="26" t="n"/>
      <c r="F458" s="28" t="n"/>
      <c r="G458" s="26" t="n"/>
      <c r="H458" s="26" t="n"/>
      <c r="I458" s="29" t="n"/>
      <c r="J458" s="30" t="n"/>
      <c r="K458" s="30" t="n"/>
      <c r="L458" s="26" t="n"/>
      <c r="M458" s="26" t="n"/>
      <c r="N458" s="27" t="n"/>
      <c r="O458" s="52" t="n"/>
      <c r="P458" s="52" t="n"/>
      <c r="Q458" s="30" t="n"/>
      <c r="R458" s="30" t="n"/>
      <c r="S458" s="30" t="n"/>
      <c r="T458" s="26" t="n"/>
      <c r="U458" s="26" t="n"/>
      <c r="V458" s="28" t="n"/>
      <c r="W458" s="32" t="n"/>
      <c r="X458" s="32" t="n"/>
      <c r="Y458" s="33">
        <f>IFERROR(IF(OR($R458="",$S458=""),"",ROUND(MOD($S458-$R458,1)*1440,0)),"")</f>
        <v/>
      </c>
      <c r="Z458" s="11">
        <f>IFERROR(IF(OR($T458&lt;&gt;"Delivered",$S458="",$K458=""),"",IF($S458&lt;=$K458,"Yes","No")),"")</f>
        <v/>
      </c>
      <c r="AA458" s="33">
        <f>IFERROR(IF(OR($T458&lt;&gt;"Delivered",$S458="",$K458=""),"",ROUND(MAX(0,($S458-$K458)*1440),0)),"")</f>
        <v/>
      </c>
      <c r="AB458" s="53">
        <f>IFERROR(IF(OR($P458="",$O458=""),"",$P458-$O458),"")</f>
        <v/>
      </c>
      <c r="AC458" s="35">
        <f>IFERROR(IF($P458="","",ROUND($P458*'Settings'!$B$6,2)),"")</f>
        <v/>
      </c>
      <c r="AD458" s="35">
        <f>IFERROR(IF($W458="","",MAX(0,$W458-IF($X458="",0,$X458))),"")</f>
        <v/>
      </c>
      <c r="AE458" s="16">
        <f>IFERROR(IF(COUNTA($A458:$X458)=0,"",IF(OR($A458="",$B458="",$C458="",$D458="",$E458="",$F458="",$G458="",$H458="",$I458="",$L458="",$M458="",$N458="",$T458=""),"Missing required field",IF(COUNTIFS($A$4:$A$1000,$A458,$B$4:$B$1000,$B458,$C$4:$C$1000,$C458)&gt;1,"Duplicate route stop",IF(OR($J458="",$K458=""),"Missing delivery window",IF($K458&lt;=$J458,"Invalid delivery window",IF(IFERROR(INDEX('Fleet Roster'!$C$4:$C$103,MATCH($L458,'Fleet Roster'!$A$4:$A$103,0)),"Not found")&lt;&gt;"Active","Driver not active",IF(IFERROR(INDEX('Fleet Roster'!$I$4:$I$103,MATCH($M458,'Fleet Roster'!$E$4:$E$103,0)),"Not found")&lt;&gt;"Active","Vehicle unavailable",IF(AND($T458="Delivered",OR($S458="",$P458="")),"Delivered row incomplete",IF(AND(OR($T458="Attempted",$T458="Exception"),$U458=""),"Missing exception code",IF(OR(NOT(ISNUMBER($N458)),$N458&lt;0,$N458&gt;'Settings'!$B$9),"Invalid package count",IF(OR(NOT(ISNUMBER($O458)),AND($P458&lt;&gt;"",NOT(ISNUMBER($P458))),$O458&lt;0,$O458&gt;'Settings'!$B$10,$P458&lt;0,$P458&gt;'Settings'!$B$10),"Invalid miles",IF($X458&gt;$W458,"COD collected exceeds amount","OK")))))))))))),"Review row")</f>
        <v/>
      </c>
    </row>
    <row r="459">
      <c r="A459" s="51" t="n"/>
      <c r="B459" s="26" t="n"/>
      <c r="C459" s="27" t="n"/>
      <c r="D459" s="26" t="n"/>
      <c r="E459" s="26" t="n"/>
      <c r="F459" s="28" t="n"/>
      <c r="G459" s="26" t="n"/>
      <c r="H459" s="26" t="n"/>
      <c r="I459" s="29" t="n"/>
      <c r="J459" s="30" t="n"/>
      <c r="K459" s="30" t="n"/>
      <c r="L459" s="26" t="n"/>
      <c r="M459" s="26" t="n"/>
      <c r="N459" s="27" t="n"/>
      <c r="O459" s="52" t="n"/>
      <c r="P459" s="52" t="n"/>
      <c r="Q459" s="30" t="n"/>
      <c r="R459" s="30" t="n"/>
      <c r="S459" s="30" t="n"/>
      <c r="T459" s="26" t="n"/>
      <c r="U459" s="26" t="n"/>
      <c r="V459" s="28" t="n"/>
      <c r="W459" s="32" t="n"/>
      <c r="X459" s="32" t="n"/>
      <c r="Y459" s="33">
        <f>IFERROR(IF(OR($R459="",$S459=""),"",ROUND(MOD($S459-$R459,1)*1440,0)),"")</f>
        <v/>
      </c>
      <c r="Z459" s="11">
        <f>IFERROR(IF(OR($T459&lt;&gt;"Delivered",$S459="",$K459=""),"",IF($S459&lt;=$K459,"Yes","No")),"")</f>
        <v/>
      </c>
      <c r="AA459" s="33">
        <f>IFERROR(IF(OR($T459&lt;&gt;"Delivered",$S459="",$K459=""),"",ROUND(MAX(0,($S459-$K459)*1440),0)),"")</f>
        <v/>
      </c>
      <c r="AB459" s="53">
        <f>IFERROR(IF(OR($P459="",$O459=""),"",$P459-$O459),"")</f>
        <v/>
      </c>
      <c r="AC459" s="35">
        <f>IFERROR(IF($P459="","",ROUND($P459*'Settings'!$B$6,2)),"")</f>
        <v/>
      </c>
      <c r="AD459" s="35">
        <f>IFERROR(IF($W459="","",MAX(0,$W459-IF($X459="",0,$X459))),"")</f>
        <v/>
      </c>
      <c r="AE459" s="16">
        <f>IFERROR(IF(COUNTA($A459:$X459)=0,"",IF(OR($A459="",$B459="",$C459="",$D459="",$E459="",$F459="",$G459="",$H459="",$I459="",$L459="",$M459="",$N459="",$T459=""),"Missing required field",IF(COUNTIFS($A$4:$A$1000,$A459,$B$4:$B$1000,$B459,$C$4:$C$1000,$C459)&gt;1,"Duplicate route stop",IF(OR($J459="",$K459=""),"Missing delivery window",IF($K459&lt;=$J459,"Invalid delivery window",IF(IFERROR(INDEX('Fleet Roster'!$C$4:$C$103,MATCH($L459,'Fleet Roster'!$A$4:$A$103,0)),"Not found")&lt;&gt;"Active","Driver not active",IF(IFERROR(INDEX('Fleet Roster'!$I$4:$I$103,MATCH($M459,'Fleet Roster'!$E$4:$E$103,0)),"Not found")&lt;&gt;"Active","Vehicle unavailable",IF(AND($T459="Delivered",OR($S459="",$P459="")),"Delivered row incomplete",IF(AND(OR($T459="Attempted",$T459="Exception"),$U459=""),"Missing exception code",IF(OR(NOT(ISNUMBER($N459)),$N459&lt;0,$N459&gt;'Settings'!$B$9),"Invalid package count",IF(OR(NOT(ISNUMBER($O459)),AND($P459&lt;&gt;"",NOT(ISNUMBER($P459))),$O459&lt;0,$O459&gt;'Settings'!$B$10,$P459&lt;0,$P459&gt;'Settings'!$B$10),"Invalid miles",IF($X459&gt;$W459,"COD collected exceeds amount","OK")))))))))))),"Review row")</f>
        <v/>
      </c>
    </row>
    <row r="460">
      <c r="A460" s="51" t="n"/>
      <c r="B460" s="26" t="n"/>
      <c r="C460" s="27" t="n"/>
      <c r="D460" s="26" t="n"/>
      <c r="E460" s="26" t="n"/>
      <c r="F460" s="28" t="n"/>
      <c r="G460" s="26" t="n"/>
      <c r="H460" s="26" t="n"/>
      <c r="I460" s="29" t="n"/>
      <c r="J460" s="30" t="n"/>
      <c r="K460" s="30" t="n"/>
      <c r="L460" s="26" t="n"/>
      <c r="M460" s="26" t="n"/>
      <c r="N460" s="27" t="n"/>
      <c r="O460" s="52" t="n"/>
      <c r="P460" s="52" t="n"/>
      <c r="Q460" s="30" t="n"/>
      <c r="R460" s="30" t="n"/>
      <c r="S460" s="30" t="n"/>
      <c r="T460" s="26" t="n"/>
      <c r="U460" s="26" t="n"/>
      <c r="V460" s="28" t="n"/>
      <c r="W460" s="32" t="n"/>
      <c r="X460" s="32" t="n"/>
      <c r="Y460" s="33">
        <f>IFERROR(IF(OR($R460="",$S460=""),"",ROUND(MOD($S460-$R460,1)*1440,0)),"")</f>
        <v/>
      </c>
      <c r="Z460" s="11">
        <f>IFERROR(IF(OR($T460&lt;&gt;"Delivered",$S460="",$K460=""),"",IF($S460&lt;=$K460,"Yes","No")),"")</f>
        <v/>
      </c>
      <c r="AA460" s="33">
        <f>IFERROR(IF(OR($T460&lt;&gt;"Delivered",$S460="",$K460=""),"",ROUND(MAX(0,($S460-$K460)*1440),0)),"")</f>
        <v/>
      </c>
      <c r="AB460" s="53">
        <f>IFERROR(IF(OR($P460="",$O460=""),"",$P460-$O460),"")</f>
        <v/>
      </c>
      <c r="AC460" s="35">
        <f>IFERROR(IF($P460="","",ROUND($P460*'Settings'!$B$6,2)),"")</f>
        <v/>
      </c>
      <c r="AD460" s="35">
        <f>IFERROR(IF($W460="","",MAX(0,$W460-IF($X460="",0,$X460))),"")</f>
        <v/>
      </c>
      <c r="AE460" s="16">
        <f>IFERROR(IF(COUNTA($A460:$X460)=0,"",IF(OR($A460="",$B460="",$C460="",$D460="",$E460="",$F460="",$G460="",$H460="",$I460="",$L460="",$M460="",$N460="",$T460=""),"Missing required field",IF(COUNTIFS($A$4:$A$1000,$A460,$B$4:$B$1000,$B460,$C$4:$C$1000,$C460)&gt;1,"Duplicate route stop",IF(OR($J460="",$K460=""),"Missing delivery window",IF($K460&lt;=$J460,"Invalid delivery window",IF(IFERROR(INDEX('Fleet Roster'!$C$4:$C$103,MATCH($L460,'Fleet Roster'!$A$4:$A$103,0)),"Not found")&lt;&gt;"Active","Driver not active",IF(IFERROR(INDEX('Fleet Roster'!$I$4:$I$103,MATCH($M460,'Fleet Roster'!$E$4:$E$103,0)),"Not found")&lt;&gt;"Active","Vehicle unavailable",IF(AND($T460="Delivered",OR($S460="",$P460="")),"Delivered row incomplete",IF(AND(OR($T460="Attempted",$T460="Exception"),$U460=""),"Missing exception code",IF(OR(NOT(ISNUMBER($N460)),$N460&lt;0,$N460&gt;'Settings'!$B$9),"Invalid package count",IF(OR(NOT(ISNUMBER($O460)),AND($P460&lt;&gt;"",NOT(ISNUMBER($P460))),$O460&lt;0,$O460&gt;'Settings'!$B$10,$P460&lt;0,$P460&gt;'Settings'!$B$10),"Invalid miles",IF($X460&gt;$W460,"COD collected exceeds amount","OK")))))))))))),"Review row")</f>
        <v/>
      </c>
    </row>
    <row r="461">
      <c r="A461" s="51" t="n"/>
      <c r="B461" s="26" t="n"/>
      <c r="C461" s="27" t="n"/>
      <c r="D461" s="26" t="n"/>
      <c r="E461" s="26" t="n"/>
      <c r="F461" s="28" t="n"/>
      <c r="G461" s="26" t="n"/>
      <c r="H461" s="26" t="n"/>
      <c r="I461" s="29" t="n"/>
      <c r="J461" s="30" t="n"/>
      <c r="K461" s="30" t="n"/>
      <c r="L461" s="26" t="n"/>
      <c r="M461" s="26" t="n"/>
      <c r="N461" s="27" t="n"/>
      <c r="O461" s="52" t="n"/>
      <c r="P461" s="52" t="n"/>
      <c r="Q461" s="30" t="n"/>
      <c r="R461" s="30" t="n"/>
      <c r="S461" s="30" t="n"/>
      <c r="T461" s="26" t="n"/>
      <c r="U461" s="26" t="n"/>
      <c r="V461" s="28" t="n"/>
      <c r="W461" s="32" t="n"/>
      <c r="X461" s="32" t="n"/>
      <c r="Y461" s="33">
        <f>IFERROR(IF(OR($R461="",$S461=""),"",ROUND(MOD($S461-$R461,1)*1440,0)),"")</f>
        <v/>
      </c>
      <c r="Z461" s="11">
        <f>IFERROR(IF(OR($T461&lt;&gt;"Delivered",$S461="",$K461=""),"",IF($S461&lt;=$K461,"Yes","No")),"")</f>
        <v/>
      </c>
      <c r="AA461" s="33">
        <f>IFERROR(IF(OR($T461&lt;&gt;"Delivered",$S461="",$K461=""),"",ROUND(MAX(0,($S461-$K461)*1440),0)),"")</f>
        <v/>
      </c>
      <c r="AB461" s="53">
        <f>IFERROR(IF(OR($P461="",$O461=""),"",$P461-$O461),"")</f>
        <v/>
      </c>
      <c r="AC461" s="35">
        <f>IFERROR(IF($P461="","",ROUND($P461*'Settings'!$B$6,2)),"")</f>
        <v/>
      </c>
      <c r="AD461" s="35">
        <f>IFERROR(IF($W461="","",MAX(0,$W461-IF($X461="",0,$X461))),"")</f>
        <v/>
      </c>
      <c r="AE461" s="16">
        <f>IFERROR(IF(COUNTA($A461:$X461)=0,"",IF(OR($A461="",$B461="",$C461="",$D461="",$E461="",$F461="",$G461="",$H461="",$I461="",$L461="",$M461="",$N461="",$T461=""),"Missing required field",IF(COUNTIFS($A$4:$A$1000,$A461,$B$4:$B$1000,$B461,$C$4:$C$1000,$C461)&gt;1,"Duplicate route stop",IF(OR($J461="",$K461=""),"Missing delivery window",IF($K461&lt;=$J461,"Invalid delivery window",IF(IFERROR(INDEX('Fleet Roster'!$C$4:$C$103,MATCH($L461,'Fleet Roster'!$A$4:$A$103,0)),"Not found")&lt;&gt;"Active","Driver not active",IF(IFERROR(INDEX('Fleet Roster'!$I$4:$I$103,MATCH($M461,'Fleet Roster'!$E$4:$E$103,0)),"Not found")&lt;&gt;"Active","Vehicle unavailable",IF(AND($T461="Delivered",OR($S461="",$P461="")),"Delivered row incomplete",IF(AND(OR($T461="Attempted",$T461="Exception"),$U461=""),"Missing exception code",IF(OR(NOT(ISNUMBER($N461)),$N461&lt;0,$N461&gt;'Settings'!$B$9),"Invalid package count",IF(OR(NOT(ISNUMBER($O461)),AND($P461&lt;&gt;"",NOT(ISNUMBER($P461))),$O461&lt;0,$O461&gt;'Settings'!$B$10,$P461&lt;0,$P461&gt;'Settings'!$B$10),"Invalid miles",IF($X461&gt;$W461,"COD collected exceeds amount","OK")))))))))))),"Review row")</f>
        <v/>
      </c>
    </row>
    <row r="462">
      <c r="A462" s="51" t="n"/>
      <c r="B462" s="26" t="n"/>
      <c r="C462" s="27" t="n"/>
      <c r="D462" s="26" t="n"/>
      <c r="E462" s="26" t="n"/>
      <c r="F462" s="28" t="n"/>
      <c r="G462" s="26" t="n"/>
      <c r="H462" s="26" t="n"/>
      <c r="I462" s="29" t="n"/>
      <c r="J462" s="30" t="n"/>
      <c r="K462" s="30" t="n"/>
      <c r="L462" s="26" t="n"/>
      <c r="M462" s="26" t="n"/>
      <c r="N462" s="27" t="n"/>
      <c r="O462" s="52" t="n"/>
      <c r="P462" s="52" t="n"/>
      <c r="Q462" s="30" t="n"/>
      <c r="R462" s="30" t="n"/>
      <c r="S462" s="30" t="n"/>
      <c r="T462" s="26" t="n"/>
      <c r="U462" s="26" t="n"/>
      <c r="V462" s="28" t="n"/>
      <c r="W462" s="32" t="n"/>
      <c r="X462" s="32" t="n"/>
      <c r="Y462" s="33">
        <f>IFERROR(IF(OR($R462="",$S462=""),"",ROUND(MOD($S462-$R462,1)*1440,0)),"")</f>
        <v/>
      </c>
      <c r="Z462" s="11">
        <f>IFERROR(IF(OR($T462&lt;&gt;"Delivered",$S462="",$K462=""),"",IF($S462&lt;=$K462,"Yes","No")),"")</f>
        <v/>
      </c>
      <c r="AA462" s="33">
        <f>IFERROR(IF(OR($T462&lt;&gt;"Delivered",$S462="",$K462=""),"",ROUND(MAX(0,($S462-$K462)*1440),0)),"")</f>
        <v/>
      </c>
      <c r="AB462" s="53">
        <f>IFERROR(IF(OR($P462="",$O462=""),"",$P462-$O462),"")</f>
        <v/>
      </c>
      <c r="AC462" s="35">
        <f>IFERROR(IF($P462="","",ROUND($P462*'Settings'!$B$6,2)),"")</f>
        <v/>
      </c>
      <c r="AD462" s="35">
        <f>IFERROR(IF($W462="","",MAX(0,$W462-IF($X462="",0,$X462))),"")</f>
        <v/>
      </c>
      <c r="AE462" s="16">
        <f>IFERROR(IF(COUNTA($A462:$X462)=0,"",IF(OR($A462="",$B462="",$C462="",$D462="",$E462="",$F462="",$G462="",$H462="",$I462="",$L462="",$M462="",$N462="",$T462=""),"Missing required field",IF(COUNTIFS($A$4:$A$1000,$A462,$B$4:$B$1000,$B462,$C$4:$C$1000,$C462)&gt;1,"Duplicate route stop",IF(OR($J462="",$K462=""),"Missing delivery window",IF($K462&lt;=$J462,"Invalid delivery window",IF(IFERROR(INDEX('Fleet Roster'!$C$4:$C$103,MATCH($L462,'Fleet Roster'!$A$4:$A$103,0)),"Not found")&lt;&gt;"Active","Driver not active",IF(IFERROR(INDEX('Fleet Roster'!$I$4:$I$103,MATCH($M462,'Fleet Roster'!$E$4:$E$103,0)),"Not found")&lt;&gt;"Active","Vehicle unavailable",IF(AND($T462="Delivered",OR($S462="",$P462="")),"Delivered row incomplete",IF(AND(OR($T462="Attempted",$T462="Exception"),$U462=""),"Missing exception code",IF(OR(NOT(ISNUMBER($N462)),$N462&lt;0,$N462&gt;'Settings'!$B$9),"Invalid package count",IF(OR(NOT(ISNUMBER($O462)),AND($P462&lt;&gt;"",NOT(ISNUMBER($P462))),$O462&lt;0,$O462&gt;'Settings'!$B$10,$P462&lt;0,$P462&gt;'Settings'!$B$10),"Invalid miles",IF($X462&gt;$W462,"COD collected exceeds amount","OK")))))))))))),"Review row")</f>
        <v/>
      </c>
    </row>
    <row r="463">
      <c r="A463" s="51" t="n"/>
      <c r="B463" s="26" t="n"/>
      <c r="C463" s="27" t="n"/>
      <c r="D463" s="26" t="n"/>
      <c r="E463" s="26" t="n"/>
      <c r="F463" s="28" t="n"/>
      <c r="G463" s="26" t="n"/>
      <c r="H463" s="26" t="n"/>
      <c r="I463" s="29" t="n"/>
      <c r="J463" s="30" t="n"/>
      <c r="K463" s="30" t="n"/>
      <c r="L463" s="26" t="n"/>
      <c r="M463" s="26" t="n"/>
      <c r="N463" s="27" t="n"/>
      <c r="O463" s="52" t="n"/>
      <c r="P463" s="52" t="n"/>
      <c r="Q463" s="30" t="n"/>
      <c r="R463" s="30" t="n"/>
      <c r="S463" s="30" t="n"/>
      <c r="T463" s="26" t="n"/>
      <c r="U463" s="26" t="n"/>
      <c r="V463" s="28" t="n"/>
      <c r="W463" s="32" t="n"/>
      <c r="X463" s="32" t="n"/>
      <c r="Y463" s="33">
        <f>IFERROR(IF(OR($R463="",$S463=""),"",ROUND(MOD($S463-$R463,1)*1440,0)),"")</f>
        <v/>
      </c>
      <c r="Z463" s="11">
        <f>IFERROR(IF(OR($T463&lt;&gt;"Delivered",$S463="",$K463=""),"",IF($S463&lt;=$K463,"Yes","No")),"")</f>
        <v/>
      </c>
      <c r="AA463" s="33">
        <f>IFERROR(IF(OR($T463&lt;&gt;"Delivered",$S463="",$K463=""),"",ROUND(MAX(0,($S463-$K463)*1440),0)),"")</f>
        <v/>
      </c>
      <c r="AB463" s="53">
        <f>IFERROR(IF(OR($P463="",$O463=""),"",$P463-$O463),"")</f>
        <v/>
      </c>
      <c r="AC463" s="35">
        <f>IFERROR(IF($P463="","",ROUND($P463*'Settings'!$B$6,2)),"")</f>
        <v/>
      </c>
      <c r="AD463" s="35">
        <f>IFERROR(IF($W463="","",MAX(0,$W463-IF($X463="",0,$X463))),"")</f>
        <v/>
      </c>
      <c r="AE463" s="16">
        <f>IFERROR(IF(COUNTA($A463:$X463)=0,"",IF(OR($A463="",$B463="",$C463="",$D463="",$E463="",$F463="",$G463="",$H463="",$I463="",$L463="",$M463="",$N463="",$T463=""),"Missing required field",IF(COUNTIFS($A$4:$A$1000,$A463,$B$4:$B$1000,$B463,$C$4:$C$1000,$C463)&gt;1,"Duplicate route stop",IF(OR($J463="",$K463=""),"Missing delivery window",IF($K463&lt;=$J463,"Invalid delivery window",IF(IFERROR(INDEX('Fleet Roster'!$C$4:$C$103,MATCH($L463,'Fleet Roster'!$A$4:$A$103,0)),"Not found")&lt;&gt;"Active","Driver not active",IF(IFERROR(INDEX('Fleet Roster'!$I$4:$I$103,MATCH($M463,'Fleet Roster'!$E$4:$E$103,0)),"Not found")&lt;&gt;"Active","Vehicle unavailable",IF(AND($T463="Delivered",OR($S463="",$P463="")),"Delivered row incomplete",IF(AND(OR($T463="Attempted",$T463="Exception"),$U463=""),"Missing exception code",IF(OR(NOT(ISNUMBER($N463)),$N463&lt;0,$N463&gt;'Settings'!$B$9),"Invalid package count",IF(OR(NOT(ISNUMBER($O463)),AND($P463&lt;&gt;"",NOT(ISNUMBER($P463))),$O463&lt;0,$O463&gt;'Settings'!$B$10,$P463&lt;0,$P463&gt;'Settings'!$B$10),"Invalid miles",IF($X463&gt;$W463,"COD collected exceeds amount","OK")))))))))))),"Review row")</f>
        <v/>
      </c>
    </row>
    <row r="464">
      <c r="A464" s="51" t="n"/>
      <c r="B464" s="26" t="n"/>
      <c r="C464" s="27" t="n"/>
      <c r="D464" s="26" t="n"/>
      <c r="E464" s="26" t="n"/>
      <c r="F464" s="28" t="n"/>
      <c r="G464" s="26" t="n"/>
      <c r="H464" s="26" t="n"/>
      <c r="I464" s="29" t="n"/>
      <c r="J464" s="30" t="n"/>
      <c r="K464" s="30" t="n"/>
      <c r="L464" s="26" t="n"/>
      <c r="M464" s="26" t="n"/>
      <c r="N464" s="27" t="n"/>
      <c r="O464" s="52" t="n"/>
      <c r="P464" s="52" t="n"/>
      <c r="Q464" s="30" t="n"/>
      <c r="R464" s="30" t="n"/>
      <c r="S464" s="30" t="n"/>
      <c r="T464" s="26" t="n"/>
      <c r="U464" s="26" t="n"/>
      <c r="V464" s="28" t="n"/>
      <c r="W464" s="32" t="n"/>
      <c r="X464" s="32" t="n"/>
      <c r="Y464" s="33">
        <f>IFERROR(IF(OR($R464="",$S464=""),"",ROUND(MOD($S464-$R464,1)*1440,0)),"")</f>
        <v/>
      </c>
      <c r="Z464" s="11">
        <f>IFERROR(IF(OR($T464&lt;&gt;"Delivered",$S464="",$K464=""),"",IF($S464&lt;=$K464,"Yes","No")),"")</f>
        <v/>
      </c>
      <c r="AA464" s="33">
        <f>IFERROR(IF(OR($T464&lt;&gt;"Delivered",$S464="",$K464=""),"",ROUND(MAX(0,($S464-$K464)*1440),0)),"")</f>
        <v/>
      </c>
      <c r="AB464" s="53">
        <f>IFERROR(IF(OR($P464="",$O464=""),"",$P464-$O464),"")</f>
        <v/>
      </c>
      <c r="AC464" s="35">
        <f>IFERROR(IF($P464="","",ROUND($P464*'Settings'!$B$6,2)),"")</f>
        <v/>
      </c>
      <c r="AD464" s="35">
        <f>IFERROR(IF($W464="","",MAX(0,$W464-IF($X464="",0,$X464))),"")</f>
        <v/>
      </c>
      <c r="AE464" s="16">
        <f>IFERROR(IF(COUNTA($A464:$X464)=0,"",IF(OR($A464="",$B464="",$C464="",$D464="",$E464="",$F464="",$G464="",$H464="",$I464="",$L464="",$M464="",$N464="",$T464=""),"Missing required field",IF(COUNTIFS($A$4:$A$1000,$A464,$B$4:$B$1000,$B464,$C$4:$C$1000,$C464)&gt;1,"Duplicate route stop",IF(OR($J464="",$K464=""),"Missing delivery window",IF($K464&lt;=$J464,"Invalid delivery window",IF(IFERROR(INDEX('Fleet Roster'!$C$4:$C$103,MATCH($L464,'Fleet Roster'!$A$4:$A$103,0)),"Not found")&lt;&gt;"Active","Driver not active",IF(IFERROR(INDEX('Fleet Roster'!$I$4:$I$103,MATCH($M464,'Fleet Roster'!$E$4:$E$103,0)),"Not found")&lt;&gt;"Active","Vehicle unavailable",IF(AND($T464="Delivered",OR($S464="",$P464="")),"Delivered row incomplete",IF(AND(OR($T464="Attempted",$T464="Exception"),$U464=""),"Missing exception code",IF(OR(NOT(ISNUMBER($N464)),$N464&lt;0,$N464&gt;'Settings'!$B$9),"Invalid package count",IF(OR(NOT(ISNUMBER($O464)),AND($P464&lt;&gt;"",NOT(ISNUMBER($P464))),$O464&lt;0,$O464&gt;'Settings'!$B$10,$P464&lt;0,$P464&gt;'Settings'!$B$10),"Invalid miles",IF($X464&gt;$W464,"COD collected exceeds amount","OK")))))))))))),"Review row")</f>
        <v/>
      </c>
    </row>
    <row r="465">
      <c r="A465" s="51" t="n"/>
      <c r="B465" s="26" t="n"/>
      <c r="C465" s="27" t="n"/>
      <c r="D465" s="26" t="n"/>
      <c r="E465" s="26" t="n"/>
      <c r="F465" s="28" t="n"/>
      <c r="G465" s="26" t="n"/>
      <c r="H465" s="26" t="n"/>
      <c r="I465" s="29" t="n"/>
      <c r="J465" s="30" t="n"/>
      <c r="K465" s="30" t="n"/>
      <c r="L465" s="26" t="n"/>
      <c r="M465" s="26" t="n"/>
      <c r="N465" s="27" t="n"/>
      <c r="O465" s="52" t="n"/>
      <c r="P465" s="52" t="n"/>
      <c r="Q465" s="30" t="n"/>
      <c r="R465" s="30" t="n"/>
      <c r="S465" s="30" t="n"/>
      <c r="T465" s="26" t="n"/>
      <c r="U465" s="26" t="n"/>
      <c r="V465" s="28" t="n"/>
      <c r="W465" s="32" t="n"/>
      <c r="X465" s="32" t="n"/>
      <c r="Y465" s="33">
        <f>IFERROR(IF(OR($R465="",$S465=""),"",ROUND(MOD($S465-$R465,1)*1440,0)),"")</f>
        <v/>
      </c>
      <c r="Z465" s="11">
        <f>IFERROR(IF(OR($T465&lt;&gt;"Delivered",$S465="",$K465=""),"",IF($S465&lt;=$K465,"Yes","No")),"")</f>
        <v/>
      </c>
      <c r="AA465" s="33">
        <f>IFERROR(IF(OR($T465&lt;&gt;"Delivered",$S465="",$K465=""),"",ROUND(MAX(0,($S465-$K465)*1440),0)),"")</f>
        <v/>
      </c>
      <c r="AB465" s="53">
        <f>IFERROR(IF(OR($P465="",$O465=""),"",$P465-$O465),"")</f>
        <v/>
      </c>
      <c r="AC465" s="35">
        <f>IFERROR(IF($P465="","",ROUND($P465*'Settings'!$B$6,2)),"")</f>
        <v/>
      </c>
      <c r="AD465" s="35">
        <f>IFERROR(IF($W465="","",MAX(0,$W465-IF($X465="",0,$X465))),"")</f>
        <v/>
      </c>
      <c r="AE465" s="16">
        <f>IFERROR(IF(COUNTA($A465:$X465)=0,"",IF(OR($A465="",$B465="",$C465="",$D465="",$E465="",$F465="",$G465="",$H465="",$I465="",$L465="",$M465="",$N465="",$T465=""),"Missing required field",IF(COUNTIFS($A$4:$A$1000,$A465,$B$4:$B$1000,$B465,$C$4:$C$1000,$C465)&gt;1,"Duplicate route stop",IF(OR($J465="",$K465=""),"Missing delivery window",IF($K465&lt;=$J465,"Invalid delivery window",IF(IFERROR(INDEX('Fleet Roster'!$C$4:$C$103,MATCH($L465,'Fleet Roster'!$A$4:$A$103,0)),"Not found")&lt;&gt;"Active","Driver not active",IF(IFERROR(INDEX('Fleet Roster'!$I$4:$I$103,MATCH($M465,'Fleet Roster'!$E$4:$E$103,0)),"Not found")&lt;&gt;"Active","Vehicle unavailable",IF(AND($T465="Delivered",OR($S465="",$P465="")),"Delivered row incomplete",IF(AND(OR($T465="Attempted",$T465="Exception"),$U465=""),"Missing exception code",IF(OR(NOT(ISNUMBER($N465)),$N465&lt;0,$N465&gt;'Settings'!$B$9),"Invalid package count",IF(OR(NOT(ISNUMBER($O465)),AND($P465&lt;&gt;"",NOT(ISNUMBER($P465))),$O465&lt;0,$O465&gt;'Settings'!$B$10,$P465&lt;0,$P465&gt;'Settings'!$B$10),"Invalid miles",IF($X465&gt;$W465,"COD collected exceeds amount","OK")))))))))))),"Review row")</f>
        <v/>
      </c>
    </row>
    <row r="466">
      <c r="A466" s="51" t="n"/>
      <c r="B466" s="26" t="n"/>
      <c r="C466" s="27" t="n"/>
      <c r="D466" s="26" t="n"/>
      <c r="E466" s="26" t="n"/>
      <c r="F466" s="28" t="n"/>
      <c r="G466" s="26" t="n"/>
      <c r="H466" s="26" t="n"/>
      <c r="I466" s="29" t="n"/>
      <c r="J466" s="30" t="n"/>
      <c r="K466" s="30" t="n"/>
      <c r="L466" s="26" t="n"/>
      <c r="M466" s="26" t="n"/>
      <c r="N466" s="27" t="n"/>
      <c r="O466" s="52" t="n"/>
      <c r="P466" s="52" t="n"/>
      <c r="Q466" s="30" t="n"/>
      <c r="R466" s="30" t="n"/>
      <c r="S466" s="30" t="n"/>
      <c r="T466" s="26" t="n"/>
      <c r="U466" s="26" t="n"/>
      <c r="V466" s="28" t="n"/>
      <c r="W466" s="32" t="n"/>
      <c r="X466" s="32" t="n"/>
      <c r="Y466" s="33">
        <f>IFERROR(IF(OR($R466="",$S466=""),"",ROUND(MOD($S466-$R466,1)*1440,0)),"")</f>
        <v/>
      </c>
      <c r="Z466" s="11">
        <f>IFERROR(IF(OR($T466&lt;&gt;"Delivered",$S466="",$K466=""),"",IF($S466&lt;=$K466,"Yes","No")),"")</f>
        <v/>
      </c>
      <c r="AA466" s="33">
        <f>IFERROR(IF(OR($T466&lt;&gt;"Delivered",$S466="",$K466=""),"",ROUND(MAX(0,($S466-$K466)*1440),0)),"")</f>
        <v/>
      </c>
      <c r="AB466" s="53">
        <f>IFERROR(IF(OR($P466="",$O466=""),"",$P466-$O466),"")</f>
        <v/>
      </c>
      <c r="AC466" s="35">
        <f>IFERROR(IF($P466="","",ROUND($P466*'Settings'!$B$6,2)),"")</f>
        <v/>
      </c>
      <c r="AD466" s="35">
        <f>IFERROR(IF($W466="","",MAX(0,$W466-IF($X466="",0,$X466))),"")</f>
        <v/>
      </c>
      <c r="AE466" s="16">
        <f>IFERROR(IF(COUNTA($A466:$X466)=0,"",IF(OR($A466="",$B466="",$C466="",$D466="",$E466="",$F466="",$G466="",$H466="",$I466="",$L466="",$M466="",$N466="",$T466=""),"Missing required field",IF(COUNTIFS($A$4:$A$1000,$A466,$B$4:$B$1000,$B466,$C$4:$C$1000,$C466)&gt;1,"Duplicate route stop",IF(OR($J466="",$K466=""),"Missing delivery window",IF($K466&lt;=$J466,"Invalid delivery window",IF(IFERROR(INDEX('Fleet Roster'!$C$4:$C$103,MATCH($L466,'Fleet Roster'!$A$4:$A$103,0)),"Not found")&lt;&gt;"Active","Driver not active",IF(IFERROR(INDEX('Fleet Roster'!$I$4:$I$103,MATCH($M466,'Fleet Roster'!$E$4:$E$103,0)),"Not found")&lt;&gt;"Active","Vehicle unavailable",IF(AND($T466="Delivered",OR($S466="",$P466="")),"Delivered row incomplete",IF(AND(OR($T466="Attempted",$T466="Exception"),$U466=""),"Missing exception code",IF(OR(NOT(ISNUMBER($N466)),$N466&lt;0,$N466&gt;'Settings'!$B$9),"Invalid package count",IF(OR(NOT(ISNUMBER($O466)),AND($P466&lt;&gt;"",NOT(ISNUMBER($P466))),$O466&lt;0,$O466&gt;'Settings'!$B$10,$P466&lt;0,$P466&gt;'Settings'!$B$10),"Invalid miles",IF($X466&gt;$W466,"COD collected exceeds amount","OK")))))))))))),"Review row")</f>
        <v/>
      </c>
    </row>
    <row r="467">
      <c r="A467" s="51" t="n"/>
      <c r="B467" s="26" t="n"/>
      <c r="C467" s="27" t="n"/>
      <c r="D467" s="26" t="n"/>
      <c r="E467" s="26" t="n"/>
      <c r="F467" s="28" t="n"/>
      <c r="G467" s="26" t="n"/>
      <c r="H467" s="26" t="n"/>
      <c r="I467" s="29" t="n"/>
      <c r="J467" s="30" t="n"/>
      <c r="K467" s="30" t="n"/>
      <c r="L467" s="26" t="n"/>
      <c r="M467" s="26" t="n"/>
      <c r="N467" s="27" t="n"/>
      <c r="O467" s="52" t="n"/>
      <c r="P467" s="52" t="n"/>
      <c r="Q467" s="30" t="n"/>
      <c r="R467" s="30" t="n"/>
      <c r="S467" s="30" t="n"/>
      <c r="T467" s="26" t="n"/>
      <c r="U467" s="26" t="n"/>
      <c r="V467" s="28" t="n"/>
      <c r="W467" s="32" t="n"/>
      <c r="X467" s="32" t="n"/>
      <c r="Y467" s="33">
        <f>IFERROR(IF(OR($R467="",$S467=""),"",ROUND(MOD($S467-$R467,1)*1440,0)),"")</f>
        <v/>
      </c>
      <c r="Z467" s="11">
        <f>IFERROR(IF(OR($T467&lt;&gt;"Delivered",$S467="",$K467=""),"",IF($S467&lt;=$K467,"Yes","No")),"")</f>
        <v/>
      </c>
      <c r="AA467" s="33">
        <f>IFERROR(IF(OR($T467&lt;&gt;"Delivered",$S467="",$K467=""),"",ROUND(MAX(0,($S467-$K467)*1440),0)),"")</f>
        <v/>
      </c>
      <c r="AB467" s="53">
        <f>IFERROR(IF(OR($P467="",$O467=""),"",$P467-$O467),"")</f>
        <v/>
      </c>
      <c r="AC467" s="35">
        <f>IFERROR(IF($P467="","",ROUND($P467*'Settings'!$B$6,2)),"")</f>
        <v/>
      </c>
      <c r="AD467" s="35">
        <f>IFERROR(IF($W467="","",MAX(0,$W467-IF($X467="",0,$X467))),"")</f>
        <v/>
      </c>
      <c r="AE467" s="16">
        <f>IFERROR(IF(COUNTA($A467:$X467)=0,"",IF(OR($A467="",$B467="",$C467="",$D467="",$E467="",$F467="",$G467="",$H467="",$I467="",$L467="",$M467="",$N467="",$T467=""),"Missing required field",IF(COUNTIFS($A$4:$A$1000,$A467,$B$4:$B$1000,$B467,$C$4:$C$1000,$C467)&gt;1,"Duplicate route stop",IF(OR($J467="",$K467=""),"Missing delivery window",IF($K467&lt;=$J467,"Invalid delivery window",IF(IFERROR(INDEX('Fleet Roster'!$C$4:$C$103,MATCH($L467,'Fleet Roster'!$A$4:$A$103,0)),"Not found")&lt;&gt;"Active","Driver not active",IF(IFERROR(INDEX('Fleet Roster'!$I$4:$I$103,MATCH($M467,'Fleet Roster'!$E$4:$E$103,0)),"Not found")&lt;&gt;"Active","Vehicle unavailable",IF(AND($T467="Delivered",OR($S467="",$P467="")),"Delivered row incomplete",IF(AND(OR($T467="Attempted",$T467="Exception"),$U467=""),"Missing exception code",IF(OR(NOT(ISNUMBER($N467)),$N467&lt;0,$N467&gt;'Settings'!$B$9),"Invalid package count",IF(OR(NOT(ISNUMBER($O467)),AND($P467&lt;&gt;"",NOT(ISNUMBER($P467))),$O467&lt;0,$O467&gt;'Settings'!$B$10,$P467&lt;0,$P467&gt;'Settings'!$B$10),"Invalid miles",IF($X467&gt;$W467,"COD collected exceeds amount","OK")))))))))))),"Review row")</f>
        <v/>
      </c>
    </row>
    <row r="468">
      <c r="A468" s="51" t="n"/>
      <c r="B468" s="26" t="n"/>
      <c r="C468" s="27" t="n"/>
      <c r="D468" s="26" t="n"/>
      <c r="E468" s="26" t="n"/>
      <c r="F468" s="28" t="n"/>
      <c r="G468" s="26" t="n"/>
      <c r="H468" s="26" t="n"/>
      <c r="I468" s="29" t="n"/>
      <c r="J468" s="30" t="n"/>
      <c r="K468" s="30" t="n"/>
      <c r="L468" s="26" t="n"/>
      <c r="M468" s="26" t="n"/>
      <c r="N468" s="27" t="n"/>
      <c r="O468" s="52" t="n"/>
      <c r="P468" s="52" t="n"/>
      <c r="Q468" s="30" t="n"/>
      <c r="R468" s="30" t="n"/>
      <c r="S468" s="30" t="n"/>
      <c r="T468" s="26" t="n"/>
      <c r="U468" s="26" t="n"/>
      <c r="V468" s="28" t="n"/>
      <c r="W468" s="32" t="n"/>
      <c r="X468" s="32" t="n"/>
      <c r="Y468" s="33">
        <f>IFERROR(IF(OR($R468="",$S468=""),"",ROUND(MOD($S468-$R468,1)*1440,0)),"")</f>
        <v/>
      </c>
      <c r="Z468" s="11">
        <f>IFERROR(IF(OR($T468&lt;&gt;"Delivered",$S468="",$K468=""),"",IF($S468&lt;=$K468,"Yes","No")),"")</f>
        <v/>
      </c>
      <c r="AA468" s="33">
        <f>IFERROR(IF(OR($T468&lt;&gt;"Delivered",$S468="",$K468=""),"",ROUND(MAX(0,($S468-$K468)*1440),0)),"")</f>
        <v/>
      </c>
      <c r="AB468" s="53">
        <f>IFERROR(IF(OR($P468="",$O468=""),"",$P468-$O468),"")</f>
        <v/>
      </c>
      <c r="AC468" s="35">
        <f>IFERROR(IF($P468="","",ROUND($P468*'Settings'!$B$6,2)),"")</f>
        <v/>
      </c>
      <c r="AD468" s="35">
        <f>IFERROR(IF($W468="","",MAX(0,$W468-IF($X468="",0,$X468))),"")</f>
        <v/>
      </c>
      <c r="AE468" s="16">
        <f>IFERROR(IF(COUNTA($A468:$X468)=0,"",IF(OR($A468="",$B468="",$C468="",$D468="",$E468="",$F468="",$G468="",$H468="",$I468="",$L468="",$M468="",$N468="",$T468=""),"Missing required field",IF(COUNTIFS($A$4:$A$1000,$A468,$B$4:$B$1000,$B468,$C$4:$C$1000,$C468)&gt;1,"Duplicate route stop",IF(OR($J468="",$K468=""),"Missing delivery window",IF($K468&lt;=$J468,"Invalid delivery window",IF(IFERROR(INDEX('Fleet Roster'!$C$4:$C$103,MATCH($L468,'Fleet Roster'!$A$4:$A$103,0)),"Not found")&lt;&gt;"Active","Driver not active",IF(IFERROR(INDEX('Fleet Roster'!$I$4:$I$103,MATCH($M468,'Fleet Roster'!$E$4:$E$103,0)),"Not found")&lt;&gt;"Active","Vehicle unavailable",IF(AND($T468="Delivered",OR($S468="",$P468="")),"Delivered row incomplete",IF(AND(OR($T468="Attempted",$T468="Exception"),$U468=""),"Missing exception code",IF(OR(NOT(ISNUMBER($N468)),$N468&lt;0,$N468&gt;'Settings'!$B$9),"Invalid package count",IF(OR(NOT(ISNUMBER($O468)),AND($P468&lt;&gt;"",NOT(ISNUMBER($P468))),$O468&lt;0,$O468&gt;'Settings'!$B$10,$P468&lt;0,$P468&gt;'Settings'!$B$10),"Invalid miles",IF($X468&gt;$W468,"COD collected exceeds amount","OK")))))))))))),"Review row")</f>
        <v/>
      </c>
    </row>
    <row r="469">
      <c r="A469" s="51" t="n"/>
      <c r="B469" s="26" t="n"/>
      <c r="C469" s="27" t="n"/>
      <c r="D469" s="26" t="n"/>
      <c r="E469" s="26" t="n"/>
      <c r="F469" s="28" t="n"/>
      <c r="G469" s="26" t="n"/>
      <c r="H469" s="26" t="n"/>
      <c r="I469" s="29" t="n"/>
      <c r="J469" s="30" t="n"/>
      <c r="K469" s="30" t="n"/>
      <c r="L469" s="26" t="n"/>
      <c r="M469" s="26" t="n"/>
      <c r="N469" s="27" t="n"/>
      <c r="O469" s="52" t="n"/>
      <c r="P469" s="52" t="n"/>
      <c r="Q469" s="30" t="n"/>
      <c r="R469" s="30" t="n"/>
      <c r="S469" s="30" t="n"/>
      <c r="T469" s="26" t="n"/>
      <c r="U469" s="26" t="n"/>
      <c r="V469" s="28" t="n"/>
      <c r="W469" s="32" t="n"/>
      <c r="X469" s="32" t="n"/>
      <c r="Y469" s="33">
        <f>IFERROR(IF(OR($R469="",$S469=""),"",ROUND(MOD($S469-$R469,1)*1440,0)),"")</f>
        <v/>
      </c>
      <c r="Z469" s="11">
        <f>IFERROR(IF(OR($T469&lt;&gt;"Delivered",$S469="",$K469=""),"",IF($S469&lt;=$K469,"Yes","No")),"")</f>
        <v/>
      </c>
      <c r="AA469" s="33">
        <f>IFERROR(IF(OR($T469&lt;&gt;"Delivered",$S469="",$K469=""),"",ROUND(MAX(0,($S469-$K469)*1440),0)),"")</f>
        <v/>
      </c>
      <c r="AB469" s="53">
        <f>IFERROR(IF(OR($P469="",$O469=""),"",$P469-$O469),"")</f>
        <v/>
      </c>
      <c r="AC469" s="35">
        <f>IFERROR(IF($P469="","",ROUND($P469*'Settings'!$B$6,2)),"")</f>
        <v/>
      </c>
      <c r="AD469" s="35">
        <f>IFERROR(IF($W469="","",MAX(0,$W469-IF($X469="",0,$X469))),"")</f>
        <v/>
      </c>
      <c r="AE469" s="16">
        <f>IFERROR(IF(COUNTA($A469:$X469)=0,"",IF(OR($A469="",$B469="",$C469="",$D469="",$E469="",$F469="",$G469="",$H469="",$I469="",$L469="",$M469="",$N469="",$T469=""),"Missing required field",IF(COUNTIFS($A$4:$A$1000,$A469,$B$4:$B$1000,$B469,$C$4:$C$1000,$C469)&gt;1,"Duplicate route stop",IF(OR($J469="",$K469=""),"Missing delivery window",IF($K469&lt;=$J469,"Invalid delivery window",IF(IFERROR(INDEX('Fleet Roster'!$C$4:$C$103,MATCH($L469,'Fleet Roster'!$A$4:$A$103,0)),"Not found")&lt;&gt;"Active","Driver not active",IF(IFERROR(INDEX('Fleet Roster'!$I$4:$I$103,MATCH($M469,'Fleet Roster'!$E$4:$E$103,0)),"Not found")&lt;&gt;"Active","Vehicle unavailable",IF(AND($T469="Delivered",OR($S469="",$P469="")),"Delivered row incomplete",IF(AND(OR($T469="Attempted",$T469="Exception"),$U469=""),"Missing exception code",IF(OR(NOT(ISNUMBER($N469)),$N469&lt;0,$N469&gt;'Settings'!$B$9),"Invalid package count",IF(OR(NOT(ISNUMBER($O469)),AND($P469&lt;&gt;"",NOT(ISNUMBER($P469))),$O469&lt;0,$O469&gt;'Settings'!$B$10,$P469&lt;0,$P469&gt;'Settings'!$B$10),"Invalid miles",IF($X469&gt;$W469,"COD collected exceeds amount","OK")))))))))))),"Review row")</f>
        <v/>
      </c>
    </row>
    <row r="470">
      <c r="A470" s="51" t="n"/>
      <c r="B470" s="26" t="n"/>
      <c r="C470" s="27" t="n"/>
      <c r="D470" s="26" t="n"/>
      <c r="E470" s="26" t="n"/>
      <c r="F470" s="28" t="n"/>
      <c r="G470" s="26" t="n"/>
      <c r="H470" s="26" t="n"/>
      <c r="I470" s="29" t="n"/>
      <c r="J470" s="30" t="n"/>
      <c r="K470" s="30" t="n"/>
      <c r="L470" s="26" t="n"/>
      <c r="M470" s="26" t="n"/>
      <c r="N470" s="27" t="n"/>
      <c r="O470" s="52" t="n"/>
      <c r="P470" s="52" t="n"/>
      <c r="Q470" s="30" t="n"/>
      <c r="R470" s="30" t="n"/>
      <c r="S470" s="30" t="n"/>
      <c r="T470" s="26" t="n"/>
      <c r="U470" s="26" t="n"/>
      <c r="V470" s="28" t="n"/>
      <c r="W470" s="32" t="n"/>
      <c r="X470" s="32" t="n"/>
      <c r="Y470" s="33">
        <f>IFERROR(IF(OR($R470="",$S470=""),"",ROUND(MOD($S470-$R470,1)*1440,0)),"")</f>
        <v/>
      </c>
      <c r="Z470" s="11">
        <f>IFERROR(IF(OR($T470&lt;&gt;"Delivered",$S470="",$K470=""),"",IF($S470&lt;=$K470,"Yes","No")),"")</f>
        <v/>
      </c>
      <c r="AA470" s="33">
        <f>IFERROR(IF(OR($T470&lt;&gt;"Delivered",$S470="",$K470=""),"",ROUND(MAX(0,($S470-$K470)*1440),0)),"")</f>
        <v/>
      </c>
      <c r="AB470" s="53">
        <f>IFERROR(IF(OR($P470="",$O470=""),"",$P470-$O470),"")</f>
        <v/>
      </c>
      <c r="AC470" s="35">
        <f>IFERROR(IF($P470="","",ROUND($P470*'Settings'!$B$6,2)),"")</f>
        <v/>
      </c>
      <c r="AD470" s="35">
        <f>IFERROR(IF($W470="","",MAX(0,$W470-IF($X470="",0,$X470))),"")</f>
        <v/>
      </c>
      <c r="AE470" s="16">
        <f>IFERROR(IF(COUNTA($A470:$X470)=0,"",IF(OR($A470="",$B470="",$C470="",$D470="",$E470="",$F470="",$G470="",$H470="",$I470="",$L470="",$M470="",$N470="",$T470=""),"Missing required field",IF(COUNTIFS($A$4:$A$1000,$A470,$B$4:$B$1000,$B470,$C$4:$C$1000,$C470)&gt;1,"Duplicate route stop",IF(OR($J470="",$K470=""),"Missing delivery window",IF($K470&lt;=$J470,"Invalid delivery window",IF(IFERROR(INDEX('Fleet Roster'!$C$4:$C$103,MATCH($L470,'Fleet Roster'!$A$4:$A$103,0)),"Not found")&lt;&gt;"Active","Driver not active",IF(IFERROR(INDEX('Fleet Roster'!$I$4:$I$103,MATCH($M470,'Fleet Roster'!$E$4:$E$103,0)),"Not found")&lt;&gt;"Active","Vehicle unavailable",IF(AND($T470="Delivered",OR($S470="",$P470="")),"Delivered row incomplete",IF(AND(OR($T470="Attempted",$T470="Exception"),$U470=""),"Missing exception code",IF(OR(NOT(ISNUMBER($N470)),$N470&lt;0,$N470&gt;'Settings'!$B$9),"Invalid package count",IF(OR(NOT(ISNUMBER($O470)),AND($P470&lt;&gt;"",NOT(ISNUMBER($P470))),$O470&lt;0,$O470&gt;'Settings'!$B$10,$P470&lt;0,$P470&gt;'Settings'!$B$10),"Invalid miles",IF($X470&gt;$W470,"COD collected exceeds amount","OK")))))))))))),"Review row")</f>
        <v/>
      </c>
    </row>
    <row r="471">
      <c r="A471" s="51" t="n"/>
      <c r="B471" s="26" t="n"/>
      <c r="C471" s="27" t="n"/>
      <c r="D471" s="26" t="n"/>
      <c r="E471" s="26" t="n"/>
      <c r="F471" s="28" t="n"/>
      <c r="G471" s="26" t="n"/>
      <c r="H471" s="26" t="n"/>
      <c r="I471" s="29" t="n"/>
      <c r="J471" s="30" t="n"/>
      <c r="K471" s="30" t="n"/>
      <c r="L471" s="26" t="n"/>
      <c r="M471" s="26" t="n"/>
      <c r="N471" s="27" t="n"/>
      <c r="O471" s="52" t="n"/>
      <c r="P471" s="52" t="n"/>
      <c r="Q471" s="30" t="n"/>
      <c r="R471" s="30" t="n"/>
      <c r="S471" s="30" t="n"/>
      <c r="T471" s="26" t="n"/>
      <c r="U471" s="26" t="n"/>
      <c r="V471" s="28" t="n"/>
      <c r="W471" s="32" t="n"/>
      <c r="X471" s="32" t="n"/>
      <c r="Y471" s="33">
        <f>IFERROR(IF(OR($R471="",$S471=""),"",ROUND(MOD($S471-$R471,1)*1440,0)),"")</f>
        <v/>
      </c>
      <c r="Z471" s="11">
        <f>IFERROR(IF(OR($T471&lt;&gt;"Delivered",$S471="",$K471=""),"",IF($S471&lt;=$K471,"Yes","No")),"")</f>
        <v/>
      </c>
      <c r="AA471" s="33">
        <f>IFERROR(IF(OR($T471&lt;&gt;"Delivered",$S471="",$K471=""),"",ROUND(MAX(0,($S471-$K471)*1440),0)),"")</f>
        <v/>
      </c>
      <c r="AB471" s="53">
        <f>IFERROR(IF(OR($P471="",$O471=""),"",$P471-$O471),"")</f>
        <v/>
      </c>
      <c r="AC471" s="35">
        <f>IFERROR(IF($P471="","",ROUND($P471*'Settings'!$B$6,2)),"")</f>
        <v/>
      </c>
      <c r="AD471" s="35">
        <f>IFERROR(IF($W471="","",MAX(0,$W471-IF($X471="",0,$X471))),"")</f>
        <v/>
      </c>
      <c r="AE471" s="16">
        <f>IFERROR(IF(COUNTA($A471:$X471)=0,"",IF(OR($A471="",$B471="",$C471="",$D471="",$E471="",$F471="",$G471="",$H471="",$I471="",$L471="",$M471="",$N471="",$T471=""),"Missing required field",IF(COUNTIFS($A$4:$A$1000,$A471,$B$4:$B$1000,$B471,$C$4:$C$1000,$C471)&gt;1,"Duplicate route stop",IF(OR($J471="",$K471=""),"Missing delivery window",IF($K471&lt;=$J471,"Invalid delivery window",IF(IFERROR(INDEX('Fleet Roster'!$C$4:$C$103,MATCH($L471,'Fleet Roster'!$A$4:$A$103,0)),"Not found")&lt;&gt;"Active","Driver not active",IF(IFERROR(INDEX('Fleet Roster'!$I$4:$I$103,MATCH($M471,'Fleet Roster'!$E$4:$E$103,0)),"Not found")&lt;&gt;"Active","Vehicle unavailable",IF(AND($T471="Delivered",OR($S471="",$P471="")),"Delivered row incomplete",IF(AND(OR($T471="Attempted",$T471="Exception"),$U471=""),"Missing exception code",IF(OR(NOT(ISNUMBER($N471)),$N471&lt;0,$N471&gt;'Settings'!$B$9),"Invalid package count",IF(OR(NOT(ISNUMBER($O471)),AND($P471&lt;&gt;"",NOT(ISNUMBER($P471))),$O471&lt;0,$O471&gt;'Settings'!$B$10,$P471&lt;0,$P471&gt;'Settings'!$B$10),"Invalid miles",IF($X471&gt;$W471,"COD collected exceeds amount","OK")))))))))))),"Review row")</f>
        <v/>
      </c>
    </row>
    <row r="472">
      <c r="A472" s="51" t="n"/>
      <c r="B472" s="26" t="n"/>
      <c r="C472" s="27" t="n"/>
      <c r="D472" s="26" t="n"/>
      <c r="E472" s="26" t="n"/>
      <c r="F472" s="28" t="n"/>
      <c r="G472" s="26" t="n"/>
      <c r="H472" s="26" t="n"/>
      <c r="I472" s="29" t="n"/>
      <c r="J472" s="30" t="n"/>
      <c r="K472" s="30" t="n"/>
      <c r="L472" s="26" t="n"/>
      <c r="M472" s="26" t="n"/>
      <c r="N472" s="27" t="n"/>
      <c r="O472" s="52" t="n"/>
      <c r="P472" s="52" t="n"/>
      <c r="Q472" s="30" t="n"/>
      <c r="R472" s="30" t="n"/>
      <c r="S472" s="30" t="n"/>
      <c r="T472" s="26" t="n"/>
      <c r="U472" s="26" t="n"/>
      <c r="V472" s="28" t="n"/>
      <c r="W472" s="32" t="n"/>
      <c r="X472" s="32" t="n"/>
      <c r="Y472" s="33">
        <f>IFERROR(IF(OR($R472="",$S472=""),"",ROUND(MOD($S472-$R472,1)*1440,0)),"")</f>
        <v/>
      </c>
      <c r="Z472" s="11">
        <f>IFERROR(IF(OR($T472&lt;&gt;"Delivered",$S472="",$K472=""),"",IF($S472&lt;=$K472,"Yes","No")),"")</f>
        <v/>
      </c>
      <c r="AA472" s="33">
        <f>IFERROR(IF(OR($T472&lt;&gt;"Delivered",$S472="",$K472=""),"",ROUND(MAX(0,($S472-$K472)*1440),0)),"")</f>
        <v/>
      </c>
      <c r="AB472" s="53">
        <f>IFERROR(IF(OR($P472="",$O472=""),"",$P472-$O472),"")</f>
        <v/>
      </c>
      <c r="AC472" s="35">
        <f>IFERROR(IF($P472="","",ROUND($P472*'Settings'!$B$6,2)),"")</f>
        <v/>
      </c>
      <c r="AD472" s="35">
        <f>IFERROR(IF($W472="","",MAX(0,$W472-IF($X472="",0,$X472))),"")</f>
        <v/>
      </c>
      <c r="AE472" s="16">
        <f>IFERROR(IF(COUNTA($A472:$X472)=0,"",IF(OR($A472="",$B472="",$C472="",$D472="",$E472="",$F472="",$G472="",$H472="",$I472="",$L472="",$M472="",$N472="",$T472=""),"Missing required field",IF(COUNTIFS($A$4:$A$1000,$A472,$B$4:$B$1000,$B472,$C$4:$C$1000,$C472)&gt;1,"Duplicate route stop",IF(OR($J472="",$K472=""),"Missing delivery window",IF($K472&lt;=$J472,"Invalid delivery window",IF(IFERROR(INDEX('Fleet Roster'!$C$4:$C$103,MATCH($L472,'Fleet Roster'!$A$4:$A$103,0)),"Not found")&lt;&gt;"Active","Driver not active",IF(IFERROR(INDEX('Fleet Roster'!$I$4:$I$103,MATCH($M472,'Fleet Roster'!$E$4:$E$103,0)),"Not found")&lt;&gt;"Active","Vehicle unavailable",IF(AND($T472="Delivered",OR($S472="",$P472="")),"Delivered row incomplete",IF(AND(OR($T472="Attempted",$T472="Exception"),$U472=""),"Missing exception code",IF(OR(NOT(ISNUMBER($N472)),$N472&lt;0,$N472&gt;'Settings'!$B$9),"Invalid package count",IF(OR(NOT(ISNUMBER($O472)),AND($P472&lt;&gt;"",NOT(ISNUMBER($P472))),$O472&lt;0,$O472&gt;'Settings'!$B$10,$P472&lt;0,$P472&gt;'Settings'!$B$10),"Invalid miles",IF($X472&gt;$W472,"COD collected exceeds amount","OK")))))))))))),"Review row")</f>
        <v/>
      </c>
    </row>
    <row r="473">
      <c r="A473" s="51" t="n"/>
      <c r="B473" s="26" t="n"/>
      <c r="C473" s="27" t="n"/>
      <c r="D473" s="26" t="n"/>
      <c r="E473" s="26" t="n"/>
      <c r="F473" s="28" t="n"/>
      <c r="G473" s="26" t="n"/>
      <c r="H473" s="26" t="n"/>
      <c r="I473" s="29" t="n"/>
      <c r="J473" s="30" t="n"/>
      <c r="K473" s="30" t="n"/>
      <c r="L473" s="26" t="n"/>
      <c r="M473" s="26" t="n"/>
      <c r="N473" s="27" t="n"/>
      <c r="O473" s="52" t="n"/>
      <c r="P473" s="52" t="n"/>
      <c r="Q473" s="30" t="n"/>
      <c r="R473" s="30" t="n"/>
      <c r="S473" s="30" t="n"/>
      <c r="T473" s="26" t="n"/>
      <c r="U473" s="26" t="n"/>
      <c r="V473" s="28" t="n"/>
      <c r="W473" s="32" t="n"/>
      <c r="X473" s="32" t="n"/>
      <c r="Y473" s="33">
        <f>IFERROR(IF(OR($R473="",$S473=""),"",ROUND(MOD($S473-$R473,1)*1440,0)),"")</f>
        <v/>
      </c>
      <c r="Z473" s="11">
        <f>IFERROR(IF(OR($T473&lt;&gt;"Delivered",$S473="",$K473=""),"",IF($S473&lt;=$K473,"Yes","No")),"")</f>
        <v/>
      </c>
      <c r="AA473" s="33">
        <f>IFERROR(IF(OR($T473&lt;&gt;"Delivered",$S473="",$K473=""),"",ROUND(MAX(0,($S473-$K473)*1440),0)),"")</f>
        <v/>
      </c>
      <c r="AB473" s="53">
        <f>IFERROR(IF(OR($P473="",$O473=""),"",$P473-$O473),"")</f>
        <v/>
      </c>
      <c r="AC473" s="35">
        <f>IFERROR(IF($P473="","",ROUND($P473*'Settings'!$B$6,2)),"")</f>
        <v/>
      </c>
      <c r="AD473" s="35">
        <f>IFERROR(IF($W473="","",MAX(0,$W473-IF($X473="",0,$X473))),"")</f>
        <v/>
      </c>
      <c r="AE473" s="16">
        <f>IFERROR(IF(COUNTA($A473:$X473)=0,"",IF(OR($A473="",$B473="",$C473="",$D473="",$E473="",$F473="",$G473="",$H473="",$I473="",$L473="",$M473="",$N473="",$T473=""),"Missing required field",IF(COUNTIFS($A$4:$A$1000,$A473,$B$4:$B$1000,$B473,$C$4:$C$1000,$C473)&gt;1,"Duplicate route stop",IF(OR($J473="",$K473=""),"Missing delivery window",IF($K473&lt;=$J473,"Invalid delivery window",IF(IFERROR(INDEX('Fleet Roster'!$C$4:$C$103,MATCH($L473,'Fleet Roster'!$A$4:$A$103,0)),"Not found")&lt;&gt;"Active","Driver not active",IF(IFERROR(INDEX('Fleet Roster'!$I$4:$I$103,MATCH($M473,'Fleet Roster'!$E$4:$E$103,0)),"Not found")&lt;&gt;"Active","Vehicle unavailable",IF(AND($T473="Delivered",OR($S473="",$P473="")),"Delivered row incomplete",IF(AND(OR($T473="Attempted",$T473="Exception"),$U473=""),"Missing exception code",IF(OR(NOT(ISNUMBER($N473)),$N473&lt;0,$N473&gt;'Settings'!$B$9),"Invalid package count",IF(OR(NOT(ISNUMBER($O473)),AND($P473&lt;&gt;"",NOT(ISNUMBER($P473))),$O473&lt;0,$O473&gt;'Settings'!$B$10,$P473&lt;0,$P473&gt;'Settings'!$B$10),"Invalid miles",IF($X473&gt;$W473,"COD collected exceeds amount","OK")))))))))))),"Review row")</f>
        <v/>
      </c>
    </row>
    <row r="474">
      <c r="A474" s="51" t="n"/>
      <c r="B474" s="26" t="n"/>
      <c r="C474" s="27" t="n"/>
      <c r="D474" s="26" t="n"/>
      <c r="E474" s="26" t="n"/>
      <c r="F474" s="28" t="n"/>
      <c r="G474" s="26" t="n"/>
      <c r="H474" s="26" t="n"/>
      <c r="I474" s="29" t="n"/>
      <c r="J474" s="30" t="n"/>
      <c r="K474" s="30" t="n"/>
      <c r="L474" s="26" t="n"/>
      <c r="M474" s="26" t="n"/>
      <c r="N474" s="27" t="n"/>
      <c r="O474" s="52" t="n"/>
      <c r="P474" s="52" t="n"/>
      <c r="Q474" s="30" t="n"/>
      <c r="R474" s="30" t="n"/>
      <c r="S474" s="30" t="n"/>
      <c r="T474" s="26" t="n"/>
      <c r="U474" s="26" t="n"/>
      <c r="V474" s="28" t="n"/>
      <c r="W474" s="32" t="n"/>
      <c r="X474" s="32" t="n"/>
      <c r="Y474" s="33">
        <f>IFERROR(IF(OR($R474="",$S474=""),"",ROUND(MOD($S474-$R474,1)*1440,0)),"")</f>
        <v/>
      </c>
      <c r="Z474" s="11">
        <f>IFERROR(IF(OR($T474&lt;&gt;"Delivered",$S474="",$K474=""),"",IF($S474&lt;=$K474,"Yes","No")),"")</f>
        <v/>
      </c>
      <c r="AA474" s="33">
        <f>IFERROR(IF(OR($T474&lt;&gt;"Delivered",$S474="",$K474=""),"",ROUND(MAX(0,($S474-$K474)*1440),0)),"")</f>
        <v/>
      </c>
      <c r="AB474" s="53">
        <f>IFERROR(IF(OR($P474="",$O474=""),"",$P474-$O474),"")</f>
        <v/>
      </c>
      <c r="AC474" s="35">
        <f>IFERROR(IF($P474="","",ROUND($P474*'Settings'!$B$6,2)),"")</f>
        <v/>
      </c>
      <c r="AD474" s="35">
        <f>IFERROR(IF($W474="","",MAX(0,$W474-IF($X474="",0,$X474))),"")</f>
        <v/>
      </c>
      <c r="AE474" s="16">
        <f>IFERROR(IF(COUNTA($A474:$X474)=0,"",IF(OR($A474="",$B474="",$C474="",$D474="",$E474="",$F474="",$G474="",$H474="",$I474="",$L474="",$M474="",$N474="",$T474=""),"Missing required field",IF(COUNTIFS($A$4:$A$1000,$A474,$B$4:$B$1000,$B474,$C$4:$C$1000,$C474)&gt;1,"Duplicate route stop",IF(OR($J474="",$K474=""),"Missing delivery window",IF($K474&lt;=$J474,"Invalid delivery window",IF(IFERROR(INDEX('Fleet Roster'!$C$4:$C$103,MATCH($L474,'Fleet Roster'!$A$4:$A$103,0)),"Not found")&lt;&gt;"Active","Driver not active",IF(IFERROR(INDEX('Fleet Roster'!$I$4:$I$103,MATCH($M474,'Fleet Roster'!$E$4:$E$103,0)),"Not found")&lt;&gt;"Active","Vehicle unavailable",IF(AND($T474="Delivered",OR($S474="",$P474="")),"Delivered row incomplete",IF(AND(OR($T474="Attempted",$T474="Exception"),$U474=""),"Missing exception code",IF(OR(NOT(ISNUMBER($N474)),$N474&lt;0,$N474&gt;'Settings'!$B$9),"Invalid package count",IF(OR(NOT(ISNUMBER($O474)),AND($P474&lt;&gt;"",NOT(ISNUMBER($P474))),$O474&lt;0,$O474&gt;'Settings'!$B$10,$P474&lt;0,$P474&gt;'Settings'!$B$10),"Invalid miles",IF($X474&gt;$W474,"COD collected exceeds amount","OK")))))))))))),"Review row")</f>
        <v/>
      </c>
    </row>
    <row r="475">
      <c r="A475" s="51" t="n"/>
      <c r="B475" s="26" t="n"/>
      <c r="C475" s="27" t="n"/>
      <c r="D475" s="26" t="n"/>
      <c r="E475" s="26" t="n"/>
      <c r="F475" s="28" t="n"/>
      <c r="G475" s="26" t="n"/>
      <c r="H475" s="26" t="n"/>
      <c r="I475" s="29" t="n"/>
      <c r="J475" s="30" t="n"/>
      <c r="K475" s="30" t="n"/>
      <c r="L475" s="26" t="n"/>
      <c r="M475" s="26" t="n"/>
      <c r="N475" s="27" t="n"/>
      <c r="O475" s="52" t="n"/>
      <c r="P475" s="52" t="n"/>
      <c r="Q475" s="30" t="n"/>
      <c r="R475" s="30" t="n"/>
      <c r="S475" s="30" t="n"/>
      <c r="T475" s="26" t="n"/>
      <c r="U475" s="26" t="n"/>
      <c r="V475" s="28" t="n"/>
      <c r="W475" s="32" t="n"/>
      <c r="X475" s="32" t="n"/>
      <c r="Y475" s="33">
        <f>IFERROR(IF(OR($R475="",$S475=""),"",ROUND(MOD($S475-$R475,1)*1440,0)),"")</f>
        <v/>
      </c>
      <c r="Z475" s="11">
        <f>IFERROR(IF(OR($T475&lt;&gt;"Delivered",$S475="",$K475=""),"",IF($S475&lt;=$K475,"Yes","No")),"")</f>
        <v/>
      </c>
      <c r="AA475" s="33">
        <f>IFERROR(IF(OR($T475&lt;&gt;"Delivered",$S475="",$K475=""),"",ROUND(MAX(0,($S475-$K475)*1440),0)),"")</f>
        <v/>
      </c>
      <c r="AB475" s="53">
        <f>IFERROR(IF(OR($P475="",$O475=""),"",$P475-$O475),"")</f>
        <v/>
      </c>
      <c r="AC475" s="35">
        <f>IFERROR(IF($P475="","",ROUND($P475*'Settings'!$B$6,2)),"")</f>
        <v/>
      </c>
      <c r="AD475" s="35">
        <f>IFERROR(IF($W475="","",MAX(0,$W475-IF($X475="",0,$X475))),"")</f>
        <v/>
      </c>
      <c r="AE475" s="16">
        <f>IFERROR(IF(COUNTA($A475:$X475)=0,"",IF(OR($A475="",$B475="",$C475="",$D475="",$E475="",$F475="",$G475="",$H475="",$I475="",$L475="",$M475="",$N475="",$T475=""),"Missing required field",IF(COUNTIFS($A$4:$A$1000,$A475,$B$4:$B$1000,$B475,$C$4:$C$1000,$C475)&gt;1,"Duplicate route stop",IF(OR($J475="",$K475=""),"Missing delivery window",IF($K475&lt;=$J475,"Invalid delivery window",IF(IFERROR(INDEX('Fleet Roster'!$C$4:$C$103,MATCH($L475,'Fleet Roster'!$A$4:$A$103,0)),"Not found")&lt;&gt;"Active","Driver not active",IF(IFERROR(INDEX('Fleet Roster'!$I$4:$I$103,MATCH($M475,'Fleet Roster'!$E$4:$E$103,0)),"Not found")&lt;&gt;"Active","Vehicle unavailable",IF(AND($T475="Delivered",OR($S475="",$P475="")),"Delivered row incomplete",IF(AND(OR($T475="Attempted",$T475="Exception"),$U475=""),"Missing exception code",IF(OR(NOT(ISNUMBER($N475)),$N475&lt;0,$N475&gt;'Settings'!$B$9),"Invalid package count",IF(OR(NOT(ISNUMBER($O475)),AND($P475&lt;&gt;"",NOT(ISNUMBER($P475))),$O475&lt;0,$O475&gt;'Settings'!$B$10,$P475&lt;0,$P475&gt;'Settings'!$B$10),"Invalid miles",IF($X475&gt;$W475,"COD collected exceeds amount","OK")))))))))))),"Review row")</f>
        <v/>
      </c>
    </row>
    <row r="476">
      <c r="A476" s="51" t="n"/>
      <c r="B476" s="26" t="n"/>
      <c r="C476" s="27" t="n"/>
      <c r="D476" s="26" t="n"/>
      <c r="E476" s="26" t="n"/>
      <c r="F476" s="28" t="n"/>
      <c r="G476" s="26" t="n"/>
      <c r="H476" s="26" t="n"/>
      <c r="I476" s="29" t="n"/>
      <c r="J476" s="30" t="n"/>
      <c r="K476" s="30" t="n"/>
      <c r="L476" s="26" t="n"/>
      <c r="M476" s="26" t="n"/>
      <c r="N476" s="27" t="n"/>
      <c r="O476" s="52" t="n"/>
      <c r="P476" s="52" t="n"/>
      <c r="Q476" s="30" t="n"/>
      <c r="R476" s="30" t="n"/>
      <c r="S476" s="30" t="n"/>
      <c r="T476" s="26" t="n"/>
      <c r="U476" s="26" t="n"/>
      <c r="V476" s="28" t="n"/>
      <c r="W476" s="32" t="n"/>
      <c r="X476" s="32" t="n"/>
      <c r="Y476" s="33">
        <f>IFERROR(IF(OR($R476="",$S476=""),"",ROUND(MOD($S476-$R476,1)*1440,0)),"")</f>
        <v/>
      </c>
      <c r="Z476" s="11">
        <f>IFERROR(IF(OR($T476&lt;&gt;"Delivered",$S476="",$K476=""),"",IF($S476&lt;=$K476,"Yes","No")),"")</f>
        <v/>
      </c>
      <c r="AA476" s="33">
        <f>IFERROR(IF(OR($T476&lt;&gt;"Delivered",$S476="",$K476=""),"",ROUND(MAX(0,($S476-$K476)*1440),0)),"")</f>
        <v/>
      </c>
      <c r="AB476" s="53">
        <f>IFERROR(IF(OR($P476="",$O476=""),"",$P476-$O476),"")</f>
        <v/>
      </c>
      <c r="AC476" s="35">
        <f>IFERROR(IF($P476="","",ROUND($P476*'Settings'!$B$6,2)),"")</f>
        <v/>
      </c>
      <c r="AD476" s="35">
        <f>IFERROR(IF($W476="","",MAX(0,$W476-IF($X476="",0,$X476))),"")</f>
        <v/>
      </c>
      <c r="AE476" s="16">
        <f>IFERROR(IF(COUNTA($A476:$X476)=0,"",IF(OR($A476="",$B476="",$C476="",$D476="",$E476="",$F476="",$G476="",$H476="",$I476="",$L476="",$M476="",$N476="",$T476=""),"Missing required field",IF(COUNTIFS($A$4:$A$1000,$A476,$B$4:$B$1000,$B476,$C$4:$C$1000,$C476)&gt;1,"Duplicate route stop",IF(OR($J476="",$K476=""),"Missing delivery window",IF($K476&lt;=$J476,"Invalid delivery window",IF(IFERROR(INDEX('Fleet Roster'!$C$4:$C$103,MATCH($L476,'Fleet Roster'!$A$4:$A$103,0)),"Not found")&lt;&gt;"Active","Driver not active",IF(IFERROR(INDEX('Fleet Roster'!$I$4:$I$103,MATCH($M476,'Fleet Roster'!$E$4:$E$103,0)),"Not found")&lt;&gt;"Active","Vehicle unavailable",IF(AND($T476="Delivered",OR($S476="",$P476="")),"Delivered row incomplete",IF(AND(OR($T476="Attempted",$T476="Exception"),$U476=""),"Missing exception code",IF(OR(NOT(ISNUMBER($N476)),$N476&lt;0,$N476&gt;'Settings'!$B$9),"Invalid package count",IF(OR(NOT(ISNUMBER($O476)),AND($P476&lt;&gt;"",NOT(ISNUMBER($P476))),$O476&lt;0,$O476&gt;'Settings'!$B$10,$P476&lt;0,$P476&gt;'Settings'!$B$10),"Invalid miles",IF($X476&gt;$W476,"COD collected exceeds amount","OK")))))))))))),"Review row")</f>
        <v/>
      </c>
    </row>
    <row r="477">
      <c r="A477" s="51" t="n"/>
      <c r="B477" s="26" t="n"/>
      <c r="C477" s="27" t="n"/>
      <c r="D477" s="26" t="n"/>
      <c r="E477" s="26" t="n"/>
      <c r="F477" s="28" t="n"/>
      <c r="G477" s="26" t="n"/>
      <c r="H477" s="26" t="n"/>
      <c r="I477" s="29" t="n"/>
      <c r="J477" s="30" t="n"/>
      <c r="K477" s="30" t="n"/>
      <c r="L477" s="26" t="n"/>
      <c r="M477" s="26" t="n"/>
      <c r="N477" s="27" t="n"/>
      <c r="O477" s="52" t="n"/>
      <c r="P477" s="52" t="n"/>
      <c r="Q477" s="30" t="n"/>
      <c r="R477" s="30" t="n"/>
      <c r="S477" s="30" t="n"/>
      <c r="T477" s="26" t="n"/>
      <c r="U477" s="26" t="n"/>
      <c r="V477" s="28" t="n"/>
      <c r="W477" s="32" t="n"/>
      <c r="X477" s="32" t="n"/>
      <c r="Y477" s="33">
        <f>IFERROR(IF(OR($R477="",$S477=""),"",ROUND(MOD($S477-$R477,1)*1440,0)),"")</f>
        <v/>
      </c>
      <c r="Z477" s="11">
        <f>IFERROR(IF(OR($T477&lt;&gt;"Delivered",$S477="",$K477=""),"",IF($S477&lt;=$K477,"Yes","No")),"")</f>
        <v/>
      </c>
      <c r="AA477" s="33">
        <f>IFERROR(IF(OR($T477&lt;&gt;"Delivered",$S477="",$K477=""),"",ROUND(MAX(0,($S477-$K477)*1440),0)),"")</f>
        <v/>
      </c>
      <c r="AB477" s="53">
        <f>IFERROR(IF(OR($P477="",$O477=""),"",$P477-$O477),"")</f>
        <v/>
      </c>
      <c r="AC477" s="35">
        <f>IFERROR(IF($P477="","",ROUND($P477*'Settings'!$B$6,2)),"")</f>
        <v/>
      </c>
      <c r="AD477" s="35">
        <f>IFERROR(IF($W477="","",MAX(0,$W477-IF($X477="",0,$X477))),"")</f>
        <v/>
      </c>
      <c r="AE477" s="16">
        <f>IFERROR(IF(COUNTA($A477:$X477)=0,"",IF(OR($A477="",$B477="",$C477="",$D477="",$E477="",$F477="",$G477="",$H477="",$I477="",$L477="",$M477="",$N477="",$T477=""),"Missing required field",IF(COUNTIFS($A$4:$A$1000,$A477,$B$4:$B$1000,$B477,$C$4:$C$1000,$C477)&gt;1,"Duplicate route stop",IF(OR($J477="",$K477=""),"Missing delivery window",IF($K477&lt;=$J477,"Invalid delivery window",IF(IFERROR(INDEX('Fleet Roster'!$C$4:$C$103,MATCH($L477,'Fleet Roster'!$A$4:$A$103,0)),"Not found")&lt;&gt;"Active","Driver not active",IF(IFERROR(INDEX('Fleet Roster'!$I$4:$I$103,MATCH($M477,'Fleet Roster'!$E$4:$E$103,0)),"Not found")&lt;&gt;"Active","Vehicle unavailable",IF(AND($T477="Delivered",OR($S477="",$P477="")),"Delivered row incomplete",IF(AND(OR($T477="Attempted",$T477="Exception"),$U477=""),"Missing exception code",IF(OR(NOT(ISNUMBER($N477)),$N477&lt;0,$N477&gt;'Settings'!$B$9),"Invalid package count",IF(OR(NOT(ISNUMBER($O477)),AND($P477&lt;&gt;"",NOT(ISNUMBER($P477))),$O477&lt;0,$O477&gt;'Settings'!$B$10,$P477&lt;0,$P477&gt;'Settings'!$B$10),"Invalid miles",IF($X477&gt;$W477,"COD collected exceeds amount","OK")))))))))))),"Review row")</f>
        <v/>
      </c>
    </row>
    <row r="478">
      <c r="A478" s="51" t="n"/>
      <c r="B478" s="26" t="n"/>
      <c r="C478" s="27" t="n"/>
      <c r="D478" s="26" t="n"/>
      <c r="E478" s="26" t="n"/>
      <c r="F478" s="28" t="n"/>
      <c r="G478" s="26" t="n"/>
      <c r="H478" s="26" t="n"/>
      <c r="I478" s="29" t="n"/>
      <c r="J478" s="30" t="n"/>
      <c r="K478" s="30" t="n"/>
      <c r="L478" s="26" t="n"/>
      <c r="M478" s="26" t="n"/>
      <c r="N478" s="27" t="n"/>
      <c r="O478" s="52" t="n"/>
      <c r="P478" s="52" t="n"/>
      <c r="Q478" s="30" t="n"/>
      <c r="R478" s="30" t="n"/>
      <c r="S478" s="30" t="n"/>
      <c r="T478" s="26" t="n"/>
      <c r="U478" s="26" t="n"/>
      <c r="V478" s="28" t="n"/>
      <c r="W478" s="32" t="n"/>
      <c r="X478" s="32" t="n"/>
      <c r="Y478" s="33">
        <f>IFERROR(IF(OR($R478="",$S478=""),"",ROUND(MOD($S478-$R478,1)*1440,0)),"")</f>
        <v/>
      </c>
      <c r="Z478" s="11">
        <f>IFERROR(IF(OR($T478&lt;&gt;"Delivered",$S478="",$K478=""),"",IF($S478&lt;=$K478,"Yes","No")),"")</f>
        <v/>
      </c>
      <c r="AA478" s="33">
        <f>IFERROR(IF(OR($T478&lt;&gt;"Delivered",$S478="",$K478=""),"",ROUND(MAX(0,($S478-$K478)*1440),0)),"")</f>
        <v/>
      </c>
      <c r="AB478" s="53">
        <f>IFERROR(IF(OR($P478="",$O478=""),"",$P478-$O478),"")</f>
        <v/>
      </c>
      <c r="AC478" s="35">
        <f>IFERROR(IF($P478="","",ROUND($P478*'Settings'!$B$6,2)),"")</f>
        <v/>
      </c>
      <c r="AD478" s="35">
        <f>IFERROR(IF($W478="","",MAX(0,$W478-IF($X478="",0,$X478))),"")</f>
        <v/>
      </c>
      <c r="AE478" s="16">
        <f>IFERROR(IF(COUNTA($A478:$X478)=0,"",IF(OR($A478="",$B478="",$C478="",$D478="",$E478="",$F478="",$G478="",$H478="",$I478="",$L478="",$M478="",$N478="",$T478=""),"Missing required field",IF(COUNTIFS($A$4:$A$1000,$A478,$B$4:$B$1000,$B478,$C$4:$C$1000,$C478)&gt;1,"Duplicate route stop",IF(OR($J478="",$K478=""),"Missing delivery window",IF($K478&lt;=$J478,"Invalid delivery window",IF(IFERROR(INDEX('Fleet Roster'!$C$4:$C$103,MATCH($L478,'Fleet Roster'!$A$4:$A$103,0)),"Not found")&lt;&gt;"Active","Driver not active",IF(IFERROR(INDEX('Fleet Roster'!$I$4:$I$103,MATCH($M478,'Fleet Roster'!$E$4:$E$103,0)),"Not found")&lt;&gt;"Active","Vehicle unavailable",IF(AND($T478="Delivered",OR($S478="",$P478="")),"Delivered row incomplete",IF(AND(OR($T478="Attempted",$T478="Exception"),$U478=""),"Missing exception code",IF(OR(NOT(ISNUMBER($N478)),$N478&lt;0,$N478&gt;'Settings'!$B$9),"Invalid package count",IF(OR(NOT(ISNUMBER($O478)),AND($P478&lt;&gt;"",NOT(ISNUMBER($P478))),$O478&lt;0,$O478&gt;'Settings'!$B$10,$P478&lt;0,$P478&gt;'Settings'!$B$10),"Invalid miles",IF($X478&gt;$W478,"COD collected exceeds amount","OK")))))))))))),"Review row")</f>
        <v/>
      </c>
    </row>
    <row r="479">
      <c r="A479" s="51" t="n"/>
      <c r="B479" s="26" t="n"/>
      <c r="C479" s="27" t="n"/>
      <c r="D479" s="26" t="n"/>
      <c r="E479" s="26" t="n"/>
      <c r="F479" s="28" t="n"/>
      <c r="G479" s="26" t="n"/>
      <c r="H479" s="26" t="n"/>
      <c r="I479" s="29" t="n"/>
      <c r="J479" s="30" t="n"/>
      <c r="K479" s="30" t="n"/>
      <c r="L479" s="26" t="n"/>
      <c r="M479" s="26" t="n"/>
      <c r="N479" s="27" t="n"/>
      <c r="O479" s="52" t="n"/>
      <c r="P479" s="52" t="n"/>
      <c r="Q479" s="30" t="n"/>
      <c r="R479" s="30" t="n"/>
      <c r="S479" s="30" t="n"/>
      <c r="T479" s="26" t="n"/>
      <c r="U479" s="26" t="n"/>
      <c r="V479" s="28" t="n"/>
      <c r="W479" s="32" t="n"/>
      <c r="X479" s="32" t="n"/>
      <c r="Y479" s="33">
        <f>IFERROR(IF(OR($R479="",$S479=""),"",ROUND(MOD($S479-$R479,1)*1440,0)),"")</f>
        <v/>
      </c>
      <c r="Z479" s="11">
        <f>IFERROR(IF(OR($T479&lt;&gt;"Delivered",$S479="",$K479=""),"",IF($S479&lt;=$K479,"Yes","No")),"")</f>
        <v/>
      </c>
      <c r="AA479" s="33">
        <f>IFERROR(IF(OR($T479&lt;&gt;"Delivered",$S479="",$K479=""),"",ROUND(MAX(0,($S479-$K479)*1440),0)),"")</f>
        <v/>
      </c>
      <c r="AB479" s="53">
        <f>IFERROR(IF(OR($P479="",$O479=""),"",$P479-$O479),"")</f>
        <v/>
      </c>
      <c r="AC479" s="35">
        <f>IFERROR(IF($P479="","",ROUND($P479*'Settings'!$B$6,2)),"")</f>
        <v/>
      </c>
      <c r="AD479" s="35">
        <f>IFERROR(IF($W479="","",MAX(0,$W479-IF($X479="",0,$X479))),"")</f>
        <v/>
      </c>
      <c r="AE479" s="16">
        <f>IFERROR(IF(COUNTA($A479:$X479)=0,"",IF(OR($A479="",$B479="",$C479="",$D479="",$E479="",$F479="",$G479="",$H479="",$I479="",$L479="",$M479="",$N479="",$T479=""),"Missing required field",IF(COUNTIFS($A$4:$A$1000,$A479,$B$4:$B$1000,$B479,$C$4:$C$1000,$C479)&gt;1,"Duplicate route stop",IF(OR($J479="",$K479=""),"Missing delivery window",IF($K479&lt;=$J479,"Invalid delivery window",IF(IFERROR(INDEX('Fleet Roster'!$C$4:$C$103,MATCH($L479,'Fleet Roster'!$A$4:$A$103,0)),"Not found")&lt;&gt;"Active","Driver not active",IF(IFERROR(INDEX('Fleet Roster'!$I$4:$I$103,MATCH($M479,'Fleet Roster'!$E$4:$E$103,0)),"Not found")&lt;&gt;"Active","Vehicle unavailable",IF(AND($T479="Delivered",OR($S479="",$P479="")),"Delivered row incomplete",IF(AND(OR($T479="Attempted",$T479="Exception"),$U479=""),"Missing exception code",IF(OR(NOT(ISNUMBER($N479)),$N479&lt;0,$N479&gt;'Settings'!$B$9),"Invalid package count",IF(OR(NOT(ISNUMBER($O479)),AND($P479&lt;&gt;"",NOT(ISNUMBER($P479))),$O479&lt;0,$O479&gt;'Settings'!$B$10,$P479&lt;0,$P479&gt;'Settings'!$B$10),"Invalid miles",IF($X479&gt;$W479,"COD collected exceeds amount","OK")))))))))))),"Review row")</f>
        <v/>
      </c>
    </row>
    <row r="480">
      <c r="A480" s="51" t="n"/>
      <c r="B480" s="26" t="n"/>
      <c r="C480" s="27" t="n"/>
      <c r="D480" s="26" t="n"/>
      <c r="E480" s="26" t="n"/>
      <c r="F480" s="28" t="n"/>
      <c r="G480" s="26" t="n"/>
      <c r="H480" s="26" t="n"/>
      <c r="I480" s="29" t="n"/>
      <c r="J480" s="30" t="n"/>
      <c r="K480" s="30" t="n"/>
      <c r="L480" s="26" t="n"/>
      <c r="M480" s="26" t="n"/>
      <c r="N480" s="27" t="n"/>
      <c r="O480" s="52" t="n"/>
      <c r="P480" s="52" t="n"/>
      <c r="Q480" s="30" t="n"/>
      <c r="R480" s="30" t="n"/>
      <c r="S480" s="30" t="n"/>
      <c r="T480" s="26" t="n"/>
      <c r="U480" s="26" t="n"/>
      <c r="V480" s="28" t="n"/>
      <c r="W480" s="32" t="n"/>
      <c r="X480" s="32" t="n"/>
      <c r="Y480" s="33">
        <f>IFERROR(IF(OR($R480="",$S480=""),"",ROUND(MOD($S480-$R480,1)*1440,0)),"")</f>
        <v/>
      </c>
      <c r="Z480" s="11">
        <f>IFERROR(IF(OR($T480&lt;&gt;"Delivered",$S480="",$K480=""),"",IF($S480&lt;=$K480,"Yes","No")),"")</f>
        <v/>
      </c>
      <c r="AA480" s="33">
        <f>IFERROR(IF(OR($T480&lt;&gt;"Delivered",$S480="",$K480=""),"",ROUND(MAX(0,($S480-$K480)*1440),0)),"")</f>
        <v/>
      </c>
      <c r="AB480" s="53">
        <f>IFERROR(IF(OR($P480="",$O480=""),"",$P480-$O480),"")</f>
        <v/>
      </c>
      <c r="AC480" s="35">
        <f>IFERROR(IF($P480="","",ROUND($P480*'Settings'!$B$6,2)),"")</f>
        <v/>
      </c>
      <c r="AD480" s="35">
        <f>IFERROR(IF($W480="","",MAX(0,$W480-IF($X480="",0,$X480))),"")</f>
        <v/>
      </c>
      <c r="AE480" s="16">
        <f>IFERROR(IF(COUNTA($A480:$X480)=0,"",IF(OR($A480="",$B480="",$C480="",$D480="",$E480="",$F480="",$G480="",$H480="",$I480="",$L480="",$M480="",$N480="",$T480=""),"Missing required field",IF(COUNTIFS($A$4:$A$1000,$A480,$B$4:$B$1000,$B480,$C$4:$C$1000,$C480)&gt;1,"Duplicate route stop",IF(OR($J480="",$K480=""),"Missing delivery window",IF($K480&lt;=$J480,"Invalid delivery window",IF(IFERROR(INDEX('Fleet Roster'!$C$4:$C$103,MATCH($L480,'Fleet Roster'!$A$4:$A$103,0)),"Not found")&lt;&gt;"Active","Driver not active",IF(IFERROR(INDEX('Fleet Roster'!$I$4:$I$103,MATCH($M480,'Fleet Roster'!$E$4:$E$103,0)),"Not found")&lt;&gt;"Active","Vehicle unavailable",IF(AND($T480="Delivered",OR($S480="",$P480="")),"Delivered row incomplete",IF(AND(OR($T480="Attempted",$T480="Exception"),$U480=""),"Missing exception code",IF(OR(NOT(ISNUMBER($N480)),$N480&lt;0,$N480&gt;'Settings'!$B$9),"Invalid package count",IF(OR(NOT(ISNUMBER($O480)),AND($P480&lt;&gt;"",NOT(ISNUMBER($P480))),$O480&lt;0,$O480&gt;'Settings'!$B$10,$P480&lt;0,$P480&gt;'Settings'!$B$10),"Invalid miles",IF($X480&gt;$W480,"COD collected exceeds amount","OK")))))))))))),"Review row")</f>
        <v/>
      </c>
    </row>
    <row r="481">
      <c r="A481" s="51" t="n"/>
      <c r="B481" s="26" t="n"/>
      <c r="C481" s="27" t="n"/>
      <c r="D481" s="26" t="n"/>
      <c r="E481" s="26" t="n"/>
      <c r="F481" s="28" t="n"/>
      <c r="G481" s="26" t="n"/>
      <c r="H481" s="26" t="n"/>
      <c r="I481" s="29" t="n"/>
      <c r="J481" s="30" t="n"/>
      <c r="K481" s="30" t="n"/>
      <c r="L481" s="26" t="n"/>
      <c r="M481" s="26" t="n"/>
      <c r="N481" s="27" t="n"/>
      <c r="O481" s="52" t="n"/>
      <c r="P481" s="52" t="n"/>
      <c r="Q481" s="30" t="n"/>
      <c r="R481" s="30" t="n"/>
      <c r="S481" s="30" t="n"/>
      <c r="T481" s="26" t="n"/>
      <c r="U481" s="26" t="n"/>
      <c r="V481" s="28" t="n"/>
      <c r="W481" s="32" t="n"/>
      <c r="X481" s="32" t="n"/>
      <c r="Y481" s="33">
        <f>IFERROR(IF(OR($R481="",$S481=""),"",ROUND(MOD($S481-$R481,1)*1440,0)),"")</f>
        <v/>
      </c>
      <c r="Z481" s="11">
        <f>IFERROR(IF(OR($T481&lt;&gt;"Delivered",$S481="",$K481=""),"",IF($S481&lt;=$K481,"Yes","No")),"")</f>
        <v/>
      </c>
      <c r="AA481" s="33">
        <f>IFERROR(IF(OR($T481&lt;&gt;"Delivered",$S481="",$K481=""),"",ROUND(MAX(0,($S481-$K481)*1440),0)),"")</f>
        <v/>
      </c>
      <c r="AB481" s="53">
        <f>IFERROR(IF(OR($P481="",$O481=""),"",$P481-$O481),"")</f>
        <v/>
      </c>
      <c r="AC481" s="35">
        <f>IFERROR(IF($P481="","",ROUND($P481*'Settings'!$B$6,2)),"")</f>
        <v/>
      </c>
      <c r="AD481" s="35">
        <f>IFERROR(IF($W481="","",MAX(0,$W481-IF($X481="",0,$X481))),"")</f>
        <v/>
      </c>
      <c r="AE481" s="16">
        <f>IFERROR(IF(COUNTA($A481:$X481)=0,"",IF(OR($A481="",$B481="",$C481="",$D481="",$E481="",$F481="",$G481="",$H481="",$I481="",$L481="",$M481="",$N481="",$T481=""),"Missing required field",IF(COUNTIFS($A$4:$A$1000,$A481,$B$4:$B$1000,$B481,$C$4:$C$1000,$C481)&gt;1,"Duplicate route stop",IF(OR($J481="",$K481=""),"Missing delivery window",IF($K481&lt;=$J481,"Invalid delivery window",IF(IFERROR(INDEX('Fleet Roster'!$C$4:$C$103,MATCH($L481,'Fleet Roster'!$A$4:$A$103,0)),"Not found")&lt;&gt;"Active","Driver not active",IF(IFERROR(INDEX('Fleet Roster'!$I$4:$I$103,MATCH($M481,'Fleet Roster'!$E$4:$E$103,0)),"Not found")&lt;&gt;"Active","Vehicle unavailable",IF(AND($T481="Delivered",OR($S481="",$P481="")),"Delivered row incomplete",IF(AND(OR($T481="Attempted",$T481="Exception"),$U481=""),"Missing exception code",IF(OR(NOT(ISNUMBER($N481)),$N481&lt;0,$N481&gt;'Settings'!$B$9),"Invalid package count",IF(OR(NOT(ISNUMBER($O481)),AND($P481&lt;&gt;"",NOT(ISNUMBER($P481))),$O481&lt;0,$O481&gt;'Settings'!$B$10,$P481&lt;0,$P481&gt;'Settings'!$B$10),"Invalid miles",IF($X481&gt;$W481,"COD collected exceeds amount","OK")))))))))))),"Review row")</f>
        <v/>
      </c>
    </row>
    <row r="482">
      <c r="A482" s="51" t="n"/>
      <c r="B482" s="26" t="n"/>
      <c r="C482" s="27" t="n"/>
      <c r="D482" s="26" t="n"/>
      <c r="E482" s="26" t="n"/>
      <c r="F482" s="28" t="n"/>
      <c r="G482" s="26" t="n"/>
      <c r="H482" s="26" t="n"/>
      <c r="I482" s="29" t="n"/>
      <c r="J482" s="30" t="n"/>
      <c r="K482" s="30" t="n"/>
      <c r="L482" s="26" t="n"/>
      <c r="M482" s="26" t="n"/>
      <c r="N482" s="27" t="n"/>
      <c r="O482" s="52" t="n"/>
      <c r="P482" s="52" t="n"/>
      <c r="Q482" s="30" t="n"/>
      <c r="R482" s="30" t="n"/>
      <c r="S482" s="30" t="n"/>
      <c r="T482" s="26" t="n"/>
      <c r="U482" s="26" t="n"/>
      <c r="V482" s="28" t="n"/>
      <c r="W482" s="32" t="n"/>
      <c r="X482" s="32" t="n"/>
      <c r="Y482" s="33">
        <f>IFERROR(IF(OR($R482="",$S482=""),"",ROUND(MOD($S482-$R482,1)*1440,0)),"")</f>
        <v/>
      </c>
      <c r="Z482" s="11">
        <f>IFERROR(IF(OR($T482&lt;&gt;"Delivered",$S482="",$K482=""),"",IF($S482&lt;=$K482,"Yes","No")),"")</f>
        <v/>
      </c>
      <c r="AA482" s="33">
        <f>IFERROR(IF(OR($T482&lt;&gt;"Delivered",$S482="",$K482=""),"",ROUND(MAX(0,($S482-$K482)*1440),0)),"")</f>
        <v/>
      </c>
      <c r="AB482" s="53">
        <f>IFERROR(IF(OR($P482="",$O482=""),"",$P482-$O482),"")</f>
        <v/>
      </c>
      <c r="AC482" s="35">
        <f>IFERROR(IF($P482="","",ROUND($P482*'Settings'!$B$6,2)),"")</f>
        <v/>
      </c>
      <c r="AD482" s="35">
        <f>IFERROR(IF($W482="","",MAX(0,$W482-IF($X482="",0,$X482))),"")</f>
        <v/>
      </c>
      <c r="AE482" s="16">
        <f>IFERROR(IF(COUNTA($A482:$X482)=0,"",IF(OR($A482="",$B482="",$C482="",$D482="",$E482="",$F482="",$G482="",$H482="",$I482="",$L482="",$M482="",$N482="",$T482=""),"Missing required field",IF(COUNTIFS($A$4:$A$1000,$A482,$B$4:$B$1000,$B482,$C$4:$C$1000,$C482)&gt;1,"Duplicate route stop",IF(OR($J482="",$K482=""),"Missing delivery window",IF($K482&lt;=$J482,"Invalid delivery window",IF(IFERROR(INDEX('Fleet Roster'!$C$4:$C$103,MATCH($L482,'Fleet Roster'!$A$4:$A$103,0)),"Not found")&lt;&gt;"Active","Driver not active",IF(IFERROR(INDEX('Fleet Roster'!$I$4:$I$103,MATCH($M482,'Fleet Roster'!$E$4:$E$103,0)),"Not found")&lt;&gt;"Active","Vehicle unavailable",IF(AND($T482="Delivered",OR($S482="",$P482="")),"Delivered row incomplete",IF(AND(OR($T482="Attempted",$T482="Exception"),$U482=""),"Missing exception code",IF(OR(NOT(ISNUMBER($N482)),$N482&lt;0,$N482&gt;'Settings'!$B$9),"Invalid package count",IF(OR(NOT(ISNUMBER($O482)),AND($P482&lt;&gt;"",NOT(ISNUMBER($P482))),$O482&lt;0,$O482&gt;'Settings'!$B$10,$P482&lt;0,$P482&gt;'Settings'!$B$10),"Invalid miles",IF($X482&gt;$W482,"COD collected exceeds amount","OK")))))))))))),"Review row")</f>
        <v/>
      </c>
    </row>
    <row r="483">
      <c r="A483" s="51" t="n"/>
      <c r="B483" s="26" t="n"/>
      <c r="C483" s="27" t="n"/>
      <c r="D483" s="26" t="n"/>
      <c r="E483" s="26" t="n"/>
      <c r="F483" s="28" t="n"/>
      <c r="G483" s="26" t="n"/>
      <c r="H483" s="26" t="n"/>
      <c r="I483" s="29" t="n"/>
      <c r="J483" s="30" t="n"/>
      <c r="K483" s="30" t="n"/>
      <c r="L483" s="26" t="n"/>
      <c r="M483" s="26" t="n"/>
      <c r="N483" s="27" t="n"/>
      <c r="O483" s="52" t="n"/>
      <c r="P483" s="52" t="n"/>
      <c r="Q483" s="30" t="n"/>
      <c r="R483" s="30" t="n"/>
      <c r="S483" s="30" t="n"/>
      <c r="T483" s="26" t="n"/>
      <c r="U483" s="26" t="n"/>
      <c r="V483" s="28" t="n"/>
      <c r="W483" s="32" t="n"/>
      <c r="X483" s="32" t="n"/>
      <c r="Y483" s="33">
        <f>IFERROR(IF(OR($R483="",$S483=""),"",ROUND(MOD($S483-$R483,1)*1440,0)),"")</f>
        <v/>
      </c>
      <c r="Z483" s="11">
        <f>IFERROR(IF(OR($T483&lt;&gt;"Delivered",$S483="",$K483=""),"",IF($S483&lt;=$K483,"Yes","No")),"")</f>
        <v/>
      </c>
      <c r="AA483" s="33">
        <f>IFERROR(IF(OR($T483&lt;&gt;"Delivered",$S483="",$K483=""),"",ROUND(MAX(0,($S483-$K483)*1440),0)),"")</f>
        <v/>
      </c>
      <c r="AB483" s="53">
        <f>IFERROR(IF(OR($P483="",$O483=""),"",$P483-$O483),"")</f>
        <v/>
      </c>
      <c r="AC483" s="35">
        <f>IFERROR(IF($P483="","",ROUND($P483*'Settings'!$B$6,2)),"")</f>
        <v/>
      </c>
      <c r="AD483" s="35">
        <f>IFERROR(IF($W483="","",MAX(0,$W483-IF($X483="",0,$X483))),"")</f>
        <v/>
      </c>
      <c r="AE483" s="16">
        <f>IFERROR(IF(COUNTA($A483:$X483)=0,"",IF(OR($A483="",$B483="",$C483="",$D483="",$E483="",$F483="",$G483="",$H483="",$I483="",$L483="",$M483="",$N483="",$T483=""),"Missing required field",IF(COUNTIFS($A$4:$A$1000,$A483,$B$4:$B$1000,$B483,$C$4:$C$1000,$C483)&gt;1,"Duplicate route stop",IF(OR($J483="",$K483=""),"Missing delivery window",IF($K483&lt;=$J483,"Invalid delivery window",IF(IFERROR(INDEX('Fleet Roster'!$C$4:$C$103,MATCH($L483,'Fleet Roster'!$A$4:$A$103,0)),"Not found")&lt;&gt;"Active","Driver not active",IF(IFERROR(INDEX('Fleet Roster'!$I$4:$I$103,MATCH($M483,'Fleet Roster'!$E$4:$E$103,0)),"Not found")&lt;&gt;"Active","Vehicle unavailable",IF(AND($T483="Delivered",OR($S483="",$P483="")),"Delivered row incomplete",IF(AND(OR($T483="Attempted",$T483="Exception"),$U483=""),"Missing exception code",IF(OR(NOT(ISNUMBER($N483)),$N483&lt;0,$N483&gt;'Settings'!$B$9),"Invalid package count",IF(OR(NOT(ISNUMBER($O483)),AND($P483&lt;&gt;"",NOT(ISNUMBER($P483))),$O483&lt;0,$O483&gt;'Settings'!$B$10,$P483&lt;0,$P483&gt;'Settings'!$B$10),"Invalid miles",IF($X483&gt;$W483,"COD collected exceeds amount","OK")))))))))))),"Review row")</f>
        <v/>
      </c>
    </row>
    <row r="484">
      <c r="A484" s="51" t="n"/>
      <c r="B484" s="26" t="n"/>
      <c r="C484" s="27" t="n"/>
      <c r="D484" s="26" t="n"/>
      <c r="E484" s="26" t="n"/>
      <c r="F484" s="28" t="n"/>
      <c r="G484" s="26" t="n"/>
      <c r="H484" s="26" t="n"/>
      <c r="I484" s="29" t="n"/>
      <c r="J484" s="30" t="n"/>
      <c r="K484" s="30" t="n"/>
      <c r="L484" s="26" t="n"/>
      <c r="M484" s="26" t="n"/>
      <c r="N484" s="27" t="n"/>
      <c r="O484" s="52" t="n"/>
      <c r="P484" s="52" t="n"/>
      <c r="Q484" s="30" t="n"/>
      <c r="R484" s="30" t="n"/>
      <c r="S484" s="30" t="n"/>
      <c r="T484" s="26" t="n"/>
      <c r="U484" s="26" t="n"/>
      <c r="V484" s="28" t="n"/>
      <c r="W484" s="32" t="n"/>
      <c r="X484" s="32" t="n"/>
      <c r="Y484" s="33">
        <f>IFERROR(IF(OR($R484="",$S484=""),"",ROUND(MOD($S484-$R484,1)*1440,0)),"")</f>
        <v/>
      </c>
      <c r="Z484" s="11">
        <f>IFERROR(IF(OR($T484&lt;&gt;"Delivered",$S484="",$K484=""),"",IF($S484&lt;=$K484,"Yes","No")),"")</f>
        <v/>
      </c>
      <c r="AA484" s="33">
        <f>IFERROR(IF(OR($T484&lt;&gt;"Delivered",$S484="",$K484=""),"",ROUND(MAX(0,($S484-$K484)*1440),0)),"")</f>
        <v/>
      </c>
      <c r="AB484" s="53">
        <f>IFERROR(IF(OR($P484="",$O484=""),"",$P484-$O484),"")</f>
        <v/>
      </c>
      <c r="AC484" s="35">
        <f>IFERROR(IF($P484="","",ROUND($P484*'Settings'!$B$6,2)),"")</f>
        <v/>
      </c>
      <c r="AD484" s="35">
        <f>IFERROR(IF($W484="","",MAX(0,$W484-IF($X484="",0,$X484))),"")</f>
        <v/>
      </c>
      <c r="AE484" s="16">
        <f>IFERROR(IF(COUNTA($A484:$X484)=0,"",IF(OR($A484="",$B484="",$C484="",$D484="",$E484="",$F484="",$G484="",$H484="",$I484="",$L484="",$M484="",$N484="",$T484=""),"Missing required field",IF(COUNTIFS($A$4:$A$1000,$A484,$B$4:$B$1000,$B484,$C$4:$C$1000,$C484)&gt;1,"Duplicate route stop",IF(OR($J484="",$K484=""),"Missing delivery window",IF($K484&lt;=$J484,"Invalid delivery window",IF(IFERROR(INDEX('Fleet Roster'!$C$4:$C$103,MATCH($L484,'Fleet Roster'!$A$4:$A$103,0)),"Not found")&lt;&gt;"Active","Driver not active",IF(IFERROR(INDEX('Fleet Roster'!$I$4:$I$103,MATCH($M484,'Fleet Roster'!$E$4:$E$103,0)),"Not found")&lt;&gt;"Active","Vehicle unavailable",IF(AND($T484="Delivered",OR($S484="",$P484="")),"Delivered row incomplete",IF(AND(OR($T484="Attempted",$T484="Exception"),$U484=""),"Missing exception code",IF(OR(NOT(ISNUMBER($N484)),$N484&lt;0,$N484&gt;'Settings'!$B$9),"Invalid package count",IF(OR(NOT(ISNUMBER($O484)),AND($P484&lt;&gt;"",NOT(ISNUMBER($P484))),$O484&lt;0,$O484&gt;'Settings'!$B$10,$P484&lt;0,$P484&gt;'Settings'!$B$10),"Invalid miles",IF($X484&gt;$W484,"COD collected exceeds amount","OK")))))))))))),"Review row")</f>
        <v/>
      </c>
    </row>
    <row r="485">
      <c r="A485" s="51" t="n"/>
      <c r="B485" s="26" t="n"/>
      <c r="C485" s="27" t="n"/>
      <c r="D485" s="26" t="n"/>
      <c r="E485" s="26" t="n"/>
      <c r="F485" s="28" t="n"/>
      <c r="G485" s="26" t="n"/>
      <c r="H485" s="26" t="n"/>
      <c r="I485" s="29" t="n"/>
      <c r="J485" s="30" t="n"/>
      <c r="K485" s="30" t="n"/>
      <c r="L485" s="26" t="n"/>
      <c r="M485" s="26" t="n"/>
      <c r="N485" s="27" t="n"/>
      <c r="O485" s="52" t="n"/>
      <c r="P485" s="52" t="n"/>
      <c r="Q485" s="30" t="n"/>
      <c r="R485" s="30" t="n"/>
      <c r="S485" s="30" t="n"/>
      <c r="T485" s="26" t="n"/>
      <c r="U485" s="26" t="n"/>
      <c r="V485" s="28" t="n"/>
      <c r="W485" s="32" t="n"/>
      <c r="X485" s="32" t="n"/>
      <c r="Y485" s="33">
        <f>IFERROR(IF(OR($R485="",$S485=""),"",ROUND(MOD($S485-$R485,1)*1440,0)),"")</f>
        <v/>
      </c>
      <c r="Z485" s="11">
        <f>IFERROR(IF(OR($T485&lt;&gt;"Delivered",$S485="",$K485=""),"",IF($S485&lt;=$K485,"Yes","No")),"")</f>
        <v/>
      </c>
      <c r="AA485" s="33">
        <f>IFERROR(IF(OR($T485&lt;&gt;"Delivered",$S485="",$K485=""),"",ROUND(MAX(0,($S485-$K485)*1440),0)),"")</f>
        <v/>
      </c>
      <c r="AB485" s="53">
        <f>IFERROR(IF(OR($P485="",$O485=""),"",$P485-$O485),"")</f>
        <v/>
      </c>
      <c r="AC485" s="35">
        <f>IFERROR(IF($P485="","",ROUND($P485*'Settings'!$B$6,2)),"")</f>
        <v/>
      </c>
      <c r="AD485" s="35">
        <f>IFERROR(IF($W485="","",MAX(0,$W485-IF($X485="",0,$X485))),"")</f>
        <v/>
      </c>
      <c r="AE485" s="16">
        <f>IFERROR(IF(COUNTA($A485:$X485)=0,"",IF(OR($A485="",$B485="",$C485="",$D485="",$E485="",$F485="",$G485="",$H485="",$I485="",$L485="",$M485="",$N485="",$T485=""),"Missing required field",IF(COUNTIFS($A$4:$A$1000,$A485,$B$4:$B$1000,$B485,$C$4:$C$1000,$C485)&gt;1,"Duplicate route stop",IF(OR($J485="",$K485=""),"Missing delivery window",IF($K485&lt;=$J485,"Invalid delivery window",IF(IFERROR(INDEX('Fleet Roster'!$C$4:$C$103,MATCH($L485,'Fleet Roster'!$A$4:$A$103,0)),"Not found")&lt;&gt;"Active","Driver not active",IF(IFERROR(INDEX('Fleet Roster'!$I$4:$I$103,MATCH($M485,'Fleet Roster'!$E$4:$E$103,0)),"Not found")&lt;&gt;"Active","Vehicle unavailable",IF(AND($T485="Delivered",OR($S485="",$P485="")),"Delivered row incomplete",IF(AND(OR($T485="Attempted",$T485="Exception"),$U485=""),"Missing exception code",IF(OR(NOT(ISNUMBER($N485)),$N485&lt;0,$N485&gt;'Settings'!$B$9),"Invalid package count",IF(OR(NOT(ISNUMBER($O485)),AND($P485&lt;&gt;"",NOT(ISNUMBER($P485))),$O485&lt;0,$O485&gt;'Settings'!$B$10,$P485&lt;0,$P485&gt;'Settings'!$B$10),"Invalid miles",IF($X485&gt;$W485,"COD collected exceeds amount","OK")))))))))))),"Review row")</f>
        <v/>
      </c>
    </row>
    <row r="486">
      <c r="A486" s="51" t="n"/>
      <c r="B486" s="26" t="n"/>
      <c r="C486" s="27" t="n"/>
      <c r="D486" s="26" t="n"/>
      <c r="E486" s="26" t="n"/>
      <c r="F486" s="28" t="n"/>
      <c r="G486" s="26" t="n"/>
      <c r="H486" s="26" t="n"/>
      <c r="I486" s="29" t="n"/>
      <c r="J486" s="30" t="n"/>
      <c r="K486" s="30" t="n"/>
      <c r="L486" s="26" t="n"/>
      <c r="M486" s="26" t="n"/>
      <c r="N486" s="27" t="n"/>
      <c r="O486" s="52" t="n"/>
      <c r="P486" s="52" t="n"/>
      <c r="Q486" s="30" t="n"/>
      <c r="R486" s="30" t="n"/>
      <c r="S486" s="30" t="n"/>
      <c r="T486" s="26" t="n"/>
      <c r="U486" s="26" t="n"/>
      <c r="V486" s="28" t="n"/>
      <c r="W486" s="32" t="n"/>
      <c r="X486" s="32" t="n"/>
      <c r="Y486" s="33">
        <f>IFERROR(IF(OR($R486="",$S486=""),"",ROUND(MOD($S486-$R486,1)*1440,0)),"")</f>
        <v/>
      </c>
      <c r="Z486" s="11">
        <f>IFERROR(IF(OR($T486&lt;&gt;"Delivered",$S486="",$K486=""),"",IF($S486&lt;=$K486,"Yes","No")),"")</f>
        <v/>
      </c>
      <c r="AA486" s="33">
        <f>IFERROR(IF(OR($T486&lt;&gt;"Delivered",$S486="",$K486=""),"",ROUND(MAX(0,($S486-$K486)*1440),0)),"")</f>
        <v/>
      </c>
      <c r="AB486" s="53">
        <f>IFERROR(IF(OR($P486="",$O486=""),"",$P486-$O486),"")</f>
        <v/>
      </c>
      <c r="AC486" s="35">
        <f>IFERROR(IF($P486="","",ROUND($P486*'Settings'!$B$6,2)),"")</f>
        <v/>
      </c>
      <c r="AD486" s="35">
        <f>IFERROR(IF($W486="","",MAX(0,$W486-IF($X486="",0,$X486))),"")</f>
        <v/>
      </c>
      <c r="AE486" s="16">
        <f>IFERROR(IF(COUNTA($A486:$X486)=0,"",IF(OR($A486="",$B486="",$C486="",$D486="",$E486="",$F486="",$G486="",$H486="",$I486="",$L486="",$M486="",$N486="",$T486=""),"Missing required field",IF(COUNTIFS($A$4:$A$1000,$A486,$B$4:$B$1000,$B486,$C$4:$C$1000,$C486)&gt;1,"Duplicate route stop",IF(OR($J486="",$K486=""),"Missing delivery window",IF($K486&lt;=$J486,"Invalid delivery window",IF(IFERROR(INDEX('Fleet Roster'!$C$4:$C$103,MATCH($L486,'Fleet Roster'!$A$4:$A$103,0)),"Not found")&lt;&gt;"Active","Driver not active",IF(IFERROR(INDEX('Fleet Roster'!$I$4:$I$103,MATCH($M486,'Fleet Roster'!$E$4:$E$103,0)),"Not found")&lt;&gt;"Active","Vehicle unavailable",IF(AND($T486="Delivered",OR($S486="",$P486="")),"Delivered row incomplete",IF(AND(OR($T486="Attempted",$T486="Exception"),$U486=""),"Missing exception code",IF(OR(NOT(ISNUMBER($N486)),$N486&lt;0,$N486&gt;'Settings'!$B$9),"Invalid package count",IF(OR(NOT(ISNUMBER($O486)),AND($P486&lt;&gt;"",NOT(ISNUMBER($P486))),$O486&lt;0,$O486&gt;'Settings'!$B$10,$P486&lt;0,$P486&gt;'Settings'!$B$10),"Invalid miles",IF($X486&gt;$W486,"COD collected exceeds amount","OK")))))))))))),"Review row")</f>
        <v/>
      </c>
    </row>
    <row r="487">
      <c r="A487" s="51" t="n"/>
      <c r="B487" s="26" t="n"/>
      <c r="C487" s="27" t="n"/>
      <c r="D487" s="26" t="n"/>
      <c r="E487" s="26" t="n"/>
      <c r="F487" s="28" t="n"/>
      <c r="G487" s="26" t="n"/>
      <c r="H487" s="26" t="n"/>
      <c r="I487" s="29" t="n"/>
      <c r="J487" s="30" t="n"/>
      <c r="K487" s="30" t="n"/>
      <c r="L487" s="26" t="n"/>
      <c r="M487" s="26" t="n"/>
      <c r="N487" s="27" t="n"/>
      <c r="O487" s="52" t="n"/>
      <c r="P487" s="52" t="n"/>
      <c r="Q487" s="30" t="n"/>
      <c r="R487" s="30" t="n"/>
      <c r="S487" s="30" t="n"/>
      <c r="T487" s="26" t="n"/>
      <c r="U487" s="26" t="n"/>
      <c r="V487" s="28" t="n"/>
      <c r="W487" s="32" t="n"/>
      <c r="X487" s="32" t="n"/>
      <c r="Y487" s="33">
        <f>IFERROR(IF(OR($R487="",$S487=""),"",ROUND(MOD($S487-$R487,1)*1440,0)),"")</f>
        <v/>
      </c>
      <c r="Z487" s="11">
        <f>IFERROR(IF(OR($T487&lt;&gt;"Delivered",$S487="",$K487=""),"",IF($S487&lt;=$K487,"Yes","No")),"")</f>
        <v/>
      </c>
      <c r="AA487" s="33">
        <f>IFERROR(IF(OR($T487&lt;&gt;"Delivered",$S487="",$K487=""),"",ROUND(MAX(0,($S487-$K487)*1440),0)),"")</f>
        <v/>
      </c>
      <c r="AB487" s="53">
        <f>IFERROR(IF(OR($P487="",$O487=""),"",$P487-$O487),"")</f>
        <v/>
      </c>
      <c r="AC487" s="35">
        <f>IFERROR(IF($P487="","",ROUND($P487*'Settings'!$B$6,2)),"")</f>
        <v/>
      </c>
      <c r="AD487" s="35">
        <f>IFERROR(IF($W487="","",MAX(0,$W487-IF($X487="",0,$X487))),"")</f>
        <v/>
      </c>
      <c r="AE487" s="16">
        <f>IFERROR(IF(COUNTA($A487:$X487)=0,"",IF(OR($A487="",$B487="",$C487="",$D487="",$E487="",$F487="",$G487="",$H487="",$I487="",$L487="",$M487="",$N487="",$T487=""),"Missing required field",IF(COUNTIFS($A$4:$A$1000,$A487,$B$4:$B$1000,$B487,$C$4:$C$1000,$C487)&gt;1,"Duplicate route stop",IF(OR($J487="",$K487=""),"Missing delivery window",IF($K487&lt;=$J487,"Invalid delivery window",IF(IFERROR(INDEX('Fleet Roster'!$C$4:$C$103,MATCH($L487,'Fleet Roster'!$A$4:$A$103,0)),"Not found")&lt;&gt;"Active","Driver not active",IF(IFERROR(INDEX('Fleet Roster'!$I$4:$I$103,MATCH($M487,'Fleet Roster'!$E$4:$E$103,0)),"Not found")&lt;&gt;"Active","Vehicle unavailable",IF(AND($T487="Delivered",OR($S487="",$P487="")),"Delivered row incomplete",IF(AND(OR($T487="Attempted",$T487="Exception"),$U487=""),"Missing exception code",IF(OR(NOT(ISNUMBER($N487)),$N487&lt;0,$N487&gt;'Settings'!$B$9),"Invalid package count",IF(OR(NOT(ISNUMBER($O487)),AND($P487&lt;&gt;"",NOT(ISNUMBER($P487))),$O487&lt;0,$O487&gt;'Settings'!$B$10,$P487&lt;0,$P487&gt;'Settings'!$B$10),"Invalid miles",IF($X487&gt;$W487,"COD collected exceeds amount","OK")))))))))))),"Review row")</f>
        <v/>
      </c>
    </row>
    <row r="488">
      <c r="A488" s="51" t="n"/>
      <c r="B488" s="26" t="n"/>
      <c r="C488" s="27" t="n"/>
      <c r="D488" s="26" t="n"/>
      <c r="E488" s="26" t="n"/>
      <c r="F488" s="28" t="n"/>
      <c r="G488" s="26" t="n"/>
      <c r="H488" s="26" t="n"/>
      <c r="I488" s="29" t="n"/>
      <c r="J488" s="30" t="n"/>
      <c r="K488" s="30" t="n"/>
      <c r="L488" s="26" t="n"/>
      <c r="M488" s="26" t="n"/>
      <c r="N488" s="27" t="n"/>
      <c r="O488" s="52" t="n"/>
      <c r="P488" s="52" t="n"/>
      <c r="Q488" s="30" t="n"/>
      <c r="R488" s="30" t="n"/>
      <c r="S488" s="30" t="n"/>
      <c r="T488" s="26" t="n"/>
      <c r="U488" s="26" t="n"/>
      <c r="V488" s="28" t="n"/>
      <c r="W488" s="32" t="n"/>
      <c r="X488" s="32" t="n"/>
      <c r="Y488" s="33">
        <f>IFERROR(IF(OR($R488="",$S488=""),"",ROUND(MOD($S488-$R488,1)*1440,0)),"")</f>
        <v/>
      </c>
      <c r="Z488" s="11">
        <f>IFERROR(IF(OR($T488&lt;&gt;"Delivered",$S488="",$K488=""),"",IF($S488&lt;=$K488,"Yes","No")),"")</f>
        <v/>
      </c>
      <c r="AA488" s="33">
        <f>IFERROR(IF(OR($T488&lt;&gt;"Delivered",$S488="",$K488=""),"",ROUND(MAX(0,($S488-$K488)*1440),0)),"")</f>
        <v/>
      </c>
      <c r="AB488" s="53">
        <f>IFERROR(IF(OR($P488="",$O488=""),"",$P488-$O488),"")</f>
        <v/>
      </c>
      <c r="AC488" s="35">
        <f>IFERROR(IF($P488="","",ROUND($P488*'Settings'!$B$6,2)),"")</f>
        <v/>
      </c>
      <c r="AD488" s="35">
        <f>IFERROR(IF($W488="","",MAX(0,$W488-IF($X488="",0,$X488))),"")</f>
        <v/>
      </c>
      <c r="AE488" s="16">
        <f>IFERROR(IF(COUNTA($A488:$X488)=0,"",IF(OR($A488="",$B488="",$C488="",$D488="",$E488="",$F488="",$G488="",$H488="",$I488="",$L488="",$M488="",$N488="",$T488=""),"Missing required field",IF(COUNTIFS($A$4:$A$1000,$A488,$B$4:$B$1000,$B488,$C$4:$C$1000,$C488)&gt;1,"Duplicate route stop",IF(OR($J488="",$K488=""),"Missing delivery window",IF($K488&lt;=$J488,"Invalid delivery window",IF(IFERROR(INDEX('Fleet Roster'!$C$4:$C$103,MATCH($L488,'Fleet Roster'!$A$4:$A$103,0)),"Not found")&lt;&gt;"Active","Driver not active",IF(IFERROR(INDEX('Fleet Roster'!$I$4:$I$103,MATCH($M488,'Fleet Roster'!$E$4:$E$103,0)),"Not found")&lt;&gt;"Active","Vehicle unavailable",IF(AND($T488="Delivered",OR($S488="",$P488="")),"Delivered row incomplete",IF(AND(OR($T488="Attempted",$T488="Exception"),$U488=""),"Missing exception code",IF(OR(NOT(ISNUMBER($N488)),$N488&lt;0,$N488&gt;'Settings'!$B$9),"Invalid package count",IF(OR(NOT(ISNUMBER($O488)),AND($P488&lt;&gt;"",NOT(ISNUMBER($P488))),$O488&lt;0,$O488&gt;'Settings'!$B$10,$P488&lt;0,$P488&gt;'Settings'!$B$10),"Invalid miles",IF($X488&gt;$W488,"COD collected exceeds amount","OK")))))))))))),"Review row")</f>
        <v/>
      </c>
    </row>
    <row r="489">
      <c r="A489" s="51" t="n"/>
      <c r="B489" s="26" t="n"/>
      <c r="C489" s="27" t="n"/>
      <c r="D489" s="26" t="n"/>
      <c r="E489" s="26" t="n"/>
      <c r="F489" s="28" t="n"/>
      <c r="G489" s="26" t="n"/>
      <c r="H489" s="26" t="n"/>
      <c r="I489" s="29" t="n"/>
      <c r="J489" s="30" t="n"/>
      <c r="K489" s="30" t="n"/>
      <c r="L489" s="26" t="n"/>
      <c r="M489" s="26" t="n"/>
      <c r="N489" s="27" t="n"/>
      <c r="O489" s="52" t="n"/>
      <c r="P489" s="52" t="n"/>
      <c r="Q489" s="30" t="n"/>
      <c r="R489" s="30" t="n"/>
      <c r="S489" s="30" t="n"/>
      <c r="T489" s="26" t="n"/>
      <c r="U489" s="26" t="n"/>
      <c r="V489" s="28" t="n"/>
      <c r="W489" s="32" t="n"/>
      <c r="X489" s="32" t="n"/>
      <c r="Y489" s="33">
        <f>IFERROR(IF(OR($R489="",$S489=""),"",ROUND(MOD($S489-$R489,1)*1440,0)),"")</f>
        <v/>
      </c>
      <c r="Z489" s="11">
        <f>IFERROR(IF(OR($T489&lt;&gt;"Delivered",$S489="",$K489=""),"",IF($S489&lt;=$K489,"Yes","No")),"")</f>
        <v/>
      </c>
      <c r="AA489" s="33">
        <f>IFERROR(IF(OR($T489&lt;&gt;"Delivered",$S489="",$K489=""),"",ROUND(MAX(0,($S489-$K489)*1440),0)),"")</f>
        <v/>
      </c>
      <c r="AB489" s="53">
        <f>IFERROR(IF(OR($P489="",$O489=""),"",$P489-$O489),"")</f>
        <v/>
      </c>
      <c r="AC489" s="35">
        <f>IFERROR(IF($P489="","",ROUND($P489*'Settings'!$B$6,2)),"")</f>
        <v/>
      </c>
      <c r="AD489" s="35">
        <f>IFERROR(IF($W489="","",MAX(0,$W489-IF($X489="",0,$X489))),"")</f>
        <v/>
      </c>
      <c r="AE489" s="16">
        <f>IFERROR(IF(COUNTA($A489:$X489)=0,"",IF(OR($A489="",$B489="",$C489="",$D489="",$E489="",$F489="",$G489="",$H489="",$I489="",$L489="",$M489="",$N489="",$T489=""),"Missing required field",IF(COUNTIFS($A$4:$A$1000,$A489,$B$4:$B$1000,$B489,$C$4:$C$1000,$C489)&gt;1,"Duplicate route stop",IF(OR($J489="",$K489=""),"Missing delivery window",IF($K489&lt;=$J489,"Invalid delivery window",IF(IFERROR(INDEX('Fleet Roster'!$C$4:$C$103,MATCH($L489,'Fleet Roster'!$A$4:$A$103,0)),"Not found")&lt;&gt;"Active","Driver not active",IF(IFERROR(INDEX('Fleet Roster'!$I$4:$I$103,MATCH($M489,'Fleet Roster'!$E$4:$E$103,0)),"Not found")&lt;&gt;"Active","Vehicle unavailable",IF(AND($T489="Delivered",OR($S489="",$P489="")),"Delivered row incomplete",IF(AND(OR($T489="Attempted",$T489="Exception"),$U489=""),"Missing exception code",IF(OR(NOT(ISNUMBER($N489)),$N489&lt;0,$N489&gt;'Settings'!$B$9),"Invalid package count",IF(OR(NOT(ISNUMBER($O489)),AND($P489&lt;&gt;"",NOT(ISNUMBER($P489))),$O489&lt;0,$O489&gt;'Settings'!$B$10,$P489&lt;0,$P489&gt;'Settings'!$B$10),"Invalid miles",IF($X489&gt;$W489,"COD collected exceeds amount","OK")))))))))))),"Review row")</f>
        <v/>
      </c>
    </row>
    <row r="490">
      <c r="A490" s="51" t="n"/>
      <c r="B490" s="26" t="n"/>
      <c r="C490" s="27" t="n"/>
      <c r="D490" s="26" t="n"/>
      <c r="E490" s="26" t="n"/>
      <c r="F490" s="28" t="n"/>
      <c r="G490" s="26" t="n"/>
      <c r="H490" s="26" t="n"/>
      <c r="I490" s="29" t="n"/>
      <c r="J490" s="30" t="n"/>
      <c r="K490" s="30" t="n"/>
      <c r="L490" s="26" t="n"/>
      <c r="M490" s="26" t="n"/>
      <c r="N490" s="27" t="n"/>
      <c r="O490" s="52" t="n"/>
      <c r="P490" s="52" t="n"/>
      <c r="Q490" s="30" t="n"/>
      <c r="R490" s="30" t="n"/>
      <c r="S490" s="30" t="n"/>
      <c r="T490" s="26" t="n"/>
      <c r="U490" s="26" t="n"/>
      <c r="V490" s="28" t="n"/>
      <c r="W490" s="32" t="n"/>
      <c r="X490" s="32" t="n"/>
      <c r="Y490" s="33">
        <f>IFERROR(IF(OR($R490="",$S490=""),"",ROUND(MOD($S490-$R490,1)*1440,0)),"")</f>
        <v/>
      </c>
      <c r="Z490" s="11">
        <f>IFERROR(IF(OR($T490&lt;&gt;"Delivered",$S490="",$K490=""),"",IF($S490&lt;=$K490,"Yes","No")),"")</f>
        <v/>
      </c>
      <c r="AA490" s="33">
        <f>IFERROR(IF(OR($T490&lt;&gt;"Delivered",$S490="",$K490=""),"",ROUND(MAX(0,($S490-$K490)*1440),0)),"")</f>
        <v/>
      </c>
      <c r="AB490" s="53">
        <f>IFERROR(IF(OR($P490="",$O490=""),"",$P490-$O490),"")</f>
        <v/>
      </c>
      <c r="AC490" s="35">
        <f>IFERROR(IF($P490="","",ROUND($P490*'Settings'!$B$6,2)),"")</f>
        <v/>
      </c>
      <c r="AD490" s="35">
        <f>IFERROR(IF($W490="","",MAX(0,$W490-IF($X490="",0,$X490))),"")</f>
        <v/>
      </c>
      <c r="AE490" s="16">
        <f>IFERROR(IF(COUNTA($A490:$X490)=0,"",IF(OR($A490="",$B490="",$C490="",$D490="",$E490="",$F490="",$G490="",$H490="",$I490="",$L490="",$M490="",$N490="",$T490=""),"Missing required field",IF(COUNTIFS($A$4:$A$1000,$A490,$B$4:$B$1000,$B490,$C$4:$C$1000,$C490)&gt;1,"Duplicate route stop",IF(OR($J490="",$K490=""),"Missing delivery window",IF($K490&lt;=$J490,"Invalid delivery window",IF(IFERROR(INDEX('Fleet Roster'!$C$4:$C$103,MATCH($L490,'Fleet Roster'!$A$4:$A$103,0)),"Not found")&lt;&gt;"Active","Driver not active",IF(IFERROR(INDEX('Fleet Roster'!$I$4:$I$103,MATCH($M490,'Fleet Roster'!$E$4:$E$103,0)),"Not found")&lt;&gt;"Active","Vehicle unavailable",IF(AND($T490="Delivered",OR($S490="",$P490="")),"Delivered row incomplete",IF(AND(OR($T490="Attempted",$T490="Exception"),$U490=""),"Missing exception code",IF(OR(NOT(ISNUMBER($N490)),$N490&lt;0,$N490&gt;'Settings'!$B$9),"Invalid package count",IF(OR(NOT(ISNUMBER($O490)),AND($P490&lt;&gt;"",NOT(ISNUMBER($P490))),$O490&lt;0,$O490&gt;'Settings'!$B$10,$P490&lt;0,$P490&gt;'Settings'!$B$10),"Invalid miles",IF($X490&gt;$W490,"COD collected exceeds amount","OK")))))))))))),"Review row")</f>
        <v/>
      </c>
    </row>
    <row r="491">
      <c r="A491" s="51" t="n"/>
      <c r="B491" s="26" t="n"/>
      <c r="C491" s="27" t="n"/>
      <c r="D491" s="26" t="n"/>
      <c r="E491" s="26" t="n"/>
      <c r="F491" s="28" t="n"/>
      <c r="G491" s="26" t="n"/>
      <c r="H491" s="26" t="n"/>
      <c r="I491" s="29" t="n"/>
      <c r="J491" s="30" t="n"/>
      <c r="K491" s="30" t="n"/>
      <c r="L491" s="26" t="n"/>
      <c r="M491" s="26" t="n"/>
      <c r="N491" s="27" t="n"/>
      <c r="O491" s="52" t="n"/>
      <c r="P491" s="52" t="n"/>
      <c r="Q491" s="30" t="n"/>
      <c r="R491" s="30" t="n"/>
      <c r="S491" s="30" t="n"/>
      <c r="T491" s="26" t="n"/>
      <c r="U491" s="26" t="n"/>
      <c r="V491" s="28" t="n"/>
      <c r="W491" s="32" t="n"/>
      <c r="X491" s="32" t="n"/>
      <c r="Y491" s="33">
        <f>IFERROR(IF(OR($R491="",$S491=""),"",ROUND(MOD($S491-$R491,1)*1440,0)),"")</f>
        <v/>
      </c>
      <c r="Z491" s="11">
        <f>IFERROR(IF(OR($T491&lt;&gt;"Delivered",$S491="",$K491=""),"",IF($S491&lt;=$K491,"Yes","No")),"")</f>
        <v/>
      </c>
      <c r="AA491" s="33">
        <f>IFERROR(IF(OR($T491&lt;&gt;"Delivered",$S491="",$K491=""),"",ROUND(MAX(0,($S491-$K491)*1440),0)),"")</f>
        <v/>
      </c>
      <c r="AB491" s="53">
        <f>IFERROR(IF(OR($P491="",$O491=""),"",$P491-$O491),"")</f>
        <v/>
      </c>
      <c r="AC491" s="35">
        <f>IFERROR(IF($P491="","",ROUND($P491*'Settings'!$B$6,2)),"")</f>
        <v/>
      </c>
      <c r="AD491" s="35">
        <f>IFERROR(IF($W491="","",MAX(0,$W491-IF($X491="",0,$X491))),"")</f>
        <v/>
      </c>
      <c r="AE491" s="16">
        <f>IFERROR(IF(COUNTA($A491:$X491)=0,"",IF(OR($A491="",$B491="",$C491="",$D491="",$E491="",$F491="",$G491="",$H491="",$I491="",$L491="",$M491="",$N491="",$T491=""),"Missing required field",IF(COUNTIFS($A$4:$A$1000,$A491,$B$4:$B$1000,$B491,$C$4:$C$1000,$C491)&gt;1,"Duplicate route stop",IF(OR($J491="",$K491=""),"Missing delivery window",IF($K491&lt;=$J491,"Invalid delivery window",IF(IFERROR(INDEX('Fleet Roster'!$C$4:$C$103,MATCH($L491,'Fleet Roster'!$A$4:$A$103,0)),"Not found")&lt;&gt;"Active","Driver not active",IF(IFERROR(INDEX('Fleet Roster'!$I$4:$I$103,MATCH($M491,'Fleet Roster'!$E$4:$E$103,0)),"Not found")&lt;&gt;"Active","Vehicle unavailable",IF(AND($T491="Delivered",OR($S491="",$P491="")),"Delivered row incomplete",IF(AND(OR($T491="Attempted",$T491="Exception"),$U491=""),"Missing exception code",IF(OR(NOT(ISNUMBER($N491)),$N491&lt;0,$N491&gt;'Settings'!$B$9),"Invalid package count",IF(OR(NOT(ISNUMBER($O491)),AND($P491&lt;&gt;"",NOT(ISNUMBER($P491))),$O491&lt;0,$O491&gt;'Settings'!$B$10,$P491&lt;0,$P491&gt;'Settings'!$B$10),"Invalid miles",IF($X491&gt;$W491,"COD collected exceeds amount","OK")))))))))))),"Review row")</f>
        <v/>
      </c>
    </row>
    <row r="492">
      <c r="A492" s="51" t="n"/>
      <c r="B492" s="26" t="n"/>
      <c r="C492" s="27" t="n"/>
      <c r="D492" s="26" t="n"/>
      <c r="E492" s="26" t="n"/>
      <c r="F492" s="28" t="n"/>
      <c r="G492" s="26" t="n"/>
      <c r="H492" s="26" t="n"/>
      <c r="I492" s="29" t="n"/>
      <c r="J492" s="30" t="n"/>
      <c r="K492" s="30" t="n"/>
      <c r="L492" s="26" t="n"/>
      <c r="M492" s="26" t="n"/>
      <c r="N492" s="27" t="n"/>
      <c r="O492" s="52" t="n"/>
      <c r="P492" s="52" t="n"/>
      <c r="Q492" s="30" t="n"/>
      <c r="R492" s="30" t="n"/>
      <c r="S492" s="30" t="n"/>
      <c r="T492" s="26" t="n"/>
      <c r="U492" s="26" t="n"/>
      <c r="V492" s="28" t="n"/>
      <c r="W492" s="32" t="n"/>
      <c r="X492" s="32" t="n"/>
      <c r="Y492" s="33">
        <f>IFERROR(IF(OR($R492="",$S492=""),"",ROUND(MOD($S492-$R492,1)*1440,0)),"")</f>
        <v/>
      </c>
      <c r="Z492" s="11">
        <f>IFERROR(IF(OR($T492&lt;&gt;"Delivered",$S492="",$K492=""),"",IF($S492&lt;=$K492,"Yes","No")),"")</f>
        <v/>
      </c>
      <c r="AA492" s="33">
        <f>IFERROR(IF(OR($T492&lt;&gt;"Delivered",$S492="",$K492=""),"",ROUND(MAX(0,($S492-$K492)*1440),0)),"")</f>
        <v/>
      </c>
      <c r="AB492" s="53">
        <f>IFERROR(IF(OR($P492="",$O492=""),"",$P492-$O492),"")</f>
        <v/>
      </c>
      <c r="AC492" s="35">
        <f>IFERROR(IF($P492="","",ROUND($P492*'Settings'!$B$6,2)),"")</f>
        <v/>
      </c>
      <c r="AD492" s="35">
        <f>IFERROR(IF($W492="","",MAX(0,$W492-IF($X492="",0,$X492))),"")</f>
        <v/>
      </c>
      <c r="AE492" s="16">
        <f>IFERROR(IF(COUNTA($A492:$X492)=0,"",IF(OR($A492="",$B492="",$C492="",$D492="",$E492="",$F492="",$G492="",$H492="",$I492="",$L492="",$M492="",$N492="",$T492=""),"Missing required field",IF(COUNTIFS($A$4:$A$1000,$A492,$B$4:$B$1000,$B492,$C$4:$C$1000,$C492)&gt;1,"Duplicate route stop",IF(OR($J492="",$K492=""),"Missing delivery window",IF($K492&lt;=$J492,"Invalid delivery window",IF(IFERROR(INDEX('Fleet Roster'!$C$4:$C$103,MATCH($L492,'Fleet Roster'!$A$4:$A$103,0)),"Not found")&lt;&gt;"Active","Driver not active",IF(IFERROR(INDEX('Fleet Roster'!$I$4:$I$103,MATCH($M492,'Fleet Roster'!$E$4:$E$103,0)),"Not found")&lt;&gt;"Active","Vehicle unavailable",IF(AND($T492="Delivered",OR($S492="",$P492="")),"Delivered row incomplete",IF(AND(OR($T492="Attempted",$T492="Exception"),$U492=""),"Missing exception code",IF(OR(NOT(ISNUMBER($N492)),$N492&lt;0,$N492&gt;'Settings'!$B$9),"Invalid package count",IF(OR(NOT(ISNUMBER($O492)),AND($P492&lt;&gt;"",NOT(ISNUMBER($P492))),$O492&lt;0,$O492&gt;'Settings'!$B$10,$P492&lt;0,$P492&gt;'Settings'!$B$10),"Invalid miles",IF($X492&gt;$W492,"COD collected exceeds amount","OK")))))))))))),"Review row")</f>
        <v/>
      </c>
    </row>
    <row r="493">
      <c r="A493" s="51" t="n"/>
      <c r="B493" s="26" t="n"/>
      <c r="C493" s="27" t="n"/>
      <c r="D493" s="26" t="n"/>
      <c r="E493" s="26" t="n"/>
      <c r="F493" s="28" t="n"/>
      <c r="G493" s="26" t="n"/>
      <c r="H493" s="26" t="n"/>
      <c r="I493" s="29" t="n"/>
      <c r="J493" s="30" t="n"/>
      <c r="K493" s="30" t="n"/>
      <c r="L493" s="26" t="n"/>
      <c r="M493" s="26" t="n"/>
      <c r="N493" s="27" t="n"/>
      <c r="O493" s="52" t="n"/>
      <c r="P493" s="52" t="n"/>
      <c r="Q493" s="30" t="n"/>
      <c r="R493" s="30" t="n"/>
      <c r="S493" s="30" t="n"/>
      <c r="T493" s="26" t="n"/>
      <c r="U493" s="26" t="n"/>
      <c r="V493" s="28" t="n"/>
      <c r="W493" s="32" t="n"/>
      <c r="X493" s="32" t="n"/>
      <c r="Y493" s="33">
        <f>IFERROR(IF(OR($R493="",$S493=""),"",ROUND(MOD($S493-$R493,1)*1440,0)),"")</f>
        <v/>
      </c>
      <c r="Z493" s="11">
        <f>IFERROR(IF(OR($T493&lt;&gt;"Delivered",$S493="",$K493=""),"",IF($S493&lt;=$K493,"Yes","No")),"")</f>
        <v/>
      </c>
      <c r="AA493" s="33">
        <f>IFERROR(IF(OR($T493&lt;&gt;"Delivered",$S493="",$K493=""),"",ROUND(MAX(0,($S493-$K493)*1440),0)),"")</f>
        <v/>
      </c>
      <c r="AB493" s="53">
        <f>IFERROR(IF(OR($P493="",$O493=""),"",$P493-$O493),"")</f>
        <v/>
      </c>
      <c r="AC493" s="35">
        <f>IFERROR(IF($P493="","",ROUND($P493*'Settings'!$B$6,2)),"")</f>
        <v/>
      </c>
      <c r="AD493" s="35">
        <f>IFERROR(IF($W493="","",MAX(0,$W493-IF($X493="",0,$X493))),"")</f>
        <v/>
      </c>
      <c r="AE493" s="16">
        <f>IFERROR(IF(COUNTA($A493:$X493)=0,"",IF(OR($A493="",$B493="",$C493="",$D493="",$E493="",$F493="",$G493="",$H493="",$I493="",$L493="",$M493="",$N493="",$T493=""),"Missing required field",IF(COUNTIFS($A$4:$A$1000,$A493,$B$4:$B$1000,$B493,$C$4:$C$1000,$C493)&gt;1,"Duplicate route stop",IF(OR($J493="",$K493=""),"Missing delivery window",IF($K493&lt;=$J493,"Invalid delivery window",IF(IFERROR(INDEX('Fleet Roster'!$C$4:$C$103,MATCH($L493,'Fleet Roster'!$A$4:$A$103,0)),"Not found")&lt;&gt;"Active","Driver not active",IF(IFERROR(INDEX('Fleet Roster'!$I$4:$I$103,MATCH($M493,'Fleet Roster'!$E$4:$E$103,0)),"Not found")&lt;&gt;"Active","Vehicle unavailable",IF(AND($T493="Delivered",OR($S493="",$P493="")),"Delivered row incomplete",IF(AND(OR($T493="Attempted",$T493="Exception"),$U493=""),"Missing exception code",IF(OR(NOT(ISNUMBER($N493)),$N493&lt;0,$N493&gt;'Settings'!$B$9),"Invalid package count",IF(OR(NOT(ISNUMBER($O493)),AND($P493&lt;&gt;"",NOT(ISNUMBER($P493))),$O493&lt;0,$O493&gt;'Settings'!$B$10,$P493&lt;0,$P493&gt;'Settings'!$B$10),"Invalid miles",IF($X493&gt;$W493,"COD collected exceeds amount","OK")))))))))))),"Review row")</f>
        <v/>
      </c>
    </row>
    <row r="494">
      <c r="A494" s="51" t="n"/>
      <c r="B494" s="26" t="n"/>
      <c r="C494" s="27" t="n"/>
      <c r="D494" s="26" t="n"/>
      <c r="E494" s="26" t="n"/>
      <c r="F494" s="28" t="n"/>
      <c r="G494" s="26" t="n"/>
      <c r="H494" s="26" t="n"/>
      <c r="I494" s="29" t="n"/>
      <c r="J494" s="30" t="n"/>
      <c r="K494" s="30" t="n"/>
      <c r="L494" s="26" t="n"/>
      <c r="M494" s="26" t="n"/>
      <c r="N494" s="27" t="n"/>
      <c r="O494" s="52" t="n"/>
      <c r="P494" s="52" t="n"/>
      <c r="Q494" s="30" t="n"/>
      <c r="R494" s="30" t="n"/>
      <c r="S494" s="30" t="n"/>
      <c r="T494" s="26" t="n"/>
      <c r="U494" s="26" t="n"/>
      <c r="V494" s="28" t="n"/>
      <c r="W494" s="32" t="n"/>
      <c r="X494" s="32" t="n"/>
      <c r="Y494" s="33">
        <f>IFERROR(IF(OR($R494="",$S494=""),"",ROUND(MOD($S494-$R494,1)*1440,0)),"")</f>
        <v/>
      </c>
      <c r="Z494" s="11">
        <f>IFERROR(IF(OR($T494&lt;&gt;"Delivered",$S494="",$K494=""),"",IF($S494&lt;=$K494,"Yes","No")),"")</f>
        <v/>
      </c>
      <c r="AA494" s="33">
        <f>IFERROR(IF(OR($T494&lt;&gt;"Delivered",$S494="",$K494=""),"",ROUND(MAX(0,($S494-$K494)*1440),0)),"")</f>
        <v/>
      </c>
      <c r="AB494" s="53">
        <f>IFERROR(IF(OR($P494="",$O494=""),"",$P494-$O494),"")</f>
        <v/>
      </c>
      <c r="AC494" s="35">
        <f>IFERROR(IF($P494="","",ROUND($P494*'Settings'!$B$6,2)),"")</f>
        <v/>
      </c>
      <c r="AD494" s="35">
        <f>IFERROR(IF($W494="","",MAX(0,$W494-IF($X494="",0,$X494))),"")</f>
        <v/>
      </c>
      <c r="AE494" s="16">
        <f>IFERROR(IF(COUNTA($A494:$X494)=0,"",IF(OR($A494="",$B494="",$C494="",$D494="",$E494="",$F494="",$G494="",$H494="",$I494="",$L494="",$M494="",$N494="",$T494=""),"Missing required field",IF(COUNTIFS($A$4:$A$1000,$A494,$B$4:$B$1000,$B494,$C$4:$C$1000,$C494)&gt;1,"Duplicate route stop",IF(OR($J494="",$K494=""),"Missing delivery window",IF($K494&lt;=$J494,"Invalid delivery window",IF(IFERROR(INDEX('Fleet Roster'!$C$4:$C$103,MATCH($L494,'Fleet Roster'!$A$4:$A$103,0)),"Not found")&lt;&gt;"Active","Driver not active",IF(IFERROR(INDEX('Fleet Roster'!$I$4:$I$103,MATCH($M494,'Fleet Roster'!$E$4:$E$103,0)),"Not found")&lt;&gt;"Active","Vehicle unavailable",IF(AND($T494="Delivered",OR($S494="",$P494="")),"Delivered row incomplete",IF(AND(OR($T494="Attempted",$T494="Exception"),$U494=""),"Missing exception code",IF(OR(NOT(ISNUMBER($N494)),$N494&lt;0,$N494&gt;'Settings'!$B$9),"Invalid package count",IF(OR(NOT(ISNUMBER($O494)),AND($P494&lt;&gt;"",NOT(ISNUMBER($P494))),$O494&lt;0,$O494&gt;'Settings'!$B$10,$P494&lt;0,$P494&gt;'Settings'!$B$10),"Invalid miles",IF($X494&gt;$W494,"COD collected exceeds amount","OK")))))))))))),"Review row")</f>
        <v/>
      </c>
    </row>
    <row r="495">
      <c r="A495" s="51" t="n"/>
      <c r="B495" s="26" t="n"/>
      <c r="C495" s="27" t="n"/>
      <c r="D495" s="26" t="n"/>
      <c r="E495" s="26" t="n"/>
      <c r="F495" s="28" t="n"/>
      <c r="G495" s="26" t="n"/>
      <c r="H495" s="26" t="n"/>
      <c r="I495" s="29" t="n"/>
      <c r="J495" s="30" t="n"/>
      <c r="K495" s="30" t="n"/>
      <c r="L495" s="26" t="n"/>
      <c r="M495" s="26" t="n"/>
      <c r="N495" s="27" t="n"/>
      <c r="O495" s="52" t="n"/>
      <c r="P495" s="52" t="n"/>
      <c r="Q495" s="30" t="n"/>
      <c r="R495" s="30" t="n"/>
      <c r="S495" s="30" t="n"/>
      <c r="T495" s="26" t="n"/>
      <c r="U495" s="26" t="n"/>
      <c r="V495" s="28" t="n"/>
      <c r="W495" s="32" t="n"/>
      <c r="X495" s="32" t="n"/>
      <c r="Y495" s="33">
        <f>IFERROR(IF(OR($R495="",$S495=""),"",ROUND(MOD($S495-$R495,1)*1440,0)),"")</f>
        <v/>
      </c>
      <c r="Z495" s="11">
        <f>IFERROR(IF(OR($T495&lt;&gt;"Delivered",$S495="",$K495=""),"",IF($S495&lt;=$K495,"Yes","No")),"")</f>
        <v/>
      </c>
      <c r="AA495" s="33">
        <f>IFERROR(IF(OR($T495&lt;&gt;"Delivered",$S495="",$K495=""),"",ROUND(MAX(0,($S495-$K495)*1440),0)),"")</f>
        <v/>
      </c>
      <c r="AB495" s="53">
        <f>IFERROR(IF(OR($P495="",$O495=""),"",$P495-$O495),"")</f>
        <v/>
      </c>
      <c r="AC495" s="35">
        <f>IFERROR(IF($P495="","",ROUND($P495*'Settings'!$B$6,2)),"")</f>
        <v/>
      </c>
      <c r="AD495" s="35">
        <f>IFERROR(IF($W495="","",MAX(0,$W495-IF($X495="",0,$X495))),"")</f>
        <v/>
      </c>
      <c r="AE495" s="16">
        <f>IFERROR(IF(COUNTA($A495:$X495)=0,"",IF(OR($A495="",$B495="",$C495="",$D495="",$E495="",$F495="",$G495="",$H495="",$I495="",$L495="",$M495="",$N495="",$T495=""),"Missing required field",IF(COUNTIFS($A$4:$A$1000,$A495,$B$4:$B$1000,$B495,$C$4:$C$1000,$C495)&gt;1,"Duplicate route stop",IF(OR($J495="",$K495=""),"Missing delivery window",IF($K495&lt;=$J495,"Invalid delivery window",IF(IFERROR(INDEX('Fleet Roster'!$C$4:$C$103,MATCH($L495,'Fleet Roster'!$A$4:$A$103,0)),"Not found")&lt;&gt;"Active","Driver not active",IF(IFERROR(INDEX('Fleet Roster'!$I$4:$I$103,MATCH($M495,'Fleet Roster'!$E$4:$E$103,0)),"Not found")&lt;&gt;"Active","Vehicle unavailable",IF(AND($T495="Delivered",OR($S495="",$P495="")),"Delivered row incomplete",IF(AND(OR($T495="Attempted",$T495="Exception"),$U495=""),"Missing exception code",IF(OR(NOT(ISNUMBER($N495)),$N495&lt;0,$N495&gt;'Settings'!$B$9),"Invalid package count",IF(OR(NOT(ISNUMBER($O495)),AND($P495&lt;&gt;"",NOT(ISNUMBER($P495))),$O495&lt;0,$O495&gt;'Settings'!$B$10,$P495&lt;0,$P495&gt;'Settings'!$B$10),"Invalid miles",IF($X495&gt;$W495,"COD collected exceeds amount","OK")))))))))))),"Review row")</f>
        <v/>
      </c>
    </row>
    <row r="496">
      <c r="A496" s="51" t="n"/>
      <c r="B496" s="26" t="n"/>
      <c r="C496" s="27" t="n"/>
      <c r="D496" s="26" t="n"/>
      <c r="E496" s="26" t="n"/>
      <c r="F496" s="28" t="n"/>
      <c r="G496" s="26" t="n"/>
      <c r="H496" s="26" t="n"/>
      <c r="I496" s="29" t="n"/>
      <c r="J496" s="30" t="n"/>
      <c r="K496" s="30" t="n"/>
      <c r="L496" s="26" t="n"/>
      <c r="M496" s="26" t="n"/>
      <c r="N496" s="27" t="n"/>
      <c r="O496" s="52" t="n"/>
      <c r="P496" s="52" t="n"/>
      <c r="Q496" s="30" t="n"/>
      <c r="R496" s="30" t="n"/>
      <c r="S496" s="30" t="n"/>
      <c r="T496" s="26" t="n"/>
      <c r="U496" s="26" t="n"/>
      <c r="V496" s="28" t="n"/>
      <c r="W496" s="32" t="n"/>
      <c r="X496" s="32" t="n"/>
      <c r="Y496" s="33">
        <f>IFERROR(IF(OR($R496="",$S496=""),"",ROUND(MOD($S496-$R496,1)*1440,0)),"")</f>
        <v/>
      </c>
      <c r="Z496" s="11">
        <f>IFERROR(IF(OR($T496&lt;&gt;"Delivered",$S496="",$K496=""),"",IF($S496&lt;=$K496,"Yes","No")),"")</f>
        <v/>
      </c>
      <c r="AA496" s="33">
        <f>IFERROR(IF(OR($T496&lt;&gt;"Delivered",$S496="",$K496=""),"",ROUND(MAX(0,($S496-$K496)*1440),0)),"")</f>
        <v/>
      </c>
      <c r="AB496" s="53">
        <f>IFERROR(IF(OR($P496="",$O496=""),"",$P496-$O496),"")</f>
        <v/>
      </c>
      <c r="AC496" s="35">
        <f>IFERROR(IF($P496="","",ROUND($P496*'Settings'!$B$6,2)),"")</f>
        <v/>
      </c>
      <c r="AD496" s="35">
        <f>IFERROR(IF($W496="","",MAX(0,$W496-IF($X496="",0,$X496))),"")</f>
        <v/>
      </c>
      <c r="AE496" s="16">
        <f>IFERROR(IF(COUNTA($A496:$X496)=0,"",IF(OR($A496="",$B496="",$C496="",$D496="",$E496="",$F496="",$G496="",$H496="",$I496="",$L496="",$M496="",$N496="",$T496=""),"Missing required field",IF(COUNTIFS($A$4:$A$1000,$A496,$B$4:$B$1000,$B496,$C$4:$C$1000,$C496)&gt;1,"Duplicate route stop",IF(OR($J496="",$K496=""),"Missing delivery window",IF($K496&lt;=$J496,"Invalid delivery window",IF(IFERROR(INDEX('Fleet Roster'!$C$4:$C$103,MATCH($L496,'Fleet Roster'!$A$4:$A$103,0)),"Not found")&lt;&gt;"Active","Driver not active",IF(IFERROR(INDEX('Fleet Roster'!$I$4:$I$103,MATCH($M496,'Fleet Roster'!$E$4:$E$103,0)),"Not found")&lt;&gt;"Active","Vehicle unavailable",IF(AND($T496="Delivered",OR($S496="",$P496="")),"Delivered row incomplete",IF(AND(OR($T496="Attempted",$T496="Exception"),$U496=""),"Missing exception code",IF(OR(NOT(ISNUMBER($N496)),$N496&lt;0,$N496&gt;'Settings'!$B$9),"Invalid package count",IF(OR(NOT(ISNUMBER($O496)),AND($P496&lt;&gt;"",NOT(ISNUMBER($P496))),$O496&lt;0,$O496&gt;'Settings'!$B$10,$P496&lt;0,$P496&gt;'Settings'!$B$10),"Invalid miles",IF($X496&gt;$W496,"COD collected exceeds amount","OK")))))))))))),"Review row")</f>
        <v/>
      </c>
    </row>
    <row r="497">
      <c r="A497" s="51" t="n"/>
      <c r="B497" s="26" t="n"/>
      <c r="C497" s="27" t="n"/>
      <c r="D497" s="26" t="n"/>
      <c r="E497" s="26" t="n"/>
      <c r="F497" s="28" t="n"/>
      <c r="G497" s="26" t="n"/>
      <c r="H497" s="26" t="n"/>
      <c r="I497" s="29" t="n"/>
      <c r="J497" s="30" t="n"/>
      <c r="K497" s="30" t="n"/>
      <c r="L497" s="26" t="n"/>
      <c r="M497" s="26" t="n"/>
      <c r="N497" s="27" t="n"/>
      <c r="O497" s="52" t="n"/>
      <c r="P497" s="52" t="n"/>
      <c r="Q497" s="30" t="n"/>
      <c r="R497" s="30" t="n"/>
      <c r="S497" s="30" t="n"/>
      <c r="T497" s="26" t="n"/>
      <c r="U497" s="26" t="n"/>
      <c r="V497" s="28" t="n"/>
      <c r="W497" s="32" t="n"/>
      <c r="X497" s="32" t="n"/>
      <c r="Y497" s="33">
        <f>IFERROR(IF(OR($R497="",$S497=""),"",ROUND(MOD($S497-$R497,1)*1440,0)),"")</f>
        <v/>
      </c>
      <c r="Z497" s="11">
        <f>IFERROR(IF(OR($T497&lt;&gt;"Delivered",$S497="",$K497=""),"",IF($S497&lt;=$K497,"Yes","No")),"")</f>
        <v/>
      </c>
      <c r="AA497" s="33">
        <f>IFERROR(IF(OR($T497&lt;&gt;"Delivered",$S497="",$K497=""),"",ROUND(MAX(0,($S497-$K497)*1440),0)),"")</f>
        <v/>
      </c>
      <c r="AB497" s="53">
        <f>IFERROR(IF(OR($P497="",$O497=""),"",$P497-$O497),"")</f>
        <v/>
      </c>
      <c r="AC497" s="35">
        <f>IFERROR(IF($P497="","",ROUND($P497*'Settings'!$B$6,2)),"")</f>
        <v/>
      </c>
      <c r="AD497" s="35">
        <f>IFERROR(IF($W497="","",MAX(0,$W497-IF($X497="",0,$X497))),"")</f>
        <v/>
      </c>
      <c r="AE497" s="16">
        <f>IFERROR(IF(COUNTA($A497:$X497)=0,"",IF(OR($A497="",$B497="",$C497="",$D497="",$E497="",$F497="",$G497="",$H497="",$I497="",$L497="",$M497="",$N497="",$T497=""),"Missing required field",IF(COUNTIFS($A$4:$A$1000,$A497,$B$4:$B$1000,$B497,$C$4:$C$1000,$C497)&gt;1,"Duplicate route stop",IF(OR($J497="",$K497=""),"Missing delivery window",IF($K497&lt;=$J497,"Invalid delivery window",IF(IFERROR(INDEX('Fleet Roster'!$C$4:$C$103,MATCH($L497,'Fleet Roster'!$A$4:$A$103,0)),"Not found")&lt;&gt;"Active","Driver not active",IF(IFERROR(INDEX('Fleet Roster'!$I$4:$I$103,MATCH($M497,'Fleet Roster'!$E$4:$E$103,0)),"Not found")&lt;&gt;"Active","Vehicle unavailable",IF(AND($T497="Delivered",OR($S497="",$P497="")),"Delivered row incomplete",IF(AND(OR($T497="Attempted",$T497="Exception"),$U497=""),"Missing exception code",IF(OR(NOT(ISNUMBER($N497)),$N497&lt;0,$N497&gt;'Settings'!$B$9),"Invalid package count",IF(OR(NOT(ISNUMBER($O497)),AND($P497&lt;&gt;"",NOT(ISNUMBER($P497))),$O497&lt;0,$O497&gt;'Settings'!$B$10,$P497&lt;0,$P497&gt;'Settings'!$B$10),"Invalid miles",IF($X497&gt;$W497,"COD collected exceeds amount","OK")))))))))))),"Review row")</f>
        <v/>
      </c>
    </row>
    <row r="498">
      <c r="A498" s="51" t="n"/>
      <c r="B498" s="26" t="n"/>
      <c r="C498" s="27" t="n"/>
      <c r="D498" s="26" t="n"/>
      <c r="E498" s="26" t="n"/>
      <c r="F498" s="28" t="n"/>
      <c r="G498" s="26" t="n"/>
      <c r="H498" s="26" t="n"/>
      <c r="I498" s="29" t="n"/>
      <c r="J498" s="30" t="n"/>
      <c r="K498" s="30" t="n"/>
      <c r="L498" s="26" t="n"/>
      <c r="M498" s="26" t="n"/>
      <c r="N498" s="27" t="n"/>
      <c r="O498" s="52" t="n"/>
      <c r="P498" s="52" t="n"/>
      <c r="Q498" s="30" t="n"/>
      <c r="R498" s="30" t="n"/>
      <c r="S498" s="30" t="n"/>
      <c r="T498" s="26" t="n"/>
      <c r="U498" s="26" t="n"/>
      <c r="V498" s="28" t="n"/>
      <c r="W498" s="32" t="n"/>
      <c r="X498" s="32" t="n"/>
      <c r="Y498" s="33">
        <f>IFERROR(IF(OR($R498="",$S498=""),"",ROUND(MOD($S498-$R498,1)*1440,0)),"")</f>
        <v/>
      </c>
      <c r="Z498" s="11">
        <f>IFERROR(IF(OR($T498&lt;&gt;"Delivered",$S498="",$K498=""),"",IF($S498&lt;=$K498,"Yes","No")),"")</f>
        <v/>
      </c>
      <c r="AA498" s="33">
        <f>IFERROR(IF(OR($T498&lt;&gt;"Delivered",$S498="",$K498=""),"",ROUND(MAX(0,($S498-$K498)*1440),0)),"")</f>
        <v/>
      </c>
      <c r="AB498" s="53">
        <f>IFERROR(IF(OR($P498="",$O498=""),"",$P498-$O498),"")</f>
        <v/>
      </c>
      <c r="AC498" s="35">
        <f>IFERROR(IF($P498="","",ROUND($P498*'Settings'!$B$6,2)),"")</f>
        <v/>
      </c>
      <c r="AD498" s="35">
        <f>IFERROR(IF($W498="","",MAX(0,$W498-IF($X498="",0,$X498))),"")</f>
        <v/>
      </c>
      <c r="AE498" s="16">
        <f>IFERROR(IF(COUNTA($A498:$X498)=0,"",IF(OR($A498="",$B498="",$C498="",$D498="",$E498="",$F498="",$G498="",$H498="",$I498="",$L498="",$M498="",$N498="",$T498=""),"Missing required field",IF(COUNTIFS($A$4:$A$1000,$A498,$B$4:$B$1000,$B498,$C$4:$C$1000,$C498)&gt;1,"Duplicate route stop",IF(OR($J498="",$K498=""),"Missing delivery window",IF($K498&lt;=$J498,"Invalid delivery window",IF(IFERROR(INDEX('Fleet Roster'!$C$4:$C$103,MATCH($L498,'Fleet Roster'!$A$4:$A$103,0)),"Not found")&lt;&gt;"Active","Driver not active",IF(IFERROR(INDEX('Fleet Roster'!$I$4:$I$103,MATCH($M498,'Fleet Roster'!$E$4:$E$103,0)),"Not found")&lt;&gt;"Active","Vehicle unavailable",IF(AND($T498="Delivered",OR($S498="",$P498="")),"Delivered row incomplete",IF(AND(OR($T498="Attempted",$T498="Exception"),$U498=""),"Missing exception code",IF(OR(NOT(ISNUMBER($N498)),$N498&lt;0,$N498&gt;'Settings'!$B$9),"Invalid package count",IF(OR(NOT(ISNUMBER($O498)),AND($P498&lt;&gt;"",NOT(ISNUMBER($P498))),$O498&lt;0,$O498&gt;'Settings'!$B$10,$P498&lt;0,$P498&gt;'Settings'!$B$10),"Invalid miles",IF($X498&gt;$W498,"COD collected exceeds amount","OK")))))))))))),"Review row")</f>
        <v/>
      </c>
    </row>
    <row r="499">
      <c r="A499" s="51" t="n"/>
      <c r="B499" s="26" t="n"/>
      <c r="C499" s="27" t="n"/>
      <c r="D499" s="26" t="n"/>
      <c r="E499" s="26" t="n"/>
      <c r="F499" s="28" t="n"/>
      <c r="G499" s="26" t="n"/>
      <c r="H499" s="26" t="n"/>
      <c r="I499" s="29" t="n"/>
      <c r="J499" s="30" t="n"/>
      <c r="K499" s="30" t="n"/>
      <c r="L499" s="26" t="n"/>
      <c r="M499" s="26" t="n"/>
      <c r="N499" s="27" t="n"/>
      <c r="O499" s="52" t="n"/>
      <c r="P499" s="52" t="n"/>
      <c r="Q499" s="30" t="n"/>
      <c r="R499" s="30" t="n"/>
      <c r="S499" s="30" t="n"/>
      <c r="T499" s="26" t="n"/>
      <c r="U499" s="26" t="n"/>
      <c r="V499" s="28" t="n"/>
      <c r="W499" s="32" t="n"/>
      <c r="X499" s="32" t="n"/>
      <c r="Y499" s="33">
        <f>IFERROR(IF(OR($R499="",$S499=""),"",ROUND(MOD($S499-$R499,1)*1440,0)),"")</f>
        <v/>
      </c>
      <c r="Z499" s="11">
        <f>IFERROR(IF(OR($T499&lt;&gt;"Delivered",$S499="",$K499=""),"",IF($S499&lt;=$K499,"Yes","No")),"")</f>
        <v/>
      </c>
      <c r="AA499" s="33">
        <f>IFERROR(IF(OR($T499&lt;&gt;"Delivered",$S499="",$K499=""),"",ROUND(MAX(0,($S499-$K499)*1440),0)),"")</f>
        <v/>
      </c>
      <c r="AB499" s="53">
        <f>IFERROR(IF(OR($P499="",$O499=""),"",$P499-$O499),"")</f>
        <v/>
      </c>
      <c r="AC499" s="35">
        <f>IFERROR(IF($P499="","",ROUND($P499*'Settings'!$B$6,2)),"")</f>
        <v/>
      </c>
      <c r="AD499" s="35">
        <f>IFERROR(IF($W499="","",MAX(0,$W499-IF($X499="",0,$X499))),"")</f>
        <v/>
      </c>
      <c r="AE499" s="16">
        <f>IFERROR(IF(COUNTA($A499:$X499)=0,"",IF(OR($A499="",$B499="",$C499="",$D499="",$E499="",$F499="",$G499="",$H499="",$I499="",$L499="",$M499="",$N499="",$T499=""),"Missing required field",IF(COUNTIFS($A$4:$A$1000,$A499,$B$4:$B$1000,$B499,$C$4:$C$1000,$C499)&gt;1,"Duplicate route stop",IF(OR($J499="",$K499=""),"Missing delivery window",IF($K499&lt;=$J499,"Invalid delivery window",IF(IFERROR(INDEX('Fleet Roster'!$C$4:$C$103,MATCH($L499,'Fleet Roster'!$A$4:$A$103,0)),"Not found")&lt;&gt;"Active","Driver not active",IF(IFERROR(INDEX('Fleet Roster'!$I$4:$I$103,MATCH($M499,'Fleet Roster'!$E$4:$E$103,0)),"Not found")&lt;&gt;"Active","Vehicle unavailable",IF(AND($T499="Delivered",OR($S499="",$P499="")),"Delivered row incomplete",IF(AND(OR($T499="Attempted",$T499="Exception"),$U499=""),"Missing exception code",IF(OR(NOT(ISNUMBER($N499)),$N499&lt;0,$N499&gt;'Settings'!$B$9),"Invalid package count",IF(OR(NOT(ISNUMBER($O499)),AND($P499&lt;&gt;"",NOT(ISNUMBER($P499))),$O499&lt;0,$O499&gt;'Settings'!$B$10,$P499&lt;0,$P499&gt;'Settings'!$B$10),"Invalid miles",IF($X499&gt;$W499,"COD collected exceeds amount","OK")))))))))))),"Review row")</f>
        <v/>
      </c>
    </row>
    <row r="500">
      <c r="A500" s="51" t="n"/>
      <c r="B500" s="26" t="n"/>
      <c r="C500" s="27" t="n"/>
      <c r="D500" s="26" t="n"/>
      <c r="E500" s="26" t="n"/>
      <c r="F500" s="28" t="n"/>
      <c r="G500" s="26" t="n"/>
      <c r="H500" s="26" t="n"/>
      <c r="I500" s="29" t="n"/>
      <c r="J500" s="30" t="n"/>
      <c r="K500" s="30" t="n"/>
      <c r="L500" s="26" t="n"/>
      <c r="M500" s="26" t="n"/>
      <c r="N500" s="27" t="n"/>
      <c r="O500" s="52" t="n"/>
      <c r="P500" s="52" t="n"/>
      <c r="Q500" s="30" t="n"/>
      <c r="R500" s="30" t="n"/>
      <c r="S500" s="30" t="n"/>
      <c r="T500" s="26" t="n"/>
      <c r="U500" s="26" t="n"/>
      <c r="V500" s="28" t="n"/>
      <c r="W500" s="32" t="n"/>
      <c r="X500" s="32" t="n"/>
      <c r="Y500" s="33">
        <f>IFERROR(IF(OR($R500="",$S500=""),"",ROUND(MOD($S500-$R500,1)*1440,0)),"")</f>
        <v/>
      </c>
      <c r="Z500" s="11">
        <f>IFERROR(IF(OR($T500&lt;&gt;"Delivered",$S500="",$K500=""),"",IF($S500&lt;=$K500,"Yes","No")),"")</f>
        <v/>
      </c>
      <c r="AA500" s="33">
        <f>IFERROR(IF(OR($T500&lt;&gt;"Delivered",$S500="",$K500=""),"",ROUND(MAX(0,($S500-$K500)*1440),0)),"")</f>
        <v/>
      </c>
      <c r="AB500" s="53">
        <f>IFERROR(IF(OR($P500="",$O500=""),"",$P500-$O500),"")</f>
        <v/>
      </c>
      <c r="AC500" s="35">
        <f>IFERROR(IF($P500="","",ROUND($P500*'Settings'!$B$6,2)),"")</f>
        <v/>
      </c>
      <c r="AD500" s="35">
        <f>IFERROR(IF($W500="","",MAX(0,$W500-IF($X500="",0,$X500))),"")</f>
        <v/>
      </c>
      <c r="AE500" s="16">
        <f>IFERROR(IF(COUNTA($A500:$X500)=0,"",IF(OR($A500="",$B500="",$C500="",$D500="",$E500="",$F500="",$G500="",$H500="",$I500="",$L500="",$M500="",$N500="",$T500=""),"Missing required field",IF(COUNTIFS($A$4:$A$1000,$A500,$B$4:$B$1000,$B500,$C$4:$C$1000,$C500)&gt;1,"Duplicate route stop",IF(OR($J500="",$K500=""),"Missing delivery window",IF($K500&lt;=$J500,"Invalid delivery window",IF(IFERROR(INDEX('Fleet Roster'!$C$4:$C$103,MATCH($L500,'Fleet Roster'!$A$4:$A$103,0)),"Not found")&lt;&gt;"Active","Driver not active",IF(IFERROR(INDEX('Fleet Roster'!$I$4:$I$103,MATCH($M500,'Fleet Roster'!$E$4:$E$103,0)),"Not found")&lt;&gt;"Active","Vehicle unavailable",IF(AND($T500="Delivered",OR($S500="",$P500="")),"Delivered row incomplete",IF(AND(OR($T500="Attempted",$T500="Exception"),$U500=""),"Missing exception code",IF(OR(NOT(ISNUMBER($N500)),$N500&lt;0,$N500&gt;'Settings'!$B$9),"Invalid package count",IF(OR(NOT(ISNUMBER($O500)),AND($P500&lt;&gt;"",NOT(ISNUMBER($P500))),$O500&lt;0,$O500&gt;'Settings'!$B$10,$P500&lt;0,$P500&gt;'Settings'!$B$10),"Invalid miles",IF($X500&gt;$W500,"COD collected exceeds amount","OK")))))))))))),"Review row")</f>
        <v/>
      </c>
    </row>
    <row r="501">
      <c r="A501" s="51" t="n"/>
      <c r="B501" s="26" t="n"/>
      <c r="C501" s="27" t="n"/>
      <c r="D501" s="26" t="n"/>
      <c r="E501" s="26" t="n"/>
      <c r="F501" s="28" t="n"/>
      <c r="G501" s="26" t="n"/>
      <c r="H501" s="26" t="n"/>
      <c r="I501" s="29" t="n"/>
      <c r="J501" s="30" t="n"/>
      <c r="K501" s="30" t="n"/>
      <c r="L501" s="26" t="n"/>
      <c r="M501" s="26" t="n"/>
      <c r="N501" s="27" t="n"/>
      <c r="O501" s="52" t="n"/>
      <c r="P501" s="52" t="n"/>
      <c r="Q501" s="30" t="n"/>
      <c r="R501" s="30" t="n"/>
      <c r="S501" s="30" t="n"/>
      <c r="T501" s="26" t="n"/>
      <c r="U501" s="26" t="n"/>
      <c r="V501" s="28" t="n"/>
      <c r="W501" s="32" t="n"/>
      <c r="X501" s="32" t="n"/>
      <c r="Y501" s="33">
        <f>IFERROR(IF(OR($R501="",$S501=""),"",ROUND(MOD($S501-$R501,1)*1440,0)),"")</f>
        <v/>
      </c>
      <c r="Z501" s="11">
        <f>IFERROR(IF(OR($T501&lt;&gt;"Delivered",$S501="",$K501=""),"",IF($S501&lt;=$K501,"Yes","No")),"")</f>
        <v/>
      </c>
      <c r="AA501" s="33">
        <f>IFERROR(IF(OR($T501&lt;&gt;"Delivered",$S501="",$K501=""),"",ROUND(MAX(0,($S501-$K501)*1440),0)),"")</f>
        <v/>
      </c>
      <c r="AB501" s="53">
        <f>IFERROR(IF(OR($P501="",$O501=""),"",$P501-$O501),"")</f>
        <v/>
      </c>
      <c r="AC501" s="35">
        <f>IFERROR(IF($P501="","",ROUND($P501*'Settings'!$B$6,2)),"")</f>
        <v/>
      </c>
      <c r="AD501" s="35">
        <f>IFERROR(IF($W501="","",MAX(0,$W501-IF($X501="",0,$X501))),"")</f>
        <v/>
      </c>
      <c r="AE501" s="16">
        <f>IFERROR(IF(COUNTA($A501:$X501)=0,"",IF(OR($A501="",$B501="",$C501="",$D501="",$E501="",$F501="",$G501="",$H501="",$I501="",$L501="",$M501="",$N501="",$T501=""),"Missing required field",IF(COUNTIFS($A$4:$A$1000,$A501,$B$4:$B$1000,$B501,$C$4:$C$1000,$C501)&gt;1,"Duplicate route stop",IF(OR($J501="",$K501=""),"Missing delivery window",IF($K501&lt;=$J501,"Invalid delivery window",IF(IFERROR(INDEX('Fleet Roster'!$C$4:$C$103,MATCH($L501,'Fleet Roster'!$A$4:$A$103,0)),"Not found")&lt;&gt;"Active","Driver not active",IF(IFERROR(INDEX('Fleet Roster'!$I$4:$I$103,MATCH($M501,'Fleet Roster'!$E$4:$E$103,0)),"Not found")&lt;&gt;"Active","Vehicle unavailable",IF(AND($T501="Delivered",OR($S501="",$P501="")),"Delivered row incomplete",IF(AND(OR($T501="Attempted",$T501="Exception"),$U501=""),"Missing exception code",IF(OR(NOT(ISNUMBER($N501)),$N501&lt;0,$N501&gt;'Settings'!$B$9),"Invalid package count",IF(OR(NOT(ISNUMBER($O501)),AND($P501&lt;&gt;"",NOT(ISNUMBER($P501))),$O501&lt;0,$O501&gt;'Settings'!$B$10,$P501&lt;0,$P501&gt;'Settings'!$B$10),"Invalid miles",IF($X501&gt;$W501,"COD collected exceeds amount","OK")))))))))))),"Review row")</f>
        <v/>
      </c>
    </row>
    <row r="502">
      <c r="A502" s="51" t="n"/>
      <c r="B502" s="26" t="n"/>
      <c r="C502" s="27" t="n"/>
      <c r="D502" s="26" t="n"/>
      <c r="E502" s="26" t="n"/>
      <c r="F502" s="28" t="n"/>
      <c r="G502" s="26" t="n"/>
      <c r="H502" s="26" t="n"/>
      <c r="I502" s="29" t="n"/>
      <c r="J502" s="30" t="n"/>
      <c r="K502" s="30" t="n"/>
      <c r="L502" s="26" t="n"/>
      <c r="M502" s="26" t="n"/>
      <c r="N502" s="27" t="n"/>
      <c r="O502" s="52" t="n"/>
      <c r="P502" s="52" t="n"/>
      <c r="Q502" s="30" t="n"/>
      <c r="R502" s="30" t="n"/>
      <c r="S502" s="30" t="n"/>
      <c r="T502" s="26" t="n"/>
      <c r="U502" s="26" t="n"/>
      <c r="V502" s="28" t="n"/>
      <c r="W502" s="32" t="n"/>
      <c r="X502" s="32" t="n"/>
      <c r="Y502" s="33">
        <f>IFERROR(IF(OR($R502="",$S502=""),"",ROUND(MOD($S502-$R502,1)*1440,0)),"")</f>
        <v/>
      </c>
      <c r="Z502" s="11">
        <f>IFERROR(IF(OR($T502&lt;&gt;"Delivered",$S502="",$K502=""),"",IF($S502&lt;=$K502,"Yes","No")),"")</f>
        <v/>
      </c>
      <c r="AA502" s="33">
        <f>IFERROR(IF(OR($T502&lt;&gt;"Delivered",$S502="",$K502=""),"",ROUND(MAX(0,($S502-$K502)*1440),0)),"")</f>
        <v/>
      </c>
      <c r="AB502" s="53">
        <f>IFERROR(IF(OR($P502="",$O502=""),"",$P502-$O502),"")</f>
        <v/>
      </c>
      <c r="AC502" s="35">
        <f>IFERROR(IF($P502="","",ROUND($P502*'Settings'!$B$6,2)),"")</f>
        <v/>
      </c>
      <c r="AD502" s="35">
        <f>IFERROR(IF($W502="","",MAX(0,$W502-IF($X502="",0,$X502))),"")</f>
        <v/>
      </c>
      <c r="AE502" s="16">
        <f>IFERROR(IF(COUNTA($A502:$X502)=0,"",IF(OR($A502="",$B502="",$C502="",$D502="",$E502="",$F502="",$G502="",$H502="",$I502="",$L502="",$M502="",$N502="",$T502=""),"Missing required field",IF(COUNTIFS($A$4:$A$1000,$A502,$B$4:$B$1000,$B502,$C$4:$C$1000,$C502)&gt;1,"Duplicate route stop",IF(OR($J502="",$K502=""),"Missing delivery window",IF($K502&lt;=$J502,"Invalid delivery window",IF(IFERROR(INDEX('Fleet Roster'!$C$4:$C$103,MATCH($L502,'Fleet Roster'!$A$4:$A$103,0)),"Not found")&lt;&gt;"Active","Driver not active",IF(IFERROR(INDEX('Fleet Roster'!$I$4:$I$103,MATCH($M502,'Fleet Roster'!$E$4:$E$103,0)),"Not found")&lt;&gt;"Active","Vehicle unavailable",IF(AND($T502="Delivered",OR($S502="",$P502="")),"Delivered row incomplete",IF(AND(OR($T502="Attempted",$T502="Exception"),$U502=""),"Missing exception code",IF(OR(NOT(ISNUMBER($N502)),$N502&lt;0,$N502&gt;'Settings'!$B$9),"Invalid package count",IF(OR(NOT(ISNUMBER($O502)),AND($P502&lt;&gt;"",NOT(ISNUMBER($P502))),$O502&lt;0,$O502&gt;'Settings'!$B$10,$P502&lt;0,$P502&gt;'Settings'!$B$10),"Invalid miles",IF($X502&gt;$W502,"COD collected exceeds amount","OK")))))))))))),"Review row")</f>
        <v/>
      </c>
    </row>
    <row r="503">
      <c r="A503" s="51" t="n"/>
      <c r="B503" s="26" t="n"/>
      <c r="C503" s="27" t="n"/>
      <c r="D503" s="26" t="n"/>
      <c r="E503" s="26" t="n"/>
      <c r="F503" s="28" t="n"/>
      <c r="G503" s="26" t="n"/>
      <c r="H503" s="26" t="n"/>
      <c r="I503" s="29" t="n"/>
      <c r="J503" s="30" t="n"/>
      <c r="K503" s="30" t="n"/>
      <c r="L503" s="26" t="n"/>
      <c r="M503" s="26" t="n"/>
      <c r="N503" s="27" t="n"/>
      <c r="O503" s="52" t="n"/>
      <c r="P503" s="52" t="n"/>
      <c r="Q503" s="30" t="n"/>
      <c r="R503" s="30" t="n"/>
      <c r="S503" s="30" t="n"/>
      <c r="T503" s="26" t="n"/>
      <c r="U503" s="26" t="n"/>
      <c r="V503" s="28" t="n"/>
      <c r="W503" s="32" t="n"/>
      <c r="X503" s="32" t="n"/>
      <c r="Y503" s="33">
        <f>IFERROR(IF(OR($R503="",$S503=""),"",ROUND(MOD($S503-$R503,1)*1440,0)),"")</f>
        <v/>
      </c>
      <c r="Z503" s="11">
        <f>IFERROR(IF(OR($T503&lt;&gt;"Delivered",$S503="",$K503=""),"",IF($S503&lt;=$K503,"Yes","No")),"")</f>
        <v/>
      </c>
      <c r="AA503" s="33">
        <f>IFERROR(IF(OR($T503&lt;&gt;"Delivered",$S503="",$K503=""),"",ROUND(MAX(0,($S503-$K503)*1440),0)),"")</f>
        <v/>
      </c>
      <c r="AB503" s="53">
        <f>IFERROR(IF(OR($P503="",$O503=""),"",$P503-$O503),"")</f>
        <v/>
      </c>
      <c r="AC503" s="35">
        <f>IFERROR(IF($P503="","",ROUND($P503*'Settings'!$B$6,2)),"")</f>
        <v/>
      </c>
      <c r="AD503" s="35">
        <f>IFERROR(IF($W503="","",MAX(0,$W503-IF($X503="",0,$X503))),"")</f>
        <v/>
      </c>
      <c r="AE503" s="16">
        <f>IFERROR(IF(COUNTA($A503:$X503)=0,"",IF(OR($A503="",$B503="",$C503="",$D503="",$E503="",$F503="",$G503="",$H503="",$I503="",$L503="",$M503="",$N503="",$T503=""),"Missing required field",IF(COUNTIFS($A$4:$A$1000,$A503,$B$4:$B$1000,$B503,$C$4:$C$1000,$C503)&gt;1,"Duplicate route stop",IF(OR($J503="",$K503=""),"Missing delivery window",IF($K503&lt;=$J503,"Invalid delivery window",IF(IFERROR(INDEX('Fleet Roster'!$C$4:$C$103,MATCH($L503,'Fleet Roster'!$A$4:$A$103,0)),"Not found")&lt;&gt;"Active","Driver not active",IF(IFERROR(INDEX('Fleet Roster'!$I$4:$I$103,MATCH($M503,'Fleet Roster'!$E$4:$E$103,0)),"Not found")&lt;&gt;"Active","Vehicle unavailable",IF(AND($T503="Delivered",OR($S503="",$P503="")),"Delivered row incomplete",IF(AND(OR($T503="Attempted",$T503="Exception"),$U503=""),"Missing exception code",IF(OR(NOT(ISNUMBER($N503)),$N503&lt;0,$N503&gt;'Settings'!$B$9),"Invalid package count",IF(OR(NOT(ISNUMBER($O503)),AND($P503&lt;&gt;"",NOT(ISNUMBER($P503))),$O503&lt;0,$O503&gt;'Settings'!$B$10,$P503&lt;0,$P503&gt;'Settings'!$B$10),"Invalid miles",IF($X503&gt;$W503,"COD collected exceeds amount","OK")))))))))))),"Review row")</f>
        <v/>
      </c>
    </row>
    <row r="504">
      <c r="A504" s="51" t="n"/>
      <c r="B504" s="26" t="n"/>
      <c r="C504" s="27" t="n"/>
      <c r="D504" s="26" t="n"/>
      <c r="E504" s="26" t="n"/>
      <c r="F504" s="28" t="n"/>
      <c r="G504" s="26" t="n"/>
      <c r="H504" s="26" t="n"/>
      <c r="I504" s="29" t="n"/>
      <c r="J504" s="30" t="n"/>
      <c r="K504" s="30" t="n"/>
      <c r="L504" s="26" t="n"/>
      <c r="M504" s="26" t="n"/>
      <c r="N504" s="27" t="n"/>
      <c r="O504" s="52" t="n"/>
      <c r="P504" s="52" t="n"/>
      <c r="Q504" s="30" t="n"/>
      <c r="R504" s="30" t="n"/>
      <c r="S504" s="30" t="n"/>
      <c r="T504" s="26" t="n"/>
      <c r="U504" s="26" t="n"/>
      <c r="V504" s="28" t="n"/>
      <c r="W504" s="32" t="n"/>
      <c r="X504" s="32" t="n"/>
      <c r="Y504" s="33">
        <f>IFERROR(IF(OR($R504="",$S504=""),"",ROUND(MOD($S504-$R504,1)*1440,0)),"")</f>
        <v/>
      </c>
      <c r="Z504" s="11">
        <f>IFERROR(IF(OR($T504&lt;&gt;"Delivered",$S504="",$K504=""),"",IF($S504&lt;=$K504,"Yes","No")),"")</f>
        <v/>
      </c>
      <c r="AA504" s="33">
        <f>IFERROR(IF(OR($T504&lt;&gt;"Delivered",$S504="",$K504=""),"",ROUND(MAX(0,($S504-$K504)*1440),0)),"")</f>
        <v/>
      </c>
      <c r="AB504" s="53">
        <f>IFERROR(IF(OR($P504="",$O504=""),"",$P504-$O504),"")</f>
        <v/>
      </c>
      <c r="AC504" s="35">
        <f>IFERROR(IF($P504="","",ROUND($P504*'Settings'!$B$6,2)),"")</f>
        <v/>
      </c>
      <c r="AD504" s="35">
        <f>IFERROR(IF($W504="","",MAX(0,$W504-IF($X504="",0,$X504))),"")</f>
        <v/>
      </c>
      <c r="AE504" s="16">
        <f>IFERROR(IF(COUNTA($A504:$X504)=0,"",IF(OR($A504="",$B504="",$C504="",$D504="",$E504="",$F504="",$G504="",$H504="",$I504="",$L504="",$M504="",$N504="",$T504=""),"Missing required field",IF(COUNTIFS($A$4:$A$1000,$A504,$B$4:$B$1000,$B504,$C$4:$C$1000,$C504)&gt;1,"Duplicate route stop",IF(OR($J504="",$K504=""),"Missing delivery window",IF($K504&lt;=$J504,"Invalid delivery window",IF(IFERROR(INDEX('Fleet Roster'!$C$4:$C$103,MATCH($L504,'Fleet Roster'!$A$4:$A$103,0)),"Not found")&lt;&gt;"Active","Driver not active",IF(IFERROR(INDEX('Fleet Roster'!$I$4:$I$103,MATCH($M504,'Fleet Roster'!$E$4:$E$103,0)),"Not found")&lt;&gt;"Active","Vehicle unavailable",IF(AND($T504="Delivered",OR($S504="",$P504="")),"Delivered row incomplete",IF(AND(OR($T504="Attempted",$T504="Exception"),$U504=""),"Missing exception code",IF(OR(NOT(ISNUMBER($N504)),$N504&lt;0,$N504&gt;'Settings'!$B$9),"Invalid package count",IF(OR(NOT(ISNUMBER($O504)),AND($P504&lt;&gt;"",NOT(ISNUMBER($P504))),$O504&lt;0,$O504&gt;'Settings'!$B$10,$P504&lt;0,$P504&gt;'Settings'!$B$10),"Invalid miles",IF($X504&gt;$W504,"COD collected exceeds amount","OK")))))))))))),"Review row")</f>
        <v/>
      </c>
    </row>
    <row r="505">
      <c r="A505" s="51" t="n"/>
      <c r="B505" s="26" t="n"/>
      <c r="C505" s="27" t="n"/>
      <c r="D505" s="26" t="n"/>
      <c r="E505" s="26" t="n"/>
      <c r="F505" s="28" t="n"/>
      <c r="G505" s="26" t="n"/>
      <c r="H505" s="26" t="n"/>
      <c r="I505" s="29" t="n"/>
      <c r="J505" s="30" t="n"/>
      <c r="K505" s="30" t="n"/>
      <c r="L505" s="26" t="n"/>
      <c r="M505" s="26" t="n"/>
      <c r="N505" s="27" t="n"/>
      <c r="O505" s="52" t="n"/>
      <c r="P505" s="52" t="n"/>
      <c r="Q505" s="30" t="n"/>
      <c r="R505" s="30" t="n"/>
      <c r="S505" s="30" t="n"/>
      <c r="T505" s="26" t="n"/>
      <c r="U505" s="26" t="n"/>
      <c r="V505" s="28" t="n"/>
      <c r="W505" s="32" t="n"/>
      <c r="X505" s="32" t="n"/>
      <c r="Y505" s="33">
        <f>IFERROR(IF(OR($R505="",$S505=""),"",ROUND(MOD($S505-$R505,1)*1440,0)),"")</f>
        <v/>
      </c>
      <c r="Z505" s="11">
        <f>IFERROR(IF(OR($T505&lt;&gt;"Delivered",$S505="",$K505=""),"",IF($S505&lt;=$K505,"Yes","No")),"")</f>
        <v/>
      </c>
      <c r="AA505" s="33">
        <f>IFERROR(IF(OR($T505&lt;&gt;"Delivered",$S505="",$K505=""),"",ROUND(MAX(0,($S505-$K505)*1440),0)),"")</f>
        <v/>
      </c>
      <c r="AB505" s="53">
        <f>IFERROR(IF(OR($P505="",$O505=""),"",$P505-$O505),"")</f>
        <v/>
      </c>
      <c r="AC505" s="35">
        <f>IFERROR(IF($P505="","",ROUND($P505*'Settings'!$B$6,2)),"")</f>
        <v/>
      </c>
      <c r="AD505" s="35">
        <f>IFERROR(IF($W505="","",MAX(0,$W505-IF($X505="",0,$X505))),"")</f>
        <v/>
      </c>
      <c r="AE505" s="16">
        <f>IFERROR(IF(COUNTA($A505:$X505)=0,"",IF(OR($A505="",$B505="",$C505="",$D505="",$E505="",$F505="",$G505="",$H505="",$I505="",$L505="",$M505="",$N505="",$T505=""),"Missing required field",IF(COUNTIFS($A$4:$A$1000,$A505,$B$4:$B$1000,$B505,$C$4:$C$1000,$C505)&gt;1,"Duplicate route stop",IF(OR($J505="",$K505=""),"Missing delivery window",IF($K505&lt;=$J505,"Invalid delivery window",IF(IFERROR(INDEX('Fleet Roster'!$C$4:$C$103,MATCH($L505,'Fleet Roster'!$A$4:$A$103,0)),"Not found")&lt;&gt;"Active","Driver not active",IF(IFERROR(INDEX('Fleet Roster'!$I$4:$I$103,MATCH($M505,'Fleet Roster'!$E$4:$E$103,0)),"Not found")&lt;&gt;"Active","Vehicle unavailable",IF(AND($T505="Delivered",OR($S505="",$P505="")),"Delivered row incomplete",IF(AND(OR($T505="Attempted",$T505="Exception"),$U505=""),"Missing exception code",IF(OR(NOT(ISNUMBER($N505)),$N505&lt;0,$N505&gt;'Settings'!$B$9),"Invalid package count",IF(OR(NOT(ISNUMBER($O505)),AND($P505&lt;&gt;"",NOT(ISNUMBER($P505))),$O505&lt;0,$O505&gt;'Settings'!$B$10,$P505&lt;0,$P505&gt;'Settings'!$B$10),"Invalid miles",IF($X505&gt;$W505,"COD collected exceeds amount","OK")))))))))))),"Review row")</f>
        <v/>
      </c>
    </row>
    <row r="506">
      <c r="A506" s="51" t="n"/>
      <c r="B506" s="26" t="n"/>
      <c r="C506" s="27" t="n"/>
      <c r="D506" s="26" t="n"/>
      <c r="E506" s="26" t="n"/>
      <c r="F506" s="28" t="n"/>
      <c r="G506" s="26" t="n"/>
      <c r="H506" s="26" t="n"/>
      <c r="I506" s="29" t="n"/>
      <c r="J506" s="30" t="n"/>
      <c r="K506" s="30" t="n"/>
      <c r="L506" s="26" t="n"/>
      <c r="M506" s="26" t="n"/>
      <c r="N506" s="27" t="n"/>
      <c r="O506" s="52" t="n"/>
      <c r="P506" s="52" t="n"/>
      <c r="Q506" s="30" t="n"/>
      <c r="R506" s="30" t="n"/>
      <c r="S506" s="30" t="n"/>
      <c r="T506" s="26" t="n"/>
      <c r="U506" s="26" t="n"/>
      <c r="V506" s="28" t="n"/>
      <c r="W506" s="32" t="n"/>
      <c r="X506" s="32" t="n"/>
      <c r="Y506" s="33">
        <f>IFERROR(IF(OR($R506="",$S506=""),"",ROUND(MOD($S506-$R506,1)*1440,0)),"")</f>
        <v/>
      </c>
      <c r="Z506" s="11">
        <f>IFERROR(IF(OR($T506&lt;&gt;"Delivered",$S506="",$K506=""),"",IF($S506&lt;=$K506,"Yes","No")),"")</f>
        <v/>
      </c>
      <c r="AA506" s="33">
        <f>IFERROR(IF(OR($T506&lt;&gt;"Delivered",$S506="",$K506=""),"",ROUND(MAX(0,($S506-$K506)*1440),0)),"")</f>
        <v/>
      </c>
      <c r="AB506" s="53">
        <f>IFERROR(IF(OR($P506="",$O506=""),"",$P506-$O506),"")</f>
        <v/>
      </c>
      <c r="AC506" s="35">
        <f>IFERROR(IF($P506="","",ROUND($P506*'Settings'!$B$6,2)),"")</f>
        <v/>
      </c>
      <c r="AD506" s="35">
        <f>IFERROR(IF($W506="","",MAX(0,$W506-IF($X506="",0,$X506))),"")</f>
        <v/>
      </c>
      <c r="AE506" s="16">
        <f>IFERROR(IF(COUNTA($A506:$X506)=0,"",IF(OR($A506="",$B506="",$C506="",$D506="",$E506="",$F506="",$G506="",$H506="",$I506="",$L506="",$M506="",$N506="",$T506=""),"Missing required field",IF(COUNTIFS($A$4:$A$1000,$A506,$B$4:$B$1000,$B506,$C$4:$C$1000,$C506)&gt;1,"Duplicate route stop",IF(OR($J506="",$K506=""),"Missing delivery window",IF($K506&lt;=$J506,"Invalid delivery window",IF(IFERROR(INDEX('Fleet Roster'!$C$4:$C$103,MATCH($L506,'Fleet Roster'!$A$4:$A$103,0)),"Not found")&lt;&gt;"Active","Driver not active",IF(IFERROR(INDEX('Fleet Roster'!$I$4:$I$103,MATCH($M506,'Fleet Roster'!$E$4:$E$103,0)),"Not found")&lt;&gt;"Active","Vehicle unavailable",IF(AND($T506="Delivered",OR($S506="",$P506="")),"Delivered row incomplete",IF(AND(OR($T506="Attempted",$T506="Exception"),$U506=""),"Missing exception code",IF(OR(NOT(ISNUMBER($N506)),$N506&lt;0,$N506&gt;'Settings'!$B$9),"Invalid package count",IF(OR(NOT(ISNUMBER($O506)),AND($P506&lt;&gt;"",NOT(ISNUMBER($P506))),$O506&lt;0,$O506&gt;'Settings'!$B$10,$P506&lt;0,$P506&gt;'Settings'!$B$10),"Invalid miles",IF($X506&gt;$W506,"COD collected exceeds amount","OK")))))))))))),"Review row")</f>
        <v/>
      </c>
    </row>
    <row r="507">
      <c r="A507" s="51" t="n"/>
      <c r="B507" s="26" t="n"/>
      <c r="C507" s="27" t="n"/>
      <c r="D507" s="26" t="n"/>
      <c r="E507" s="26" t="n"/>
      <c r="F507" s="28" t="n"/>
      <c r="G507" s="26" t="n"/>
      <c r="H507" s="26" t="n"/>
      <c r="I507" s="29" t="n"/>
      <c r="J507" s="30" t="n"/>
      <c r="K507" s="30" t="n"/>
      <c r="L507" s="26" t="n"/>
      <c r="M507" s="26" t="n"/>
      <c r="N507" s="27" t="n"/>
      <c r="O507" s="52" t="n"/>
      <c r="P507" s="52" t="n"/>
      <c r="Q507" s="30" t="n"/>
      <c r="R507" s="30" t="n"/>
      <c r="S507" s="30" t="n"/>
      <c r="T507" s="26" t="n"/>
      <c r="U507" s="26" t="n"/>
      <c r="V507" s="28" t="n"/>
      <c r="W507" s="32" t="n"/>
      <c r="X507" s="32" t="n"/>
      <c r="Y507" s="33">
        <f>IFERROR(IF(OR($R507="",$S507=""),"",ROUND(MOD($S507-$R507,1)*1440,0)),"")</f>
        <v/>
      </c>
      <c r="Z507" s="11">
        <f>IFERROR(IF(OR($T507&lt;&gt;"Delivered",$S507="",$K507=""),"",IF($S507&lt;=$K507,"Yes","No")),"")</f>
        <v/>
      </c>
      <c r="AA507" s="33">
        <f>IFERROR(IF(OR($T507&lt;&gt;"Delivered",$S507="",$K507=""),"",ROUND(MAX(0,($S507-$K507)*1440),0)),"")</f>
        <v/>
      </c>
      <c r="AB507" s="53">
        <f>IFERROR(IF(OR($P507="",$O507=""),"",$P507-$O507),"")</f>
        <v/>
      </c>
      <c r="AC507" s="35">
        <f>IFERROR(IF($P507="","",ROUND($P507*'Settings'!$B$6,2)),"")</f>
        <v/>
      </c>
      <c r="AD507" s="35">
        <f>IFERROR(IF($W507="","",MAX(0,$W507-IF($X507="",0,$X507))),"")</f>
        <v/>
      </c>
      <c r="AE507" s="16">
        <f>IFERROR(IF(COUNTA($A507:$X507)=0,"",IF(OR($A507="",$B507="",$C507="",$D507="",$E507="",$F507="",$G507="",$H507="",$I507="",$L507="",$M507="",$N507="",$T507=""),"Missing required field",IF(COUNTIFS($A$4:$A$1000,$A507,$B$4:$B$1000,$B507,$C$4:$C$1000,$C507)&gt;1,"Duplicate route stop",IF(OR($J507="",$K507=""),"Missing delivery window",IF($K507&lt;=$J507,"Invalid delivery window",IF(IFERROR(INDEX('Fleet Roster'!$C$4:$C$103,MATCH($L507,'Fleet Roster'!$A$4:$A$103,0)),"Not found")&lt;&gt;"Active","Driver not active",IF(IFERROR(INDEX('Fleet Roster'!$I$4:$I$103,MATCH($M507,'Fleet Roster'!$E$4:$E$103,0)),"Not found")&lt;&gt;"Active","Vehicle unavailable",IF(AND($T507="Delivered",OR($S507="",$P507="")),"Delivered row incomplete",IF(AND(OR($T507="Attempted",$T507="Exception"),$U507=""),"Missing exception code",IF(OR(NOT(ISNUMBER($N507)),$N507&lt;0,$N507&gt;'Settings'!$B$9),"Invalid package count",IF(OR(NOT(ISNUMBER($O507)),AND($P507&lt;&gt;"",NOT(ISNUMBER($P507))),$O507&lt;0,$O507&gt;'Settings'!$B$10,$P507&lt;0,$P507&gt;'Settings'!$B$10),"Invalid miles",IF($X507&gt;$W507,"COD collected exceeds amount","OK")))))))))))),"Review row")</f>
        <v/>
      </c>
    </row>
    <row r="508">
      <c r="A508" s="51" t="n"/>
      <c r="B508" s="26" t="n"/>
      <c r="C508" s="27" t="n"/>
      <c r="D508" s="26" t="n"/>
      <c r="E508" s="26" t="n"/>
      <c r="F508" s="28" t="n"/>
      <c r="G508" s="26" t="n"/>
      <c r="H508" s="26" t="n"/>
      <c r="I508" s="29" t="n"/>
      <c r="J508" s="30" t="n"/>
      <c r="K508" s="30" t="n"/>
      <c r="L508" s="26" t="n"/>
      <c r="M508" s="26" t="n"/>
      <c r="N508" s="27" t="n"/>
      <c r="O508" s="52" t="n"/>
      <c r="P508" s="52" t="n"/>
      <c r="Q508" s="30" t="n"/>
      <c r="R508" s="30" t="n"/>
      <c r="S508" s="30" t="n"/>
      <c r="T508" s="26" t="n"/>
      <c r="U508" s="26" t="n"/>
      <c r="V508" s="28" t="n"/>
      <c r="W508" s="32" t="n"/>
      <c r="X508" s="32" t="n"/>
      <c r="Y508" s="33">
        <f>IFERROR(IF(OR($R508="",$S508=""),"",ROUND(MOD($S508-$R508,1)*1440,0)),"")</f>
        <v/>
      </c>
      <c r="Z508" s="11">
        <f>IFERROR(IF(OR($T508&lt;&gt;"Delivered",$S508="",$K508=""),"",IF($S508&lt;=$K508,"Yes","No")),"")</f>
        <v/>
      </c>
      <c r="AA508" s="33">
        <f>IFERROR(IF(OR($T508&lt;&gt;"Delivered",$S508="",$K508=""),"",ROUND(MAX(0,($S508-$K508)*1440),0)),"")</f>
        <v/>
      </c>
      <c r="AB508" s="53">
        <f>IFERROR(IF(OR($P508="",$O508=""),"",$P508-$O508),"")</f>
        <v/>
      </c>
      <c r="AC508" s="35">
        <f>IFERROR(IF($P508="","",ROUND($P508*'Settings'!$B$6,2)),"")</f>
        <v/>
      </c>
      <c r="AD508" s="35">
        <f>IFERROR(IF($W508="","",MAX(0,$W508-IF($X508="",0,$X508))),"")</f>
        <v/>
      </c>
      <c r="AE508" s="16">
        <f>IFERROR(IF(COUNTA($A508:$X508)=0,"",IF(OR($A508="",$B508="",$C508="",$D508="",$E508="",$F508="",$G508="",$H508="",$I508="",$L508="",$M508="",$N508="",$T508=""),"Missing required field",IF(COUNTIFS($A$4:$A$1000,$A508,$B$4:$B$1000,$B508,$C$4:$C$1000,$C508)&gt;1,"Duplicate route stop",IF(OR($J508="",$K508=""),"Missing delivery window",IF($K508&lt;=$J508,"Invalid delivery window",IF(IFERROR(INDEX('Fleet Roster'!$C$4:$C$103,MATCH($L508,'Fleet Roster'!$A$4:$A$103,0)),"Not found")&lt;&gt;"Active","Driver not active",IF(IFERROR(INDEX('Fleet Roster'!$I$4:$I$103,MATCH($M508,'Fleet Roster'!$E$4:$E$103,0)),"Not found")&lt;&gt;"Active","Vehicle unavailable",IF(AND($T508="Delivered",OR($S508="",$P508="")),"Delivered row incomplete",IF(AND(OR($T508="Attempted",$T508="Exception"),$U508=""),"Missing exception code",IF(OR(NOT(ISNUMBER($N508)),$N508&lt;0,$N508&gt;'Settings'!$B$9),"Invalid package count",IF(OR(NOT(ISNUMBER($O508)),AND($P508&lt;&gt;"",NOT(ISNUMBER($P508))),$O508&lt;0,$O508&gt;'Settings'!$B$10,$P508&lt;0,$P508&gt;'Settings'!$B$10),"Invalid miles",IF($X508&gt;$W508,"COD collected exceeds amount","OK")))))))))))),"Review row")</f>
        <v/>
      </c>
    </row>
    <row r="509">
      <c r="A509" s="51" t="n"/>
      <c r="B509" s="26" t="n"/>
      <c r="C509" s="27" t="n"/>
      <c r="D509" s="26" t="n"/>
      <c r="E509" s="26" t="n"/>
      <c r="F509" s="28" t="n"/>
      <c r="G509" s="26" t="n"/>
      <c r="H509" s="26" t="n"/>
      <c r="I509" s="29" t="n"/>
      <c r="J509" s="30" t="n"/>
      <c r="K509" s="30" t="n"/>
      <c r="L509" s="26" t="n"/>
      <c r="M509" s="26" t="n"/>
      <c r="N509" s="27" t="n"/>
      <c r="O509" s="52" t="n"/>
      <c r="P509" s="52" t="n"/>
      <c r="Q509" s="30" t="n"/>
      <c r="R509" s="30" t="n"/>
      <c r="S509" s="30" t="n"/>
      <c r="T509" s="26" t="n"/>
      <c r="U509" s="26" t="n"/>
      <c r="V509" s="28" t="n"/>
      <c r="W509" s="32" t="n"/>
      <c r="X509" s="32" t="n"/>
      <c r="Y509" s="33">
        <f>IFERROR(IF(OR($R509="",$S509=""),"",ROUND(MOD($S509-$R509,1)*1440,0)),"")</f>
        <v/>
      </c>
      <c r="Z509" s="11">
        <f>IFERROR(IF(OR($T509&lt;&gt;"Delivered",$S509="",$K509=""),"",IF($S509&lt;=$K509,"Yes","No")),"")</f>
        <v/>
      </c>
      <c r="AA509" s="33">
        <f>IFERROR(IF(OR($T509&lt;&gt;"Delivered",$S509="",$K509=""),"",ROUND(MAX(0,($S509-$K509)*1440),0)),"")</f>
        <v/>
      </c>
      <c r="AB509" s="53">
        <f>IFERROR(IF(OR($P509="",$O509=""),"",$P509-$O509),"")</f>
        <v/>
      </c>
      <c r="AC509" s="35">
        <f>IFERROR(IF($P509="","",ROUND($P509*'Settings'!$B$6,2)),"")</f>
        <v/>
      </c>
      <c r="AD509" s="35">
        <f>IFERROR(IF($W509="","",MAX(0,$W509-IF($X509="",0,$X509))),"")</f>
        <v/>
      </c>
      <c r="AE509" s="16">
        <f>IFERROR(IF(COUNTA($A509:$X509)=0,"",IF(OR($A509="",$B509="",$C509="",$D509="",$E509="",$F509="",$G509="",$H509="",$I509="",$L509="",$M509="",$N509="",$T509=""),"Missing required field",IF(COUNTIFS($A$4:$A$1000,$A509,$B$4:$B$1000,$B509,$C$4:$C$1000,$C509)&gt;1,"Duplicate route stop",IF(OR($J509="",$K509=""),"Missing delivery window",IF($K509&lt;=$J509,"Invalid delivery window",IF(IFERROR(INDEX('Fleet Roster'!$C$4:$C$103,MATCH($L509,'Fleet Roster'!$A$4:$A$103,0)),"Not found")&lt;&gt;"Active","Driver not active",IF(IFERROR(INDEX('Fleet Roster'!$I$4:$I$103,MATCH($M509,'Fleet Roster'!$E$4:$E$103,0)),"Not found")&lt;&gt;"Active","Vehicle unavailable",IF(AND($T509="Delivered",OR($S509="",$P509="")),"Delivered row incomplete",IF(AND(OR($T509="Attempted",$T509="Exception"),$U509=""),"Missing exception code",IF(OR(NOT(ISNUMBER($N509)),$N509&lt;0,$N509&gt;'Settings'!$B$9),"Invalid package count",IF(OR(NOT(ISNUMBER($O509)),AND($P509&lt;&gt;"",NOT(ISNUMBER($P509))),$O509&lt;0,$O509&gt;'Settings'!$B$10,$P509&lt;0,$P509&gt;'Settings'!$B$10),"Invalid miles",IF($X509&gt;$W509,"COD collected exceeds amount","OK")))))))))))),"Review row")</f>
        <v/>
      </c>
    </row>
    <row r="510">
      <c r="A510" s="51" t="n"/>
      <c r="B510" s="26" t="n"/>
      <c r="C510" s="27" t="n"/>
      <c r="D510" s="26" t="n"/>
      <c r="E510" s="26" t="n"/>
      <c r="F510" s="28" t="n"/>
      <c r="G510" s="26" t="n"/>
      <c r="H510" s="26" t="n"/>
      <c r="I510" s="29" t="n"/>
      <c r="J510" s="30" t="n"/>
      <c r="K510" s="30" t="n"/>
      <c r="L510" s="26" t="n"/>
      <c r="M510" s="26" t="n"/>
      <c r="N510" s="27" t="n"/>
      <c r="O510" s="52" t="n"/>
      <c r="P510" s="52" t="n"/>
      <c r="Q510" s="30" t="n"/>
      <c r="R510" s="30" t="n"/>
      <c r="S510" s="30" t="n"/>
      <c r="T510" s="26" t="n"/>
      <c r="U510" s="26" t="n"/>
      <c r="V510" s="28" t="n"/>
      <c r="W510" s="32" t="n"/>
      <c r="X510" s="32" t="n"/>
      <c r="Y510" s="33">
        <f>IFERROR(IF(OR($R510="",$S510=""),"",ROUND(MOD($S510-$R510,1)*1440,0)),"")</f>
        <v/>
      </c>
      <c r="Z510" s="11">
        <f>IFERROR(IF(OR($T510&lt;&gt;"Delivered",$S510="",$K510=""),"",IF($S510&lt;=$K510,"Yes","No")),"")</f>
        <v/>
      </c>
      <c r="AA510" s="33">
        <f>IFERROR(IF(OR($T510&lt;&gt;"Delivered",$S510="",$K510=""),"",ROUND(MAX(0,($S510-$K510)*1440),0)),"")</f>
        <v/>
      </c>
      <c r="AB510" s="53">
        <f>IFERROR(IF(OR($P510="",$O510=""),"",$P510-$O510),"")</f>
        <v/>
      </c>
      <c r="AC510" s="35">
        <f>IFERROR(IF($P510="","",ROUND($P510*'Settings'!$B$6,2)),"")</f>
        <v/>
      </c>
      <c r="AD510" s="35">
        <f>IFERROR(IF($W510="","",MAX(0,$W510-IF($X510="",0,$X510))),"")</f>
        <v/>
      </c>
      <c r="AE510" s="16">
        <f>IFERROR(IF(COUNTA($A510:$X510)=0,"",IF(OR($A510="",$B510="",$C510="",$D510="",$E510="",$F510="",$G510="",$H510="",$I510="",$L510="",$M510="",$N510="",$T510=""),"Missing required field",IF(COUNTIFS($A$4:$A$1000,$A510,$B$4:$B$1000,$B510,$C$4:$C$1000,$C510)&gt;1,"Duplicate route stop",IF(OR($J510="",$K510=""),"Missing delivery window",IF($K510&lt;=$J510,"Invalid delivery window",IF(IFERROR(INDEX('Fleet Roster'!$C$4:$C$103,MATCH($L510,'Fleet Roster'!$A$4:$A$103,0)),"Not found")&lt;&gt;"Active","Driver not active",IF(IFERROR(INDEX('Fleet Roster'!$I$4:$I$103,MATCH($M510,'Fleet Roster'!$E$4:$E$103,0)),"Not found")&lt;&gt;"Active","Vehicle unavailable",IF(AND($T510="Delivered",OR($S510="",$P510="")),"Delivered row incomplete",IF(AND(OR($T510="Attempted",$T510="Exception"),$U510=""),"Missing exception code",IF(OR(NOT(ISNUMBER($N510)),$N510&lt;0,$N510&gt;'Settings'!$B$9),"Invalid package count",IF(OR(NOT(ISNUMBER($O510)),AND($P510&lt;&gt;"",NOT(ISNUMBER($P510))),$O510&lt;0,$O510&gt;'Settings'!$B$10,$P510&lt;0,$P510&gt;'Settings'!$B$10),"Invalid miles",IF($X510&gt;$W510,"COD collected exceeds amount","OK")))))))))))),"Review row")</f>
        <v/>
      </c>
    </row>
    <row r="511">
      <c r="A511" s="51" t="n"/>
      <c r="B511" s="26" t="n"/>
      <c r="C511" s="27" t="n"/>
      <c r="D511" s="26" t="n"/>
      <c r="E511" s="26" t="n"/>
      <c r="F511" s="28" t="n"/>
      <c r="G511" s="26" t="n"/>
      <c r="H511" s="26" t="n"/>
      <c r="I511" s="29" t="n"/>
      <c r="J511" s="30" t="n"/>
      <c r="K511" s="30" t="n"/>
      <c r="L511" s="26" t="n"/>
      <c r="M511" s="26" t="n"/>
      <c r="N511" s="27" t="n"/>
      <c r="O511" s="52" t="n"/>
      <c r="P511" s="52" t="n"/>
      <c r="Q511" s="30" t="n"/>
      <c r="R511" s="30" t="n"/>
      <c r="S511" s="30" t="n"/>
      <c r="T511" s="26" t="n"/>
      <c r="U511" s="26" t="n"/>
      <c r="V511" s="28" t="n"/>
      <c r="W511" s="32" t="n"/>
      <c r="X511" s="32" t="n"/>
      <c r="Y511" s="33">
        <f>IFERROR(IF(OR($R511="",$S511=""),"",ROUND(MOD($S511-$R511,1)*1440,0)),"")</f>
        <v/>
      </c>
      <c r="Z511" s="11">
        <f>IFERROR(IF(OR($T511&lt;&gt;"Delivered",$S511="",$K511=""),"",IF($S511&lt;=$K511,"Yes","No")),"")</f>
        <v/>
      </c>
      <c r="AA511" s="33">
        <f>IFERROR(IF(OR($T511&lt;&gt;"Delivered",$S511="",$K511=""),"",ROUND(MAX(0,($S511-$K511)*1440),0)),"")</f>
        <v/>
      </c>
      <c r="AB511" s="53">
        <f>IFERROR(IF(OR($P511="",$O511=""),"",$P511-$O511),"")</f>
        <v/>
      </c>
      <c r="AC511" s="35">
        <f>IFERROR(IF($P511="","",ROUND($P511*'Settings'!$B$6,2)),"")</f>
        <v/>
      </c>
      <c r="AD511" s="35">
        <f>IFERROR(IF($W511="","",MAX(0,$W511-IF($X511="",0,$X511))),"")</f>
        <v/>
      </c>
      <c r="AE511" s="16">
        <f>IFERROR(IF(COUNTA($A511:$X511)=0,"",IF(OR($A511="",$B511="",$C511="",$D511="",$E511="",$F511="",$G511="",$H511="",$I511="",$L511="",$M511="",$N511="",$T511=""),"Missing required field",IF(COUNTIFS($A$4:$A$1000,$A511,$B$4:$B$1000,$B511,$C$4:$C$1000,$C511)&gt;1,"Duplicate route stop",IF(OR($J511="",$K511=""),"Missing delivery window",IF($K511&lt;=$J511,"Invalid delivery window",IF(IFERROR(INDEX('Fleet Roster'!$C$4:$C$103,MATCH($L511,'Fleet Roster'!$A$4:$A$103,0)),"Not found")&lt;&gt;"Active","Driver not active",IF(IFERROR(INDEX('Fleet Roster'!$I$4:$I$103,MATCH($M511,'Fleet Roster'!$E$4:$E$103,0)),"Not found")&lt;&gt;"Active","Vehicle unavailable",IF(AND($T511="Delivered",OR($S511="",$P511="")),"Delivered row incomplete",IF(AND(OR($T511="Attempted",$T511="Exception"),$U511=""),"Missing exception code",IF(OR(NOT(ISNUMBER($N511)),$N511&lt;0,$N511&gt;'Settings'!$B$9),"Invalid package count",IF(OR(NOT(ISNUMBER($O511)),AND($P511&lt;&gt;"",NOT(ISNUMBER($P511))),$O511&lt;0,$O511&gt;'Settings'!$B$10,$P511&lt;0,$P511&gt;'Settings'!$B$10),"Invalid miles",IF($X511&gt;$W511,"COD collected exceeds amount","OK")))))))))))),"Review row")</f>
        <v/>
      </c>
    </row>
    <row r="512">
      <c r="A512" s="51" t="n"/>
      <c r="B512" s="26" t="n"/>
      <c r="C512" s="27" t="n"/>
      <c r="D512" s="26" t="n"/>
      <c r="E512" s="26" t="n"/>
      <c r="F512" s="28" t="n"/>
      <c r="G512" s="26" t="n"/>
      <c r="H512" s="26" t="n"/>
      <c r="I512" s="29" t="n"/>
      <c r="J512" s="30" t="n"/>
      <c r="K512" s="30" t="n"/>
      <c r="L512" s="26" t="n"/>
      <c r="M512" s="26" t="n"/>
      <c r="N512" s="27" t="n"/>
      <c r="O512" s="52" t="n"/>
      <c r="P512" s="52" t="n"/>
      <c r="Q512" s="30" t="n"/>
      <c r="R512" s="30" t="n"/>
      <c r="S512" s="30" t="n"/>
      <c r="T512" s="26" t="n"/>
      <c r="U512" s="26" t="n"/>
      <c r="V512" s="28" t="n"/>
      <c r="W512" s="32" t="n"/>
      <c r="X512" s="32" t="n"/>
      <c r="Y512" s="33">
        <f>IFERROR(IF(OR($R512="",$S512=""),"",ROUND(MOD($S512-$R512,1)*1440,0)),"")</f>
        <v/>
      </c>
      <c r="Z512" s="11">
        <f>IFERROR(IF(OR($T512&lt;&gt;"Delivered",$S512="",$K512=""),"",IF($S512&lt;=$K512,"Yes","No")),"")</f>
        <v/>
      </c>
      <c r="AA512" s="33">
        <f>IFERROR(IF(OR($T512&lt;&gt;"Delivered",$S512="",$K512=""),"",ROUND(MAX(0,($S512-$K512)*1440),0)),"")</f>
        <v/>
      </c>
      <c r="AB512" s="53">
        <f>IFERROR(IF(OR($P512="",$O512=""),"",$P512-$O512),"")</f>
        <v/>
      </c>
      <c r="AC512" s="35">
        <f>IFERROR(IF($P512="","",ROUND($P512*'Settings'!$B$6,2)),"")</f>
        <v/>
      </c>
      <c r="AD512" s="35">
        <f>IFERROR(IF($W512="","",MAX(0,$W512-IF($X512="",0,$X512))),"")</f>
        <v/>
      </c>
      <c r="AE512" s="16">
        <f>IFERROR(IF(COUNTA($A512:$X512)=0,"",IF(OR($A512="",$B512="",$C512="",$D512="",$E512="",$F512="",$G512="",$H512="",$I512="",$L512="",$M512="",$N512="",$T512=""),"Missing required field",IF(COUNTIFS($A$4:$A$1000,$A512,$B$4:$B$1000,$B512,$C$4:$C$1000,$C512)&gt;1,"Duplicate route stop",IF(OR($J512="",$K512=""),"Missing delivery window",IF($K512&lt;=$J512,"Invalid delivery window",IF(IFERROR(INDEX('Fleet Roster'!$C$4:$C$103,MATCH($L512,'Fleet Roster'!$A$4:$A$103,0)),"Not found")&lt;&gt;"Active","Driver not active",IF(IFERROR(INDEX('Fleet Roster'!$I$4:$I$103,MATCH($M512,'Fleet Roster'!$E$4:$E$103,0)),"Not found")&lt;&gt;"Active","Vehicle unavailable",IF(AND($T512="Delivered",OR($S512="",$P512="")),"Delivered row incomplete",IF(AND(OR($T512="Attempted",$T512="Exception"),$U512=""),"Missing exception code",IF(OR(NOT(ISNUMBER($N512)),$N512&lt;0,$N512&gt;'Settings'!$B$9),"Invalid package count",IF(OR(NOT(ISNUMBER($O512)),AND($P512&lt;&gt;"",NOT(ISNUMBER($P512))),$O512&lt;0,$O512&gt;'Settings'!$B$10,$P512&lt;0,$P512&gt;'Settings'!$B$10),"Invalid miles",IF($X512&gt;$W512,"COD collected exceeds amount","OK")))))))))))),"Review row")</f>
        <v/>
      </c>
    </row>
    <row r="513">
      <c r="A513" s="51" t="n"/>
      <c r="B513" s="26" t="n"/>
      <c r="C513" s="27" t="n"/>
      <c r="D513" s="26" t="n"/>
      <c r="E513" s="26" t="n"/>
      <c r="F513" s="28" t="n"/>
      <c r="G513" s="26" t="n"/>
      <c r="H513" s="26" t="n"/>
      <c r="I513" s="29" t="n"/>
      <c r="J513" s="30" t="n"/>
      <c r="K513" s="30" t="n"/>
      <c r="L513" s="26" t="n"/>
      <c r="M513" s="26" t="n"/>
      <c r="N513" s="27" t="n"/>
      <c r="O513" s="52" t="n"/>
      <c r="P513" s="52" t="n"/>
      <c r="Q513" s="30" t="n"/>
      <c r="R513" s="30" t="n"/>
      <c r="S513" s="30" t="n"/>
      <c r="T513" s="26" t="n"/>
      <c r="U513" s="26" t="n"/>
      <c r="V513" s="28" t="n"/>
      <c r="W513" s="32" t="n"/>
      <c r="X513" s="32" t="n"/>
      <c r="Y513" s="33">
        <f>IFERROR(IF(OR($R513="",$S513=""),"",ROUND(MOD($S513-$R513,1)*1440,0)),"")</f>
        <v/>
      </c>
      <c r="Z513" s="11">
        <f>IFERROR(IF(OR($T513&lt;&gt;"Delivered",$S513="",$K513=""),"",IF($S513&lt;=$K513,"Yes","No")),"")</f>
        <v/>
      </c>
      <c r="AA513" s="33">
        <f>IFERROR(IF(OR($T513&lt;&gt;"Delivered",$S513="",$K513=""),"",ROUND(MAX(0,($S513-$K513)*1440),0)),"")</f>
        <v/>
      </c>
      <c r="AB513" s="53">
        <f>IFERROR(IF(OR($P513="",$O513=""),"",$P513-$O513),"")</f>
        <v/>
      </c>
      <c r="AC513" s="35">
        <f>IFERROR(IF($P513="","",ROUND($P513*'Settings'!$B$6,2)),"")</f>
        <v/>
      </c>
      <c r="AD513" s="35">
        <f>IFERROR(IF($W513="","",MAX(0,$W513-IF($X513="",0,$X513))),"")</f>
        <v/>
      </c>
      <c r="AE513" s="16">
        <f>IFERROR(IF(COUNTA($A513:$X513)=0,"",IF(OR($A513="",$B513="",$C513="",$D513="",$E513="",$F513="",$G513="",$H513="",$I513="",$L513="",$M513="",$N513="",$T513=""),"Missing required field",IF(COUNTIFS($A$4:$A$1000,$A513,$B$4:$B$1000,$B513,$C$4:$C$1000,$C513)&gt;1,"Duplicate route stop",IF(OR($J513="",$K513=""),"Missing delivery window",IF($K513&lt;=$J513,"Invalid delivery window",IF(IFERROR(INDEX('Fleet Roster'!$C$4:$C$103,MATCH($L513,'Fleet Roster'!$A$4:$A$103,0)),"Not found")&lt;&gt;"Active","Driver not active",IF(IFERROR(INDEX('Fleet Roster'!$I$4:$I$103,MATCH($M513,'Fleet Roster'!$E$4:$E$103,0)),"Not found")&lt;&gt;"Active","Vehicle unavailable",IF(AND($T513="Delivered",OR($S513="",$P513="")),"Delivered row incomplete",IF(AND(OR($T513="Attempted",$T513="Exception"),$U513=""),"Missing exception code",IF(OR(NOT(ISNUMBER($N513)),$N513&lt;0,$N513&gt;'Settings'!$B$9),"Invalid package count",IF(OR(NOT(ISNUMBER($O513)),AND($P513&lt;&gt;"",NOT(ISNUMBER($P513))),$O513&lt;0,$O513&gt;'Settings'!$B$10,$P513&lt;0,$P513&gt;'Settings'!$B$10),"Invalid miles",IF($X513&gt;$W513,"COD collected exceeds amount","OK")))))))))))),"Review row")</f>
        <v/>
      </c>
    </row>
    <row r="514">
      <c r="A514" s="51" t="n"/>
      <c r="B514" s="26" t="n"/>
      <c r="C514" s="27" t="n"/>
      <c r="D514" s="26" t="n"/>
      <c r="E514" s="26" t="n"/>
      <c r="F514" s="28" t="n"/>
      <c r="G514" s="26" t="n"/>
      <c r="H514" s="26" t="n"/>
      <c r="I514" s="29" t="n"/>
      <c r="J514" s="30" t="n"/>
      <c r="K514" s="30" t="n"/>
      <c r="L514" s="26" t="n"/>
      <c r="M514" s="26" t="n"/>
      <c r="N514" s="27" t="n"/>
      <c r="O514" s="52" t="n"/>
      <c r="P514" s="52" t="n"/>
      <c r="Q514" s="30" t="n"/>
      <c r="R514" s="30" t="n"/>
      <c r="S514" s="30" t="n"/>
      <c r="T514" s="26" t="n"/>
      <c r="U514" s="26" t="n"/>
      <c r="V514" s="28" t="n"/>
      <c r="W514" s="32" t="n"/>
      <c r="X514" s="32" t="n"/>
      <c r="Y514" s="33">
        <f>IFERROR(IF(OR($R514="",$S514=""),"",ROUND(MOD($S514-$R514,1)*1440,0)),"")</f>
        <v/>
      </c>
      <c r="Z514" s="11">
        <f>IFERROR(IF(OR($T514&lt;&gt;"Delivered",$S514="",$K514=""),"",IF($S514&lt;=$K514,"Yes","No")),"")</f>
        <v/>
      </c>
      <c r="AA514" s="33">
        <f>IFERROR(IF(OR($T514&lt;&gt;"Delivered",$S514="",$K514=""),"",ROUND(MAX(0,($S514-$K514)*1440),0)),"")</f>
        <v/>
      </c>
      <c r="AB514" s="53">
        <f>IFERROR(IF(OR($P514="",$O514=""),"",$P514-$O514),"")</f>
        <v/>
      </c>
      <c r="AC514" s="35">
        <f>IFERROR(IF($P514="","",ROUND($P514*'Settings'!$B$6,2)),"")</f>
        <v/>
      </c>
      <c r="AD514" s="35">
        <f>IFERROR(IF($W514="","",MAX(0,$W514-IF($X514="",0,$X514))),"")</f>
        <v/>
      </c>
      <c r="AE514" s="16">
        <f>IFERROR(IF(COUNTA($A514:$X514)=0,"",IF(OR($A514="",$B514="",$C514="",$D514="",$E514="",$F514="",$G514="",$H514="",$I514="",$L514="",$M514="",$N514="",$T514=""),"Missing required field",IF(COUNTIFS($A$4:$A$1000,$A514,$B$4:$B$1000,$B514,$C$4:$C$1000,$C514)&gt;1,"Duplicate route stop",IF(OR($J514="",$K514=""),"Missing delivery window",IF($K514&lt;=$J514,"Invalid delivery window",IF(IFERROR(INDEX('Fleet Roster'!$C$4:$C$103,MATCH($L514,'Fleet Roster'!$A$4:$A$103,0)),"Not found")&lt;&gt;"Active","Driver not active",IF(IFERROR(INDEX('Fleet Roster'!$I$4:$I$103,MATCH($M514,'Fleet Roster'!$E$4:$E$103,0)),"Not found")&lt;&gt;"Active","Vehicle unavailable",IF(AND($T514="Delivered",OR($S514="",$P514="")),"Delivered row incomplete",IF(AND(OR($T514="Attempted",$T514="Exception"),$U514=""),"Missing exception code",IF(OR(NOT(ISNUMBER($N514)),$N514&lt;0,$N514&gt;'Settings'!$B$9),"Invalid package count",IF(OR(NOT(ISNUMBER($O514)),AND($P514&lt;&gt;"",NOT(ISNUMBER($P514))),$O514&lt;0,$O514&gt;'Settings'!$B$10,$P514&lt;0,$P514&gt;'Settings'!$B$10),"Invalid miles",IF($X514&gt;$W514,"COD collected exceeds amount","OK")))))))))))),"Review row")</f>
        <v/>
      </c>
    </row>
    <row r="515">
      <c r="A515" s="51" t="n"/>
      <c r="B515" s="26" t="n"/>
      <c r="C515" s="27" t="n"/>
      <c r="D515" s="26" t="n"/>
      <c r="E515" s="26" t="n"/>
      <c r="F515" s="28" t="n"/>
      <c r="G515" s="26" t="n"/>
      <c r="H515" s="26" t="n"/>
      <c r="I515" s="29" t="n"/>
      <c r="J515" s="30" t="n"/>
      <c r="K515" s="30" t="n"/>
      <c r="L515" s="26" t="n"/>
      <c r="M515" s="26" t="n"/>
      <c r="N515" s="27" t="n"/>
      <c r="O515" s="52" t="n"/>
      <c r="P515" s="52" t="n"/>
      <c r="Q515" s="30" t="n"/>
      <c r="R515" s="30" t="n"/>
      <c r="S515" s="30" t="n"/>
      <c r="T515" s="26" t="n"/>
      <c r="U515" s="26" t="n"/>
      <c r="V515" s="28" t="n"/>
      <c r="W515" s="32" t="n"/>
      <c r="X515" s="32" t="n"/>
      <c r="Y515" s="33">
        <f>IFERROR(IF(OR($R515="",$S515=""),"",ROUND(MOD($S515-$R515,1)*1440,0)),"")</f>
        <v/>
      </c>
      <c r="Z515" s="11">
        <f>IFERROR(IF(OR($T515&lt;&gt;"Delivered",$S515="",$K515=""),"",IF($S515&lt;=$K515,"Yes","No")),"")</f>
        <v/>
      </c>
      <c r="AA515" s="33">
        <f>IFERROR(IF(OR($T515&lt;&gt;"Delivered",$S515="",$K515=""),"",ROUND(MAX(0,($S515-$K515)*1440),0)),"")</f>
        <v/>
      </c>
      <c r="AB515" s="53">
        <f>IFERROR(IF(OR($P515="",$O515=""),"",$P515-$O515),"")</f>
        <v/>
      </c>
      <c r="AC515" s="35">
        <f>IFERROR(IF($P515="","",ROUND($P515*'Settings'!$B$6,2)),"")</f>
        <v/>
      </c>
      <c r="AD515" s="35">
        <f>IFERROR(IF($W515="","",MAX(0,$W515-IF($X515="",0,$X515))),"")</f>
        <v/>
      </c>
      <c r="AE515" s="16">
        <f>IFERROR(IF(COUNTA($A515:$X515)=0,"",IF(OR($A515="",$B515="",$C515="",$D515="",$E515="",$F515="",$G515="",$H515="",$I515="",$L515="",$M515="",$N515="",$T515=""),"Missing required field",IF(COUNTIFS($A$4:$A$1000,$A515,$B$4:$B$1000,$B515,$C$4:$C$1000,$C515)&gt;1,"Duplicate route stop",IF(OR($J515="",$K515=""),"Missing delivery window",IF($K515&lt;=$J515,"Invalid delivery window",IF(IFERROR(INDEX('Fleet Roster'!$C$4:$C$103,MATCH($L515,'Fleet Roster'!$A$4:$A$103,0)),"Not found")&lt;&gt;"Active","Driver not active",IF(IFERROR(INDEX('Fleet Roster'!$I$4:$I$103,MATCH($M515,'Fleet Roster'!$E$4:$E$103,0)),"Not found")&lt;&gt;"Active","Vehicle unavailable",IF(AND($T515="Delivered",OR($S515="",$P515="")),"Delivered row incomplete",IF(AND(OR($T515="Attempted",$T515="Exception"),$U515=""),"Missing exception code",IF(OR(NOT(ISNUMBER($N515)),$N515&lt;0,$N515&gt;'Settings'!$B$9),"Invalid package count",IF(OR(NOT(ISNUMBER($O515)),AND($P515&lt;&gt;"",NOT(ISNUMBER($P515))),$O515&lt;0,$O515&gt;'Settings'!$B$10,$P515&lt;0,$P515&gt;'Settings'!$B$10),"Invalid miles",IF($X515&gt;$W515,"COD collected exceeds amount","OK")))))))))))),"Review row")</f>
        <v/>
      </c>
    </row>
    <row r="516">
      <c r="A516" s="51" t="n"/>
      <c r="B516" s="26" t="n"/>
      <c r="C516" s="27" t="n"/>
      <c r="D516" s="26" t="n"/>
      <c r="E516" s="26" t="n"/>
      <c r="F516" s="28" t="n"/>
      <c r="G516" s="26" t="n"/>
      <c r="H516" s="26" t="n"/>
      <c r="I516" s="29" t="n"/>
      <c r="J516" s="30" t="n"/>
      <c r="K516" s="30" t="n"/>
      <c r="L516" s="26" t="n"/>
      <c r="M516" s="26" t="n"/>
      <c r="N516" s="27" t="n"/>
      <c r="O516" s="52" t="n"/>
      <c r="P516" s="52" t="n"/>
      <c r="Q516" s="30" t="n"/>
      <c r="R516" s="30" t="n"/>
      <c r="S516" s="30" t="n"/>
      <c r="T516" s="26" t="n"/>
      <c r="U516" s="26" t="n"/>
      <c r="V516" s="28" t="n"/>
      <c r="W516" s="32" t="n"/>
      <c r="X516" s="32" t="n"/>
      <c r="Y516" s="33">
        <f>IFERROR(IF(OR($R516="",$S516=""),"",ROUND(MOD($S516-$R516,1)*1440,0)),"")</f>
        <v/>
      </c>
      <c r="Z516" s="11">
        <f>IFERROR(IF(OR($T516&lt;&gt;"Delivered",$S516="",$K516=""),"",IF($S516&lt;=$K516,"Yes","No")),"")</f>
        <v/>
      </c>
      <c r="AA516" s="33">
        <f>IFERROR(IF(OR($T516&lt;&gt;"Delivered",$S516="",$K516=""),"",ROUND(MAX(0,($S516-$K516)*1440),0)),"")</f>
        <v/>
      </c>
      <c r="AB516" s="53">
        <f>IFERROR(IF(OR($P516="",$O516=""),"",$P516-$O516),"")</f>
        <v/>
      </c>
      <c r="AC516" s="35">
        <f>IFERROR(IF($P516="","",ROUND($P516*'Settings'!$B$6,2)),"")</f>
        <v/>
      </c>
      <c r="AD516" s="35">
        <f>IFERROR(IF($W516="","",MAX(0,$W516-IF($X516="",0,$X516))),"")</f>
        <v/>
      </c>
      <c r="AE516" s="16">
        <f>IFERROR(IF(COUNTA($A516:$X516)=0,"",IF(OR($A516="",$B516="",$C516="",$D516="",$E516="",$F516="",$G516="",$H516="",$I516="",$L516="",$M516="",$N516="",$T516=""),"Missing required field",IF(COUNTIFS($A$4:$A$1000,$A516,$B$4:$B$1000,$B516,$C$4:$C$1000,$C516)&gt;1,"Duplicate route stop",IF(OR($J516="",$K516=""),"Missing delivery window",IF($K516&lt;=$J516,"Invalid delivery window",IF(IFERROR(INDEX('Fleet Roster'!$C$4:$C$103,MATCH($L516,'Fleet Roster'!$A$4:$A$103,0)),"Not found")&lt;&gt;"Active","Driver not active",IF(IFERROR(INDEX('Fleet Roster'!$I$4:$I$103,MATCH($M516,'Fleet Roster'!$E$4:$E$103,0)),"Not found")&lt;&gt;"Active","Vehicle unavailable",IF(AND($T516="Delivered",OR($S516="",$P516="")),"Delivered row incomplete",IF(AND(OR($T516="Attempted",$T516="Exception"),$U516=""),"Missing exception code",IF(OR(NOT(ISNUMBER($N516)),$N516&lt;0,$N516&gt;'Settings'!$B$9),"Invalid package count",IF(OR(NOT(ISNUMBER($O516)),AND($P516&lt;&gt;"",NOT(ISNUMBER($P516))),$O516&lt;0,$O516&gt;'Settings'!$B$10,$P516&lt;0,$P516&gt;'Settings'!$B$10),"Invalid miles",IF($X516&gt;$W516,"COD collected exceeds amount","OK")))))))))))),"Review row")</f>
        <v/>
      </c>
    </row>
    <row r="517">
      <c r="A517" s="51" t="n"/>
      <c r="B517" s="26" t="n"/>
      <c r="C517" s="27" t="n"/>
      <c r="D517" s="26" t="n"/>
      <c r="E517" s="26" t="n"/>
      <c r="F517" s="28" t="n"/>
      <c r="G517" s="26" t="n"/>
      <c r="H517" s="26" t="n"/>
      <c r="I517" s="29" t="n"/>
      <c r="J517" s="30" t="n"/>
      <c r="K517" s="30" t="n"/>
      <c r="L517" s="26" t="n"/>
      <c r="M517" s="26" t="n"/>
      <c r="N517" s="27" t="n"/>
      <c r="O517" s="52" t="n"/>
      <c r="P517" s="52" t="n"/>
      <c r="Q517" s="30" t="n"/>
      <c r="R517" s="30" t="n"/>
      <c r="S517" s="30" t="n"/>
      <c r="T517" s="26" t="n"/>
      <c r="U517" s="26" t="n"/>
      <c r="V517" s="28" t="n"/>
      <c r="W517" s="32" t="n"/>
      <c r="X517" s="32" t="n"/>
      <c r="Y517" s="33">
        <f>IFERROR(IF(OR($R517="",$S517=""),"",ROUND(MOD($S517-$R517,1)*1440,0)),"")</f>
        <v/>
      </c>
      <c r="Z517" s="11">
        <f>IFERROR(IF(OR($T517&lt;&gt;"Delivered",$S517="",$K517=""),"",IF($S517&lt;=$K517,"Yes","No")),"")</f>
        <v/>
      </c>
      <c r="AA517" s="33">
        <f>IFERROR(IF(OR($T517&lt;&gt;"Delivered",$S517="",$K517=""),"",ROUND(MAX(0,($S517-$K517)*1440),0)),"")</f>
        <v/>
      </c>
      <c r="AB517" s="53">
        <f>IFERROR(IF(OR($P517="",$O517=""),"",$P517-$O517),"")</f>
        <v/>
      </c>
      <c r="AC517" s="35">
        <f>IFERROR(IF($P517="","",ROUND($P517*'Settings'!$B$6,2)),"")</f>
        <v/>
      </c>
      <c r="AD517" s="35">
        <f>IFERROR(IF($W517="","",MAX(0,$W517-IF($X517="",0,$X517))),"")</f>
        <v/>
      </c>
      <c r="AE517" s="16">
        <f>IFERROR(IF(COUNTA($A517:$X517)=0,"",IF(OR($A517="",$B517="",$C517="",$D517="",$E517="",$F517="",$G517="",$H517="",$I517="",$L517="",$M517="",$N517="",$T517=""),"Missing required field",IF(COUNTIFS($A$4:$A$1000,$A517,$B$4:$B$1000,$B517,$C$4:$C$1000,$C517)&gt;1,"Duplicate route stop",IF(OR($J517="",$K517=""),"Missing delivery window",IF($K517&lt;=$J517,"Invalid delivery window",IF(IFERROR(INDEX('Fleet Roster'!$C$4:$C$103,MATCH($L517,'Fleet Roster'!$A$4:$A$103,0)),"Not found")&lt;&gt;"Active","Driver not active",IF(IFERROR(INDEX('Fleet Roster'!$I$4:$I$103,MATCH($M517,'Fleet Roster'!$E$4:$E$103,0)),"Not found")&lt;&gt;"Active","Vehicle unavailable",IF(AND($T517="Delivered",OR($S517="",$P517="")),"Delivered row incomplete",IF(AND(OR($T517="Attempted",$T517="Exception"),$U517=""),"Missing exception code",IF(OR(NOT(ISNUMBER($N517)),$N517&lt;0,$N517&gt;'Settings'!$B$9),"Invalid package count",IF(OR(NOT(ISNUMBER($O517)),AND($P517&lt;&gt;"",NOT(ISNUMBER($P517))),$O517&lt;0,$O517&gt;'Settings'!$B$10,$P517&lt;0,$P517&gt;'Settings'!$B$10),"Invalid miles",IF($X517&gt;$W517,"COD collected exceeds amount","OK")))))))))))),"Review row")</f>
        <v/>
      </c>
    </row>
    <row r="518">
      <c r="A518" s="51" t="n"/>
      <c r="B518" s="26" t="n"/>
      <c r="C518" s="27" t="n"/>
      <c r="D518" s="26" t="n"/>
      <c r="E518" s="26" t="n"/>
      <c r="F518" s="28" t="n"/>
      <c r="G518" s="26" t="n"/>
      <c r="H518" s="26" t="n"/>
      <c r="I518" s="29" t="n"/>
      <c r="J518" s="30" t="n"/>
      <c r="K518" s="30" t="n"/>
      <c r="L518" s="26" t="n"/>
      <c r="M518" s="26" t="n"/>
      <c r="N518" s="27" t="n"/>
      <c r="O518" s="52" t="n"/>
      <c r="P518" s="52" t="n"/>
      <c r="Q518" s="30" t="n"/>
      <c r="R518" s="30" t="n"/>
      <c r="S518" s="30" t="n"/>
      <c r="T518" s="26" t="n"/>
      <c r="U518" s="26" t="n"/>
      <c r="V518" s="28" t="n"/>
      <c r="W518" s="32" t="n"/>
      <c r="X518" s="32" t="n"/>
      <c r="Y518" s="33">
        <f>IFERROR(IF(OR($R518="",$S518=""),"",ROUND(MOD($S518-$R518,1)*1440,0)),"")</f>
        <v/>
      </c>
      <c r="Z518" s="11">
        <f>IFERROR(IF(OR($T518&lt;&gt;"Delivered",$S518="",$K518=""),"",IF($S518&lt;=$K518,"Yes","No")),"")</f>
        <v/>
      </c>
      <c r="AA518" s="33">
        <f>IFERROR(IF(OR($T518&lt;&gt;"Delivered",$S518="",$K518=""),"",ROUND(MAX(0,($S518-$K518)*1440),0)),"")</f>
        <v/>
      </c>
      <c r="AB518" s="53">
        <f>IFERROR(IF(OR($P518="",$O518=""),"",$P518-$O518),"")</f>
        <v/>
      </c>
      <c r="AC518" s="35">
        <f>IFERROR(IF($P518="","",ROUND($P518*'Settings'!$B$6,2)),"")</f>
        <v/>
      </c>
      <c r="AD518" s="35">
        <f>IFERROR(IF($W518="","",MAX(0,$W518-IF($X518="",0,$X518))),"")</f>
        <v/>
      </c>
      <c r="AE518" s="16">
        <f>IFERROR(IF(COUNTA($A518:$X518)=0,"",IF(OR($A518="",$B518="",$C518="",$D518="",$E518="",$F518="",$G518="",$H518="",$I518="",$L518="",$M518="",$N518="",$T518=""),"Missing required field",IF(COUNTIFS($A$4:$A$1000,$A518,$B$4:$B$1000,$B518,$C$4:$C$1000,$C518)&gt;1,"Duplicate route stop",IF(OR($J518="",$K518=""),"Missing delivery window",IF($K518&lt;=$J518,"Invalid delivery window",IF(IFERROR(INDEX('Fleet Roster'!$C$4:$C$103,MATCH($L518,'Fleet Roster'!$A$4:$A$103,0)),"Not found")&lt;&gt;"Active","Driver not active",IF(IFERROR(INDEX('Fleet Roster'!$I$4:$I$103,MATCH($M518,'Fleet Roster'!$E$4:$E$103,0)),"Not found")&lt;&gt;"Active","Vehicle unavailable",IF(AND($T518="Delivered",OR($S518="",$P518="")),"Delivered row incomplete",IF(AND(OR($T518="Attempted",$T518="Exception"),$U518=""),"Missing exception code",IF(OR(NOT(ISNUMBER($N518)),$N518&lt;0,$N518&gt;'Settings'!$B$9),"Invalid package count",IF(OR(NOT(ISNUMBER($O518)),AND($P518&lt;&gt;"",NOT(ISNUMBER($P518))),$O518&lt;0,$O518&gt;'Settings'!$B$10,$P518&lt;0,$P518&gt;'Settings'!$B$10),"Invalid miles",IF($X518&gt;$W518,"COD collected exceeds amount","OK")))))))))))),"Review row")</f>
        <v/>
      </c>
    </row>
    <row r="519">
      <c r="A519" s="51" t="n"/>
      <c r="B519" s="26" t="n"/>
      <c r="C519" s="27" t="n"/>
      <c r="D519" s="26" t="n"/>
      <c r="E519" s="26" t="n"/>
      <c r="F519" s="28" t="n"/>
      <c r="G519" s="26" t="n"/>
      <c r="H519" s="26" t="n"/>
      <c r="I519" s="29" t="n"/>
      <c r="J519" s="30" t="n"/>
      <c r="K519" s="30" t="n"/>
      <c r="L519" s="26" t="n"/>
      <c r="M519" s="26" t="n"/>
      <c r="N519" s="27" t="n"/>
      <c r="O519" s="52" t="n"/>
      <c r="P519" s="52" t="n"/>
      <c r="Q519" s="30" t="n"/>
      <c r="R519" s="30" t="n"/>
      <c r="S519" s="30" t="n"/>
      <c r="T519" s="26" t="n"/>
      <c r="U519" s="26" t="n"/>
      <c r="V519" s="28" t="n"/>
      <c r="W519" s="32" t="n"/>
      <c r="X519" s="32" t="n"/>
      <c r="Y519" s="33">
        <f>IFERROR(IF(OR($R519="",$S519=""),"",ROUND(MOD($S519-$R519,1)*1440,0)),"")</f>
        <v/>
      </c>
      <c r="Z519" s="11">
        <f>IFERROR(IF(OR($T519&lt;&gt;"Delivered",$S519="",$K519=""),"",IF($S519&lt;=$K519,"Yes","No")),"")</f>
        <v/>
      </c>
      <c r="AA519" s="33">
        <f>IFERROR(IF(OR($T519&lt;&gt;"Delivered",$S519="",$K519=""),"",ROUND(MAX(0,($S519-$K519)*1440),0)),"")</f>
        <v/>
      </c>
      <c r="AB519" s="53">
        <f>IFERROR(IF(OR($P519="",$O519=""),"",$P519-$O519),"")</f>
        <v/>
      </c>
      <c r="AC519" s="35">
        <f>IFERROR(IF($P519="","",ROUND($P519*'Settings'!$B$6,2)),"")</f>
        <v/>
      </c>
      <c r="AD519" s="35">
        <f>IFERROR(IF($W519="","",MAX(0,$W519-IF($X519="",0,$X519))),"")</f>
        <v/>
      </c>
      <c r="AE519" s="16">
        <f>IFERROR(IF(COUNTA($A519:$X519)=0,"",IF(OR($A519="",$B519="",$C519="",$D519="",$E519="",$F519="",$G519="",$H519="",$I519="",$L519="",$M519="",$N519="",$T519=""),"Missing required field",IF(COUNTIFS($A$4:$A$1000,$A519,$B$4:$B$1000,$B519,$C$4:$C$1000,$C519)&gt;1,"Duplicate route stop",IF(OR($J519="",$K519=""),"Missing delivery window",IF($K519&lt;=$J519,"Invalid delivery window",IF(IFERROR(INDEX('Fleet Roster'!$C$4:$C$103,MATCH($L519,'Fleet Roster'!$A$4:$A$103,0)),"Not found")&lt;&gt;"Active","Driver not active",IF(IFERROR(INDEX('Fleet Roster'!$I$4:$I$103,MATCH($M519,'Fleet Roster'!$E$4:$E$103,0)),"Not found")&lt;&gt;"Active","Vehicle unavailable",IF(AND($T519="Delivered",OR($S519="",$P519="")),"Delivered row incomplete",IF(AND(OR($T519="Attempted",$T519="Exception"),$U519=""),"Missing exception code",IF(OR(NOT(ISNUMBER($N519)),$N519&lt;0,$N519&gt;'Settings'!$B$9),"Invalid package count",IF(OR(NOT(ISNUMBER($O519)),AND($P519&lt;&gt;"",NOT(ISNUMBER($P519))),$O519&lt;0,$O519&gt;'Settings'!$B$10,$P519&lt;0,$P519&gt;'Settings'!$B$10),"Invalid miles",IF($X519&gt;$W519,"COD collected exceeds amount","OK")))))))))))),"Review row")</f>
        <v/>
      </c>
    </row>
    <row r="520">
      <c r="A520" s="51" t="n"/>
      <c r="B520" s="26" t="n"/>
      <c r="C520" s="27" t="n"/>
      <c r="D520" s="26" t="n"/>
      <c r="E520" s="26" t="n"/>
      <c r="F520" s="28" t="n"/>
      <c r="G520" s="26" t="n"/>
      <c r="H520" s="26" t="n"/>
      <c r="I520" s="29" t="n"/>
      <c r="J520" s="30" t="n"/>
      <c r="K520" s="30" t="n"/>
      <c r="L520" s="26" t="n"/>
      <c r="M520" s="26" t="n"/>
      <c r="N520" s="27" t="n"/>
      <c r="O520" s="52" t="n"/>
      <c r="P520" s="52" t="n"/>
      <c r="Q520" s="30" t="n"/>
      <c r="R520" s="30" t="n"/>
      <c r="S520" s="30" t="n"/>
      <c r="T520" s="26" t="n"/>
      <c r="U520" s="26" t="n"/>
      <c r="V520" s="28" t="n"/>
      <c r="W520" s="32" t="n"/>
      <c r="X520" s="32" t="n"/>
      <c r="Y520" s="33">
        <f>IFERROR(IF(OR($R520="",$S520=""),"",ROUND(MOD($S520-$R520,1)*1440,0)),"")</f>
        <v/>
      </c>
      <c r="Z520" s="11">
        <f>IFERROR(IF(OR($T520&lt;&gt;"Delivered",$S520="",$K520=""),"",IF($S520&lt;=$K520,"Yes","No")),"")</f>
        <v/>
      </c>
      <c r="AA520" s="33">
        <f>IFERROR(IF(OR($T520&lt;&gt;"Delivered",$S520="",$K520=""),"",ROUND(MAX(0,($S520-$K520)*1440),0)),"")</f>
        <v/>
      </c>
      <c r="AB520" s="53">
        <f>IFERROR(IF(OR($P520="",$O520=""),"",$P520-$O520),"")</f>
        <v/>
      </c>
      <c r="AC520" s="35">
        <f>IFERROR(IF($P520="","",ROUND($P520*'Settings'!$B$6,2)),"")</f>
        <v/>
      </c>
      <c r="AD520" s="35">
        <f>IFERROR(IF($W520="","",MAX(0,$W520-IF($X520="",0,$X520))),"")</f>
        <v/>
      </c>
      <c r="AE520" s="16">
        <f>IFERROR(IF(COUNTA($A520:$X520)=0,"",IF(OR($A520="",$B520="",$C520="",$D520="",$E520="",$F520="",$G520="",$H520="",$I520="",$L520="",$M520="",$N520="",$T520=""),"Missing required field",IF(COUNTIFS($A$4:$A$1000,$A520,$B$4:$B$1000,$B520,$C$4:$C$1000,$C520)&gt;1,"Duplicate route stop",IF(OR($J520="",$K520=""),"Missing delivery window",IF($K520&lt;=$J520,"Invalid delivery window",IF(IFERROR(INDEX('Fleet Roster'!$C$4:$C$103,MATCH($L520,'Fleet Roster'!$A$4:$A$103,0)),"Not found")&lt;&gt;"Active","Driver not active",IF(IFERROR(INDEX('Fleet Roster'!$I$4:$I$103,MATCH($M520,'Fleet Roster'!$E$4:$E$103,0)),"Not found")&lt;&gt;"Active","Vehicle unavailable",IF(AND($T520="Delivered",OR($S520="",$P520="")),"Delivered row incomplete",IF(AND(OR($T520="Attempted",$T520="Exception"),$U520=""),"Missing exception code",IF(OR(NOT(ISNUMBER($N520)),$N520&lt;0,$N520&gt;'Settings'!$B$9),"Invalid package count",IF(OR(NOT(ISNUMBER($O520)),AND($P520&lt;&gt;"",NOT(ISNUMBER($P520))),$O520&lt;0,$O520&gt;'Settings'!$B$10,$P520&lt;0,$P520&gt;'Settings'!$B$10),"Invalid miles",IF($X520&gt;$W520,"COD collected exceeds amount","OK")))))))))))),"Review row")</f>
        <v/>
      </c>
    </row>
    <row r="521">
      <c r="A521" s="51" t="n"/>
      <c r="B521" s="26" t="n"/>
      <c r="C521" s="27" t="n"/>
      <c r="D521" s="26" t="n"/>
      <c r="E521" s="26" t="n"/>
      <c r="F521" s="28" t="n"/>
      <c r="G521" s="26" t="n"/>
      <c r="H521" s="26" t="n"/>
      <c r="I521" s="29" t="n"/>
      <c r="J521" s="30" t="n"/>
      <c r="K521" s="30" t="n"/>
      <c r="L521" s="26" t="n"/>
      <c r="M521" s="26" t="n"/>
      <c r="N521" s="27" t="n"/>
      <c r="O521" s="52" t="n"/>
      <c r="P521" s="52" t="n"/>
      <c r="Q521" s="30" t="n"/>
      <c r="R521" s="30" t="n"/>
      <c r="S521" s="30" t="n"/>
      <c r="T521" s="26" t="n"/>
      <c r="U521" s="26" t="n"/>
      <c r="V521" s="28" t="n"/>
      <c r="W521" s="32" t="n"/>
      <c r="X521" s="32" t="n"/>
      <c r="Y521" s="33">
        <f>IFERROR(IF(OR($R521="",$S521=""),"",ROUND(MOD($S521-$R521,1)*1440,0)),"")</f>
        <v/>
      </c>
      <c r="Z521" s="11">
        <f>IFERROR(IF(OR($T521&lt;&gt;"Delivered",$S521="",$K521=""),"",IF($S521&lt;=$K521,"Yes","No")),"")</f>
        <v/>
      </c>
      <c r="AA521" s="33">
        <f>IFERROR(IF(OR($T521&lt;&gt;"Delivered",$S521="",$K521=""),"",ROUND(MAX(0,($S521-$K521)*1440),0)),"")</f>
        <v/>
      </c>
      <c r="AB521" s="53">
        <f>IFERROR(IF(OR($P521="",$O521=""),"",$P521-$O521),"")</f>
        <v/>
      </c>
      <c r="AC521" s="35">
        <f>IFERROR(IF($P521="","",ROUND($P521*'Settings'!$B$6,2)),"")</f>
        <v/>
      </c>
      <c r="AD521" s="35">
        <f>IFERROR(IF($W521="","",MAX(0,$W521-IF($X521="",0,$X521))),"")</f>
        <v/>
      </c>
      <c r="AE521" s="16">
        <f>IFERROR(IF(COUNTA($A521:$X521)=0,"",IF(OR($A521="",$B521="",$C521="",$D521="",$E521="",$F521="",$G521="",$H521="",$I521="",$L521="",$M521="",$N521="",$T521=""),"Missing required field",IF(COUNTIFS($A$4:$A$1000,$A521,$B$4:$B$1000,$B521,$C$4:$C$1000,$C521)&gt;1,"Duplicate route stop",IF(OR($J521="",$K521=""),"Missing delivery window",IF($K521&lt;=$J521,"Invalid delivery window",IF(IFERROR(INDEX('Fleet Roster'!$C$4:$C$103,MATCH($L521,'Fleet Roster'!$A$4:$A$103,0)),"Not found")&lt;&gt;"Active","Driver not active",IF(IFERROR(INDEX('Fleet Roster'!$I$4:$I$103,MATCH($M521,'Fleet Roster'!$E$4:$E$103,0)),"Not found")&lt;&gt;"Active","Vehicle unavailable",IF(AND($T521="Delivered",OR($S521="",$P521="")),"Delivered row incomplete",IF(AND(OR($T521="Attempted",$T521="Exception"),$U521=""),"Missing exception code",IF(OR(NOT(ISNUMBER($N521)),$N521&lt;0,$N521&gt;'Settings'!$B$9),"Invalid package count",IF(OR(NOT(ISNUMBER($O521)),AND($P521&lt;&gt;"",NOT(ISNUMBER($P521))),$O521&lt;0,$O521&gt;'Settings'!$B$10,$P521&lt;0,$P521&gt;'Settings'!$B$10),"Invalid miles",IF($X521&gt;$W521,"COD collected exceeds amount","OK")))))))))))),"Review row")</f>
        <v/>
      </c>
    </row>
    <row r="522">
      <c r="A522" s="51" t="n"/>
      <c r="B522" s="26" t="n"/>
      <c r="C522" s="27" t="n"/>
      <c r="D522" s="26" t="n"/>
      <c r="E522" s="26" t="n"/>
      <c r="F522" s="28" t="n"/>
      <c r="G522" s="26" t="n"/>
      <c r="H522" s="26" t="n"/>
      <c r="I522" s="29" t="n"/>
      <c r="J522" s="30" t="n"/>
      <c r="K522" s="30" t="n"/>
      <c r="L522" s="26" t="n"/>
      <c r="M522" s="26" t="n"/>
      <c r="N522" s="27" t="n"/>
      <c r="O522" s="52" t="n"/>
      <c r="P522" s="52" t="n"/>
      <c r="Q522" s="30" t="n"/>
      <c r="R522" s="30" t="n"/>
      <c r="S522" s="30" t="n"/>
      <c r="T522" s="26" t="n"/>
      <c r="U522" s="26" t="n"/>
      <c r="V522" s="28" t="n"/>
      <c r="W522" s="32" t="n"/>
      <c r="X522" s="32" t="n"/>
      <c r="Y522" s="33">
        <f>IFERROR(IF(OR($R522="",$S522=""),"",ROUND(MOD($S522-$R522,1)*1440,0)),"")</f>
        <v/>
      </c>
      <c r="Z522" s="11">
        <f>IFERROR(IF(OR($T522&lt;&gt;"Delivered",$S522="",$K522=""),"",IF($S522&lt;=$K522,"Yes","No")),"")</f>
        <v/>
      </c>
      <c r="AA522" s="33">
        <f>IFERROR(IF(OR($T522&lt;&gt;"Delivered",$S522="",$K522=""),"",ROUND(MAX(0,($S522-$K522)*1440),0)),"")</f>
        <v/>
      </c>
      <c r="AB522" s="53">
        <f>IFERROR(IF(OR($P522="",$O522=""),"",$P522-$O522),"")</f>
        <v/>
      </c>
      <c r="AC522" s="35">
        <f>IFERROR(IF($P522="","",ROUND($P522*'Settings'!$B$6,2)),"")</f>
        <v/>
      </c>
      <c r="AD522" s="35">
        <f>IFERROR(IF($W522="","",MAX(0,$W522-IF($X522="",0,$X522))),"")</f>
        <v/>
      </c>
      <c r="AE522" s="16">
        <f>IFERROR(IF(COUNTA($A522:$X522)=0,"",IF(OR($A522="",$B522="",$C522="",$D522="",$E522="",$F522="",$G522="",$H522="",$I522="",$L522="",$M522="",$N522="",$T522=""),"Missing required field",IF(COUNTIFS($A$4:$A$1000,$A522,$B$4:$B$1000,$B522,$C$4:$C$1000,$C522)&gt;1,"Duplicate route stop",IF(OR($J522="",$K522=""),"Missing delivery window",IF($K522&lt;=$J522,"Invalid delivery window",IF(IFERROR(INDEX('Fleet Roster'!$C$4:$C$103,MATCH($L522,'Fleet Roster'!$A$4:$A$103,0)),"Not found")&lt;&gt;"Active","Driver not active",IF(IFERROR(INDEX('Fleet Roster'!$I$4:$I$103,MATCH($M522,'Fleet Roster'!$E$4:$E$103,0)),"Not found")&lt;&gt;"Active","Vehicle unavailable",IF(AND($T522="Delivered",OR($S522="",$P522="")),"Delivered row incomplete",IF(AND(OR($T522="Attempted",$T522="Exception"),$U522=""),"Missing exception code",IF(OR(NOT(ISNUMBER($N522)),$N522&lt;0,$N522&gt;'Settings'!$B$9),"Invalid package count",IF(OR(NOT(ISNUMBER($O522)),AND($P522&lt;&gt;"",NOT(ISNUMBER($P522))),$O522&lt;0,$O522&gt;'Settings'!$B$10,$P522&lt;0,$P522&gt;'Settings'!$B$10),"Invalid miles",IF($X522&gt;$W522,"COD collected exceeds amount","OK")))))))))))),"Review row")</f>
        <v/>
      </c>
    </row>
    <row r="523">
      <c r="A523" s="51" t="n"/>
      <c r="B523" s="26" t="n"/>
      <c r="C523" s="27" t="n"/>
      <c r="D523" s="26" t="n"/>
      <c r="E523" s="26" t="n"/>
      <c r="F523" s="28" t="n"/>
      <c r="G523" s="26" t="n"/>
      <c r="H523" s="26" t="n"/>
      <c r="I523" s="29" t="n"/>
      <c r="J523" s="30" t="n"/>
      <c r="K523" s="30" t="n"/>
      <c r="L523" s="26" t="n"/>
      <c r="M523" s="26" t="n"/>
      <c r="N523" s="27" t="n"/>
      <c r="O523" s="52" t="n"/>
      <c r="P523" s="52" t="n"/>
      <c r="Q523" s="30" t="n"/>
      <c r="R523" s="30" t="n"/>
      <c r="S523" s="30" t="n"/>
      <c r="T523" s="26" t="n"/>
      <c r="U523" s="26" t="n"/>
      <c r="V523" s="28" t="n"/>
      <c r="W523" s="32" t="n"/>
      <c r="X523" s="32" t="n"/>
      <c r="Y523" s="33">
        <f>IFERROR(IF(OR($R523="",$S523=""),"",ROUND(MOD($S523-$R523,1)*1440,0)),"")</f>
        <v/>
      </c>
      <c r="Z523" s="11">
        <f>IFERROR(IF(OR($T523&lt;&gt;"Delivered",$S523="",$K523=""),"",IF($S523&lt;=$K523,"Yes","No")),"")</f>
        <v/>
      </c>
      <c r="AA523" s="33">
        <f>IFERROR(IF(OR($T523&lt;&gt;"Delivered",$S523="",$K523=""),"",ROUND(MAX(0,($S523-$K523)*1440),0)),"")</f>
        <v/>
      </c>
      <c r="AB523" s="53">
        <f>IFERROR(IF(OR($P523="",$O523=""),"",$P523-$O523),"")</f>
        <v/>
      </c>
      <c r="AC523" s="35">
        <f>IFERROR(IF($P523="","",ROUND($P523*'Settings'!$B$6,2)),"")</f>
        <v/>
      </c>
      <c r="AD523" s="35">
        <f>IFERROR(IF($W523="","",MAX(0,$W523-IF($X523="",0,$X523))),"")</f>
        <v/>
      </c>
      <c r="AE523" s="16">
        <f>IFERROR(IF(COUNTA($A523:$X523)=0,"",IF(OR($A523="",$B523="",$C523="",$D523="",$E523="",$F523="",$G523="",$H523="",$I523="",$L523="",$M523="",$N523="",$T523=""),"Missing required field",IF(COUNTIFS($A$4:$A$1000,$A523,$B$4:$B$1000,$B523,$C$4:$C$1000,$C523)&gt;1,"Duplicate route stop",IF(OR($J523="",$K523=""),"Missing delivery window",IF($K523&lt;=$J523,"Invalid delivery window",IF(IFERROR(INDEX('Fleet Roster'!$C$4:$C$103,MATCH($L523,'Fleet Roster'!$A$4:$A$103,0)),"Not found")&lt;&gt;"Active","Driver not active",IF(IFERROR(INDEX('Fleet Roster'!$I$4:$I$103,MATCH($M523,'Fleet Roster'!$E$4:$E$103,0)),"Not found")&lt;&gt;"Active","Vehicle unavailable",IF(AND($T523="Delivered",OR($S523="",$P523="")),"Delivered row incomplete",IF(AND(OR($T523="Attempted",$T523="Exception"),$U523=""),"Missing exception code",IF(OR(NOT(ISNUMBER($N523)),$N523&lt;0,$N523&gt;'Settings'!$B$9),"Invalid package count",IF(OR(NOT(ISNUMBER($O523)),AND($P523&lt;&gt;"",NOT(ISNUMBER($P523))),$O523&lt;0,$O523&gt;'Settings'!$B$10,$P523&lt;0,$P523&gt;'Settings'!$B$10),"Invalid miles",IF($X523&gt;$W523,"COD collected exceeds amount","OK")))))))))))),"Review row")</f>
        <v/>
      </c>
    </row>
    <row r="524">
      <c r="A524" s="51" t="n"/>
      <c r="B524" s="26" t="n"/>
      <c r="C524" s="27" t="n"/>
      <c r="D524" s="26" t="n"/>
      <c r="E524" s="26" t="n"/>
      <c r="F524" s="28" t="n"/>
      <c r="G524" s="26" t="n"/>
      <c r="H524" s="26" t="n"/>
      <c r="I524" s="29" t="n"/>
      <c r="J524" s="30" t="n"/>
      <c r="K524" s="30" t="n"/>
      <c r="L524" s="26" t="n"/>
      <c r="M524" s="26" t="n"/>
      <c r="N524" s="27" t="n"/>
      <c r="O524" s="52" t="n"/>
      <c r="P524" s="52" t="n"/>
      <c r="Q524" s="30" t="n"/>
      <c r="R524" s="30" t="n"/>
      <c r="S524" s="30" t="n"/>
      <c r="T524" s="26" t="n"/>
      <c r="U524" s="26" t="n"/>
      <c r="V524" s="28" t="n"/>
      <c r="W524" s="32" t="n"/>
      <c r="X524" s="32" t="n"/>
      <c r="Y524" s="33">
        <f>IFERROR(IF(OR($R524="",$S524=""),"",ROUND(MOD($S524-$R524,1)*1440,0)),"")</f>
        <v/>
      </c>
      <c r="Z524" s="11">
        <f>IFERROR(IF(OR($T524&lt;&gt;"Delivered",$S524="",$K524=""),"",IF($S524&lt;=$K524,"Yes","No")),"")</f>
        <v/>
      </c>
      <c r="AA524" s="33">
        <f>IFERROR(IF(OR($T524&lt;&gt;"Delivered",$S524="",$K524=""),"",ROUND(MAX(0,($S524-$K524)*1440),0)),"")</f>
        <v/>
      </c>
      <c r="AB524" s="53">
        <f>IFERROR(IF(OR($P524="",$O524=""),"",$P524-$O524),"")</f>
        <v/>
      </c>
      <c r="AC524" s="35">
        <f>IFERROR(IF($P524="","",ROUND($P524*'Settings'!$B$6,2)),"")</f>
        <v/>
      </c>
      <c r="AD524" s="35">
        <f>IFERROR(IF($W524="","",MAX(0,$W524-IF($X524="",0,$X524))),"")</f>
        <v/>
      </c>
      <c r="AE524" s="16">
        <f>IFERROR(IF(COUNTA($A524:$X524)=0,"",IF(OR($A524="",$B524="",$C524="",$D524="",$E524="",$F524="",$G524="",$H524="",$I524="",$L524="",$M524="",$N524="",$T524=""),"Missing required field",IF(COUNTIFS($A$4:$A$1000,$A524,$B$4:$B$1000,$B524,$C$4:$C$1000,$C524)&gt;1,"Duplicate route stop",IF(OR($J524="",$K524=""),"Missing delivery window",IF($K524&lt;=$J524,"Invalid delivery window",IF(IFERROR(INDEX('Fleet Roster'!$C$4:$C$103,MATCH($L524,'Fleet Roster'!$A$4:$A$103,0)),"Not found")&lt;&gt;"Active","Driver not active",IF(IFERROR(INDEX('Fleet Roster'!$I$4:$I$103,MATCH($M524,'Fleet Roster'!$E$4:$E$103,0)),"Not found")&lt;&gt;"Active","Vehicle unavailable",IF(AND($T524="Delivered",OR($S524="",$P524="")),"Delivered row incomplete",IF(AND(OR($T524="Attempted",$T524="Exception"),$U524=""),"Missing exception code",IF(OR(NOT(ISNUMBER($N524)),$N524&lt;0,$N524&gt;'Settings'!$B$9),"Invalid package count",IF(OR(NOT(ISNUMBER($O524)),AND($P524&lt;&gt;"",NOT(ISNUMBER($P524))),$O524&lt;0,$O524&gt;'Settings'!$B$10,$P524&lt;0,$P524&gt;'Settings'!$B$10),"Invalid miles",IF($X524&gt;$W524,"COD collected exceeds amount","OK")))))))))))),"Review row")</f>
        <v/>
      </c>
    </row>
    <row r="525">
      <c r="A525" s="51" t="n"/>
      <c r="B525" s="26" t="n"/>
      <c r="C525" s="27" t="n"/>
      <c r="D525" s="26" t="n"/>
      <c r="E525" s="26" t="n"/>
      <c r="F525" s="28" t="n"/>
      <c r="G525" s="26" t="n"/>
      <c r="H525" s="26" t="n"/>
      <c r="I525" s="29" t="n"/>
      <c r="J525" s="30" t="n"/>
      <c r="K525" s="30" t="n"/>
      <c r="L525" s="26" t="n"/>
      <c r="M525" s="26" t="n"/>
      <c r="N525" s="27" t="n"/>
      <c r="O525" s="52" t="n"/>
      <c r="P525" s="52" t="n"/>
      <c r="Q525" s="30" t="n"/>
      <c r="R525" s="30" t="n"/>
      <c r="S525" s="30" t="n"/>
      <c r="T525" s="26" t="n"/>
      <c r="U525" s="26" t="n"/>
      <c r="V525" s="28" t="n"/>
      <c r="W525" s="32" t="n"/>
      <c r="X525" s="32" t="n"/>
      <c r="Y525" s="33">
        <f>IFERROR(IF(OR($R525="",$S525=""),"",ROUND(MOD($S525-$R525,1)*1440,0)),"")</f>
        <v/>
      </c>
      <c r="Z525" s="11">
        <f>IFERROR(IF(OR($T525&lt;&gt;"Delivered",$S525="",$K525=""),"",IF($S525&lt;=$K525,"Yes","No")),"")</f>
        <v/>
      </c>
      <c r="AA525" s="33">
        <f>IFERROR(IF(OR($T525&lt;&gt;"Delivered",$S525="",$K525=""),"",ROUND(MAX(0,($S525-$K525)*1440),0)),"")</f>
        <v/>
      </c>
      <c r="AB525" s="53">
        <f>IFERROR(IF(OR($P525="",$O525=""),"",$P525-$O525),"")</f>
        <v/>
      </c>
      <c r="AC525" s="35">
        <f>IFERROR(IF($P525="","",ROUND($P525*'Settings'!$B$6,2)),"")</f>
        <v/>
      </c>
      <c r="AD525" s="35">
        <f>IFERROR(IF($W525="","",MAX(0,$W525-IF($X525="",0,$X525))),"")</f>
        <v/>
      </c>
      <c r="AE525" s="16">
        <f>IFERROR(IF(COUNTA($A525:$X525)=0,"",IF(OR($A525="",$B525="",$C525="",$D525="",$E525="",$F525="",$G525="",$H525="",$I525="",$L525="",$M525="",$N525="",$T525=""),"Missing required field",IF(COUNTIFS($A$4:$A$1000,$A525,$B$4:$B$1000,$B525,$C$4:$C$1000,$C525)&gt;1,"Duplicate route stop",IF(OR($J525="",$K525=""),"Missing delivery window",IF($K525&lt;=$J525,"Invalid delivery window",IF(IFERROR(INDEX('Fleet Roster'!$C$4:$C$103,MATCH($L525,'Fleet Roster'!$A$4:$A$103,0)),"Not found")&lt;&gt;"Active","Driver not active",IF(IFERROR(INDEX('Fleet Roster'!$I$4:$I$103,MATCH($M525,'Fleet Roster'!$E$4:$E$103,0)),"Not found")&lt;&gt;"Active","Vehicle unavailable",IF(AND($T525="Delivered",OR($S525="",$P525="")),"Delivered row incomplete",IF(AND(OR($T525="Attempted",$T525="Exception"),$U525=""),"Missing exception code",IF(OR(NOT(ISNUMBER($N525)),$N525&lt;0,$N525&gt;'Settings'!$B$9),"Invalid package count",IF(OR(NOT(ISNUMBER($O525)),AND($P525&lt;&gt;"",NOT(ISNUMBER($P525))),$O525&lt;0,$O525&gt;'Settings'!$B$10,$P525&lt;0,$P525&gt;'Settings'!$B$10),"Invalid miles",IF($X525&gt;$W525,"COD collected exceeds amount","OK")))))))))))),"Review row")</f>
        <v/>
      </c>
    </row>
    <row r="526">
      <c r="A526" s="51" t="n"/>
      <c r="B526" s="26" t="n"/>
      <c r="C526" s="27" t="n"/>
      <c r="D526" s="26" t="n"/>
      <c r="E526" s="26" t="n"/>
      <c r="F526" s="28" t="n"/>
      <c r="G526" s="26" t="n"/>
      <c r="H526" s="26" t="n"/>
      <c r="I526" s="29" t="n"/>
      <c r="J526" s="30" t="n"/>
      <c r="K526" s="30" t="n"/>
      <c r="L526" s="26" t="n"/>
      <c r="M526" s="26" t="n"/>
      <c r="N526" s="27" t="n"/>
      <c r="O526" s="52" t="n"/>
      <c r="P526" s="52" t="n"/>
      <c r="Q526" s="30" t="n"/>
      <c r="R526" s="30" t="n"/>
      <c r="S526" s="30" t="n"/>
      <c r="T526" s="26" t="n"/>
      <c r="U526" s="26" t="n"/>
      <c r="V526" s="28" t="n"/>
      <c r="W526" s="32" t="n"/>
      <c r="X526" s="32" t="n"/>
      <c r="Y526" s="33">
        <f>IFERROR(IF(OR($R526="",$S526=""),"",ROUND(MOD($S526-$R526,1)*1440,0)),"")</f>
        <v/>
      </c>
      <c r="Z526" s="11">
        <f>IFERROR(IF(OR($T526&lt;&gt;"Delivered",$S526="",$K526=""),"",IF($S526&lt;=$K526,"Yes","No")),"")</f>
        <v/>
      </c>
      <c r="AA526" s="33">
        <f>IFERROR(IF(OR($T526&lt;&gt;"Delivered",$S526="",$K526=""),"",ROUND(MAX(0,($S526-$K526)*1440),0)),"")</f>
        <v/>
      </c>
      <c r="AB526" s="53">
        <f>IFERROR(IF(OR($P526="",$O526=""),"",$P526-$O526),"")</f>
        <v/>
      </c>
      <c r="AC526" s="35">
        <f>IFERROR(IF($P526="","",ROUND($P526*'Settings'!$B$6,2)),"")</f>
        <v/>
      </c>
      <c r="AD526" s="35">
        <f>IFERROR(IF($W526="","",MAX(0,$W526-IF($X526="",0,$X526))),"")</f>
        <v/>
      </c>
      <c r="AE526" s="16">
        <f>IFERROR(IF(COUNTA($A526:$X526)=0,"",IF(OR($A526="",$B526="",$C526="",$D526="",$E526="",$F526="",$G526="",$H526="",$I526="",$L526="",$M526="",$N526="",$T526=""),"Missing required field",IF(COUNTIFS($A$4:$A$1000,$A526,$B$4:$B$1000,$B526,$C$4:$C$1000,$C526)&gt;1,"Duplicate route stop",IF(OR($J526="",$K526=""),"Missing delivery window",IF($K526&lt;=$J526,"Invalid delivery window",IF(IFERROR(INDEX('Fleet Roster'!$C$4:$C$103,MATCH($L526,'Fleet Roster'!$A$4:$A$103,0)),"Not found")&lt;&gt;"Active","Driver not active",IF(IFERROR(INDEX('Fleet Roster'!$I$4:$I$103,MATCH($M526,'Fleet Roster'!$E$4:$E$103,0)),"Not found")&lt;&gt;"Active","Vehicle unavailable",IF(AND($T526="Delivered",OR($S526="",$P526="")),"Delivered row incomplete",IF(AND(OR($T526="Attempted",$T526="Exception"),$U526=""),"Missing exception code",IF(OR(NOT(ISNUMBER($N526)),$N526&lt;0,$N526&gt;'Settings'!$B$9),"Invalid package count",IF(OR(NOT(ISNUMBER($O526)),AND($P526&lt;&gt;"",NOT(ISNUMBER($P526))),$O526&lt;0,$O526&gt;'Settings'!$B$10,$P526&lt;0,$P526&gt;'Settings'!$B$10),"Invalid miles",IF($X526&gt;$W526,"COD collected exceeds amount","OK")))))))))))),"Review row")</f>
        <v/>
      </c>
    </row>
    <row r="527">
      <c r="A527" s="51" t="n"/>
      <c r="B527" s="26" t="n"/>
      <c r="C527" s="27" t="n"/>
      <c r="D527" s="26" t="n"/>
      <c r="E527" s="26" t="n"/>
      <c r="F527" s="28" t="n"/>
      <c r="G527" s="26" t="n"/>
      <c r="H527" s="26" t="n"/>
      <c r="I527" s="29" t="n"/>
      <c r="J527" s="30" t="n"/>
      <c r="K527" s="30" t="n"/>
      <c r="L527" s="26" t="n"/>
      <c r="M527" s="26" t="n"/>
      <c r="N527" s="27" t="n"/>
      <c r="O527" s="52" t="n"/>
      <c r="P527" s="52" t="n"/>
      <c r="Q527" s="30" t="n"/>
      <c r="R527" s="30" t="n"/>
      <c r="S527" s="30" t="n"/>
      <c r="T527" s="26" t="n"/>
      <c r="U527" s="26" t="n"/>
      <c r="V527" s="28" t="n"/>
      <c r="W527" s="32" t="n"/>
      <c r="X527" s="32" t="n"/>
      <c r="Y527" s="33">
        <f>IFERROR(IF(OR($R527="",$S527=""),"",ROUND(MOD($S527-$R527,1)*1440,0)),"")</f>
        <v/>
      </c>
      <c r="Z527" s="11">
        <f>IFERROR(IF(OR($T527&lt;&gt;"Delivered",$S527="",$K527=""),"",IF($S527&lt;=$K527,"Yes","No")),"")</f>
        <v/>
      </c>
      <c r="AA527" s="33">
        <f>IFERROR(IF(OR($T527&lt;&gt;"Delivered",$S527="",$K527=""),"",ROUND(MAX(0,($S527-$K527)*1440),0)),"")</f>
        <v/>
      </c>
      <c r="AB527" s="53">
        <f>IFERROR(IF(OR($P527="",$O527=""),"",$P527-$O527),"")</f>
        <v/>
      </c>
      <c r="AC527" s="35">
        <f>IFERROR(IF($P527="","",ROUND($P527*'Settings'!$B$6,2)),"")</f>
        <v/>
      </c>
      <c r="AD527" s="35">
        <f>IFERROR(IF($W527="","",MAX(0,$W527-IF($X527="",0,$X527))),"")</f>
        <v/>
      </c>
      <c r="AE527" s="16">
        <f>IFERROR(IF(COUNTA($A527:$X527)=0,"",IF(OR($A527="",$B527="",$C527="",$D527="",$E527="",$F527="",$G527="",$H527="",$I527="",$L527="",$M527="",$N527="",$T527=""),"Missing required field",IF(COUNTIFS($A$4:$A$1000,$A527,$B$4:$B$1000,$B527,$C$4:$C$1000,$C527)&gt;1,"Duplicate route stop",IF(OR($J527="",$K527=""),"Missing delivery window",IF($K527&lt;=$J527,"Invalid delivery window",IF(IFERROR(INDEX('Fleet Roster'!$C$4:$C$103,MATCH($L527,'Fleet Roster'!$A$4:$A$103,0)),"Not found")&lt;&gt;"Active","Driver not active",IF(IFERROR(INDEX('Fleet Roster'!$I$4:$I$103,MATCH($M527,'Fleet Roster'!$E$4:$E$103,0)),"Not found")&lt;&gt;"Active","Vehicle unavailable",IF(AND($T527="Delivered",OR($S527="",$P527="")),"Delivered row incomplete",IF(AND(OR($T527="Attempted",$T527="Exception"),$U527=""),"Missing exception code",IF(OR(NOT(ISNUMBER($N527)),$N527&lt;0,$N527&gt;'Settings'!$B$9),"Invalid package count",IF(OR(NOT(ISNUMBER($O527)),AND($P527&lt;&gt;"",NOT(ISNUMBER($P527))),$O527&lt;0,$O527&gt;'Settings'!$B$10,$P527&lt;0,$P527&gt;'Settings'!$B$10),"Invalid miles",IF($X527&gt;$W527,"COD collected exceeds amount","OK")))))))))))),"Review row")</f>
        <v/>
      </c>
    </row>
    <row r="528">
      <c r="A528" s="51" t="n"/>
      <c r="B528" s="26" t="n"/>
      <c r="C528" s="27" t="n"/>
      <c r="D528" s="26" t="n"/>
      <c r="E528" s="26" t="n"/>
      <c r="F528" s="28" t="n"/>
      <c r="G528" s="26" t="n"/>
      <c r="H528" s="26" t="n"/>
      <c r="I528" s="29" t="n"/>
      <c r="J528" s="30" t="n"/>
      <c r="K528" s="30" t="n"/>
      <c r="L528" s="26" t="n"/>
      <c r="M528" s="26" t="n"/>
      <c r="N528" s="27" t="n"/>
      <c r="O528" s="52" t="n"/>
      <c r="P528" s="52" t="n"/>
      <c r="Q528" s="30" t="n"/>
      <c r="R528" s="30" t="n"/>
      <c r="S528" s="30" t="n"/>
      <c r="T528" s="26" t="n"/>
      <c r="U528" s="26" t="n"/>
      <c r="V528" s="28" t="n"/>
      <c r="W528" s="32" t="n"/>
      <c r="X528" s="32" t="n"/>
      <c r="Y528" s="33">
        <f>IFERROR(IF(OR($R528="",$S528=""),"",ROUND(MOD($S528-$R528,1)*1440,0)),"")</f>
        <v/>
      </c>
      <c r="Z528" s="11">
        <f>IFERROR(IF(OR($T528&lt;&gt;"Delivered",$S528="",$K528=""),"",IF($S528&lt;=$K528,"Yes","No")),"")</f>
        <v/>
      </c>
      <c r="AA528" s="33">
        <f>IFERROR(IF(OR($T528&lt;&gt;"Delivered",$S528="",$K528=""),"",ROUND(MAX(0,($S528-$K528)*1440),0)),"")</f>
        <v/>
      </c>
      <c r="AB528" s="53">
        <f>IFERROR(IF(OR($P528="",$O528=""),"",$P528-$O528),"")</f>
        <v/>
      </c>
      <c r="AC528" s="35">
        <f>IFERROR(IF($P528="","",ROUND($P528*'Settings'!$B$6,2)),"")</f>
        <v/>
      </c>
      <c r="AD528" s="35">
        <f>IFERROR(IF($W528="","",MAX(0,$W528-IF($X528="",0,$X528))),"")</f>
        <v/>
      </c>
      <c r="AE528" s="16">
        <f>IFERROR(IF(COUNTA($A528:$X528)=0,"",IF(OR($A528="",$B528="",$C528="",$D528="",$E528="",$F528="",$G528="",$H528="",$I528="",$L528="",$M528="",$N528="",$T528=""),"Missing required field",IF(COUNTIFS($A$4:$A$1000,$A528,$B$4:$B$1000,$B528,$C$4:$C$1000,$C528)&gt;1,"Duplicate route stop",IF(OR($J528="",$K528=""),"Missing delivery window",IF($K528&lt;=$J528,"Invalid delivery window",IF(IFERROR(INDEX('Fleet Roster'!$C$4:$C$103,MATCH($L528,'Fleet Roster'!$A$4:$A$103,0)),"Not found")&lt;&gt;"Active","Driver not active",IF(IFERROR(INDEX('Fleet Roster'!$I$4:$I$103,MATCH($M528,'Fleet Roster'!$E$4:$E$103,0)),"Not found")&lt;&gt;"Active","Vehicle unavailable",IF(AND($T528="Delivered",OR($S528="",$P528="")),"Delivered row incomplete",IF(AND(OR($T528="Attempted",$T528="Exception"),$U528=""),"Missing exception code",IF(OR(NOT(ISNUMBER($N528)),$N528&lt;0,$N528&gt;'Settings'!$B$9),"Invalid package count",IF(OR(NOT(ISNUMBER($O528)),AND($P528&lt;&gt;"",NOT(ISNUMBER($P528))),$O528&lt;0,$O528&gt;'Settings'!$B$10,$P528&lt;0,$P528&gt;'Settings'!$B$10),"Invalid miles",IF($X528&gt;$W528,"COD collected exceeds amount","OK")))))))))))),"Review row")</f>
        <v/>
      </c>
    </row>
    <row r="529">
      <c r="A529" s="51" t="n"/>
      <c r="B529" s="26" t="n"/>
      <c r="C529" s="27" t="n"/>
      <c r="D529" s="26" t="n"/>
      <c r="E529" s="26" t="n"/>
      <c r="F529" s="28" t="n"/>
      <c r="G529" s="26" t="n"/>
      <c r="H529" s="26" t="n"/>
      <c r="I529" s="29" t="n"/>
      <c r="J529" s="30" t="n"/>
      <c r="K529" s="30" t="n"/>
      <c r="L529" s="26" t="n"/>
      <c r="M529" s="26" t="n"/>
      <c r="N529" s="27" t="n"/>
      <c r="O529" s="52" t="n"/>
      <c r="P529" s="52" t="n"/>
      <c r="Q529" s="30" t="n"/>
      <c r="R529" s="30" t="n"/>
      <c r="S529" s="30" t="n"/>
      <c r="T529" s="26" t="n"/>
      <c r="U529" s="26" t="n"/>
      <c r="V529" s="28" t="n"/>
      <c r="W529" s="32" t="n"/>
      <c r="X529" s="32" t="n"/>
      <c r="Y529" s="33">
        <f>IFERROR(IF(OR($R529="",$S529=""),"",ROUND(MOD($S529-$R529,1)*1440,0)),"")</f>
        <v/>
      </c>
      <c r="Z529" s="11">
        <f>IFERROR(IF(OR($T529&lt;&gt;"Delivered",$S529="",$K529=""),"",IF($S529&lt;=$K529,"Yes","No")),"")</f>
        <v/>
      </c>
      <c r="AA529" s="33">
        <f>IFERROR(IF(OR($T529&lt;&gt;"Delivered",$S529="",$K529=""),"",ROUND(MAX(0,($S529-$K529)*1440),0)),"")</f>
        <v/>
      </c>
      <c r="AB529" s="53">
        <f>IFERROR(IF(OR($P529="",$O529=""),"",$P529-$O529),"")</f>
        <v/>
      </c>
      <c r="AC529" s="35">
        <f>IFERROR(IF($P529="","",ROUND($P529*'Settings'!$B$6,2)),"")</f>
        <v/>
      </c>
      <c r="AD529" s="35">
        <f>IFERROR(IF($W529="","",MAX(0,$W529-IF($X529="",0,$X529))),"")</f>
        <v/>
      </c>
      <c r="AE529" s="16">
        <f>IFERROR(IF(COUNTA($A529:$X529)=0,"",IF(OR($A529="",$B529="",$C529="",$D529="",$E529="",$F529="",$G529="",$H529="",$I529="",$L529="",$M529="",$N529="",$T529=""),"Missing required field",IF(COUNTIFS($A$4:$A$1000,$A529,$B$4:$B$1000,$B529,$C$4:$C$1000,$C529)&gt;1,"Duplicate route stop",IF(OR($J529="",$K529=""),"Missing delivery window",IF($K529&lt;=$J529,"Invalid delivery window",IF(IFERROR(INDEX('Fleet Roster'!$C$4:$C$103,MATCH($L529,'Fleet Roster'!$A$4:$A$103,0)),"Not found")&lt;&gt;"Active","Driver not active",IF(IFERROR(INDEX('Fleet Roster'!$I$4:$I$103,MATCH($M529,'Fleet Roster'!$E$4:$E$103,0)),"Not found")&lt;&gt;"Active","Vehicle unavailable",IF(AND($T529="Delivered",OR($S529="",$P529="")),"Delivered row incomplete",IF(AND(OR($T529="Attempted",$T529="Exception"),$U529=""),"Missing exception code",IF(OR(NOT(ISNUMBER($N529)),$N529&lt;0,$N529&gt;'Settings'!$B$9),"Invalid package count",IF(OR(NOT(ISNUMBER($O529)),AND($P529&lt;&gt;"",NOT(ISNUMBER($P529))),$O529&lt;0,$O529&gt;'Settings'!$B$10,$P529&lt;0,$P529&gt;'Settings'!$B$10),"Invalid miles",IF($X529&gt;$W529,"COD collected exceeds amount","OK")))))))))))),"Review row")</f>
        <v/>
      </c>
    </row>
    <row r="530">
      <c r="A530" s="51" t="n"/>
      <c r="B530" s="26" t="n"/>
      <c r="C530" s="27" t="n"/>
      <c r="D530" s="26" t="n"/>
      <c r="E530" s="26" t="n"/>
      <c r="F530" s="28" t="n"/>
      <c r="G530" s="26" t="n"/>
      <c r="H530" s="26" t="n"/>
      <c r="I530" s="29" t="n"/>
      <c r="J530" s="30" t="n"/>
      <c r="K530" s="30" t="n"/>
      <c r="L530" s="26" t="n"/>
      <c r="M530" s="26" t="n"/>
      <c r="N530" s="27" t="n"/>
      <c r="O530" s="52" t="n"/>
      <c r="P530" s="52" t="n"/>
      <c r="Q530" s="30" t="n"/>
      <c r="R530" s="30" t="n"/>
      <c r="S530" s="30" t="n"/>
      <c r="T530" s="26" t="n"/>
      <c r="U530" s="26" t="n"/>
      <c r="V530" s="28" t="n"/>
      <c r="W530" s="32" t="n"/>
      <c r="X530" s="32" t="n"/>
      <c r="Y530" s="33">
        <f>IFERROR(IF(OR($R530="",$S530=""),"",ROUND(MOD($S530-$R530,1)*1440,0)),"")</f>
        <v/>
      </c>
      <c r="Z530" s="11">
        <f>IFERROR(IF(OR($T530&lt;&gt;"Delivered",$S530="",$K530=""),"",IF($S530&lt;=$K530,"Yes","No")),"")</f>
        <v/>
      </c>
      <c r="AA530" s="33">
        <f>IFERROR(IF(OR($T530&lt;&gt;"Delivered",$S530="",$K530=""),"",ROUND(MAX(0,($S530-$K530)*1440),0)),"")</f>
        <v/>
      </c>
      <c r="AB530" s="53">
        <f>IFERROR(IF(OR($P530="",$O530=""),"",$P530-$O530),"")</f>
        <v/>
      </c>
      <c r="AC530" s="35">
        <f>IFERROR(IF($P530="","",ROUND($P530*'Settings'!$B$6,2)),"")</f>
        <v/>
      </c>
      <c r="AD530" s="35">
        <f>IFERROR(IF($W530="","",MAX(0,$W530-IF($X530="",0,$X530))),"")</f>
        <v/>
      </c>
      <c r="AE530" s="16">
        <f>IFERROR(IF(COUNTA($A530:$X530)=0,"",IF(OR($A530="",$B530="",$C530="",$D530="",$E530="",$F530="",$G530="",$H530="",$I530="",$L530="",$M530="",$N530="",$T530=""),"Missing required field",IF(COUNTIFS($A$4:$A$1000,$A530,$B$4:$B$1000,$B530,$C$4:$C$1000,$C530)&gt;1,"Duplicate route stop",IF(OR($J530="",$K530=""),"Missing delivery window",IF($K530&lt;=$J530,"Invalid delivery window",IF(IFERROR(INDEX('Fleet Roster'!$C$4:$C$103,MATCH($L530,'Fleet Roster'!$A$4:$A$103,0)),"Not found")&lt;&gt;"Active","Driver not active",IF(IFERROR(INDEX('Fleet Roster'!$I$4:$I$103,MATCH($M530,'Fleet Roster'!$E$4:$E$103,0)),"Not found")&lt;&gt;"Active","Vehicle unavailable",IF(AND($T530="Delivered",OR($S530="",$P530="")),"Delivered row incomplete",IF(AND(OR($T530="Attempted",$T530="Exception"),$U530=""),"Missing exception code",IF(OR(NOT(ISNUMBER($N530)),$N530&lt;0,$N530&gt;'Settings'!$B$9),"Invalid package count",IF(OR(NOT(ISNUMBER($O530)),AND($P530&lt;&gt;"",NOT(ISNUMBER($P530))),$O530&lt;0,$O530&gt;'Settings'!$B$10,$P530&lt;0,$P530&gt;'Settings'!$B$10),"Invalid miles",IF($X530&gt;$W530,"COD collected exceeds amount","OK")))))))))))),"Review row")</f>
        <v/>
      </c>
    </row>
    <row r="531">
      <c r="A531" s="51" t="n"/>
      <c r="B531" s="26" t="n"/>
      <c r="C531" s="27" t="n"/>
      <c r="D531" s="26" t="n"/>
      <c r="E531" s="26" t="n"/>
      <c r="F531" s="28" t="n"/>
      <c r="G531" s="26" t="n"/>
      <c r="H531" s="26" t="n"/>
      <c r="I531" s="29" t="n"/>
      <c r="J531" s="30" t="n"/>
      <c r="K531" s="30" t="n"/>
      <c r="L531" s="26" t="n"/>
      <c r="M531" s="26" t="n"/>
      <c r="N531" s="27" t="n"/>
      <c r="O531" s="52" t="n"/>
      <c r="P531" s="52" t="n"/>
      <c r="Q531" s="30" t="n"/>
      <c r="R531" s="30" t="n"/>
      <c r="S531" s="30" t="n"/>
      <c r="T531" s="26" t="n"/>
      <c r="U531" s="26" t="n"/>
      <c r="V531" s="28" t="n"/>
      <c r="W531" s="32" t="n"/>
      <c r="X531" s="32" t="n"/>
      <c r="Y531" s="33">
        <f>IFERROR(IF(OR($R531="",$S531=""),"",ROUND(MOD($S531-$R531,1)*1440,0)),"")</f>
        <v/>
      </c>
      <c r="Z531" s="11">
        <f>IFERROR(IF(OR($T531&lt;&gt;"Delivered",$S531="",$K531=""),"",IF($S531&lt;=$K531,"Yes","No")),"")</f>
        <v/>
      </c>
      <c r="AA531" s="33">
        <f>IFERROR(IF(OR($T531&lt;&gt;"Delivered",$S531="",$K531=""),"",ROUND(MAX(0,($S531-$K531)*1440),0)),"")</f>
        <v/>
      </c>
      <c r="AB531" s="53">
        <f>IFERROR(IF(OR($P531="",$O531=""),"",$P531-$O531),"")</f>
        <v/>
      </c>
      <c r="AC531" s="35">
        <f>IFERROR(IF($P531="","",ROUND($P531*'Settings'!$B$6,2)),"")</f>
        <v/>
      </c>
      <c r="AD531" s="35">
        <f>IFERROR(IF($W531="","",MAX(0,$W531-IF($X531="",0,$X531))),"")</f>
        <v/>
      </c>
      <c r="AE531" s="16">
        <f>IFERROR(IF(COUNTA($A531:$X531)=0,"",IF(OR($A531="",$B531="",$C531="",$D531="",$E531="",$F531="",$G531="",$H531="",$I531="",$L531="",$M531="",$N531="",$T531=""),"Missing required field",IF(COUNTIFS($A$4:$A$1000,$A531,$B$4:$B$1000,$B531,$C$4:$C$1000,$C531)&gt;1,"Duplicate route stop",IF(OR($J531="",$K531=""),"Missing delivery window",IF($K531&lt;=$J531,"Invalid delivery window",IF(IFERROR(INDEX('Fleet Roster'!$C$4:$C$103,MATCH($L531,'Fleet Roster'!$A$4:$A$103,0)),"Not found")&lt;&gt;"Active","Driver not active",IF(IFERROR(INDEX('Fleet Roster'!$I$4:$I$103,MATCH($M531,'Fleet Roster'!$E$4:$E$103,0)),"Not found")&lt;&gt;"Active","Vehicle unavailable",IF(AND($T531="Delivered",OR($S531="",$P531="")),"Delivered row incomplete",IF(AND(OR($T531="Attempted",$T531="Exception"),$U531=""),"Missing exception code",IF(OR(NOT(ISNUMBER($N531)),$N531&lt;0,$N531&gt;'Settings'!$B$9),"Invalid package count",IF(OR(NOT(ISNUMBER($O531)),AND($P531&lt;&gt;"",NOT(ISNUMBER($P531))),$O531&lt;0,$O531&gt;'Settings'!$B$10,$P531&lt;0,$P531&gt;'Settings'!$B$10),"Invalid miles",IF($X531&gt;$W531,"COD collected exceeds amount","OK")))))))))))),"Review row")</f>
        <v/>
      </c>
    </row>
    <row r="532">
      <c r="A532" s="51" t="n"/>
      <c r="B532" s="26" t="n"/>
      <c r="C532" s="27" t="n"/>
      <c r="D532" s="26" t="n"/>
      <c r="E532" s="26" t="n"/>
      <c r="F532" s="28" t="n"/>
      <c r="G532" s="26" t="n"/>
      <c r="H532" s="26" t="n"/>
      <c r="I532" s="29" t="n"/>
      <c r="J532" s="30" t="n"/>
      <c r="K532" s="30" t="n"/>
      <c r="L532" s="26" t="n"/>
      <c r="M532" s="26" t="n"/>
      <c r="N532" s="27" t="n"/>
      <c r="O532" s="52" t="n"/>
      <c r="P532" s="52" t="n"/>
      <c r="Q532" s="30" t="n"/>
      <c r="R532" s="30" t="n"/>
      <c r="S532" s="30" t="n"/>
      <c r="T532" s="26" t="n"/>
      <c r="U532" s="26" t="n"/>
      <c r="V532" s="28" t="n"/>
      <c r="W532" s="32" t="n"/>
      <c r="X532" s="32" t="n"/>
      <c r="Y532" s="33">
        <f>IFERROR(IF(OR($R532="",$S532=""),"",ROUND(MOD($S532-$R532,1)*1440,0)),"")</f>
        <v/>
      </c>
      <c r="Z532" s="11">
        <f>IFERROR(IF(OR($T532&lt;&gt;"Delivered",$S532="",$K532=""),"",IF($S532&lt;=$K532,"Yes","No")),"")</f>
        <v/>
      </c>
      <c r="AA532" s="33">
        <f>IFERROR(IF(OR($T532&lt;&gt;"Delivered",$S532="",$K532=""),"",ROUND(MAX(0,($S532-$K532)*1440),0)),"")</f>
        <v/>
      </c>
      <c r="AB532" s="53">
        <f>IFERROR(IF(OR($P532="",$O532=""),"",$P532-$O532),"")</f>
        <v/>
      </c>
      <c r="AC532" s="35">
        <f>IFERROR(IF($P532="","",ROUND($P532*'Settings'!$B$6,2)),"")</f>
        <v/>
      </c>
      <c r="AD532" s="35">
        <f>IFERROR(IF($W532="","",MAX(0,$W532-IF($X532="",0,$X532))),"")</f>
        <v/>
      </c>
      <c r="AE532" s="16">
        <f>IFERROR(IF(COUNTA($A532:$X532)=0,"",IF(OR($A532="",$B532="",$C532="",$D532="",$E532="",$F532="",$G532="",$H532="",$I532="",$L532="",$M532="",$N532="",$T532=""),"Missing required field",IF(COUNTIFS($A$4:$A$1000,$A532,$B$4:$B$1000,$B532,$C$4:$C$1000,$C532)&gt;1,"Duplicate route stop",IF(OR($J532="",$K532=""),"Missing delivery window",IF($K532&lt;=$J532,"Invalid delivery window",IF(IFERROR(INDEX('Fleet Roster'!$C$4:$C$103,MATCH($L532,'Fleet Roster'!$A$4:$A$103,0)),"Not found")&lt;&gt;"Active","Driver not active",IF(IFERROR(INDEX('Fleet Roster'!$I$4:$I$103,MATCH($M532,'Fleet Roster'!$E$4:$E$103,0)),"Not found")&lt;&gt;"Active","Vehicle unavailable",IF(AND($T532="Delivered",OR($S532="",$P532="")),"Delivered row incomplete",IF(AND(OR($T532="Attempted",$T532="Exception"),$U532=""),"Missing exception code",IF(OR(NOT(ISNUMBER($N532)),$N532&lt;0,$N532&gt;'Settings'!$B$9),"Invalid package count",IF(OR(NOT(ISNUMBER($O532)),AND($P532&lt;&gt;"",NOT(ISNUMBER($P532))),$O532&lt;0,$O532&gt;'Settings'!$B$10,$P532&lt;0,$P532&gt;'Settings'!$B$10),"Invalid miles",IF($X532&gt;$W532,"COD collected exceeds amount","OK")))))))))))),"Review row")</f>
        <v/>
      </c>
    </row>
    <row r="533">
      <c r="A533" s="51" t="n"/>
      <c r="B533" s="26" t="n"/>
      <c r="C533" s="27" t="n"/>
      <c r="D533" s="26" t="n"/>
      <c r="E533" s="26" t="n"/>
      <c r="F533" s="28" t="n"/>
      <c r="G533" s="26" t="n"/>
      <c r="H533" s="26" t="n"/>
      <c r="I533" s="29" t="n"/>
      <c r="J533" s="30" t="n"/>
      <c r="K533" s="30" t="n"/>
      <c r="L533" s="26" t="n"/>
      <c r="M533" s="26" t="n"/>
      <c r="N533" s="27" t="n"/>
      <c r="O533" s="52" t="n"/>
      <c r="P533" s="52" t="n"/>
      <c r="Q533" s="30" t="n"/>
      <c r="R533" s="30" t="n"/>
      <c r="S533" s="30" t="n"/>
      <c r="T533" s="26" t="n"/>
      <c r="U533" s="26" t="n"/>
      <c r="V533" s="28" t="n"/>
      <c r="W533" s="32" t="n"/>
      <c r="X533" s="32" t="n"/>
      <c r="Y533" s="33">
        <f>IFERROR(IF(OR($R533="",$S533=""),"",ROUND(MOD($S533-$R533,1)*1440,0)),"")</f>
        <v/>
      </c>
      <c r="Z533" s="11">
        <f>IFERROR(IF(OR($T533&lt;&gt;"Delivered",$S533="",$K533=""),"",IF($S533&lt;=$K533,"Yes","No")),"")</f>
        <v/>
      </c>
      <c r="AA533" s="33">
        <f>IFERROR(IF(OR($T533&lt;&gt;"Delivered",$S533="",$K533=""),"",ROUND(MAX(0,($S533-$K533)*1440),0)),"")</f>
        <v/>
      </c>
      <c r="AB533" s="53">
        <f>IFERROR(IF(OR($P533="",$O533=""),"",$P533-$O533),"")</f>
        <v/>
      </c>
      <c r="AC533" s="35">
        <f>IFERROR(IF($P533="","",ROUND($P533*'Settings'!$B$6,2)),"")</f>
        <v/>
      </c>
      <c r="AD533" s="35">
        <f>IFERROR(IF($W533="","",MAX(0,$W533-IF($X533="",0,$X533))),"")</f>
        <v/>
      </c>
      <c r="AE533" s="16">
        <f>IFERROR(IF(COUNTA($A533:$X533)=0,"",IF(OR($A533="",$B533="",$C533="",$D533="",$E533="",$F533="",$G533="",$H533="",$I533="",$L533="",$M533="",$N533="",$T533=""),"Missing required field",IF(COUNTIFS($A$4:$A$1000,$A533,$B$4:$B$1000,$B533,$C$4:$C$1000,$C533)&gt;1,"Duplicate route stop",IF(OR($J533="",$K533=""),"Missing delivery window",IF($K533&lt;=$J533,"Invalid delivery window",IF(IFERROR(INDEX('Fleet Roster'!$C$4:$C$103,MATCH($L533,'Fleet Roster'!$A$4:$A$103,0)),"Not found")&lt;&gt;"Active","Driver not active",IF(IFERROR(INDEX('Fleet Roster'!$I$4:$I$103,MATCH($M533,'Fleet Roster'!$E$4:$E$103,0)),"Not found")&lt;&gt;"Active","Vehicle unavailable",IF(AND($T533="Delivered",OR($S533="",$P533="")),"Delivered row incomplete",IF(AND(OR($T533="Attempted",$T533="Exception"),$U533=""),"Missing exception code",IF(OR(NOT(ISNUMBER($N533)),$N533&lt;0,$N533&gt;'Settings'!$B$9),"Invalid package count",IF(OR(NOT(ISNUMBER($O533)),AND($P533&lt;&gt;"",NOT(ISNUMBER($P533))),$O533&lt;0,$O533&gt;'Settings'!$B$10,$P533&lt;0,$P533&gt;'Settings'!$B$10),"Invalid miles",IF($X533&gt;$W533,"COD collected exceeds amount","OK")))))))))))),"Review row")</f>
        <v/>
      </c>
    </row>
    <row r="534">
      <c r="A534" s="51" t="n"/>
      <c r="B534" s="26" t="n"/>
      <c r="C534" s="27" t="n"/>
      <c r="D534" s="26" t="n"/>
      <c r="E534" s="26" t="n"/>
      <c r="F534" s="28" t="n"/>
      <c r="G534" s="26" t="n"/>
      <c r="H534" s="26" t="n"/>
      <c r="I534" s="29" t="n"/>
      <c r="J534" s="30" t="n"/>
      <c r="K534" s="30" t="n"/>
      <c r="L534" s="26" t="n"/>
      <c r="M534" s="26" t="n"/>
      <c r="N534" s="27" t="n"/>
      <c r="O534" s="52" t="n"/>
      <c r="P534" s="52" t="n"/>
      <c r="Q534" s="30" t="n"/>
      <c r="R534" s="30" t="n"/>
      <c r="S534" s="30" t="n"/>
      <c r="T534" s="26" t="n"/>
      <c r="U534" s="26" t="n"/>
      <c r="V534" s="28" t="n"/>
      <c r="W534" s="32" t="n"/>
      <c r="X534" s="32" t="n"/>
      <c r="Y534" s="33">
        <f>IFERROR(IF(OR($R534="",$S534=""),"",ROUND(MOD($S534-$R534,1)*1440,0)),"")</f>
        <v/>
      </c>
      <c r="Z534" s="11">
        <f>IFERROR(IF(OR($T534&lt;&gt;"Delivered",$S534="",$K534=""),"",IF($S534&lt;=$K534,"Yes","No")),"")</f>
        <v/>
      </c>
      <c r="AA534" s="33">
        <f>IFERROR(IF(OR($T534&lt;&gt;"Delivered",$S534="",$K534=""),"",ROUND(MAX(0,($S534-$K534)*1440),0)),"")</f>
        <v/>
      </c>
      <c r="AB534" s="53">
        <f>IFERROR(IF(OR($P534="",$O534=""),"",$P534-$O534),"")</f>
        <v/>
      </c>
      <c r="AC534" s="35">
        <f>IFERROR(IF($P534="","",ROUND($P534*'Settings'!$B$6,2)),"")</f>
        <v/>
      </c>
      <c r="AD534" s="35">
        <f>IFERROR(IF($W534="","",MAX(0,$W534-IF($X534="",0,$X534))),"")</f>
        <v/>
      </c>
      <c r="AE534" s="16">
        <f>IFERROR(IF(COUNTA($A534:$X534)=0,"",IF(OR($A534="",$B534="",$C534="",$D534="",$E534="",$F534="",$G534="",$H534="",$I534="",$L534="",$M534="",$N534="",$T534=""),"Missing required field",IF(COUNTIFS($A$4:$A$1000,$A534,$B$4:$B$1000,$B534,$C$4:$C$1000,$C534)&gt;1,"Duplicate route stop",IF(OR($J534="",$K534=""),"Missing delivery window",IF($K534&lt;=$J534,"Invalid delivery window",IF(IFERROR(INDEX('Fleet Roster'!$C$4:$C$103,MATCH($L534,'Fleet Roster'!$A$4:$A$103,0)),"Not found")&lt;&gt;"Active","Driver not active",IF(IFERROR(INDEX('Fleet Roster'!$I$4:$I$103,MATCH($M534,'Fleet Roster'!$E$4:$E$103,0)),"Not found")&lt;&gt;"Active","Vehicle unavailable",IF(AND($T534="Delivered",OR($S534="",$P534="")),"Delivered row incomplete",IF(AND(OR($T534="Attempted",$T534="Exception"),$U534=""),"Missing exception code",IF(OR(NOT(ISNUMBER($N534)),$N534&lt;0,$N534&gt;'Settings'!$B$9),"Invalid package count",IF(OR(NOT(ISNUMBER($O534)),AND($P534&lt;&gt;"",NOT(ISNUMBER($P534))),$O534&lt;0,$O534&gt;'Settings'!$B$10,$P534&lt;0,$P534&gt;'Settings'!$B$10),"Invalid miles",IF($X534&gt;$W534,"COD collected exceeds amount","OK")))))))))))),"Review row")</f>
        <v/>
      </c>
    </row>
    <row r="535">
      <c r="A535" s="51" t="n"/>
      <c r="B535" s="26" t="n"/>
      <c r="C535" s="27" t="n"/>
      <c r="D535" s="26" t="n"/>
      <c r="E535" s="26" t="n"/>
      <c r="F535" s="28" t="n"/>
      <c r="G535" s="26" t="n"/>
      <c r="H535" s="26" t="n"/>
      <c r="I535" s="29" t="n"/>
      <c r="J535" s="30" t="n"/>
      <c r="K535" s="30" t="n"/>
      <c r="L535" s="26" t="n"/>
      <c r="M535" s="26" t="n"/>
      <c r="N535" s="27" t="n"/>
      <c r="O535" s="52" t="n"/>
      <c r="P535" s="52" t="n"/>
      <c r="Q535" s="30" t="n"/>
      <c r="R535" s="30" t="n"/>
      <c r="S535" s="30" t="n"/>
      <c r="T535" s="26" t="n"/>
      <c r="U535" s="26" t="n"/>
      <c r="V535" s="28" t="n"/>
      <c r="W535" s="32" t="n"/>
      <c r="X535" s="32" t="n"/>
      <c r="Y535" s="33">
        <f>IFERROR(IF(OR($R535="",$S535=""),"",ROUND(MOD($S535-$R535,1)*1440,0)),"")</f>
        <v/>
      </c>
      <c r="Z535" s="11">
        <f>IFERROR(IF(OR($T535&lt;&gt;"Delivered",$S535="",$K535=""),"",IF($S535&lt;=$K535,"Yes","No")),"")</f>
        <v/>
      </c>
      <c r="AA535" s="33">
        <f>IFERROR(IF(OR($T535&lt;&gt;"Delivered",$S535="",$K535=""),"",ROUND(MAX(0,($S535-$K535)*1440),0)),"")</f>
        <v/>
      </c>
      <c r="AB535" s="53">
        <f>IFERROR(IF(OR($P535="",$O535=""),"",$P535-$O535),"")</f>
        <v/>
      </c>
      <c r="AC535" s="35">
        <f>IFERROR(IF($P535="","",ROUND($P535*'Settings'!$B$6,2)),"")</f>
        <v/>
      </c>
      <c r="AD535" s="35">
        <f>IFERROR(IF($W535="","",MAX(0,$W535-IF($X535="",0,$X535))),"")</f>
        <v/>
      </c>
      <c r="AE535" s="16">
        <f>IFERROR(IF(COUNTA($A535:$X535)=0,"",IF(OR($A535="",$B535="",$C535="",$D535="",$E535="",$F535="",$G535="",$H535="",$I535="",$L535="",$M535="",$N535="",$T535=""),"Missing required field",IF(COUNTIFS($A$4:$A$1000,$A535,$B$4:$B$1000,$B535,$C$4:$C$1000,$C535)&gt;1,"Duplicate route stop",IF(OR($J535="",$K535=""),"Missing delivery window",IF($K535&lt;=$J535,"Invalid delivery window",IF(IFERROR(INDEX('Fleet Roster'!$C$4:$C$103,MATCH($L535,'Fleet Roster'!$A$4:$A$103,0)),"Not found")&lt;&gt;"Active","Driver not active",IF(IFERROR(INDEX('Fleet Roster'!$I$4:$I$103,MATCH($M535,'Fleet Roster'!$E$4:$E$103,0)),"Not found")&lt;&gt;"Active","Vehicle unavailable",IF(AND($T535="Delivered",OR($S535="",$P535="")),"Delivered row incomplete",IF(AND(OR($T535="Attempted",$T535="Exception"),$U535=""),"Missing exception code",IF(OR(NOT(ISNUMBER($N535)),$N535&lt;0,$N535&gt;'Settings'!$B$9),"Invalid package count",IF(OR(NOT(ISNUMBER($O535)),AND($P535&lt;&gt;"",NOT(ISNUMBER($P535))),$O535&lt;0,$O535&gt;'Settings'!$B$10,$P535&lt;0,$P535&gt;'Settings'!$B$10),"Invalid miles",IF($X535&gt;$W535,"COD collected exceeds amount","OK")))))))))))),"Review row")</f>
        <v/>
      </c>
    </row>
    <row r="536">
      <c r="A536" s="51" t="n"/>
      <c r="B536" s="26" t="n"/>
      <c r="C536" s="27" t="n"/>
      <c r="D536" s="26" t="n"/>
      <c r="E536" s="26" t="n"/>
      <c r="F536" s="28" t="n"/>
      <c r="G536" s="26" t="n"/>
      <c r="H536" s="26" t="n"/>
      <c r="I536" s="29" t="n"/>
      <c r="J536" s="30" t="n"/>
      <c r="K536" s="30" t="n"/>
      <c r="L536" s="26" t="n"/>
      <c r="M536" s="26" t="n"/>
      <c r="N536" s="27" t="n"/>
      <c r="O536" s="52" t="n"/>
      <c r="P536" s="52" t="n"/>
      <c r="Q536" s="30" t="n"/>
      <c r="R536" s="30" t="n"/>
      <c r="S536" s="30" t="n"/>
      <c r="T536" s="26" t="n"/>
      <c r="U536" s="26" t="n"/>
      <c r="V536" s="28" t="n"/>
      <c r="W536" s="32" t="n"/>
      <c r="X536" s="32" t="n"/>
      <c r="Y536" s="33">
        <f>IFERROR(IF(OR($R536="",$S536=""),"",ROUND(MOD($S536-$R536,1)*1440,0)),"")</f>
        <v/>
      </c>
      <c r="Z536" s="11">
        <f>IFERROR(IF(OR($T536&lt;&gt;"Delivered",$S536="",$K536=""),"",IF($S536&lt;=$K536,"Yes","No")),"")</f>
        <v/>
      </c>
      <c r="AA536" s="33">
        <f>IFERROR(IF(OR($T536&lt;&gt;"Delivered",$S536="",$K536=""),"",ROUND(MAX(0,($S536-$K536)*1440),0)),"")</f>
        <v/>
      </c>
      <c r="AB536" s="53">
        <f>IFERROR(IF(OR($P536="",$O536=""),"",$P536-$O536),"")</f>
        <v/>
      </c>
      <c r="AC536" s="35">
        <f>IFERROR(IF($P536="","",ROUND($P536*'Settings'!$B$6,2)),"")</f>
        <v/>
      </c>
      <c r="AD536" s="35">
        <f>IFERROR(IF($W536="","",MAX(0,$W536-IF($X536="",0,$X536))),"")</f>
        <v/>
      </c>
      <c r="AE536" s="16">
        <f>IFERROR(IF(COUNTA($A536:$X536)=0,"",IF(OR($A536="",$B536="",$C536="",$D536="",$E536="",$F536="",$G536="",$H536="",$I536="",$L536="",$M536="",$N536="",$T536=""),"Missing required field",IF(COUNTIFS($A$4:$A$1000,$A536,$B$4:$B$1000,$B536,$C$4:$C$1000,$C536)&gt;1,"Duplicate route stop",IF(OR($J536="",$K536=""),"Missing delivery window",IF($K536&lt;=$J536,"Invalid delivery window",IF(IFERROR(INDEX('Fleet Roster'!$C$4:$C$103,MATCH($L536,'Fleet Roster'!$A$4:$A$103,0)),"Not found")&lt;&gt;"Active","Driver not active",IF(IFERROR(INDEX('Fleet Roster'!$I$4:$I$103,MATCH($M536,'Fleet Roster'!$E$4:$E$103,0)),"Not found")&lt;&gt;"Active","Vehicle unavailable",IF(AND($T536="Delivered",OR($S536="",$P536="")),"Delivered row incomplete",IF(AND(OR($T536="Attempted",$T536="Exception"),$U536=""),"Missing exception code",IF(OR(NOT(ISNUMBER($N536)),$N536&lt;0,$N536&gt;'Settings'!$B$9),"Invalid package count",IF(OR(NOT(ISNUMBER($O536)),AND($P536&lt;&gt;"",NOT(ISNUMBER($P536))),$O536&lt;0,$O536&gt;'Settings'!$B$10,$P536&lt;0,$P536&gt;'Settings'!$B$10),"Invalid miles",IF($X536&gt;$W536,"COD collected exceeds amount","OK")))))))))))),"Review row")</f>
        <v/>
      </c>
    </row>
    <row r="537">
      <c r="A537" s="51" t="n"/>
      <c r="B537" s="26" t="n"/>
      <c r="C537" s="27" t="n"/>
      <c r="D537" s="26" t="n"/>
      <c r="E537" s="26" t="n"/>
      <c r="F537" s="28" t="n"/>
      <c r="G537" s="26" t="n"/>
      <c r="H537" s="26" t="n"/>
      <c r="I537" s="29" t="n"/>
      <c r="J537" s="30" t="n"/>
      <c r="K537" s="30" t="n"/>
      <c r="L537" s="26" t="n"/>
      <c r="M537" s="26" t="n"/>
      <c r="N537" s="27" t="n"/>
      <c r="O537" s="52" t="n"/>
      <c r="P537" s="52" t="n"/>
      <c r="Q537" s="30" t="n"/>
      <c r="R537" s="30" t="n"/>
      <c r="S537" s="30" t="n"/>
      <c r="T537" s="26" t="n"/>
      <c r="U537" s="26" t="n"/>
      <c r="V537" s="28" t="n"/>
      <c r="W537" s="32" t="n"/>
      <c r="X537" s="32" t="n"/>
      <c r="Y537" s="33">
        <f>IFERROR(IF(OR($R537="",$S537=""),"",ROUND(MOD($S537-$R537,1)*1440,0)),"")</f>
        <v/>
      </c>
      <c r="Z537" s="11">
        <f>IFERROR(IF(OR($T537&lt;&gt;"Delivered",$S537="",$K537=""),"",IF($S537&lt;=$K537,"Yes","No")),"")</f>
        <v/>
      </c>
      <c r="AA537" s="33">
        <f>IFERROR(IF(OR($T537&lt;&gt;"Delivered",$S537="",$K537=""),"",ROUND(MAX(0,($S537-$K537)*1440),0)),"")</f>
        <v/>
      </c>
      <c r="AB537" s="53">
        <f>IFERROR(IF(OR($P537="",$O537=""),"",$P537-$O537),"")</f>
        <v/>
      </c>
      <c r="AC537" s="35">
        <f>IFERROR(IF($P537="","",ROUND($P537*'Settings'!$B$6,2)),"")</f>
        <v/>
      </c>
      <c r="AD537" s="35">
        <f>IFERROR(IF($W537="","",MAX(0,$W537-IF($X537="",0,$X537))),"")</f>
        <v/>
      </c>
      <c r="AE537" s="16">
        <f>IFERROR(IF(COUNTA($A537:$X537)=0,"",IF(OR($A537="",$B537="",$C537="",$D537="",$E537="",$F537="",$G537="",$H537="",$I537="",$L537="",$M537="",$N537="",$T537=""),"Missing required field",IF(COUNTIFS($A$4:$A$1000,$A537,$B$4:$B$1000,$B537,$C$4:$C$1000,$C537)&gt;1,"Duplicate route stop",IF(OR($J537="",$K537=""),"Missing delivery window",IF($K537&lt;=$J537,"Invalid delivery window",IF(IFERROR(INDEX('Fleet Roster'!$C$4:$C$103,MATCH($L537,'Fleet Roster'!$A$4:$A$103,0)),"Not found")&lt;&gt;"Active","Driver not active",IF(IFERROR(INDEX('Fleet Roster'!$I$4:$I$103,MATCH($M537,'Fleet Roster'!$E$4:$E$103,0)),"Not found")&lt;&gt;"Active","Vehicle unavailable",IF(AND($T537="Delivered",OR($S537="",$P537="")),"Delivered row incomplete",IF(AND(OR($T537="Attempted",$T537="Exception"),$U537=""),"Missing exception code",IF(OR(NOT(ISNUMBER($N537)),$N537&lt;0,$N537&gt;'Settings'!$B$9),"Invalid package count",IF(OR(NOT(ISNUMBER($O537)),AND($P537&lt;&gt;"",NOT(ISNUMBER($P537))),$O537&lt;0,$O537&gt;'Settings'!$B$10,$P537&lt;0,$P537&gt;'Settings'!$B$10),"Invalid miles",IF($X537&gt;$W537,"COD collected exceeds amount","OK")))))))))))),"Review row")</f>
        <v/>
      </c>
    </row>
    <row r="538">
      <c r="A538" s="51" t="n"/>
      <c r="B538" s="26" t="n"/>
      <c r="C538" s="27" t="n"/>
      <c r="D538" s="26" t="n"/>
      <c r="E538" s="26" t="n"/>
      <c r="F538" s="28" t="n"/>
      <c r="G538" s="26" t="n"/>
      <c r="H538" s="26" t="n"/>
      <c r="I538" s="29" t="n"/>
      <c r="J538" s="30" t="n"/>
      <c r="K538" s="30" t="n"/>
      <c r="L538" s="26" t="n"/>
      <c r="M538" s="26" t="n"/>
      <c r="N538" s="27" t="n"/>
      <c r="O538" s="52" t="n"/>
      <c r="P538" s="52" t="n"/>
      <c r="Q538" s="30" t="n"/>
      <c r="R538" s="30" t="n"/>
      <c r="S538" s="30" t="n"/>
      <c r="T538" s="26" t="n"/>
      <c r="U538" s="26" t="n"/>
      <c r="V538" s="28" t="n"/>
      <c r="W538" s="32" t="n"/>
      <c r="X538" s="32" t="n"/>
      <c r="Y538" s="33">
        <f>IFERROR(IF(OR($R538="",$S538=""),"",ROUND(MOD($S538-$R538,1)*1440,0)),"")</f>
        <v/>
      </c>
      <c r="Z538" s="11">
        <f>IFERROR(IF(OR($T538&lt;&gt;"Delivered",$S538="",$K538=""),"",IF($S538&lt;=$K538,"Yes","No")),"")</f>
        <v/>
      </c>
      <c r="AA538" s="33">
        <f>IFERROR(IF(OR($T538&lt;&gt;"Delivered",$S538="",$K538=""),"",ROUND(MAX(0,($S538-$K538)*1440),0)),"")</f>
        <v/>
      </c>
      <c r="AB538" s="53">
        <f>IFERROR(IF(OR($P538="",$O538=""),"",$P538-$O538),"")</f>
        <v/>
      </c>
      <c r="AC538" s="35">
        <f>IFERROR(IF($P538="","",ROUND($P538*'Settings'!$B$6,2)),"")</f>
        <v/>
      </c>
      <c r="AD538" s="35">
        <f>IFERROR(IF($W538="","",MAX(0,$W538-IF($X538="",0,$X538))),"")</f>
        <v/>
      </c>
      <c r="AE538" s="16">
        <f>IFERROR(IF(COUNTA($A538:$X538)=0,"",IF(OR($A538="",$B538="",$C538="",$D538="",$E538="",$F538="",$G538="",$H538="",$I538="",$L538="",$M538="",$N538="",$T538=""),"Missing required field",IF(COUNTIFS($A$4:$A$1000,$A538,$B$4:$B$1000,$B538,$C$4:$C$1000,$C538)&gt;1,"Duplicate route stop",IF(OR($J538="",$K538=""),"Missing delivery window",IF($K538&lt;=$J538,"Invalid delivery window",IF(IFERROR(INDEX('Fleet Roster'!$C$4:$C$103,MATCH($L538,'Fleet Roster'!$A$4:$A$103,0)),"Not found")&lt;&gt;"Active","Driver not active",IF(IFERROR(INDEX('Fleet Roster'!$I$4:$I$103,MATCH($M538,'Fleet Roster'!$E$4:$E$103,0)),"Not found")&lt;&gt;"Active","Vehicle unavailable",IF(AND($T538="Delivered",OR($S538="",$P538="")),"Delivered row incomplete",IF(AND(OR($T538="Attempted",$T538="Exception"),$U538=""),"Missing exception code",IF(OR(NOT(ISNUMBER($N538)),$N538&lt;0,$N538&gt;'Settings'!$B$9),"Invalid package count",IF(OR(NOT(ISNUMBER($O538)),AND($P538&lt;&gt;"",NOT(ISNUMBER($P538))),$O538&lt;0,$O538&gt;'Settings'!$B$10,$P538&lt;0,$P538&gt;'Settings'!$B$10),"Invalid miles",IF($X538&gt;$W538,"COD collected exceeds amount","OK")))))))))))),"Review row")</f>
        <v/>
      </c>
    </row>
    <row r="539">
      <c r="A539" s="51" t="n"/>
      <c r="B539" s="26" t="n"/>
      <c r="C539" s="27" t="n"/>
      <c r="D539" s="26" t="n"/>
      <c r="E539" s="26" t="n"/>
      <c r="F539" s="28" t="n"/>
      <c r="G539" s="26" t="n"/>
      <c r="H539" s="26" t="n"/>
      <c r="I539" s="29" t="n"/>
      <c r="J539" s="30" t="n"/>
      <c r="K539" s="30" t="n"/>
      <c r="L539" s="26" t="n"/>
      <c r="M539" s="26" t="n"/>
      <c r="N539" s="27" t="n"/>
      <c r="O539" s="52" t="n"/>
      <c r="P539" s="52" t="n"/>
      <c r="Q539" s="30" t="n"/>
      <c r="R539" s="30" t="n"/>
      <c r="S539" s="30" t="n"/>
      <c r="T539" s="26" t="n"/>
      <c r="U539" s="26" t="n"/>
      <c r="V539" s="28" t="n"/>
      <c r="W539" s="32" t="n"/>
      <c r="X539" s="32" t="n"/>
      <c r="Y539" s="33">
        <f>IFERROR(IF(OR($R539="",$S539=""),"",ROUND(MOD($S539-$R539,1)*1440,0)),"")</f>
        <v/>
      </c>
      <c r="Z539" s="11">
        <f>IFERROR(IF(OR($T539&lt;&gt;"Delivered",$S539="",$K539=""),"",IF($S539&lt;=$K539,"Yes","No")),"")</f>
        <v/>
      </c>
      <c r="AA539" s="33">
        <f>IFERROR(IF(OR($T539&lt;&gt;"Delivered",$S539="",$K539=""),"",ROUND(MAX(0,($S539-$K539)*1440),0)),"")</f>
        <v/>
      </c>
      <c r="AB539" s="53">
        <f>IFERROR(IF(OR($P539="",$O539=""),"",$P539-$O539),"")</f>
        <v/>
      </c>
      <c r="AC539" s="35">
        <f>IFERROR(IF($P539="","",ROUND($P539*'Settings'!$B$6,2)),"")</f>
        <v/>
      </c>
      <c r="AD539" s="35">
        <f>IFERROR(IF($W539="","",MAX(0,$W539-IF($X539="",0,$X539))),"")</f>
        <v/>
      </c>
      <c r="AE539" s="16">
        <f>IFERROR(IF(COUNTA($A539:$X539)=0,"",IF(OR($A539="",$B539="",$C539="",$D539="",$E539="",$F539="",$G539="",$H539="",$I539="",$L539="",$M539="",$N539="",$T539=""),"Missing required field",IF(COUNTIFS($A$4:$A$1000,$A539,$B$4:$B$1000,$B539,$C$4:$C$1000,$C539)&gt;1,"Duplicate route stop",IF(OR($J539="",$K539=""),"Missing delivery window",IF($K539&lt;=$J539,"Invalid delivery window",IF(IFERROR(INDEX('Fleet Roster'!$C$4:$C$103,MATCH($L539,'Fleet Roster'!$A$4:$A$103,0)),"Not found")&lt;&gt;"Active","Driver not active",IF(IFERROR(INDEX('Fleet Roster'!$I$4:$I$103,MATCH($M539,'Fleet Roster'!$E$4:$E$103,0)),"Not found")&lt;&gt;"Active","Vehicle unavailable",IF(AND($T539="Delivered",OR($S539="",$P539="")),"Delivered row incomplete",IF(AND(OR($T539="Attempted",$T539="Exception"),$U539=""),"Missing exception code",IF(OR(NOT(ISNUMBER($N539)),$N539&lt;0,$N539&gt;'Settings'!$B$9),"Invalid package count",IF(OR(NOT(ISNUMBER($O539)),AND($P539&lt;&gt;"",NOT(ISNUMBER($P539))),$O539&lt;0,$O539&gt;'Settings'!$B$10,$P539&lt;0,$P539&gt;'Settings'!$B$10),"Invalid miles",IF($X539&gt;$W539,"COD collected exceeds amount","OK")))))))))))),"Review row")</f>
        <v/>
      </c>
    </row>
    <row r="540">
      <c r="A540" s="51" t="n"/>
      <c r="B540" s="26" t="n"/>
      <c r="C540" s="27" t="n"/>
      <c r="D540" s="26" t="n"/>
      <c r="E540" s="26" t="n"/>
      <c r="F540" s="28" t="n"/>
      <c r="G540" s="26" t="n"/>
      <c r="H540" s="26" t="n"/>
      <c r="I540" s="29" t="n"/>
      <c r="J540" s="30" t="n"/>
      <c r="K540" s="30" t="n"/>
      <c r="L540" s="26" t="n"/>
      <c r="M540" s="26" t="n"/>
      <c r="N540" s="27" t="n"/>
      <c r="O540" s="52" t="n"/>
      <c r="P540" s="52" t="n"/>
      <c r="Q540" s="30" t="n"/>
      <c r="R540" s="30" t="n"/>
      <c r="S540" s="30" t="n"/>
      <c r="T540" s="26" t="n"/>
      <c r="U540" s="26" t="n"/>
      <c r="V540" s="28" t="n"/>
      <c r="W540" s="32" t="n"/>
      <c r="X540" s="32" t="n"/>
      <c r="Y540" s="33">
        <f>IFERROR(IF(OR($R540="",$S540=""),"",ROUND(MOD($S540-$R540,1)*1440,0)),"")</f>
        <v/>
      </c>
      <c r="Z540" s="11">
        <f>IFERROR(IF(OR($T540&lt;&gt;"Delivered",$S540="",$K540=""),"",IF($S540&lt;=$K540,"Yes","No")),"")</f>
        <v/>
      </c>
      <c r="AA540" s="33">
        <f>IFERROR(IF(OR($T540&lt;&gt;"Delivered",$S540="",$K540=""),"",ROUND(MAX(0,($S540-$K540)*1440),0)),"")</f>
        <v/>
      </c>
      <c r="AB540" s="53">
        <f>IFERROR(IF(OR($P540="",$O540=""),"",$P540-$O540),"")</f>
        <v/>
      </c>
      <c r="AC540" s="35">
        <f>IFERROR(IF($P540="","",ROUND($P540*'Settings'!$B$6,2)),"")</f>
        <v/>
      </c>
      <c r="AD540" s="35">
        <f>IFERROR(IF($W540="","",MAX(0,$W540-IF($X540="",0,$X540))),"")</f>
        <v/>
      </c>
      <c r="AE540" s="16">
        <f>IFERROR(IF(COUNTA($A540:$X540)=0,"",IF(OR($A540="",$B540="",$C540="",$D540="",$E540="",$F540="",$G540="",$H540="",$I540="",$L540="",$M540="",$N540="",$T540=""),"Missing required field",IF(COUNTIFS($A$4:$A$1000,$A540,$B$4:$B$1000,$B540,$C$4:$C$1000,$C540)&gt;1,"Duplicate route stop",IF(OR($J540="",$K540=""),"Missing delivery window",IF($K540&lt;=$J540,"Invalid delivery window",IF(IFERROR(INDEX('Fleet Roster'!$C$4:$C$103,MATCH($L540,'Fleet Roster'!$A$4:$A$103,0)),"Not found")&lt;&gt;"Active","Driver not active",IF(IFERROR(INDEX('Fleet Roster'!$I$4:$I$103,MATCH($M540,'Fleet Roster'!$E$4:$E$103,0)),"Not found")&lt;&gt;"Active","Vehicle unavailable",IF(AND($T540="Delivered",OR($S540="",$P540="")),"Delivered row incomplete",IF(AND(OR($T540="Attempted",$T540="Exception"),$U540=""),"Missing exception code",IF(OR(NOT(ISNUMBER($N540)),$N540&lt;0,$N540&gt;'Settings'!$B$9),"Invalid package count",IF(OR(NOT(ISNUMBER($O540)),AND($P540&lt;&gt;"",NOT(ISNUMBER($P540))),$O540&lt;0,$O540&gt;'Settings'!$B$10,$P540&lt;0,$P540&gt;'Settings'!$B$10),"Invalid miles",IF($X540&gt;$W540,"COD collected exceeds amount","OK")))))))))))),"Review row")</f>
        <v/>
      </c>
    </row>
    <row r="541">
      <c r="A541" s="51" t="n"/>
      <c r="B541" s="26" t="n"/>
      <c r="C541" s="27" t="n"/>
      <c r="D541" s="26" t="n"/>
      <c r="E541" s="26" t="n"/>
      <c r="F541" s="28" t="n"/>
      <c r="G541" s="26" t="n"/>
      <c r="H541" s="26" t="n"/>
      <c r="I541" s="29" t="n"/>
      <c r="J541" s="30" t="n"/>
      <c r="K541" s="30" t="n"/>
      <c r="L541" s="26" t="n"/>
      <c r="M541" s="26" t="n"/>
      <c r="N541" s="27" t="n"/>
      <c r="O541" s="52" t="n"/>
      <c r="P541" s="52" t="n"/>
      <c r="Q541" s="30" t="n"/>
      <c r="R541" s="30" t="n"/>
      <c r="S541" s="30" t="n"/>
      <c r="T541" s="26" t="n"/>
      <c r="U541" s="26" t="n"/>
      <c r="V541" s="28" t="n"/>
      <c r="W541" s="32" t="n"/>
      <c r="X541" s="32" t="n"/>
      <c r="Y541" s="33">
        <f>IFERROR(IF(OR($R541="",$S541=""),"",ROUND(MOD($S541-$R541,1)*1440,0)),"")</f>
        <v/>
      </c>
      <c r="Z541" s="11">
        <f>IFERROR(IF(OR($T541&lt;&gt;"Delivered",$S541="",$K541=""),"",IF($S541&lt;=$K541,"Yes","No")),"")</f>
        <v/>
      </c>
      <c r="AA541" s="33">
        <f>IFERROR(IF(OR($T541&lt;&gt;"Delivered",$S541="",$K541=""),"",ROUND(MAX(0,($S541-$K541)*1440),0)),"")</f>
        <v/>
      </c>
      <c r="AB541" s="53">
        <f>IFERROR(IF(OR($P541="",$O541=""),"",$P541-$O541),"")</f>
        <v/>
      </c>
      <c r="AC541" s="35">
        <f>IFERROR(IF($P541="","",ROUND($P541*'Settings'!$B$6,2)),"")</f>
        <v/>
      </c>
      <c r="AD541" s="35">
        <f>IFERROR(IF($W541="","",MAX(0,$W541-IF($X541="",0,$X541))),"")</f>
        <v/>
      </c>
      <c r="AE541" s="16">
        <f>IFERROR(IF(COUNTA($A541:$X541)=0,"",IF(OR($A541="",$B541="",$C541="",$D541="",$E541="",$F541="",$G541="",$H541="",$I541="",$L541="",$M541="",$N541="",$T541=""),"Missing required field",IF(COUNTIFS($A$4:$A$1000,$A541,$B$4:$B$1000,$B541,$C$4:$C$1000,$C541)&gt;1,"Duplicate route stop",IF(OR($J541="",$K541=""),"Missing delivery window",IF($K541&lt;=$J541,"Invalid delivery window",IF(IFERROR(INDEX('Fleet Roster'!$C$4:$C$103,MATCH($L541,'Fleet Roster'!$A$4:$A$103,0)),"Not found")&lt;&gt;"Active","Driver not active",IF(IFERROR(INDEX('Fleet Roster'!$I$4:$I$103,MATCH($M541,'Fleet Roster'!$E$4:$E$103,0)),"Not found")&lt;&gt;"Active","Vehicle unavailable",IF(AND($T541="Delivered",OR($S541="",$P541="")),"Delivered row incomplete",IF(AND(OR($T541="Attempted",$T541="Exception"),$U541=""),"Missing exception code",IF(OR(NOT(ISNUMBER($N541)),$N541&lt;0,$N541&gt;'Settings'!$B$9),"Invalid package count",IF(OR(NOT(ISNUMBER($O541)),AND($P541&lt;&gt;"",NOT(ISNUMBER($P541))),$O541&lt;0,$O541&gt;'Settings'!$B$10,$P541&lt;0,$P541&gt;'Settings'!$B$10),"Invalid miles",IF($X541&gt;$W541,"COD collected exceeds amount","OK")))))))))))),"Review row")</f>
        <v/>
      </c>
    </row>
    <row r="542">
      <c r="A542" s="51" t="n"/>
      <c r="B542" s="26" t="n"/>
      <c r="C542" s="27" t="n"/>
      <c r="D542" s="26" t="n"/>
      <c r="E542" s="26" t="n"/>
      <c r="F542" s="28" t="n"/>
      <c r="G542" s="26" t="n"/>
      <c r="H542" s="26" t="n"/>
      <c r="I542" s="29" t="n"/>
      <c r="J542" s="30" t="n"/>
      <c r="K542" s="30" t="n"/>
      <c r="L542" s="26" t="n"/>
      <c r="M542" s="26" t="n"/>
      <c r="N542" s="27" t="n"/>
      <c r="O542" s="52" t="n"/>
      <c r="P542" s="52" t="n"/>
      <c r="Q542" s="30" t="n"/>
      <c r="R542" s="30" t="n"/>
      <c r="S542" s="30" t="n"/>
      <c r="T542" s="26" t="n"/>
      <c r="U542" s="26" t="n"/>
      <c r="V542" s="28" t="n"/>
      <c r="W542" s="32" t="n"/>
      <c r="X542" s="32" t="n"/>
      <c r="Y542" s="33">
        <f>IFERROR(IF(OR($R542="",$S542=""),"",ROUND(MOD($S542-$R542,1)*1440,0)),"")</f>
        <v/>
      </c>
      <c r="Z542" s="11">
        <f>IFERROR(IF(OR($T542&lt;&gt;"Delivered",$S542="",$K542=""),"",IF($S542&lt;=$K542,"Yes","No")),"")</f>
        <v/>
      </c>
      <c r="AA542" s="33">
        <f>IFERROR(IF(OR($T542&lt;&gt;"Delivered",$S542="",$K542=""),"",ROUND(MAX(0,($S542-$K542)*1440),0)),"")</f>
        <v/>
      </c>
      <c r="AB542" s="53">
        <f>IFERROR(IF(OR($P542="",$O542=""),"",$P542-$O542),"")</f>
        <v/>
      </c>
      <c r="AC542" s="35">
        <f>IFERROR(IF($P542="","",ROUND($P542*'Settings'!$B$6,2)),"")</f>
        <v/>
      </c>
      <c r="AD542" s="35">
        <f>IFERROR(IF($W542="","",MAX(0,$W542-IF($X542="",0,$X542))),"")</f>
        <v/>
      </c>
      <c r="AE542" s="16">
        <f>IFERROR(IF(COUNTA($A542:$X542)=0,"",IF(OR($A542="",$B542="",$C542="",$D542="",$E542="",$F542="",$G542="",$H542="",$I542="",$L542="",$M542="",$N542="",$T542=""),"Missing required field",IF(COUNTIFS($A$4:$A$1000,$A542,$B$4:$B$1000,$B542,$C$4:$C$1000,$C542)&gt;1,"Duplicate route stop",IF(OR($J542="",$K542=""),"Missing delivery window",IF($K542&lt;=$J542,"Invalid delivery window",IF(IFERROR(INDEX('Fleet Roster'!$C$4:$C$103,MATCH($L542,'Fleet Roster'!$A$4:$A$103,0)),"Not found")&lt;&gt;"Active","Driver not active",IF(IFERROR(INDEX('Fleet Roster'!$I$4:$I$103,MATCH($M542,'Fleet Roster'!$E$4:$E$103,0)),"Not found")&lt;&gt;"Active","Vehicle unavailable",IF(AND($T542="Delivered",OR($S542="",$P542="")),"Delivered row incomplete",IF(AND(OR($T542="Attempted",$T542="Exception"),$U542=""),"Missing exception code",IF(OR(NOT(ISNUMBER($N542)),$N542&lt;0,$N542&gt;'Settings'!$B$9),"Invalid package count",IF(OR(NOT(ISNUMBER($O542)),AND($P542&lt;&gt;"",NOT(ISNUMBER($P542))),$O542&lt;0,$O542&gt;'Settings'!$B$10,$P542&lt;0,$P542&gt;'Settings'!$B$10),"Invalid miles",IF($X542&gt;$W542,"COD collected exceeds amount","OK")))))))))))),"Review row")</f>
        <v/>
      </c>
    </row>
    <row r="543">
      <c r="A543" s="51" t="n"/>
      <c r="B543" s="26" t="n"/>
      <c r="C543" s="27" t="n"/>
      <c r="D543" s="26" t="n"/>
      <c r="E543" s="26" t="n"/>
      <c r="F543" s="28" t="n"/>
      <c r="G543" s="26" t="n"/>
      <c r="H543" s="26" t="n"/>
      <c r="I543" s="29" t="n"/>
      <c r="J543" s="30" t="n"/>
      <c r="K543" s="30" t="n"/>
      <c r="L543" s="26" t="n"/>
      <c r="M543" s="26" t="n"/>
      <c r="N543" s="27" t="n"/>
      <c r="O543" s="52" t="n"/>
      <c r="P543" s="52" t="n"/>
      <c r="Q543" s="30" t="n"/>
      <c r="R543" s="30" t="n"/>
      <c r="S543" s="30" t="n"/>
      <c r="T543" s="26" t="n"/>
      <c r="U543" s="26" t="n"/>
      <c r="V543" s="28" t="n"/>
      <c r="W543" s="32" t="n"/>
      <c r="X543" s="32" t="n"/>
      <c r="Y543" s="33">
        <f>IFERROR(IF(OR($R543="",$S543=""),"",ROUND(MOD($S543-$R543,1)*1440,0)),"")</f>
        <v/>
      </c>
      <c r="Z543" s="11">
        <f>IFERROR(IF(OR($T543&lt;&gt;"Delivered",$S543="",$K543=""),"",IF($S543&lt;=$K543,"Yes","No")),"")</f>
        <v/>
      </c>
      <c r="AA543" s="33">
        <f>IFERROR(IF(OR($T543&lt;&gt;"Delivered",$S543="",$K543=""),"",ROUND(MAX(0,($S543-$K543)*1440),0)),"")</f>
        <v/>
      </c>
      <c r="AB543" s="53">
        <f>IFERROR(IF(OR($P543="",$O543=""),"",$P543-$O543),"")</f>
        <v/>
      </c>
      <c r="AC543" s="35">
        <f>IFERROR(IF($P543="","",ROUND($P543*'Settings'!$B$6,2)),"")</f>
        <v/>
      </c>
      <c r="AD543" s="35">
        <f>IFERROR(IF($W543="","",MAX(0,$W543-IF($X543="",0,$X543))),"")</f>
        <v/>
      </c>
      <c r="AE543" s="16">
        <f>IFERROR(IF(COUNTA($A543:$X543)=0,"",IF(OR($A543="",$B543="",$C543="",$D543="",$E543="",$F543="",$G543="",$H543="",$I543="",$L543="",$M543="",$N543="",$T543=""),"Missing required field",IF(COUNTIFS($A$4:$A$1000,$A543,$B$4:$B$1000,$B543,$C$4:$C$1000,$C543)&gt;1,"Duplicate route stop",IF(OR($J543="",$K543=""),"Missing delivery window",IF($K543&lt;=$J543,"Invalid delivery window",IF(IFERROR(INDEX('Fleet Roster'!$C$4:$C$103,MATCH($L543,'Fleet Roster'!$A$4:$A$103,0)),"Not found")&lt;&gt;"Active","Driver not active",IF(IFERROR(INDEX('Fleet Roster'!$I$4:$I$103,MATCH($M543,'Fleet Roster'!$E$4:$E$103,0)),"Not found")&lt;&gt;"Active","Vehicle unavailable",IF(AND($T543="Delivered",OR($S543="",$P543="")),"Delivered row incomplete",IF(AND(OR($T543="Attempted",$T543="Exception"),$U543=""),"Missing exception code",IF(OR(NOT(ISNUMBER($N543)),$N543&lt;0,$N543&gt;'Settings'!$B$9),"Invalid package count",IF(OR(NOT(ISNUMBER($O543)),AND($P543&lt;&gt;"",NOT(ISNUMBER($P543))),$O543&lt;0,$O543&gt;'Settings'!$B$10,$P543&lt;0,$P543&gt;'Settings'!$B$10),"Invalid miles",IF($X543&gt;$W543,"COD collected exceeds amount","OK")))))))))))),"Review row")</f>
        <v/>
      </c>
    </row>
    <row r="544">
      <c r="A544" s="51" t="n"/>
      <c r="B544" s="26" t="n"/>
      <c r="C544" s="27" t="n"/>
      <c r="D544" s="26" t="n"/>
      <c r="E544" s="26" t="n"/>
      <c r="F544" s="28" t="n"/>
      <c r="G544" s="26" t="n"/>
      <c r="H544" s="26" t="n"/>
      <c r="I544" s="29" t="n"/>
      <c r="J544" s="30" t="n"/>
      <c r="K544" s="30" t="n"/>
      <c r="L544" s="26" t="n"/>
      <c r="M544" s="26" t="n"/>
      <c r="N544" s="27" t="n"/>
      <c r="O544" s="52" t="n"/>
      <c r="P544" s="52" t="n"/>
      <c r="Q544" s="30" t="n"/>
      <c r="R544" s="30" t="n"/>
      <c r="S544" s="30" t="n"/>
      <c r="T544" s="26" t="n"/>
      <c r="U544" s="26" t="n"/>
      <c r="V544" s="28" t="n"/>
      <c r="W544" s="32" t="n"/>
      <c r="X544" s="32" t="n"/>
      <c r="Y544" s="33">
        <f>IFERROR(IF(OR($R544="",$S544=""),"",ROUND(MOD($S544-$R544,1)*1440,0)),"")</f>
        <v/>
      </c>
      <c r="Z544" s="11">
        <f>IFERROR(IF(OR($T544&lt;&gt;"Delivered",$S544="",$K544=""),"",IF($S544&lt;=$K544,"Yes","No")),"")</f>
        <v/>
      </c>
      <c r="AA544" s="33">
        <f>IFERROR(IF(OR($T544&lt;&gt;"Delivered",$S544="",$K544=""),"",ROUND(MAX(0,($S544-$K544)*1440),0)),"")</f>
        <v/>
      </c>
      <c r="AB544" s="53">
        <f>IFERROR(IF(OR($P544="",$O544=""),"",$P544-$O544),"")</f>
        <v/>
      </c>
      <c r="AC544" s="35">
        <f>IFERROR(IF($P544="","",ROUND($P544*'Settings'!$B$6,2)),"")</f>
        <v/>
      </c>
      <c r="AD544" s="35">
        <f>IFERROR(IF($W544="","",MAX(0,$W544-IF($X544="",0,$X544))),"")</f>
        <v/>
      </c>
      <c r="AE544" s="16">
        <f>IFERROR(IF(COUNTA($A544:$X544)=0,"",IF(OR($A544="",$B544="",$C544="",$D544="",$E544="",$F544="",$G544="",$H544="",$I544="",$L544="",$M544="",$N544="",$T544=""),"Missing required field",IF(COUNTIFS($A$4:$A$1000,$A544,$B$4:$B$1000,$B544,$C$4:$C$1000,$C544)&gt;1,"Duplicate route stop",IF(OR($J544="",$K544=""),"Missing delivery window",IF($K544&lt;=$J544,"Invalid delivery window",IF(IFERROR(INDEX('Fleet Roster'!$C$4:$C$103,MATCH($L544,'Fleet Roster'!$A$4:$A$103,0)),"Not found")&lt;&gt;"Active","Driver not active",IF(IFERROR(INDEX('Fleet Roster'!$I$4:$I$103,MATCH($M544,'Fleet Roster'!$E$4:$E$103,0)),"Not found")&lt;&gt;"Active","Vehicle unavailable",IF(AND($T544="Delivered",OR($S544="",$P544="")),"Delivered row incomplete",IF(AND(OR($T544="Attempted",$T544="Exception"),$U544=""),"Missing exception code",IF(OR(NOT(ISNUMBER($N544)),$N544&lt;0,$N544&gt;'Settings'!$B$9),"Invalid package count",IF(OR(NOT(ISNUMBER($O544)),AND($P544&lt;&gt;"",NOT(ISNUMBER($P544))),$O544&lt;0,$O544&gt;'Settings'!$B$10,$P544&lt;0,$P544&gt;'Settings'!$B$10),"Invalid miles",IF($X544&gt;$W544,"COD collected exceeds amount","OK")))))))))))),"Review row")</f>
        <v/>
      </c>
    </row>
    <row r="545">
      <c r="A545" s="51" t="n"/>
      <c r="B545" s="26" t="n"/>
      <c r="C545" s="27" t="n"/>
      <c r="D545" s="26" t="n"/>
      <c r="E545" s="26" t="n"/>
      <c r="F545" s="28" t="n"/>
      <c r="G545" s="26" t="n"/>
      <c r="H545" s="26" t="n"/>
      <c r="I545" s="29" t="n"/>
      <c r="J545" s="30" t="n"/>
      <c r="K545" s="30" t="n"/>
      <c r="L545" s="26" t="n"/>
      <c r="M545" s="26" t="n"/>
      <c r="N545" s="27" t="n"/>
      <c r="O545" s="52" t="n"/>
      <c r="P545" s="52" t="n"/>
      <c r="Q545" s="30" t="n"/>
      <c r="R545" s="30" t="n"/>
      <c r="S545" s="30" t="n"/>
      <c r="T545" s="26" t="n"/>
      <c r="U545" s="26" t="n"/>
      <c r="V545" s="28" t="n"/>
      <c r="W545" s="32" t="n"/>
      <c r="X545" s="32" t="n"/>
      <c r="Y545" s="33">
        <f>IFERROR(IF(OR($R545="",$S545=""),"",ROUND(MOD($S545-$R545,1)*1440,0)),"")</f>
        <v/>
      </c>
      <c r="Z545" s="11">
        <f>IFERROR(IF(OR($T545&lt;&gt;"Delivered",$S545="",$K545=""),"",IF($S545&lt;=$K545,"Yes","No")),"")</f>
        <v/>
      </c>
      <c r="AA545" s="33">
        <f>IFERROR(IF(OR($T545&lt;&gt;"Delivered",$S545="",$K545=""),"",ROUND(MAX(0,($S545-$K545)*1440),0)),"")</f>
        <v/>
      </c>
      <c r="AB545" s="53">
        <f>IFERROR(IF(OR($P545="",$O545=""),"",$P545-$O545),"")</f>
        <v/>
      </c>
      <c r="AC545" s="35">
        <f>IFERROR(IF($P545="","",ROUND($P545*'Settings'!$B$6,2)),"")</f>
        <v/>
      </c>
      <c r="AD545" s="35">
        <f>IFERROR(IF($W545="","",MAX(0,$W545-IF($X545="",0,$X545))),"")</f>
        <v/>
      </c>
      <c r="AE545" s="16">
        <f>IFERROR(IF(COUNTA($A545:$X545)=0,"",IF(OR($A545="",$B545="",$C545="",$D545="",$E545="",$F545="",$G545="",$H545="",$I545="",$L545="",$M545="",$N545="",$T545=""),"Missing required field",IF(COUNTIFS($A$4:$A$1000,$A545,$B$4:$B$1000,$B545,$C$4:$C$1000,$C545)&gt;1,"Duplicate route stop",IF(OR($J545="",$K545=""),"Missing delivery window",IF($K545&lt;=$J545,"Invalid delivery window",IF(IFERROR(INDEX('Fleet Roster'!$C$4:$C$103,MATCH($L545,'Fleet Roster'!$A$4:$A$103,0)),"Not found")&lt;&gt;"Active","Driver not active",IF(IFERROR(INDEX('Fleet Roster'!$I$4:$I$103,MATCH($M545,'Fleet Roster'!$E$4:$E$103,0)),"Not found")&lt;&gt;"Active","Vehicle unavailable",IF(AND($T545="Delivered",OR($S545="",$P545="")),"Delivered row incomplete",IF(AND(OR($T545="Attempted",$T545="Exception"),$U545=""),"Missing exception code",IF(OR(NOT(ISNUMBER($N545)),$N545&lt;0,$N545&gt;'Settings'!$B$9),"Invalid package count",IF(OR(NOT(ISNUMBER($O545)),AND($P545&lt;&gt;"",NOT(ISNUMBER($P545))),$O545&lt;0,$O545&gt;'Settings'!$B$10,$P545&lt;0,$P545&gt;'Settings'!$B$10),"Invalid miles",IF($X545&gt;$W545,"COD collected exceeds amount","OK")))))))))))),"Review row")</f>
        <v/>
      </c>
    </row>
    <row r="546">
      <c r="A546" s="51" t="n"/>
      <c r="B546" s="26" t="n"/>
      <c r="C546" s="27" t="n"/>
      <c r="D546" s="26" t="n"/>
      <c r="E546" s="26" t="n"/>
      <c r="F546" s="28" t="n"/>
      <c r="G546" s="26" t="n"/>
      <c r="H546" s="26" t="n"/>
      <c r="I546" s="29" t="n"/>
      <c r="J546" s="30" t="n"/>
      <c r="K546" s="30" t="n"/>
      <c r="L546" s="26" t="n"/>
      <c r="M546" s="26" t="n"/>
      <c r="N546" s="27" t="n"/>
      <c r="O546" s="52" t="n"/>
      <c r="P546" s="52" t="n"/>
      <c r="Q546" s="30" t="n"/>
      <c r="R546" s="30" t="n"/>
      <c r="S546" s="30" t="n"/>
      <c r="T546" s="26" t="n"/>
      <c r="U546" s="26" t="n"/>
      <c r="V546" s="28" t="n"/>
      <c r="W546" s="32" t="n"/>
      <c r="X546" s="32" t="n"/>
      <c r="Y546" s="33">
        <f>IFERROR(IF(OR($R546="",$S546=""),"",ROUND(MOD($S546-$R546,1)*1440,0)),"")</f>
        <v/>
      </c>
      <c r="Z546" s="11">
        <f>IFERROR(IF(OR($T546&lt;&gt;"Delivered",$S546="",$K546=""),"",IF($S546&lt;=$K546,"Yes","No")),"")</f>
        <v/>
      </c>
      <c r="AA546" s="33">
        <f>IFERROR(IF(OR($T546&lt;&gt;"Delivered",$S546="",$K546=""),"",ROUND(MAX(0,($S546-$K546)*1440),0)),"")</f>
        <v/>
      </c>
      <c r="AB546" s="53">
        <f>IFERROR(IF(OR($P546="",$O546=""),"",$P546-$O546),"")</f>
        <v/>
      </c>
      <c r="AC546" s="35">
        <f>IFERROR(IF($P546="","",ROUND($P546*'Settings'!$B$6,2)),"")</f>
        <v/>
      </c>
      <c r="AD546" s="35">
        <f>IFERROR(IF($W546="","",MAX(0,$W546-IF($X546="",0,$X546))),"")</f>
        <v/>
      </c>
      <c r="AE546" s="16">
        <f>IFERROR(IF(COUNTA($A546:$X546)=0,"",IF(OR($A546="",$B546="",$C546="",$D546="",$E546="",$F546="",$G546="",$H546="",$I546="",$L546="",$M546="",$N546="",$T546=""),"Missing required field",IF(COUNTIFS($A$4:$A$1000,$A546,$B$4:$B$1000,$B546,$C$4:$C$1000,$C546)&gt;1,"Duplicate route stop",IF(OR($J546="",$K546=""),"Missing delivery window",IF($K546&lt;=$J546,"Invalid delivery window",IF(IFERROR(INDEX('Fleet Roster'!$C$4:$C$103,MATCH($L546,'Fleet Roster'!$A$4:$A$103,0)),"Not found")&lt;&gt;"Active","Driver not active",IF(IFERROR(INDEX('Fleet Roster'!$I$4:$I$103,MATCH($M546,'Fleet Roster'!$E$4:$E$103,0)),"Not found")&lt;&gt;"Active","Vehicle unavailable",IF(AND($T546="Delivered",OR($S546="",$P546="")),"Delivered row incomplete",IF(AND(OR($T546="Attempted",$T546="Exception"),$U546=""),"Missing exception code",IF(OR(NOT(ISNUMBER($N546)),$N546&lt;0,$N546&gt;'Settings'!$B$9),"Invalid package count",IF(OR(NOT(ISNUMBER($O546)),AND($P546&lt;&gt;"",NOT(ISNUMBER($P546))),$O546&lt;0,$O546&gt;'Settings'!$B$10,$P546&lt;0,$P546&gt;'Settings'!$B$10),"Invalid miles",IF($X546&gt;$W546,"COD collected exceeds amount","OK")))))))))))),"Review row")</f>
        <v/>
      </c>
    </row>
    <row r="547">
      <c r="A547" s="51" t="n"/>
      <c r="B547" s="26" t="n"/>
      <c r="C547" s="27" t="n"/>
      <c r="D547" s="26" t="n"/>
      <c r="E547" s="26" t="n"/>
      <c r="F547" s="28" t="n"/>
      <c r="G547" s="26" t="n"/>
      <c r="H547" s="26" t="n"/>
      <c r="I547" s="29" t="n"/>
      <c r="J547" s="30" t="n"/>
      <c r="K547" s="30" t="n"/>
      <c r="L547" s="26" t="n"/>
      <c r="M547" s="26" t="n"/>
      <c r="N547" s="27" t="n"/>
      <c r="O547" s="52" t="n"/>
      <c r="P547" s="52" t="n"/>
      <c r="Q547" s="30" t="n"/>
      <c r="R547" s="30" t="n"/>
      <c r="S547" s="30" t="n"/>
      <c r="T547" s="26" t="n"/>
      <c r="U547" s="26" t="n"/>
      <c r="V547" s="28" t="n"/>
      <c r="W547" s="32" t="n"/>
      <c r="X547" s="32" t="n"/>
      <c r="Y547" s="33">
        <f>IFERROR(IF(OR($R547="",$S547=""),"",ROUND(MOD($S547-$R547,1)*1440,0)),"")</f>
        <v/>
      </c>
      <c r="Z547" s="11">
        <f>IFERROR(IF(OR($T547&lt;&gt;"Delivered",$S547="",$K547=""),"",IF($S547&lt;=$K547,"Yes","No")),"")</f>
        <v/>
      </c>
      <c r="AA547" s="33">
        <f>IFERROR(IF(OR($T547&lt;&gt;"Delivered",$S547="",$K547=""),"",ROUND(MAX(0,($S547-$K547)*1440),0)),"")</f>
        <v/>
      </c>
      <c r="AB547" s="53">
        <f>IFERROR(IF(OR($P547="",$O547=""),"",$P547-$O547),"")</f>
        <v/>
      </c>
      <c r="AC547" s="35">
        <f>IFERROR(IF($P547="","",ROUND($P547*'Settings'!$B$6,2)),"")</f>
        <v/>
      </c>
      <c r="AD547" s="35">
        <f>IFERROR(IF($W547="","",MAX(0,$W547-IF($X547="",0,$X547))),"")</f>
        <v/>
      </c>
      <c r="AE547" s="16">
        <f>IFERROR(IF(COUNTA($A547:$X547)=0,"",IF(OR($A547="",$B547="",$C547="",$D547="",$E547="",$F547="",$G547="",$H547="",$I547="",$L547="",$M547="",$N547="",$T547=""),"Missing required field",IF(COUNTIFS($A$4:$A$1000,$A547,$B$4:$B$1000,$B547,$C$4:$C$1000,$C547)&gt;1,"Duplicate route stop",IF(OR($J547="",$K547=""),"Missing delivery window",IF($K547&lt;=$J547,"Invalid delivery window",IF(IFERROR(INDEX('Fleet Roster'!$C$4:$C$103,MATCH($L547,'Fleet Roster'!$A$4:$A$103,0)),"Not found")&lt;&gt;"Active","Driver not active",IF(IFERROR(INDEX('Fleet Roster'!$I$4:$I$103,MATCH($M547,'Fleet Roster'!$E$4:$E$103,0)),"Not found")&lt;&gt;"Active","Vehicle unavailable",IF(AND($T547="Delivered",OR($S547="",$P547="")),"Delivered row incomplete",IF(AND(OR($T547="Attempted",$T547="Exception"),$U547=""),"Missing exception code",IF(OR(NOT(ISNUMBER($N547)),$N547&lt;0,$N547&gt;'Settings'!$B$9),"Invalid package count",IF(OR(NOT(ISNUMBER($O547)),AND($P547&lt;&gt;"",NOT(ISNUMBER($P547))),$O547&lt;0,$O547&gt;'Settings'!$B$10,$P547&lt;0,$P547&gt;'Settings'!$B$10),"Invalid miles",IF($X547&gt;$W547,"COD collected exceeds amount","OK")))))))))))),"Review row")</f>
        <v/>
      </c>
    </row>
    <row r="548">
      <c r="A548" s="51" t="n"/>
      <c r="B548" s="26" t="n"/>
      <c r="C548" s="27" t="n"/>
      <c r="D548" s="26" t="n"/>
      <c r="E548" s="26" t="n"/>
      <c r="F548" s="28" t="n"/>
      <c r="G548" s="26" t="n"/>
      <c r="H548" s="26" t="n"/>
      <c r="I548" s="29" t="n"/>
      <c r="J548" s="30" t="n"/>
      <c r="K548" s="30" t="n"/>
      <c r="L548" s="26" t="n"/>
      <c r="M548" s="26" t="n"/>
      <c r="N548" s="27" t="n"/>
      <c r="O548" s="52" t="n"/>
      <c r="P548" s="52" t="n"/>
      <c r="Q548" s="30" t="n"/>
      <c r="R548" s="30" t="n"/>
      <c r="S548" s="30" t="n"/>
      <c r="T548" s="26" t="n"/>
      <c r="U548" s="26" t="n"/>
      <c r="V548" s="28" t="n"/>
      <c r="W548" s="32" t="n"/>
      <c r="X548" s="32" t="n"/>
      <c r="Y548" s="33">
        <f>IFERROR(IF(OR($R548="",$S548=""),"",ROUND(MOD($S548-$R548,1)*1440,0)),"")</f>
        <v/>
      </c>
      <c r="Z548" s="11">
        <f>IFERROR(IF(OR($T548&lt;&gt;"Delivered",$S548="",$K548=""),"",IF($S548&lt;=$K548,"Yes","No")),"")</f>
        <v/>
      </c>
      <c r="AA548" s="33">
        <f>IFERROR(IF(OR($T548&lt;&gt;"Delivered",$S548="",$K548=""),"",ROUND(MAX(0,($S548-$K548)*1440),0)),"")</f>
        <v/>
      </c>
      <c r="AB548" s="53">
        <f>IFERROR(IF(OR($P548="",$O548=""),"",$P548-$O548),"")</f>
        <v/>
      </c>
      <c r="AC548" s="35">
        <f>IFERROR(IF($P548="","",ROUND($P548*'Settings'!$B$6,2)),"")</f>
        <v/>
      </c>
      <c r="AD548" s="35">
        <f>IFERROR(IF($W548="","",MAX(0,$W548-IF($X548="",0,$X548))),"")</f>
        <v/>
      </c>
      <c r="AE548" s="16">
        <f>IFERROR(IF(COUNTA($A548:$X548)=0,"",IF(OR($A548="",$B548="",$C548="",$D548="",$E548="",$F548="",$G548="",$H548="",$I548="",$L548="",$M548="",$N548="",$T548=""),"Missing required field",IF(COUNTIFS($A$4:$A$1000,$A548,$B$4:$B$1000,$B548,$C$4:$C$1000,$C548)&gt;1,"Duplicate route stop",IF(OR($J548="",$K548=""),"Missing delivery window",IF($K548&lt;=$J548,"Invalid delivery window",IF(IFERROR(INDEX('Fleet Roster'!$C$4:$C$103,MATCH($L548,'Fleet Roster'!$A$4:$A$103,0)),"Not found")&lt;&gt;"Active","Driver not active",IF(IFERROR(INDEX('Fleet Roster'!$I$4:$I$103,MATCH($M548,'Fleet Roster'!$E$4:$E$103,0)),"Not found")&lt;&gt;"Active","Vehicle unavailable",IF(AND($T548="Delivered",OR($S548="",$P548="")),"Delivered row incomplete",IF(AND(OR($T548="Attempted",$T548="Exception"),$U548=""),"Missing exception code",IF(OR(NOT(ISNUMBER($N548)),$N548&lt;0,$N548&gt;'Settings'!$B$9),"Invalid package count",IF(OR(NOT(ISNUMBER($O548)),AND($P548&lt;&gt;"",NOT(ISNUMBER($P548))),$O548&lt;0,$O548&gt;'Settings'!$B$10,$P548&lt;0,$P548&gt;'Settings'!$B$10),"Invalid miles",IF($X548&gt;$W548,"COD collected exceeds amount","OK")))))))))))),"Review row")</f>
        <v/>
      </c>
    </row>
    <row r="549">
      <c r="A549" s="51" t="n"/>
      <c r="B549" s="26" t="n"/>
      <c r="C549" s="27" t="n"/>
      <c r="D549" s="26" t="n"/>
      <c r="E549" s="26" t="n"/>
      <c r="F549" s="28" t="n"/>
      <c r="G549" s="26" t="n"/>
      <c r="H549" s="26" t="n"/>
      <c r="I549" s="29" t="n"/>
      <c r="J549" s="30" t="n"/>
      <c r="K549" s="30" t="n"/>
      <c r="L549" s="26" t="n"/>
      <c r="M549" s="26" t="n"/>
      <c r="N549" s="27" t="n"/>
      <c r="O549" s="52" t="n"/>
      <c r="P549" s="52" t="n"/>
      <c r="Q549" s="30" t="n"/>
      <c r="R549" s="30" t="n"/>
      <c r="S549" s="30" t="n"/>
      <c r="T549" s="26" t="n"/>
      <c r="U549" s="26" t="n"/>
      <c r="V549" s="28" t="n"/>
      <c r="W549" s="32" t="n"/>
      <c r="X549" s="32" t="n"/>
      <c r="Y549" s="33">
        <f>IFERROR(IF(OR($R549="",$S549=""),"",ROUND(MOD($S549-$R549,1)*1440,0)),"")</f>
        <v/>
      </c>
      <c r="Z549" s="11">
        <f>IFERROR(IF(OR($T549&lt;&gt;"Delivered",$S549="",$K549=""),"",IF($S549&lt;=$K549,"Yes","No")),"")</f>
        <v/>
      </c>
      <c r="AA549" s="33">
        <f>IFERROR(IF(OR($T549&lt;&gt;"Delivered",$S549="",$K549=""),"",ROUND(MAX(0,($S549-$K549)*1440),0)),"")</f>
        <v/>
      </c>
      <c r="AB549" s="53">
        <f>IFERROR(IF(OR($P549="",$O549=""),"",$P549-$O549),"")</f>
        <v/>
      </c>
      <c r="AC549" s="35">
        <f>IFERROR(IF($P549="","",ROUND($P549*'Settings'!$B$6,2)),"")</f>
        <v/>
      </c>
      <c r="AD549" s="35">
        <f>IFERROR(IF($W549="","",MAX(0,$W549-IF($X549="",0,$X549))),"")</f>
        <v/>
      </c>
      <c r="AE549" s="16">
        <f>IFERROR(IF(COUNTA($A549:$X549)=0,"",IF(OR($A549="",$B549="",$C549="",$D549="",$E549="",$F549="",$G549="",$H549="",$I549="",$L549="",$M549="",$N549="",$T549=""),"Missing required field",IF(COUNTIFS($A$4:$A$1000,$A549,$B$4:$B$1000,$B549,$C$4:$C$1000,$C549)&gt;1,"Duplicate route stop",IF(OR($J549="",$K549=""),"Missing delivery window",IF($K549&lt;=$J549,"Invalid delivery window",IF(IFERROR(INDEX('Fleet Roster'!$C$4:$C$103,MATCH($L549,'Fleet Roster'!$A$4:$A$103,0)),"Not found")&lt;&gt;"Active","Driver not active",IF(IFERROR(INDEX('Fleet Roster'!$I$4:$I$103,MATCH($M549,'Fleet Roster'!$E$4:$E$103,0)),"Not found")&lt;&gt;"Active","Vehicle unavailable",IF(AND($T549="Delivered",OR($S549="",$P549="")),"Delivered row incomplete",IF(AND(OR($T549="Attempted",$T549="Exception"),$U549=""),"Missing exception code",IF(OR(NOT(ISNUMBER($N549)),$N549&lt;0,$N549&gt;'Settings'!$B$9),"Invalid package count",IF(OR(NOT(ISNUMBER($O549)),AND($P549&lt;&gt;"",NOT(ISNUMBER($P549))),$O549&lt;0,$O549&gt;'Settings'!$B$10,$P549&lt;0,$P549&gt;'Settings'!$B$10),"Invalid miles",IF($X549&gt;$W549,"COD collected exceeds amount","OK")))))))))))),"Review row")</f>
        <v/>
      </c>
    </row>
    <row r="550">
      <c r="A550" s="51" t="n"/>
      <c r="B550" s="26" t="n"/>
      <c r="C550" s="27" t="n"/>
      <c r="D550" s="26" t="n"/>
      <c r="E550" s="26" t="n"/>
      <c r="F550" s="28" t="n"/>
      <c r="G550" s="26" t="n"/>
      <c r="H550" s="26" t="n"/>
      <c r="I550" s="29" t="n"/>
      <c r="J550" s="30" t="n"/>
      <c r="K550" s="30" t="n"/>
      <c r="L550" s="26" t="n"/>
      <c r="M550" s="26" t="n"/>
      <c r="N550" s="27" t="n"/>
      <c r="O550" s="52" t="n"/>
      <c r="P550" s="52" t="n"/>
      <c r="Q550" s="30" t="n"/>
      <c r="R550" s="30" t="n"/>
      <c r="S550" s="30" t="n"/>
      <c r="T550" s="26" t="n"/>
      <c r="U550" s="26" t="n"/>
      <c r="V550" s="28" t="n"/>
      <c r="W550" s="32" t="n"/>
      <c r="X550" s="32" t="n"/>
      <c r="Y550" s="33">
        <f>IFERROR(IF(OR($R550="",$S550=""),"",ROUND(MOD($S550-$R550,1)*1440,0)),"")</f>
        <v/>
      </c>
      <c r="Z550" s="11">
        <f>IFERROR(IF(OR($T550&lt;&gt;"Delivered",$S550="",$K550=""),"",IF($S550&lt;=$K550,"Yes","No")),"")</f>
        <v/>
      </c>
      <c r="AA550" s="33">
        <f>IFERROR(IF(OR($T550&lt;&gt;"Delivered",$S550="",$K550=""),"",ROUND(MAX(0,($S550-$K550)*1440),0)),"")</f>
        <v/>
      </c>
      <c r="AB550" s="53">
        <f>IFERROR(IF(OR($P550="",$O550=""),"",$P550-$O550),"")</f>
        <v/>
      </c>
      <c r="AC550" s="35">
        <f>IFERROR(IF($P550="","",ROUND($P550*'Settings'!$B$6,2)),"")</f>
        <v/>
      </c>
      <c r="AD550" s="35">
        <f>IFERROR(IF($W550="","",MAX(0,$W550-IF($X550="",0,$X550))),"")</f>
        <v/>
      </c>
      <c r="AE550" s="16">
        <f>IFERROR(IF(COUNTA($A550:$X550)=0,"",IF(OR($A550="",$B550="",$C550="",$D550="",$E550="",$F550="",$G550="",$H550="",$I550="",$L550="",$M550="",$N550="",$T550=""),"Missing required field",IF(COUNTIFS($A$4:$A$1000,$A550,$B$4:$B$1000,$B550,$C$4:$C$1000,$C550)&gt;1,"Duplicate route stop",IF(OR($J550="",$K550=""),"Missing delivery window",IF($K550&lt;=$J550,"Invalid delivery window",IF(IFERROR(INDEX('Fleet Roster'!$C$4:$C$103,MATCH($L550,'Fleet Roster'!$A$4:$A$103,0)),"Not found")&lt;&gt;"Active","Driver not active",IF(IFERROR(INDEX('Fleet Roster'!$I$4:$I$103,MATCH($M550,'Fleet Roster'!$E$4:$E$103,0)),"Not found")&lt;&gt;"Active","Vehicle unavailable",IF(AND($T550="Delivered",OR($S550="",$P550="")),"Delivered row incomplete",IF(AND(OR($T550="Attempted",$T550="Exception"),$U550=""),"Missing exception code",IF(OR(NOT(ISNUMBER($N550)),$N550&lt;0,$N550&gt;'Settings'!$B$9),"Invalid package count",IF(OR(NOT(ISNUMBER($O550)),AND($P550&lt;&gt;"",NOT(ISNUMBER($P550))),$O550&lt;0,$O550&gt;'Settings'!$B$10,$P550&lt;0,$P550&gt;'Settings'!$B$10),"Invalid miles",IF($X550&gt;$W550,"COD collected exceeds amount","OK")))))))))))),"Review row")</f>
        <v/>
      </c>
    </row>
    <row r="551">
      <c r="A551" s="51" t="n"/>
      <c r="B551" s="26" t="n"/>
      <c r="C551" s="27" t="n"/>
      <c r="D551" s="26" t="n"/>
      <c r="E551" s="26" t="n"/>
      <c r="F551" s="28" t="n"/>
      <c r="G551" s="26" t="n"/>
      <c r="H551" s="26" t="n"/>
      <c r="I551" s="29" t="n"/>
      <c r="J551" s="30" t="n"/>
      <c r="K551" s="30" t="n"/>
      <c r="L551" s="26" t="n"/>
      <c r="M551" s="26" t="n"/>
      <c r="N551" s="27" t="n"/>
      <c r="O551" s="52" t="n"/>
      <c r="P551" s="52" t="n"/>
      <c r="Q551" s="30" t="n"/>
      <c r="R551" s="30" t="n"/>
      <c r="S551" s="30" t="n"/>
      <c r="T551" s="26" t="n"/>
      <c r="U551" s="26" t="n"/>
      <c r="V551" s="28" t="n"/>
      <c r="W551" s="32" t="n"/>
      <c r="X551" s="32" t="n"/>
      <c r="Y551" s="33">
        <f>IFERROR(IF(OR($R551="",$S551=""),"",ROUND(MOD($S551-$R551,1)*1440,0)),"")</f>
        <v/>
      </c>
      <c r="Z551" s="11">
        <f>IFERROR(IF(OR($T551&lt;&gt;"Delivered",$S551="",$K551=""),"",IF($S551&lt;=$K551,"Yes","No")),"")</f>
        <v/>
      </c>
      <c r="AA551" s="33">
        <f>IFERROR(IF(OR($T551&lt;&gt;"Delivered",$S551="",$K551=""),"",ROUND(MAX(0,($S551-$K551)*1440),0)),"")</f>
        <v/>
      </c>
      <c r="AB551" s="53">
        <f>IFERROR(IF(OR($P551="",$O551=""),"",$P551-$O551),"")</f>
        <v/>
      </c>
      <c r="AC551" s="35">
        <f>IFERROR(IF($P551="","",ROUND($P551*'Settings'!$B$6,2)),"")</f>
        <v/>
      </c>
      <c r="AD551" s="35">
        <f>IFERROR(IF($W551="","",MAX(0,$W551-IF($X551="",0,$X551))),"")</f>
        <v/>
      </c>
      <c r="AE551" s="16">
        <f>IFERROR(IF(COUNTA($A551:$X551)=0,"",IF(OR($A551="",$B551="",$C551="",$D551="",$E551="",$F551="",$G551="",$H551="",$I551="",$L551="",$M551="",$N551="",$T551=""),"Missing required field",IF(COUNTIFS($A$4:$A$1000,$A551,$B$4:$B$1000,$B551,$C$4:$C$1000,$C551)&gt;1,"Duplicate route stop",IF(OR($J551="",$K551=""),"Missing delivery window",IF($K551&lt;=$J551,"Invalid delivery window",IF(IFERROR(INDEX('Fleet Roster'!$C$4:$C$103,MATCH($L551,'Fleet Roster'!$A$4:$A$103,0)),"Not found")&lt;&gt;"Active","Driver not active",IF(IFERROR(INDEX('Fleet Roster'!$I$4:$I$103,MATCH($M551,'Fleet Roster'!$E$4:$E$103,0)),"Not found")&lt;&gt;"Active","Vehicle unavailable",IF(AND($T551="Delivered",OR($S551="",$P551="")),"Delivered row incomplete",IF(AND(OR($T551="Attempted",$T551="Exception"),$U551=""),"Missing exception code",IF(OR(NOT(ISNUMBER($N551)),$N551&lt;0,$N551&gt;'Settings'!$B$9),"Invalid package count",IF(OR(NOT(ISNUMBER($O551)),AND($P551&lt;&gt;"",NOT(ISNUMBER($P551))),$O551&lt;0,$O551&gt;'Settings'!$B$10,$P551&lt;0,$P551&gt;'Settings'!$B$10),"Invalid miles",IF($X551&gt;$W551,"COD collected exceeds amount","OK")))))))))))),"Review row")</f>
        <v/>
      </c>
    </row>
    <row r="552">
      <c r="A552" s="51" t="n"/>
      <c r="B552" s="26" t="n"/>
      <c r="C552" s="27" t="n"/>
      <c r="D552" s="26" t="n"/>
      <c r="E552" s="26" t="n"/>
      <c r="F552" s="28" t="n"/>
      <c r="G552" s="26" t="n"/>
      <c r="H552" s="26" t="n"/>
      <c r="I552" s="29" t="n"/>
      <c r="J552" s="30" t="n"/>
      <c r="K552" s="30" t="n"/>
      <c r="L552" s="26" t="n"/>
      <c r="M552" s="26" t="n"/>
      <c r="N552" s="27" t="n"/>
      <c r="O552" s="52" t="n"/>
      <c r="P552" s="52" t="n"/>
      <c r="Q552" s="30" t="n"/>
      <c r="R552" s="30" t="n"/>
      <c r="S552" s="30" t="n"/>
      <c r="T552" s="26" t="n"/>
      <c r="U552" s="26" t="n"/>
      <c r="V552" s="28" t="n"/>
      <c r="W552" s="32" t="n"/>
      <c r="X552" s="32" t="n"/>
      <c r="Y552" s="33">
        <f>IFERROR(IF(OR($R552="",$S552=""),"",ROUND(MOD($S552-$R552,1)*1440,0)),"")</f>
        <v/>
      </c>
      <c r="Z552" s="11">
        <f>IFERROR(IF(OR($T552&lt;&gt;"Delivered",$S552="",$K552=""),"",IF($S552&lt;=$K552,"Yes","No")),"")</f>
        <v/>
      </c>
      <c r="AA552" s="33">
        <f>IFERROR(IF(OR($T552&lt;&gt;"Delivered",$S552="",$K552=""),"",ROUND(MAX(0,($S552-$K552)*1440),0)),"")</f>
        <v/>
      </c>
      <c r="AB552" s="53">
        <f>IFERROR(IF(OR($P552="",$O552=""),"",$P552-$O552),"")</f>
        <v/>
      </c>
      <c r="AC552" s="35">
        <f>IFERROR(IF($P552="","",ROUND($P552*'Settings'!$B$6,2)),"")</f>
        <v/>
      </c>
      <c r="AD552" s="35">
        <f>IFERROR(IF($W552="","",MAX(0,$W552-IF($X552="",0,$X552))),"")</f>
        <v/>
      </c>
      <c r="AE552" s="16">
        <f>IFERROR(IF(COUNTA($A552:$X552)=0,"",IF(OR($A552="",$B552="",$C552="",$D552="",$E552="",$F552="",$G552="",$H552="",$I552="",$L552="",$M552="",$N552="",$T552=""),"Missing required field",IF(COUNTIFS($A$4:$A$1000,$A552,$B$4:$B$1000,$B552,$C$4:$C$1000,$C552)&gt;1,"Duplicate route stop",IF(OR($J552="",$K552=""),"Missing delivery window",IF($K552&lt;=$J552,"Invalid delivery window",IF(IFERROR(INDEX('Fleet Roster'!$C$4:$C$103,MATCH($L552,'Fleet Roster'!$A$4:$A$103,0)),"Not found")&lt;&gt;"Active","Driver not active",IF(IFERROR(INDEX('Fleet Roster'!$I$4:$I$103,MATCH($M552,'Fleet Roster'!$E$4:$E$103,0)),"Not found")&lt;&gt;"Active","Vehicle unavailable",IF(AND($T552="Delivered",OR($S552="",$P552="")),"Delivered row incomplete",IF(AND(OR($T552="Attempted",$T552="Exception"),$U552=""),"Missing exception code",IF(OR(NOT(ISNUMBER($N552)),$N552&lt;0,$N552&gt;'Settings'!$B$9),"Invalid package count",IF(OR(NOT(ISNUMBER($O552)),AND($P552&lt;&gt;"",NOT(ISNUMBER($P552))),$O552&lt;0,$O552&gt;'Settings'!$B$10,$P552&lt;0,$P552&gt;'Settings'!$B$10),"Invalid miles",IF($X552&gt;$W552,"COD collected exceeds amount","OK")))))))))))),"Review row")</f>
        <v/>
      </c>
    </row>
    <row r="553">
      <c r="A553" s="51" t="n"/>
      <c r="B553" s="26" t="n"/>
      <c r="C553" s="27" t="n"/>
      <c r="D553" s="26" t="n"/>
      <c r="E553" s="26" t="n"/>
      <c r="F553" s="28" t="n"/>
      <c r="G553" s="26" t="n"/>
      <c r="H553" s="26" t="n"/>
      <c r="I553" s="29" t="n"/>
      <c r="J553" s="30" t="n"/>
      <c r="K553" s="30" t="n"/>
      <c r="L553" s="26" t="n"/>
      <c r="M553" s="26" t="n"/>
      <c r="N553" s="27" t="n"/>
      <c r="O553" s="52" t="n"/>
      <c r="P553" s="52" t="n"/>
      <c r="Q553" s="30" t="n"/>
      <c r="R553" s="30" t="n"/>
      <c r="S553" s="30" t="n"/>
      <c r="T553" s="26" t="n"/>
      <c r="U553" s="26" t="n"/>
      <c r="V553" s="28" t="n"/>
      <c r="W553" s="32" t="n"/>
      <c r="X553" s="32" t="n"/>
      <c r="Y553" s="33">
        <f>IFERROR(IF(OR($R553="",$S553=""),"",ROUND(MOD($S553-$R553,1)*1440,0)),"")</f>
        <v/>
      </c>
      <c r="Z553" s="11">
        <f>IFERROR(IF(OR($T553&lt;&gt;"Delivered",$S553="",$K553=""),"",IF($S553&lt;=$K553,"Yes","No")),"")</f>
        <v/>
      </c>
      <c r="AA553" s="33">
        <f>IFERROR(IF(OR($T553&lt;&gt;"Delivered",$S553="",$K553=""),"",ROUND(MAX(0,($S553-$K553)*1440),0)),"")</f>
        <v/>
      </c>
      <c r="AB553" s="53">
        <f>IFERROR(IF(OR($P553="",$O553=""),"",$P553-$O553),"")</f>
        <v/>
      </c>
      <c r="AC553" s="35">
        <f>IFERROR(IF($P553="","",ROUND($P553*'Settings'!$B$6,2)),"")</f>
        <v/>
      </c>
      <c r="AD553" s="35">
        <f>IFERROR(IF($W553="","",MAX(0,$W553-IF($X553="",0,$X553))),"")</f>
        <v/>
      </c>
      <c r="AE553" s="16">
        <f>IFERROR(IF(COUNTA($A553:$X553)=0,"",IF(OR($A553="",$B553="",$C553="",$D553="",$E553="",$F553="",$G553="",$H553="",$I553="",$L553="",$M553="",$N553="",$T553=""),"Missing required field",IF(COUNTIFS($A$4:$A$1000,$A553,$B$4:$B$1000,$B553,$C$4:$C$1000,$C553)&gt;1,"Duplicate route stop",IF(OR($J553="",$K553=""),"Missing delivery window",IF($K553&lt;=$J553,"Invalid delivery window",IF(IFERROR(INDEX('Fleet Roster'!$C$4:$C$103,MATCH($L553,'Fleet Roster'!$A$4:$A$103,0)),"Not found")&lt;&gt;"Active","Driver not active",IF(IFERROR(INDEX('Fleet Roster'!$I$4:$I$103,MATCH($M553,'Fleet Roster'!$E$4:$E$103,0)),"Not found")&lt;&gt;"Active","Vehicle unavailable",IF(AND($T553="Delivered",OR($S553="",$P553="")),"Delivered row incomplete",IF(AND(OR($T553="Attempted",$T553="Exception"),$U553=""),"Missing exception code",IF(OR(NOT(ISNUMBER($N553)),$N553&lt;0,$N553&gt;'Settings'!$B$9),"Invalid package count",IF(OR(NOT(ISNUMBER($O553)),AND($P553&lt;&gt;"",NOT(ISNUMBER($P553))),$O553&lt;0,$O553&gt;'Settings'!$B$10,$P553&lt;0,$P553&gt;'Settings'!$B$10),"Invalid miles",IF($X553&gt;$W553,"COD collected exceeds amount","OK")))))))))))),"Review row")</f>
        <v/>
      </c>
    </row>
    <row r="554">
      <c r="A554" s="51" t="n"/>
      <c r="B554" s="26" t="n"/>
      <c r="C554" s="27" t="n"/>
      <c r="D554" s="26" t="n"/>
      <c r="E554" s="26" t="n"/>
      <c r="F554" s="28" t="n"/>
      <c r="G554" s="26" t="n"/>
      <c r="H554" s="26" t="n"/>
      <c r="I554" s="29" t="n"/>
      <c r="J554" s="30" t="n"/>
      <c r="K554" s="30" t="n"/>
      <c r="L554" s="26" t="n"/>
      <c r="M554" s="26" t="n"/>
      <c r="N554" s="27" t="n"/>
      <c r="O554" s="52" t="n"/>
      <c r="P554" s="52" t="n"/>
      <c r="Q554" s="30" t="n"/>
      <c r="R554" s="30" t="n"/>
      <c r="S554" s="30" t="n"/>
      <c r="T554" s="26" t="n"/>
      <c r="U554" s="26" t="n"/>
      <c r="V554" s="28" t="n"/>
      <c r="W554" s="32" t="n"/>
      <c r="X554" s="32" t="n"/>
      <c r="Y554" s="33">
        <f>IFERROR(IF(OR($R554="",$S554=""),"",ROUND(MOD($S554-$R554,1)*1440,0)),"")</f>
        <v/>
      </c>
      <c r="Z554" s="11">
        <f>IFERROR(IF(OR($T554&lt;&gt;"Delivered",$S554="",$K554=""),"",IF($S554&lt;=$K554,"Yes","No")),"")</f>
        <v/>
      </c>
      <c r="AA554" s="33">
        <f>IFERROR(IF(OR($T554&lt;&gt;"Delivered",$S554="",$K554=""),"",ROUND(MAX(0,($S554-$K554)*1440),0)),"")</f>
        <v/>
      </c>
      <c r="AB554" s="53">
        <f>IFERROR(IF(OR($P554="",$O554=""),"",$P554-$O554),"")</f>
        <v/>
      </c>
      <c r="AC554" s="35">
        <f>IFERROR(IF($P554="","",ROUND($P554*'Settings'!$B$6,2)),"")</f>
        <v/>
      </c>
      <c r="AD554" s="35">
        <f>IFERROR(IF($W554="","",MAX(0,$W554-IF($X554="",0,$X554))),"")</f>
        <v/>
      </c>
      <c r="AE554" s="16">
        <f>IFERROR(IF(COUNTA($A554:$X554)=0,"",IF(OR($A554="",$B554="",$C554="",$D554="",$E554="",$F554="",$G554="",$H554="",$I554="",$L554="",$M554="",$N554="",$T554=""),"Missing required field",IF(COUNTIFS($A$4:$A$1000,$A554,$B$4:$B$1000,$B554,$C$4:$C$1000,$C554)&gt;1,"Duplicate route stop",IF(OR($J554="",$K554=""),"Missing delivery window",IF($K554&lt;=$J554,"Invalid delivery window",IF(IFERROR(INDEX('Fleet Roster'!$C$4:$C$103,MATCH($L554,'Fleet Roster'!$A$4:$A$103,0)),"Not found")&lt;&gt;"Active","Driver not active",IF(IFERROR(INDEX('Fleet Roster'!$I$4:$I$103,MATCH($M554,'Fleet Roster'!$E$4:$E$103,0)),"Not found")&lt;&gt;"Active","Vehicle unavailable",IF(AND($T554="Delivered",OR($S554="",$P554="")),"Delivered row incomplete",IF(AND(OR($T554="Attempted",$T554="Exception"),$U554=""),"Missing exception code",IF(OR(NOT(ISNUMBER($N554)),$N554&lt;0,$N554&gt;'Settings'!$B$9),"Invalid package count",IF(OR(NOT(ISNUMBER($O554)),AND($P554&lt;&gt;"",NOT(ISNUMBER($P554))),$O554&lt;0,$O554&gt;'Settings'!$B$10,$P554&lt;0,$P554&gt;'Settings'!$B$10),"Invalid miles",IF($X554&gt;$W554,"COD collected exceeds amount","OK")))))))))))),"Review row")</f>
        <v/>
      </c>
    </row>
    <row r="555">
      <c r="A555" s="51" t="n"/>
      <c r="B555" s="26" t="n"/>
      <c r="C555" s="27" t="n"/>
      <c r="D555" s="26" t="n"/>
      <c r="E555" s="26" t="n"/>
      <c r="F555" s="28" t="n"/>
      <c r="G555" s="26" t="n"/>
      <c r="H555" s="26" t="n"/>
      <c r="I555" s="29" t="n"/>
      <c r="J555" s="30" t="n"/>
      <c r="K555" s="30" t="n"/>
      <c r="L555" s="26" t="n"/>
      <c r="M555" s="26" t="n"/>
      <c r="N555" s="27" t="n"/>
      <c r="O555" s="52" t="n"/>
      <c r="P555" s="52" t="n"/>
      <c r="Q555" s="30" t="n"/>
      <c r="R555" s="30" t="n"/>
      <c r="S555" s="30" t="n"/>
      <c r="T555" s="26" t="n"/>
      <c r="U555" s="26" t="n"/>
      <c r="V555" s="28" t="n"/>
      <c r="W555" s="32" t="n"/>
      <c r="X555" s="32" t="n"/>
      <c r="Y555" s="33">
        <f>IFERROR(IF(OR($R555="",$S555=""),"",ROUND(MOD($S555-$R555,1)*1440,0)),"")</f>
        <v/>
      </c>
      <c r="Z555" s="11">
        <f>IFERROR(IF(OR($T555&lt;&gt;"Delivered",$S555="",$K555=""),"",IF($S555&lt;=$K555,"Yes","No")),"")</f>
        <v/>
      </c>
      <c r="AA555" s="33">
        <f>IFERROR(IF(OR($T555&lt;&gt;"Delivered",$S555="",$K555=""),"",ROUND(MAX(0,($S555-$K555)*1440),0)),"")</f>
        <v/>
      </c>
      <c r="AB555" s="53">
        <f>IFERROR(IF(OR($P555="",$O555=""),"",$P555-$O555),"")</f>
        <v/>
      </c>
      <c r="AC555" s="35">
        <f>IFERROR(IF($P555="","",ROUND($P555*'Settings'!$B$6,2)),"")</f>
        <v/>
      </c>
      <c r="AD555" s="35">
        <f>IFERROR(IF($W555="","",MAX(0,$W555-IF($X555="",0,$X555))),"")</f>
        <v/>
      </c>
      <c r="AE555" s="16">
        <f>IFERROR(IF(COUNTA($A555:$X555)=0,"",IF(OR($A555="",$B555="",$C555="",$D555="",$E555="",$F555="",$G555="",$H555="",$I555="",$L555="",$M555="",$N555="",$T555=""),"Missing required field",IF(COUNTIFS($A$4:$A$1000,$A555,$B$4:$B$1000,$B555,$C$4:$C$1000,$C555)&gt;1,"Duplicate route stop",IF(OR($J555="",$K555=""),"Missing delivery window",IF($K555&lt;=$J555,"Invalid delivery window",IF(IFERROR(INDEX('Fleet Roster'!$C$4:$C$103,MATCH($L555,'Fleet Roster'!$A$4:$A$103,0)),"Not found")&lt;&gt;"Active","Driver not active",IF(IFERROR(INDEX('Fleet Roster'!$I$4:$I$103,MATCH($M555,'Fleet Roster'!$E$4:$E$103,0)),"Not found")&lt;&gt;"Active","Vehicle unavailable",IF(AND($T555="Delivered",OR($S555="",$P555="")),"Delivered row incomplete",IF(AND(OR($T555="Attempted",$T555="Exception"),$U555=""),"Missing exception code",IF(OR(NOT(ISNUMBER($N555)),$N555&lt;0,$N555&gt;'Settings'!$B$9),"Invalid package count",IF(OR(NOT(ISNUMBER($O555)),AND($P555&lt;&gt;"",NOT(ISNUMBER($P555))),$O555&lt;0,$O555&gt;'Settings'!$B$10,$P555&lt;0,$P555&gt;'Settings'!$B$10),"Invalid miles",IF($X555&gt;$W555,"COD collected exceeds amount","OK")))))))))))),"Review row")</f>
        <v/>
      </c>
    </row>
    <row r="556">
      <c r="A556" s="51" t="n"/>
      <c r="B556" s="26" t="n"/>
      <c r="C556" s="27" t="n"/>
      <c r="D556" s="26" t="n"/>
      <c r="E556" s="26" t="n"/>
      <c r="F556" s="28" t="n"/>
      <c r="G556" s="26" t="n"/>
      <c r="H556" s="26" t="n"/>
      <c r="I556" s="29" t="n"/>
      <c r="J556" s="30" t="n"/>
      <c r="K556" s="30" t="n"/>
      <c r="L556" s="26" t="n"/>
      <c r="M556" s="26" t="n"/>
      <c r="N556" s="27" t="n"/>
      <c r="O556" s="52" t="n"/>
      <c r="P556" s="52" t="n"/>
      <c r="Q556" s="30" t="n"/>
      <c r="R556" s="30" t="n"/>
      <c r="S556" s="30" t="n"/>
      <c r="T556" s="26" t="n"/>
      <c r="U556" s="26" t="n"/>
      <c r="V556" s="28" t="n"/>
      <c r="W556" s="32" t="n"/>
      <c r="X556" s="32" t="n"/>
      <c r="Y556" s="33">
        <f>IFERROR(IF(OR($R556="",$S556=""),"",ROUND(MOD($S556-$R556,1)*1440,0)),"")</f>
        <v/>
      </c>
      <c r="Z556" s="11">
        <f>IFERROR(IF(OR($T556&lt;&gt;"Delivered",$S556="",$K556=""),"",IF($S556&lt;=$K556,"Yes","No")),"")</f>
        <v/>
      </c>
      <c r="AA556" s="33">
        <f>IFERROR(IF(OR($T556&lt;&gt;"Delivered",$S556="",$K556=""),"",ROUND(MAX(0,($S556-$K556)*1440),0)),"")</f>
        <v/>
      </c>
      <c r="AB556" s="53">
        <f>IFERROR(IF(OR($P556="",$O556=""),"",$P556-$O556),"")</f>
        <v/>
      </c>
      <c r="AC556" s="35">
        <f>IFERROR(IF($P556="","",ROUND($P556*'Settings'!$B$6,2)),"")</f>
        <v/>
      </c>
      <c r="AD556" s="35">
        <f>IFERROR(IF($W556="","",MAX(0,$W556-IF($X556="",0,$X556))),"")</f>
        <v/>
      </c>
      <c r="AE556" s="16">
        <f>IFERROR(IF(COUNTA($A556:$X556)=0,"",IF(OR($A556="",$B556="",$C556="",$D556="",$E556="",$F556="",$G556="",$H556="",$I556="",$L556="",$M556="",$N556="",$T556=""),"Missing required field",IF(COUNTIFS($A$4:$A$1000,$A556,$B$4:$B$1000,$B556,$C$4:$C$1000,$C556)&gt;1,"Duplicate route stop",IF(OR($J556="",$K556=""),"Missing delivery window",IF($K556&lt;=$J556,"Invalid delivery window",IF(IFERROR(INDEX('Fleet Roster'!$C$4:$C$103,MATCH($L556,'Fleet Roster'!$A$4:$A$103,0)),"Not found")&lt;&gt;"Active","Driver not active",IF(IFERROR(INDEX('Fleet Roster'!$I$4:$I$103,MATCH($M556,'Fleet Roster'!$E$4:$E$103,0)),"Not found")&lt;&gt;"Active","Vehicle unavailable",IF(AND($T556="Delivered",OR($S556="",$P556="")),"Delivered row incomplete",IF(AND(OR($T556="Attempted",$T556="Exception"),$U556=""),"Missing exception code",IF(OR(NOT(ISNUMBER($N556)),$N556&lt;0,$N556&gt;'Settings'!$B$9),"Invalid package count",IF(OR(NOT(ISNUMBER($O556)),AND($P556&lt;&gt;"",NOT(ISNUMBER($P556))),$O556&lt;0,$O556&gt;'Settings'!$B$10,$P556&lt;0,$P556&gt;'Settings'!$B$10),"Invalid miles",IF($X556&gt;$W556,"COD collected exceeds amount","OK")))))))))))),"Review row")</f>
        <v/>
      </c>
    </row>
    <row r="557">
      <c r="A557" s="51" t="n"/>
      <c r="B557" s="26" t="n"/>
      <c r="C557" s="27" t="n"/>
      <c r="D557" s="26" t="n"/>
      <c r="E557" s="26" t="n"/>
      <c r="F557" s="28" t="n"/>
      <c r="G557" s="26" t="n"/>
      <c r="H557" s="26" t="n"/>
      <c r="I557" s="29" t="n"/>
      <c r="J557" s="30" t="n"/>
      <c r="K557" s="30" t="n"/>
      <c r="L557" s="26" t="n"/>
      <c r="M557" s="26" t="n"/>
      <c r="N557" s="27" t="n"/>
      <c r="O557" s="52" t="n"/>
      <c r="P557" s="52" t="n"/>
      <c r="Q557" s="30" t="n"/>
      <c r="R557" s="30" t="n"/>
      <c r="S557" s="30" t="n"/>
      <c r="T557" s="26" t="n"/>
      <c r="U557" s="26" t="n"/>
      <c r="V557" s="28" t="n"/>
      <c r="W557" s="32" t="n"/>
      <c r="X557" s="32" t="n"/>
      <c r="Y557" s="33">
        <f>IFERROR(IF(OR($R557="",$S557=""),"",ROUND(MOD($S557-$R557,1)*1440,0)),"")</f>
        <v/>
      </c>
      <c r="Z557" s="11">
        <f>IFERROR(IF(OR($T557&lt;&gt;"Delivered",$S557="",$K557=""),"",IF($S557&lt;=$K557,"Yes","No")),"")</f>
        <v/>
      </c>
      <c r="AA557" s="33">
        <f>IFERROR(IF(OR($T557&lt;&gt;"Delivered",$S557="",$K557=""),"",ROUND(MAX(0,($S557-$K557)*1440),0)),"")</f>
        <v/>
      </c>
      <c r="AB557" s="53">
        <f>IFERROR(IF(OR($P557="",$O557=""),"",$P557-$O557),"")</f>
        <v/>
      </c>
      <c r="AC557" s="35">
        <f>IFERROR(IF($P557="","",ROUND($P557*'Settings'!$B$6,2)),"")</f>
        <v/>
      </c>
      <c r="AD557" s="35">
        <f>IFERROR(IF($W557="","",MAX(0,$W557-IF($X557="",0,$X557))),"")</f>
        <v/>
      </c>
      <c r="AE557" s="16">
        <f>IFERROR(IF(COUNTA($A557:$X557)=0,"",IF(OR($A557="",$B557="",$C557="",$D557="",$E557="",$F557="",$G557="",$H557="",$I557="",$L557="",$M557="",$N557="",$T557=""),"Missing required field",IF(COUNTIFS($A$4:$A$1000,$A557,$B$4:$B$1000,$B557,$C$4:$C$1000,$C557)&gt;1,"Duplicate route stop",IF(OR($J557="",$K557=""),"Missing delivery window",IF($K557&lt;=$J557,"Invalid delivery window",IF(IFERROR(INDEX('Fleet Roster'!$C$4:$C$103,MATCH($L557,'Fleet Roster'!$A$4:$A$103,0)),"Not found")&lt;&gt;"Active","Driver not active",IF(IFERROR(INDEX('Fleet Roster'!$I$4:$I$103,MATCH($M557,'Fleet Roster'!$E$4:$E$103,0)),"Not found")&lt;&gt;"Active","Vehicle unavailable",IF(AND($T557="Delivered",OR($S557="",$P557="")),"Delivered row incomplete",IF(AND(OR($T557="Attempted",$T557="Exception"),$U557=""),"Missing exception code",IF(OR(NOT(ISNUMBER($N557)),$N557&lt;0,$N557&gt;'Settings'!$B$9),"Invalid package count",IF(OR(NOT(ISNUMBER($O557)),AND($P557&lt;&gt;"",NOT(ISNUMBER($P557))),$O557&lt;0,$O557&gt;'Settings'!$B$10,$P557&lt;0,$P557&gt;'Settings'!$B$10),"Invalid miles",IF($X557&gt;$W557,"COD collected exceeds amount","OK")))))))))))),"Review row")</f>
        <v/>
      </c>
    </row>
    <row r="558">
      <c r="A558" s="51" t="n"/>
      <c r="B558" s="26" t="n"/>
      <c r="C558" s="27" t="n"/>
      <c r="D558" s="26" t="n"/>
      <c r="E558" s="26" t="n"/>
      <c r="F558" s="28" t="n"/>
      <c r="G558" s="26" t="n"/>
      <c r="H558" s="26" t="n"/>
      <c r="I558" s="29" t="n"/>
      <c r="J558" s="30" t="n"/>
      <c r="K558" s="30" t="n"/>
      <c r="L558" s="26" t="n"/>
      <c r="M558" s="26" t="n"/>
      <c r="N558" s="27" t="n"/>
      <c r="O558" s="52" t="n"/>
      <c r="P558" s="52" t="n"/>
      <c r="Q558" s="30" t="n"/>
      <c r="R558" s="30" t="n"/>
      <c r="S558" s="30" t="n"/>
      <c r="T558" s="26" t="n"/>
      <c r="U558" s="26" t="n"/>
      <c r="V558" s="28" t="n"/>
      <c r="W558" s="32" t="n"/>
      <c r="X558" s="32" t="n"/>
      <c r="Y558" s="33">
        <f>IFERROR(IF(OR($R558="",$S558=""),"",ROUND(MOD($S558-$R558,1)*1440,0)),"")</f>
        <v/>
      </c>
      <c r="Z558" s="11">
        <f>IFERROR(IF(OR($T558&lt;&gt;"Delivered",$S558="",$K558=""),"",IF($S558&lt;=$K558,"Yes","No")),"")</f>
        <v/>
      </c>
      <c r="AA558" s="33">
        <f>IFERROR(IF(OR($T558&lt;&gt;"Delivered",$S558="",$K558=""),"",ROUND(MAX(0,($S558-$K558)*1440),0)),"")</f>
        <v/>
      </c>
      <c r="AB558" s="53">
        <f>IFERROR(IF(OR($P558="",$O558=""),"",$P558-$O558),"")</f>
        <v/>
      </c>
      <c r="AC558" s="35">
        <f>IFERROR(IF($P558="","",ROUND($P558*'Settings'!$B$6,2)),"")</f>
        <v/>
      </c>
      <c r="AD558" s="35">
        <f>IFERROR(IF($W558="","",MAX(0,$W558-IF($X558="",0,$X558))),"")</f>
        <v/>
      </c>
      <c r="AE558" s="16">
        <f>IFERROR(IF(COUNTA($A558:$X558)=0,"",IF(OR($A558="",$B558="",$C558="",$D558="",$E558="",$F558="",$G558="",$H558="",$I558="",$L558="",$M558="",$N558="",$T558=""),"Missing required field",IF(COUNTIFS($A$4:$A$1000,$A558,$B$4:$B$1000,$B558,$C$4:$C$1000,$C558)&gt;1,"Duplicate route stop",IF(OR($J558="",$K558=""),"Missing delivery window",IF($K558&lt;=$J558,"Invalid delivery window",IF(IFERROR(INDEX('Fleet Roster'!$C$4:$C$103,MATCH($L558,'Fleet Roster'!$A$4:$A$103,0)),"Not found")&lt;&gt;"Active","Driver not active",IF(IFERROR(INDEX('Fleet Roster'!$I$4:$I$103,MATCH($M558,'Fleet Roster'!$E$4:$E$103,0)),"Not found")&lt;&gt;"Active","Vehicle unavailable",IF(AND($T558="Delivered",OR($S558="",$P558="")),"Delivered row incomplete",IF(AND(OR($T558="Attempted",$T558="Exception"),$U558=""),"Missing exception code",IF(OR(NOT(ISNUMBER($N558)),$N558&lt;0,$N558&gt;'Settings'!$B$9),"Invalid package count",IF(OR(NOT(ISNUMBER($O558)),AND($P558&lt;&gt;"",NOT(ISNUMBER($P558))),$O558&lt;0,$O558&gt;'Settings'!$B$10,$P558&lt;0,$P558&gt;'Settings'!$B$10),"Invalid miles",IF($X558&gt;$W558,"COD collected exceeds amount","OK")))))))))))),"Review row")</f>
        <v/>
      </c>
    </row>
    <row r="559">
      <c r="A559" s="51" t="n"/>
      <c r="B559" s="26" t="n"/>
      <c r="C559" s="27" t="n"/>
      <c r="D559" s="26" t="n"/>
      <c r="E559" s="26" t="n"/>
      <c r="F559" s="28" t="n"/>
      <c r="G559" s="26" t="n"/>
      <c r="H559" s="26" t="n"/>
      <c r="I559" s="29" t="n"/>
      <c r="J559" s="30" t="n"/>
      <c r="K559" s="30" t="n"/>
      <c r="L559" s="26" t="n"/>
      <c r="M559" s="26" t="n"/>
      <c r="N559" s="27" t="n"/>
      <c r="O559" s="52" t="n"/>
      <c r="P559" s="52" t="n"/>
      <c r="Q559" s="30" t="n"/>
      <c r="R559" s="30" t="n"/>
      <c r="S559" s="30" t="n"/>
      <c r="T559" s="26" t="n"/>
      <c r="U559" s="26" t="n"/>
      <c r="V559" s="28" t="n"/>
      <c r="W559" s="32" t="n"/>
      <c r="X559" s="32" t="n"/>
      <c r="Y559" s="33">
        <f>IFERROR(IF(OR($R559="",$S559=""),"",ROUND(MOD($S559-$R559,1)*1440,0)),"")</f>
        <v/>
      </c>
      <c r="Z559" s="11">
        <f>IFERROR(IF(OR($T559&lt;&gt;"Delivered",$S559="",$K559=""),"",IF($S559&lt;=$K559,"Yes","No")),"")</f>
        <v/>
      </c>
      <c r="AA559" s="33">
        <f>IFERROR(IF(OR($T559&lt;&gt;"Delivered",$S559="",$K559=""),"",ROUND(MAX(0,($S559-$K559)*1440),0)),"")</f>
        <v/>
      </c>
      <c r="AB559" s="53">
        <f>IFERROR(IF(OR($P559="",$O559=""),"",$P559-$O559),"")</f>
        <v/>
      </c>
      <c r="AC559" s="35">
        <f>IFERROR(IF($P559="","",ROUND($P559*'Settings'!$B$6,2)),"")</f>
        <v/>
      </c>
      <c r="AD559" s="35">
        <f>IFERROR(IF($W559="","",MAX(0,$W559-IF($X559="",0,$X559))),"")</f>
        <v/>
      </c>
      <c r="AE559" s="16">
        <f>IFERROR(IF(COUNTA($A559:$X559)=0,"",IF(OR($A559="",$B559="",$C559="",$D559="",$E559="",$F559="",$G559="",$H559="",$I559="",$L559="",$M559="",$N559="",$T559=""),"Missing required field",IF(COUNTIFS($A$4:$A$1000,$A559,$B$4:$B$1000,$B559,$C$4:$C$1000,$C559)&gt;1,"Duplicate route stop",IF(OR($J559="",$K559=""),"Missing delivery window",IF($K559&lt;=$J559,"Invalid delivery window",IF(IFERROR(INDEX('Fleet Roster'!$C$4:$C$103,MATCH($L559,'Fleet Roster'!$A$4:$A$103,0)),"Not found")&lt;&gt;"Active","Driver not active",IF(IFERROR(INDEX('Fleet Roster'!$I$4:$I$103,MATCH($M559,'Fleet Roster'!$E$4:$E$103,0)),"Not found")&lt;&gt;"Active","Vehicle unavailable",IF(AND($T559="Delivered",OR($S559="",$P559="")),"Delivered row incomplete",IF(AND(OR($T559="Attempted",$T559="Exception"),$U559=""),"Missing exception code",IF(OR(NOT(ISNUMBER($N559)),$N559&lt;0,$N559&gt;'Settings'!$B$9),"Invalid package count",IF(OR(NOT(ISNUMBER($O559)),AND($P559&lt;&gt;"",NOT(ISNUMBER($P559))),$O559&lt;0,$O559&gt;'Settings'!$B$10,$P559&lt;0,$P559&gt;'Settings'!$B$10),"Invalid miles",IF($X559&gt;$W559,"COD collected exceeds amount","OK")))))))))))),"Review row")</f>
        <v/>
      </c>
    </row>
    <row r="560">
      <c r="A560" s="51" t="n"/>
      <c r="B560" s="26" t="n"/>
      <c r="C560" s="27" t="n"/>
      <c r="D560" s="26" t="n"/>
      <c r="E560" s="26" t="n"/>
      <c r="F560" s="28" t="n"/>
      <c r="G560" s="26" t="n"/>
      <c r="H560" s="26" t="n"/>
      <c r="I560" s="29" t="n"/>
      <c r="J560" s="30" t="n"/>
      <c r="K560" s="30" t="n"/>
      <c r="L560" s="26" t="n"/>
      <c r="M560" s="26" t="n"/>
      <c r="N560" s="27" t="n"/>
      <c r="O560" s="52" t="n"/>
      <c r="P560" s="52" t="n"/>
      <c r="Q560" s="30" t="n"/>
      <c r="R560" s="30" t="n"/>
      <c r="S560" s="30" t="n"/>
      <c r="T560" s="26" t="n"/>
      <c r="U560" s="26" t="n"/>
      <c r="V560" s="28" t="n"/>
      <c r="W560" s="32" t="n"/>
      <c r="X560" s="32" t="n"/>
      <c r="Y560" s="33">
        <f>IFERROR(IF(OR($R560="",$S560=""),"",ROUND(MOD($S560-$R560,1)*1440,0)),"")</f>
        <v/>
      </c>
      <c r="Z560" s="11">
        <f>IFERROR(IF(OR($T560&lt;&gt;"Delivered",$S560="",$K560=""),"",IF($S560&lt;=$K560,"Yes","No")),"")</f>
        <v/>
      </c>
      <c r="AA560" s="33">
        <f>IFERROR(IF(OR($T560&lt;&gt;"Delivered",$S560="",$K560=""),"",ROUND(MAX(0,($S560-$K560)*1440),0)),"")</f>
        <v/>
      </c>
      <c r="AB560" s="53">
        <f>IFERROR(IF(OR($P560="",$O560=""),"",$P560-$O560),"")</f>
        <v/>
      </c>
      <c r="AC560" s="35">
        <f>IFERROR(IF($P560="","",ROUND($P560*'Settings'!$B$6,2)),"")</f>
        <v/>
      </c>
      <c r="AD560" s="35">
        <f>IFERROR(IF($W560="","",MAX(0,$W560-IF($X560="",0,$X560))),"")</f>
        <v/>
      </c>
      <c r="AE560" s="16">
        <f>IFERROR(IF(COUNTA($A560:$X560)=0,"",IF(OR($A560="",$B560="",$C560="",$D560="",$E560="",$F560="",$G560="",$H560="",$I560="",$L560="",$M560="",$N560="",$T560=""),"Missing required field",IF(COUNTIFS($A$4:$A$1000,$A560,$B$4:$B$1000,$B560,$C$4:$C$1000,$C560)&gt;1,"Duplicate route stop",IF(OR($J560="",$K560=""),"Missing delivery window",IF($K560&lt;=$J560,"Invalid delivery window",IF(IFERROR(INDEX('Fleet Roster'!$C$4:$C$103,MATCH($L560,'Fleet Roster'!$A$4:$A$103,0)),"Not found")&lt;&gt;"Active","Driver not active",IF(IFERROR(INDEX('Fleet Roster'!$I$4:$I$103,MATCH($M560,'Fleet Roster'!$E$4:$E$103,0)),"Not found")&lt;&gt;"Active","Vehicle unavailable",IF(AND($T560="Delivered",OR($S560="",$P560="")),"Delivered row incomplete",IF(AND(OR($T560="Attempted",$T560="Exception"),$U560=""),"Missing exception code",IF(OR(NOT(ISNUMBER($N560)),$N560&lt;0,$N560&gt;'Settings'!$B$9),"Invalid package count",IF(OR(NOT(ISNUMBER($O560)),AND($P560&lt;&gt;"",NOT(ISNUMBER($P560))),$O560&lt;0,$O560&gt;'Settings'!$B$10,$P560&lt;0,$P560&gt;'Settings'!$B$10),"Invalid miles",IF($X560&gt;$W560,"COD collected exceeds amount","OK")))))))))))),"Review row")</f>
        <v/>
      </c>
    </row>
    <row r="561">
      <c r="A561" s="51" t="n"/>
      <c r="B561" s="26" t="n"/>
      <c r="C561" s="27" t="n"/>
      <c r="D561" s="26" t="n"/>
      <c r="E561" s="26" t="n"/>
      <c r="F561" s="28" t="n"/>
      <c r="G561" s="26" t="n"/>
      <c r="H561" s="26" t="n"/>
      <c r="I561" s="29" t="n"/>
      <c r="J561" s="30" t="n"/>
      <c r="K561" s="30" t="n"/>
      <c r="L561" s="26" t="n"/>
      <c r="M561" s="26" t="n"/>
      <c r="N561" s="27" t="n"/>
      <c r="O561" s="52" t="n"/>
      <c r="P561" s="52" t="n"/>
      <c r="Q561" s="30" t="n"/>
      <c r="R561" s="30" t="n"/>
      <c r="S561" s="30" t="n"/>
      <c r="T561" s="26" t="n"/>
      <c r="U561" s="26" t="n"/>
      <c r="V561" s="28" t="n"/>
      <c r="W561" s="32" t="n"/>
      <c r="X561" s="32" t="n"/>
      <c r="Y561" s="33">
        <f>IFERROR(IF(OR($R561="",$S561=""),"",ROUND(MOD($S561-$R561,1)*1440,0)),"")</f>
        <v/>
      </c>
      <c r="Z561" s="11">
        <f>IFERROR(IF(OR($T561&lt;&gt;"Delivered",$S561="",$K561=""),"",IF($S561&lt;=$K561,"Yes","No")),"")</f>
        <v/>
      </c>
      <c r="AA561" s="33">
        <f>IFERROR(IF(OR($T561&lt;&gt;"Delivered",$S561="",$K561=""),"",ROUND(MAX(0,($S561-$K561)*1440),0)),"")</f>
        <v/>
      </c>
      <c r="AB561" s="53">
        <f>IFERROR(IF(OR($P561="",$O561=""),"",$P561-$O561),"")</f>
        <v/>
      </c>
      <c r="AC561" s="35">
        <f>IFERROR(IF($P561="","",ROUND($P561*'Settings'!$B$6,2)),"")</f>
        <v/>
      </c>
      <c r="AD561" s="35">
        <f>IFERROR(IF($W561="","",MAX(0,$W561-IF($X561="",0,$X561))),"")</f>
        <v/>
      </c>
      <c r="AE561" s="16">
        <f>IFERROR(IF(COUNTA($A561:$X561)=0,"",IF(OR($A561="",$B561="",$C561="",$D561="",$E561="",$F561="",$G561="",$H561="",$I561="",$L561="",$M561="",$N561="",$T561=""),"Missing required field",IF(COUNTIFS($A$4:$A$1000,$A561,$B$4:$B$1000,$B561,$C$4:$C$1000,$C561)&gt;1,"Duplicate route stop",IF(OR($J561="",$K561=""),"Missing delivery window",IF($K561&lt;=$J561,"Invalid delivery window",IF(IFERROR(INDEX('Fleet Roster'!$C$4:$C$103,MATCH($L561,'Fleet Roster'!$A$4:$A$103,0)),"Not found")&lt;&gt;"Active","Driver not active",IF(IFERROR(INDEX('Fleet Roster'!$I$4:$I$103,MATCH($M561,'Fleet Roster'!$E$4:$E$103,0)),"Not found")&lt;&gt;"Active","Vehicle unavailable",IF(AND($T561="Delivered",OR($S561="",$P561="")),"Delivered row incomplete",IF(AND(OR($T561="Attempted",$T561="Exception"),$U561=""),"Missing exception code",IF(OR(NOT(ISNUMBER($N561)),$N561&lt;0,$N561&gt;'Settings'!$B$9),"Invalid package count",IF(OR(NOT(ISNUMBER($O561)),AND($P561&lt;&gt;"",NOT(ISNUMBER($P561))),$O561&lt;0,$O561&gt;'Settings'!$B$10,$P561&lt;0,$P561&gt;'Settings'!$B$10),"Invalid miles",IF($X561&gt;$W561,"COD collected exceeds amount","OK")))))))))))),"Review row")</f>
        <v/>
      </c>
    </row>
    <row r="562">
      <c r="A562" s="51" t="n"/>
      <c r="B562" s="26" t="n"/>
      <c r="C562" s="27" t="n"/>
      <c r="D562" s="26" t="n"/>
      <c r="E562" s="26" t="n"/>
      <c r="F562" s="28" t="n"/>
      <c r="G562" s="26" t="n"/>
      <c r="H562" s="26" t="n"/>
      <c r="I562" s="29" t="n"/>
      <c r="J562" s="30" t="n"/>
      <c r="K562" s="30" t="n"/>
      <c r="L562" s="26" t="n"/>
      <c r="M562" s="26" t="n"/>
      <c r="N562" s="27" t="n"/>
      <c r="O562" s="52" t="n"/>
      <c r="P562" s="52" t="n"/>
      <c r="Q562" s="30" t="n"/>
      <c r="R562" s="30" t="n"/>
      <c r="S562" s="30" t="n"/>
      <c r="T562" s="26" t="n"/>
      <c r="U562" s="26" t="n"/>
      <c r="V562" s="28" t="n"/>
      <c r="W562" s="32" t="n"/>
      <c r="X562" s="32" t="n"/>
      <c r="Y562" s="33">
        <f>IFERROR(IF(OR($R562="",$S562=""),"",ROUND(MOD($S562-$R562,1)*1440,0)),"")</f>
        <v/>
      </c>
      <c r="Z562" s="11">
        <f>IFERROR(IF(OR($T562&lt;&gt;"Delivered",$S562="",$K562=""),"",IF($S562&lt;=$K562,"Yes","No")),"")</f>
        <v/>
      </c>
      <c r="AA562" s="33">
        <f>IFERROR(IF(OR($T562&lt;&gt;"Delivered",$S562="",$K562=""),"",ROUND(MAX(0,($S562-$K562)*1440),0)),"")</f>
        <v/>
      </c>
      <c r="AB562" s="53">
        <f>IFERROR(IF(OR($P562="",$O562=""),"",$P562-$O562),"")</f>
        <v/>
      </c>
      <c r="AC562" s="35">
        <f>IFERROR(IF($P562="","",ROUND($P562*'Settings'!$B$6,2)),"")</f>
        <v/>
      </c>
      <c r="AD562" s="35">
        <f>IFERROR(IF($W562="","",MAX(0,$W562-IF($X562="",0,$X562))),"")</f>
        <v/>
      </c>
      <c r="AE562" s="16">
        <f>IFERROR(IF(COUNTA($A562:$X562)=0,"",IF(OR($A562="",$B562="",$C562="",$D562="",$E562="",$F562="",$G562="",$H562="",$I562="",$L562="",$M562="",$N562="",$T562=""),"Missing required field",IF(COUNTIFS($A$4:$A$1000,$A562,$B$4:$B$1000,$B562,$C$4:$C$1000,$C562)&gt;1,"Duplicate route stop",IF(OR($J562="",$K562=""),"Missing delivery window",IF($K562&lt;=$J562,"Invalid delivery window",IF(IFERROR(INDEX('Fleet Roster'!$C$4:$C$103,MATCH($L562,'Fleet Roster'!$A$4:$A$103,0)),"Not found")&lt;&gt;"Active","Driver not active",IF(IFERROR(INDEX('Fleet Roster'!$I$4:$I$103,MATCH($M562,'Fleet Roster'!$E$4:$E$103,0)),"Not found")&lt;&gt;"Active","Vehicle unavailable",IF(AND($T562="Delivered",OR($S562="",$P562="")),"Delivered row incomplete",IF(AND(OR($T562="Attempted",$T562="Exception"),$U562=""),"Missing exception code",IF(OR(NOT(ISNUMBER($N562)),$N562&lt;0,$N562&gt;'Settings'!$B$9),"Invalid package count",IF(OR(NOT(ISNUMBER($O562)),AND($P562&lt;&gt;"",NOT(ISNUMBER($P562))),$O562&lt;0,$O562&gt;'Settings'!$B$10,$P562&lt;0,$P562&gt;'Settings'!$B$10),"Invalid miles",IF($X562&gt;$W562,"COD collected exceeds amount","OK")))))))))))),"Review row")</f>
        <v/>
      </c>
    </row>
    <row r="563">
      <c r="A563" s="51" t="n"/>
      <c r="B563" s="26" t="n"/>
      <c r="C563" s="27" t="n"/>
      <c r="D563" s="26" t="n"/>
      <c r="E563" s="26" t="n"/>
      <c r="F563" s="28" t="n"/>
      <c r="G563" s="26" t="n"/>
      <c r="H563" s="26" t="n"/>
      <c r="I563" s="29" t="n"/>
      <c r="J563" s="30" t="n"/>
      <c r="K563" s="30" t="n"/>
      <c r="L563" s="26" t="n"/>
      <c r="M563" s="26" t="n"/>
      <c r="N563" s="27" t="n"/>
      <c r="O563" s="52" t="n"/>
      <c r="P563" s="52" t="n"/>
      <c r="Q563" s="30" t="n"/>
      <c r="R563" s="30" t="n"/>
      <c r="S563" s="30" t="n"/>
      <c r="T563" s="26" t="n"/>
      <c r="U563" s="26" t="n"/>
      <c r="V563" s="28" t="n"/>
      <c r="W563" s="32" t="n"/>
      <c r="X563" s="32" t="n"/>
      <c r="Y563" s="33">
        <f>IFERROR(IF(OR($R563="",$S563=""),"",ROUND(MOD($S563-$R563,1)*1440,0)),"")</f>
        <v/>
      </c>
      <c r="Z563" s="11">
        <f>IFERROR(IF(OR($T563&lt;&gt;"Delivered",$S563="",$K563=""),"",IF($S563&lt;=$K563,"Yes","No")),"")</f>
        <v/>
      </c>
      <c r="AA563" s="33">
        <f>IFERROR(IF(OR($T563&lt;&gt;"Delivered",$S563="",$K563=""),"",ROUND(MAX(0,($S563-$K563)*1440),0)),"")</f>
        <v/>
      </c>
      <c r="AB563" s="53">
        <f>IFERROR(IF(OR($P563="",$O563=""),"",$P563-$O563),"")</f>
        <v/>
      </c>
      <c r="AC563" s="35">
        <f>IFERROR(IF($P563="","",ROUND($P563*'Settings'!$B$6,2)),"")</f>
        <v/>
      </c>
      <c r="AD563" s="35">
        <f>IFERROR(IF($W563="","",MAX(0,$W563-IF($X563="",0,$X563))),"")</f>
        <v/>
      </c>
      <c r="AE563" s="16">
        <f>IFERROR(IF(COUNTA($A563:$X563)=0,"",IF(OR($A563="",$B563="",$C563="",$D563="",$E563="",$F563="",$G563="",$H563="",$I563="",$L563="",$M563="",$N563="",$T563=""),"Missing required field",IF(COUNTIFS($A$4:$A$1000,$A563,$B$4:$B$1000,$B563,$C$4:$C$1000,$C563)&gt;1,"Duplicate route stop",IF(OR($J563="",$K563=""),"Missing delivery window",IF($K563&lt;=$J563,"Invalid delivery window",IF(IFERROR(INDEX('Fleet Roster'!$C$4:$C$103,MATCH($L563,'Fleet Roster'!$A$4:$A$103,0)),"Not found")&lt;&gt;"Active","Driver not active",IF(IFERROR(INDEX('Fleet Roster'!$I$4:$I$103,MATCH($M563,'Fleet Roster'!$E$4:$E$103,0)),"Not found")&lt;&gt;"Active","Vehicle unavailable",IF(AND($T563="Delivered",OR($S563="",$P563="")),"Delivered row incomplete",IF(AND(OR($T563="Attempted",$T563="Exception"),$U563=""),"Missing exception code",IF(OR(NOT(ISNUMBER($N563)),$N563&lt;0,$N563&gt;'Settings'!$B$9),"Invalid package count",IF(OR(NOT(ISNUMBER($O563)),AND($P563&lt;&gt;"",NOT(ISNUMBER($P563))),$O563&lt;0,$O563&gt;'Settings'!$B$10,$P563&lt;0,$P563&gt;'Settings'!$B$10),"Invalid miles",IF($X563&gt;$W563,"COD collected exceeds amount","OK")))))))))))),"Review row")</f>
        <v/>
      </c>
    </row>
    <row r="564">
      <c r="A564" s="51" t="n"/>
      <c r="B564" s="26" t="n"/>
      <c r="C564" s="27" t="n"/>
      <c r="D564" s="26" t="n"/>
      <c r="E564" s="26" t="n"/>
      <c r="F564" s="28" t="n"/>
      <c r="G564" s="26" t="n"/>
      <c r="H564" s="26" t="n"/>
      <c r="I564" s="29" t="n"/>
      <c r="J564" s="30" t="n"/>
      <c r="K564" s="30" t="n"/>
      <c r="L564" s="26" t="n"/>
      <c r="M564" s="26" t="n"/>
      <c r="N564" s="27" t="n"/>
      <c r="O564" s="52" t="n"/>
      <c r="P564" s="52" t="n"/>
      <c r="Q564" s="30" t="n"/>
      <c r="R564" s="30" t="n"/>
      <c r="S564" s="30" t="n"/>
      <c r="T564" s="26" t="n"/>
      <c r="U564" s="26" t="n"/>
      <c r="V564" s="28" t="n"/>
      <c r="W564" s="32" t="n"/>
      <c r="X564" s="32" t="n"/>
      <c r="Y564" s="33">
        <f>IFERROR(IF(OR($R564="",$S564=""),"",ROUND(MOD($S564-$R564,1)*1440,0)),"")</f>
        <v/>
      </c>
      <c r="Z564" s="11">
        <f>IFERROR(IF(OR($T564&lt;&gt;"Delivered",$S564="",$K564=""),"",IF($S564&lt;=$K564,"Yes","No")),"")</f>
        <v/>
      </c>
      <c r="AA564" s="33">
        <f>IFERROR(IF(OR($T564&lt;&gt;"Delivered",$S564="",$K564=""),"",ROUND(MAX(0,($S564-$K564)*1440),0)),"")</f>
        <v/>
      </c>
      <c r="AB564" s="53">
        <f>IFERROR(IF(OR($P564="",$O564=""),"",$P564-$O564),"")</f>
        <v/>
      </c>
      <c r="AC564" s="35">
        <f>IFERROR(IF($P564="","",ROUND($P564*'Settings'!$B$6,2)),"")</f>
        <v/>
      </c>
      <c r="AD564" s="35">
        <f>IFERROR(IF($W564="","",MAX(0,$W564-IF($X564="",0,$X564))),"")</f>
        <v/>
      </c>
      <c r="AE564" s="16">
        <f>IFERROR(IF(COUNTA($A564:$X564)=0,"",IF(OR($A564="",$B564="",$C564="",$D564="",$E564="",$F564="",$G564="",$H564="",$I564="",$L564="",$M564="",$N564="",$T564=""),"Missing required field",IF(COUNTIFS($A$4:$A$1000,$A564,$B$4:$B$1000,$B564,$C$4:$C$1000,$C564)&gt;1,"Duplicate route stop",IF(OR($J564="",$K564=""),"Missing delivery window",IF($K564&lt;=$J564,"Invalid delivery window",IF(IFERROR(INDEX('Fleet Roster'!$C$4:$C$103,MATCH($L564,'Fleet Roster'!$A$4:$A$103,0)),"Not found")&lt;&gt;"Active","Driver not active",IF(IFERROR(INDEX('Fleet Roster'!$I$4:$I$103,MATCH($M564,'Fleet Roster'!$E$4:$E$103,0)),"Not found")&lt;&gt;"Active","Vehicle unavailable",IF(AND($T564="Delivered",OR($S564="",$P564="")),"Delivered row incomplete",IF(AND(OR($T564="Attempted",$T564="Exception"),$U564=""),"Missing exception code",IF(OR(NOT(ISNUMBER($N564)),$N564&lt;0,$N564&gt;'Settings'!$B$9),"Invalid package count",IF(OR(NOT(ISNUMBER($O564)),AND($P564&lt;&gt;"",NOT(ISNUMBER($P564))),$O564&lt;0,$O564&gt;'Settings'!$B$10,$P564&lt;0,$P564&gt;'Settings'!$B$10),"Invalid miles",IF($X564&gt;$W564,"COD collected exceeds amount","OK")))))))))))),"Review row")</f>
        <v/>
      </c>
    </row>
    <row r="565">
      <c r="A565" s="51" t="n"/>
      <c r="B565" s="26" t="n"/>
      <c r="C565" s="27" t="n"/>
      <c r="D565" s="26" t="n"/>
      <c r="E565" s="26" t="n"/>
      <c r="F565" s="28" t="n"/>
      <c r="G565" s="26" t="n"/>
      <c r="H565" s="26" t="n"/>
      <c r="I565" s="29" t="n"/>
      <c r="J565" s="30" t="n"/>
      <c r="K565" s="30" t="n"/>
      <c r="L565" s="26" t="n"/>
      <c r="M565" s="26" t="n"/>
      <c r="N565" s="27" t="n"/>
      <c r="O565" s="52" t="n"/>
      <c r="P565" s="52" t="n"/>
      <c r="Q565" s="30" t="n"/>
      <c r="R565" s="30" t="n"/>
      <c r="S565" s="30" t="n"/>
      <c r="T565" s="26" t="n"/>
      <c r="U565" s="26" t="n"/>
      <c r="V565" s="28" t="n"/>
      <c r="W565" s="32" t="n"/>
      <c r="X565" s="32" t="n"/>
      <c r="Y565" s="33">
        <f>IFERROR(IF(OR($R565="",$S565=""),"",ROUND(MOD($S565-$R565,1)*1440,0)),"")</f>
        <v/>
      </c>
      <c r="Z565" s="11">
        <f>IFERROR(IF(OR($T565&lt;&gt;"Delivered",$S565="",$K565=""),"",IF($S565&lt;=$K565,"Yes","No")),"")</f>
        <v/>
      </c>
      <c r="AA565" s="33">
        <f>IFERROR(IF(OR($T565&lt;&gt;"Delivered",$S565="",$K565=""),"",ROUND(MAX(0,($S565-$K565)*1440),0)),"")</f>
        <v/>
      </c>
      <c r="AB565" s="53">
        <f>IFERROR(IF(OR($P565="",$O565=""),"",$P565-$O565),"")</f>
        <v/>
      </c>
      <c r="AC565" s="35">
        <f>IFERROR(IF($P565="","",ROUND($P565*'Settings'!$B$6,2)),"")</f>
        <v/>
      </c>
      <c r="AD565" s="35">
        <f>IFERROR(IF($W565="","",MAX(0,$W565-IF($X565="",0,$X565))),"")</f>
        <v/>
      </c>
      <c r="AE565" s="16">
        <f>IFERROR(IF(COUNTA($A565:$X565)=0,"",IF(OR($A565="",$B565="",$C565="",$D565="",$E565="",$F565="",$G565="",$H565="",$I565="",$L565="",$M565="",$N565="",$T565=""),"Missing required field",IF(COUNTIFS($A$4:$A$1000,$A565,$B$4:$B$1000,$B565,$C$4:$C$1000,$C565)&gt;1,"Duplicate route stop",IF(OR($J565="",$K565=""),"Missing delivery window",IF($K565&lt;=$J565,"Invalid delivery window",IF(IFERROR(INDEX('Fleet Roster'!$C$4:$C$103,MATCH($L565,'Fleet Roster'!$A$4:$A$103,0)),"Not found")&lt;&gt;"Active","Driver not active",IF(IFERROR(INDEX('Fleet Roster'!$I$4:$I$103,MATCH($M565,'Fleet Roster'!$E$4:$E$103,0)),"Not found")&lt;&gt;"Active","Vehicle unavailable",IF(AND($T565="Delivered",OR($S565="",$P565="")),"Delivered row incomplete",IF(AND(OR($T565="Attempted",$T565="Exception"),$U565=""),"Missing exception code",IF(OR(NOT(ISNUMBER($N565)),$N565&lt;0,$N565&gt;'Settings'!$B$9),"Invalid package count",IF(OR(NOT(ISNUMBER($O565)),AND($P565&lt;&gt;"",NOT(ISNUMBER($P565))),$O565&lt;0,$O565&gt;'Settings'!$B$10,$P565&lt;0,$P565&gt;'Settings'!$B$10),"Invalid miles",IF($X565&gt;$W565,"COD collected exceeds amount","OK")))))))))))),"Review row")</f>
        <v/>
      </c>
    </row>
    <row r="566">
      <c r="A566" s="51" t="n"/>
      <c r="B566" s="26" t="n"/>
      <c r="C566" s="27" t="n"/>
      <c r="D566" s="26" t="n"/>
      <c r="E566" s="26" t="n"/>
      <c r="F566" s="28" t="n"/>
      <c r="G566" s="26" t="n"/>
      <c r="H566" s="26" t="n"/>
      <c r="I566" s="29" t="n"/>
      <c r="J566" s="30" t="n"/>
      <c r="K566" s="30" t="n"/>
      <c r="L566" s="26" t="n"/>
      <c r="M566" s="26" t="n"/>
      <c r="N566" s="27" t="n"/>
      <c r="O566" s="52" t="n"/>
      <c r="P566" s="52" t="n"/>
      <c r="Q566" s="30" t="n"/>
      <c r="R566" s="30" t="n"/>
      <c r="S566" s="30" t="n"/>
      <c r="T566" s="26" t="n"/>
      <c r="U566" s="26" t="n"/>
      <c r="V566" s="28" t="n"/>
      <c r="W566" s="32" t="n"/>
      <c r="X566" s="32" t="n"/>
      <c r="Y566" s="33">
        <f>IFERROR(IF(OR($R566="",$S566=""),"",ROUND(MOD($S566-$R566,1)*1440,0)),"")</f>
        <v/>
      </c>
      <c r="Z566" s="11">
        <f>IFERROR(IF(OR($T566&lt;&gt;"Delivered",$S566="",$K566=""),"",IF($S566&lt;=$K566,"Yes","No")),"")</f>
        <v/>
      </c>
      <c r="AA566" s="33">
        <f>IFERROR(IF(OR($T566&lt;&gt;"Delivered",$S566="",$K566=""),"",ROUND(MAX(0,($S566-$K566)*1440),0)),"")</f>
        <v/>
      </c>
      <c r="AB566" s="53">
        <f>IFERROR(IF(OR($P566="",$O566=""),"",$P566-$O566),"")</f>
        <v/>
      </c>
      <c r="AC566" s="35">
        <f>IFERROR(IF($P566="","",ROUND($P566*'Settings'!$B$6,2)),"")</f>
        <v/>
      </c>
      <c r="AD566" s="35">
        <f>IFERROR(IF($W566="","",MAX(0,$W566-IF($X566="",0,$X566))),"")</f>
        <v/>
      </c>
      <c r="AE566" s="16">
        <f>IFERROR(IF(COUNTA($A566:$X566)=0,"",IF(OR($A566="",$B566="",$C566="",$D566="",$E566="",$F566="",$G566="",$H566="",$I566="",$L566="",$M566="",$N566="",$T566=""),"Missing required field",IF(COUNTIFS($A$4:$A$1000,$A566,$B$4:$B$1000,$B566,$C$4:$C$1000,$C566)&gt;1,"Duplicate route stop",IF(OR($J566="",$K566=""),"Missing delivery window",IF($K566&lt;=$J566,"Invalid delivery window",IF(IFERROR(INDEX('Fleet Roster'!$C$4:$C$103,MATCH($L566,'Fleet Roster'!$A$4:$A$103,0)),"Not found")&lt;&gt;"Active","Driver not active",IF(IFERROR(INDEX('Fleet Roster'!$I$4:$I$103,MATCH($M566,'Fleet Roster'!$E$4:$E$103,0)),"Not found")&lt;&gt;"Active","Vehicle unavailable",IF(AND($T566="Delivered",OR($S566="",$P566="")),"Delivered row incomplete",IF(AND(OR($T566="Attempted",$T566="Exception"),$U566=""),"Missing exception code",IF(OR(NOT(ISNUMBER($N566)),$N566&lt;0,$N566&gt;'Settings'!$B$9),"Invalid package count",IF(OR(NOT(ISNUMBER($O566)),AND($P566&lt;&gt;"",NOT(ISNUMBER($P566))),$O566&lt;0,$O566&gt;'Settings'!$B$10,$P566&lt;0,$P566&gt;'Settings'!$B$10),"Invalid miles",IF($X566&gt;$W566,"COD collected exceeds amount","OK")))))))))))),"Review row")</f>
        <v/>
      </c>
    </row>
    <row r="567">
      <c r="A567" s="51" t="n"/>
      <c r="B567" s="26" t="n"/>
      <c r="C567" s="27" t="n"/>
      <c r="D567" s="26" t="n"/>
      <c r="E567" s="26" t="n"/>
      <c r="F567" s="28" t="n"/>
      <c r="G567" s="26" t="n"/>
      <c r="H567" s="26" t="n"/>
      <c r="I567" s="29" t="n"/>
      <c r="J567" s="30" t="n"/>
      <c r="K567" s="30" t="n"/>
      <c r="L567" s="26" t="n"/>
      <c r="M567" s="26" t="n"/>
      <c r="N567" s="27" t="n"/>
      <c r="O567" s="52" t="n"/>
      <c r="P567" s="52" t="n"/>
      <c r="Q567" s="30" t="n"/>
      <c r="R567" s="30" t="n"/>
      <c r="S567" s="30" t="n"/>
      <c r="T567" s="26" t="n"/>
      <c r="U567" s="26" t="n"/>
      <c r="V567" s="28" t="n"/>
      <c r="W567" s="32" t="n"/>
      <c r="X567" s="32" t="n"/>
      <c r="Y567" s="33">
        <f>IFERROR(IF(OR($R567="",$S567=""),"",ROUND(MOD($S567-$R567,1)*1440,0)),"")</f>
        <v/>
      </c>
      <c r="Z567" s="11">
        <f>IFERROR(IF(OR($T567&lt;&gt;"Delivered",$S567="",$K567=""),"",IF($S567&lt;=$K567,"Yes","No")),"")</f>
        <v/>
      </c>
      <c r="AA567" s="33">
        <f>IFERROR(IF(OR($T567&lt;&gt;"Delivered",$S567="",$K567=""),"",ROUND(MAX(0,($S567-$K567)*1440),0)),"")</f>
        <v/>
      </c>
      <c r="AB567" s="53">
        <f>IFERROR(IF(OR($P567="",$O567=""),"",$P567-$O567),"")</f>
        <v/>
      </c>
      <c r="AC567" s="35">
        <f>IFERROR(IF($P567="","",ROUND($P567*'Settings'!$B$6,2)),"")</f>
        <v/>
      </c>
      <c r="AD567" s="35">
        <f>IFERROR(IF($W567="","",MAX(0,$W567-IF($X567="",0,$X567))),"")</f>
        <v/>
      </c>
      <c r="AE567" s="16">
        <f>IFERROR(IF(COUNTA($A567:$X567)=0,"",IF(OR($A567="",$B567="",$C567="",$D567="",$E567="",$F567="",$G567="",$H567="",$I567="",$L567="",$M567="",$N567="",$T567=""),"Missing required field",IF(COUNTIFS($A$4:$A$1000,$A567,$B$4:$B$1000,$B567,$C$4:$C$1000,$C567)&gt;1,"Duplicate route stop",IF(OR($J567="",$K567=""),"Missing delivery window",IF($K567&lt;=$J567,"Invalid delivery window",IF(IFERROR(INDEX('Fleet Roster'!$C$4:$C$103,MATCH($L567,'Fleet Roster'!$A$4:$A$103,0)),"Not found")&lt;&gt;"Active","Driver not active",IF(IFERROR(INDEX('Fleet Roster'!$I$4:$I$103,MATCH($M567,'Fleet Roster'!$E$4:$E$103,0)),"Not found")&lt;&gt;"Active","Vehicle unavailable",IF(AND($T567="Delivered",OR($S567="",$P567="")),"Delivered row incomplete",IF(AND(OR($T567="Attempted",$T567="Exception"),$U567=""),"Missing exception code",IF(OR(NOT(ISNUMBER($N567)),$N567&lt;0,$N567&gt;'Settings'!$B$9),"Invalid package count",IF(OR(NOT(ISNUMBER($O567)),AND($P567&lt;&gt;"",NOT(ISNUMBER($P567))),$O567&lt;0,$O567&gt;'Settings'!$B$10,$P567&lt;0,$P567&gt;'Settings'!$B$10),"Invalid miles",IF($X567&gt;$W567,"COD collected exceeds amount","OK")))))))))))),"Review row")</f>
        <v/>
      </c>
    </row>
    <row r="568">
      <c r="A568" s="51" t="n"/>
      <c r="B568" s="26" t="n"/>
      <c r="C568" s="27" t="n"/>
      <c r="D568" s="26" t="n"/>
      <c r="E568" s="26" t="n"/>
      <c r="F568" s="28" t="n"/>
      <c r="G568" s="26" t="n"/>
      <c r="H568" s="26" t="n"/>
      <c r="I568" s="29" t="n"/>
      <c r="J568" s="30" t="n"/>
      <c r="K568" s="30" t="n"/>
      <c r="L568" s="26" t="n"/>
      <c r="M568" s="26" t="n"/>
      <c r="N568" s="27" t="n"/>
      <c r="O568" s="52" t="n"/>
      <c r="P568" s="52" t="n"/>
      <c r="Q568" s="30" t="n"/>
      <c r="R568" s="30" t="n"/>
      <c r="S568" s="30" t="n"/>
      <c r="T568" s="26" t="n"/>
      <c r="U568" s="26" t="n"/>
      <c r="V568" s="28" t="n"/>
      <c r="W568" s="32" t="n"/>
      <c r="X568" s="32" t="n"/>
      <c r="Y568" s="33">
        <f>IFERROR(IF(OR($R568="",$S568=""),"",ROUND(MOD($S568-$R568,1)*1440,0)),"")</f>
        <v/>
      </c>
      <c r="Z568" s="11">
        <f>IFERROR(IF(OR($T568&lt;&gt;"Delivered",$S568="",$K568=""),"",IF($S568&lt;=$K568,"Yes","No")),"")</f>
        <v/>
      </c>
      <c r="AA568" s="33">
        <f>IFERROR(IF(OR($T568&lt;&gt;"Delivered",$S568="",$K568=""),"",ROUND(MAX(0,($S568-$K568)*1440),0)),"")</f>
        <v/>
      </c>
      <c r="AB568" s="53">
        <f>IFERROR(IF(OR($P568="",$O568=""),"",$P568-$O568),"")</f>
        <v/>
      </c>
      <c r="AC568" s="35">
        <f>IFERROR(IF($P568="","",ROUND($P568*'Settings'!$B$6,2)),"")</f>
        <v/>
      </c>
      <c r="AD568" s="35">
        <f>IFERROR(IF($W568="","",MAX(0,$W568-IF($X568="",0,$X568))),"")</f>
        <v/>
      </c>
      <c r="AE568" s="16">
        <f>IFERROR(IF(COUNTA($A568:$X568)=0,"",IF(OR($A568="",$B568="",$C568="",$D568="",$E568="",$F568="",$G568="",$H568="",$I568="",$L568="",$M568="",$N568="",$T568=""),"Missing required field",IF(COUNTIFS($A$4:$A$1000,$A568,$B$4:$B$1000,$B568,$C$4:$C$1000,$C568)&gt;1,"Duplicate route stop",IF(OR($J568="",$K568=""),"Missing delivery window",IF($K568&lt;=$J568,"Invalid delivery window",IF(IFERROR(INDEX('Fleet Roster'!$C$4:$C$103,MATCH($L568,'Fleet Roster'!$A$4:$A$103,0)),"Not found")&lt;&gt;"Active","Driver not active",IF(IFERROR(INDEX('Fleet Roster'!$I$4:$I$103,MATCH($M568,'Fleet Roster'!$E$4:$E$103,0)),"Not found")&lt;&gt;"Active","Vehicle unavailable",IF(AND($T568="Delivered",OR($S568="",$P568="")),"Delivered row incomplete",IF(AND(OR($T568="Attempted",$T568="Exception"),$U568=""),"Missing exception code",IF(OR(NOT(ISNUMBER($N568)),$N568&lt;0,$N568&gt;'Settings'!$B$9),"Invalid package count",IF(OR(NOT(ISNUMBER($O568)),AND($P568&lt;&gt;"",NOT(ISNUMBER($P568))),$O568&lt;0,$O568&gt;'Settings'!$B$10,$P568&lt;0,$P568&gt;'Settings'!$B$10),"Invalid miles",IF($X568&gt;$W568,"COD collected exceeds amount","OK")))))))))))),"Review row")</f>
        <v/>
      </c>
    </row>
    <row r="569">
      <c r="A569" s="51" t="n"/>
      <c r="B569" s="26" t="n"/>
      <c r="C569" s="27" t="n"/>
      <c r="D569" s="26" t="n"/>
      <c r="E569" s="26" t="n"/>
      <c r="F569" s="28" t="n"/>
      <c r="G569" s="26" t="n"/>
      <c r="H569" s="26" t="n"/>
      <c r="I569" s="29" t="n"/>
      <c r="J569" s="30" t="n"/>
      <c r="K569" s="30" t="n"/>
      <c r="L569" s="26" t="n"/>
      <c r="M569" s="26" t="n"/>
      <c r="N569" s="27" t="n"/>
      <c r="O569" s="52" t="n"/>
      <c r="P569" s="52" t="n"/>
      <c r="Q569" s="30" t="n"/>
      <c r="R569" s="30" t="n"/>
      <c r="S569" s="30" t="n"/>
      <c r="T569" s="26" t="n"/>
      <c r="U569" s="26" t="n"/>
      <c r="V569" s="28" t="n"/>
      <c r="W569" s="32" t="n"/>
      <c r="X569" s="32" t="n"/>
      <c r="Y569" s="33">
        <f>IFERROR(IF(OR($R569="",$S569=""),"",ROUND(MOD($S569-$R569,1)*1440,0)),"")</f>
        <v/>
      </c>
      <c r="Z569" s="11">
        <f>IFERROR(IF(OR($T569&lt;&gt;"Delivered",$S569="",$K569=""),"",IF($S569&lt;=$K569,"Yes","No")),"")</f>
        <v/>
      </c>
      <c r="AA569" s="33">
        <f>IFERROR(IF(OR($T569&lt;&gt;"Delivered",$S569="",$K569=""),"",ROUND(MAX(0,($S569-$K569)*1440),0)),"")</f>
        <v/>
      </c>
      <c r="AB569" s="53">
        <f>IFERROR(IF(OR($P569="",$O569=""),"",$P569-$O569),"")</f>
        <v/>
      </c>
      <c r="AC569" s="35">
        <f>IFERROR(IF($P569="","",ROUND($P569*'Settings'!$B$6,2)),"")</f>
        <v/>
      </c>
      <c r="AD569" s="35">
        <f>IFERROR(IF($W569="","",MAX(0,$W569-IF($X569="",0,$X569))),"")</f>
        <v/>
      </c>
      <c r="AE569" s="16">
        <f>IFERROR(IF(COUNTA($A569:$X569)=0,"",IF(OR($A569="",$B569="",$C569="",$D569="",$E569="",$F569="",$G569="",$H569="",$I569="",$L569="",$M569="",$N569="",$T569=""),"Missing required field",IF(COUNTIFS($A$4:$A$1000,$A569,$B$4:$B$1000,$B569,$C$4:$C$1000,$C569)&gt;1,"Duplicate route stop",IF(OR($J569="",$K569=""),"Missing delivery window",IF($K569&lt;=$J569,"Invalid delivery window",IF(IFERROR(INDEX('Fleet Roster'!$C$4:$C$103,MATCH($L569,'Fleet Roster'!$A$4:$A$103,0)),"Not found")&lt;&gt;"Active","Driver not active",IF(IFERROR(INDEX('Fleet Roster'!$I$4:$I$103,MATCH($M569,'Fleet Roster'!$E$4:$E$103,0)),"Not found")&lt;&gt;"Active","Vehicle unavailable",IF(AND($T569="Delivered",OR($S569="",$P569="")),"Delivered row incomplete",IF(AND(OR($T569="Attempted",$T569="Exception"),$U569=""),"Missing exception code",IF(OR(NOT(ISNUMBER($N569)),$N569&lt;0,$N569&gt;'Settings'!$B$9),"Invalid package count",IF(OR(NOT(ISNUMBER($O569)),AND($P569&lt;&gt;"",NOT(ISNUMBER($P569))),$O569&lt;0,$O569&gt;'Settings'!$B$10,$P569&lt;0,$P569&gt;'Settings'!$B$10),"Invalid miles",IF($X569&gt;$W569,"COD collected exceeds amount","OK")))))))))))),"Review row")</f>
        <v/>
      </c>
    </row>
    <row r="570">
      <c r="A570" s="51" t="n"/>
      <c r="B570" s="26" t="n"/>
      <c r="C570" s="27" t="n"/>
      <c r="D570" s="26" t="n"/>
      <c r="E570" s="26" t="n"/>
      <c r="F570" s="28" t="n"/>
      <c r="G570" s="26" t="n"/>
      <c r="H570" s="26" t="n"/>
      <c r="I570" s="29" t="n"/>
      <c r="J570" s="30" t="n"/>
      <c r="K570" s="30" t="n"/>
      <c r="L570" s="26" t="n"/>
      <c r="M570" s="26" t="n"/>
      <c r="N570" s="27" t="n"/>
      <c r="O570" s="52" t="n"/>
      <c r="P570" s="52" t="n"/>
      <c r="Q570" s="30" t="n"/>
      <c r="R570" s="30" t="n"/>
      <c r="S570" s="30" t="n"/>
      <c r="T570" s="26" t="n"/>
      <c r="U570" s="26" t="n"/>
      <c r="V570" s="28" t="n"/>
      <c r="W570" s="32" t="n"/>
      <c r="X570" s="32" t="n"/>
      <c r="Y570" s="33">
        <f>IFERROR(IF(OR($R570="",$S570=""),"",ROUND(MOD($S570-$R570,1)*1440,0)),"")</f>
        <v/>
      </c>
      <c r="Z570" s="11">
        <f>IFERROR(IF(OR($T570&lt;&gt;"Delivered",$S570="",$K570=""),"",IF($S570&lt;=$K570,"Yes","No")),"")</f>
        <v/>
      </c>
      <c r="AA570" s="33">
        <f>IFERROR(IF(OR($T570&lt;&gt;"Delivered",$S570="",$K570=""),"",ROUND(MAX(0,($S570-$K570)*1440),0)),"")</f>
        <v/>
      </c>
      <c r="AB570" s="53">
        <f>IFERROR(IF(OR($P570="",$O570=""),"",$P570-$O570),"")</f>
        <v/>
      </c>
      <c r="AC570" s="35">
        <f>IFERROR(IF($P570="","",ROUND($P570*'Settings'!$B$6,2)),"")</f>
        <v/>
      </c>
      <c r="AD570" s="35">
        <f>IFERROR(IF($W570="","",MAX(0,$W570-IF($X570="",0,$X570))),"")</f>
        <v/>
      </c>
      <c r="AE570" s="16">
        <f>IFERROR(IF(COUNTA($A570:$X570)=0,"",IF(OR($A570="",$B570="",$C570="",$D570="",$E570="",$F570="",$G570="",$H570="",$I570="",$L570="",$M570="",$N570="",$T570=""),"Missing required field",IF(COUNTIFS($A$4:$A$1000,$A570,$B$4:$B$1000,$B570,$C$4:$C$1000,$C570)&gt;1,"Duplicate route stop",IF(OR($J570="",$K570=""),"Missing delivery window",IF($K570&lt;=$J570,"Invalid delivery window",IF(IFERROR(INDEX('Fleet Roster'!$C$4:$C$103,MATCH($L570,'Fleet Roster'!$A$4:$A$103,0)),"Not found")&lt;&gt;"Active","Driver not active",IF(IFERROR(INDEX('Fleet Roster'!$I$4:$I$103,MATCH($M570,'Fleet Roster'!$E$4:$E$103,0)),"Not found")&lt;&gt;"Active","Vehicle unavailable",IF(AND($T570="Delivered",OR($S570="",$P570="")),"Delivered row incomplete",IF(AND(OR($T570="Attempted",$T570="Exception"),$U570=""),"Missing exception code",IF(OR(NOT(ISNUMBER($N570)),$N570&lt;0,$N570&gt;'Settings'!$B$9),"Invalid package count",IF(OR(NOT(ISNUMBER($O570)),AND($P570&lt;&gt;"",NOT(ISNUMBER($P570))),$O570&lt;0,$O570&gt;'Settings'!$B$10,$P570&lt;0,$P570&gt;'Settings'!$B$10),"Invalid miles",IF($X570&gt;$W570,"COD collected exceeds amount","OK")))))))))))),"Review row")</f>
        <v/>
      </c>
    </row>
    <row r="571">
      <c r="A571" s="51" t="n"/>
      <c r="B571" s="26" t="n"/>
      <c r="C571" s="27" t="n"/>
      <c r="D571" s="26" t="n"/>
      <c r="E571" s="26" t="n"/>
      <c r="F571" s="28" t="n"/>
      <c r="G571" s="26" t="n"/>
      <c r="H571" s="26" t="n"/>
      <c r="I571" s="29" t="n"/>
      <c r="J571" s="30" t="n"/>
      <c r="K571" s="30" t="n"/>
      <c r="L571" s="26" t="n"/>
      <c r="M571" s="26" t="n"/>
      <c r="N571" s="27" t="n"/>
      <c r="O571" s="52" t="n"/>
      <c r="P571" s="52" t="n"/>
      <c r="Q571" s="30" t="n"/>
      <c r="R571" s="30" t="n"/>
      <c r="S571" s="30" t="n"/>
      <c r="T571" s="26" t="n"/>
      <c r="U571" s="26" t="n"/>
      <c r="V571" s="28" t="n"/>
      <c r="W571" s="32" t="n"/>
      <c r="X571" s="32" t="n"/>
      <c r="Y571" s="33">
        <f>IFERROR(IF(OR($R571="",$S571=""),"",ROUND(MOD($S571-$R571,1)*1440,0)),"")</f>
        <v/>
      </c>
      <c r="Z571" s="11">
        <f>IFERROR(IF(OR($T571&lt;&gt;"Delivered",$S571="",$K571=""),"",IF($S571&lt;=$K571,"Yes","No")),"")</f>
        <v/>
      </c>
      <c r="AA571" s="33">
        <f>IFERROR(IF(OR($T571&lt;&gt;"Delivered",$S571="",$K571=""),"",ROUND(MAX(0,($S571-$K571)*1440),0)),"")</f>
        <v/>
      </c>
      <c r="AB571" s="53">
        <f>IFERROR(IF(OR($P571="",$O571=""),"",$P571-$O571),"")</f>
        <v/>
      </c>
      <c r="AC571" s="35">
        <f>IFERROR(IF($P571="","",ROUND($P571*'Settings'!$B$6,2)),"")</f>
        <v/>
      </c>
      <c r="AD571" s="35">
        <f>IFERROR(IF($W571="","",MAX(0,$W571-IF($X571="",0,$X571))),"")</f>
        <v/>
      </c>
      <c r="AE571" s="16">
        <f>IFERROR(IF(COUNTA($A571:$X571)=0,"",IF(OR($A571="",$B571="",$C571="",$D571="",$E571="",$F571="",$G571="",$H571="",$I571="",$L571="",$M571="",$N571="",$T571=""),"Missing required field",IF(COUNTIFS($A$4:$A$1000,$A571,$B$4:$B$1000,$B571,$C$4:$C$1000,$C571)&gt;1,"Duplicate route stop",IF(OR($J571="",$K571=""),"Missing delivery window",IF($K571&lt;=$J571,"Invalid delivery window",IF(IFERROR(INDEX('Fleet Roster'!$C$4:$C$103,MATCH($L571,'Fleet Roster'!$A$4:$A$103,0)),"Not found")&lt;&gt;"Active","Driver not active",IF(IFERROR(INDEX('Fleet Roster'!$I$4:$I$103,MATCH($M571,'Fleet Roster'!$E$4:$E$103,0)),"Not found")&lt;&gt;"Active","Vehicle unavailable",IF(AND($T571="Delivered",OR($S571="",$P571="")),"Delivered row incomplete",IF(AND(OR($T571="Attempted",$T571="Exception"),$U571=""),"Missing exception code",IF(OR(NOT(ISNUMBER($N571)),$N571&lt;0,$N571&gt;'Settings'!$B$9),"Invalid package count",IF(OR(NOT(ISNUMBER($O571)),AND($P571&lt;&gt;"",NOT(ISNUMBER($P571))),$O571&lt;0,$O571&gt;'Settings'!$B$10,$P571&lt;0,$P571&gt;'Settings'!$B$10),"Invalid miles",IF($X571&gt;$W571,"COD collected exceeds amount","OK")))))))))))),"Review row")</f>
        <v/>
      </c>
    </row>
    <row r="572">
      <c r="A572" s="51" t="n"/>
      <c r="B572" s="26" t="n"/>
      <c r="C572" s="27" t="n"/>
      <c r="D572" s="26" t="n"/>
      <c r="E572" s="26" t="n"/>
      <c r="F572" s="28" t="n"/>
      <c r="G572" s="26" t="n"/>
      <c r="H572" s="26" t="n"/>
      <c r="I572" s="29" t="n"/>
      <c r="J572" s="30" t="n"/>
      <c r="K572" s="30" t="n"/>
      <c r="L572" s="26" t="n"/>
      <c r="M572" s="26" t="n"/>
      <c r="N572" s="27" t="n"/>
      <c r="O572" s="52" t="n"/>
      <c r="P572" s="52" t="n"/>
      <c r="Q572" s="30" t="n"/>
      <c r="R572" s="30" t="n"/>
      <c r="S572" s="30" t="n"/>
      <c r="T572" s="26" t="n"/>
      <c r="U572" s="26" t="n"/>
      <c r="V572" s="28" t="n"/>
      <c r="W572" s="32" t="n"/>
      <c r="X572" s="32" t="n"/>
      <c r="Y572" s="33">
        <f>IFERROR(IF(OR($R572="",$S572=""),"",ROUND(MOD($S572-$R572,1)*1440,0)),"")</f>
        <v/>
      </c>
      <c r="Z572" s="11">
        <f>IFERROR(IF(OR($T572&lt;&gt;"Delivered",$S572="",$K572=""),"",IF($S572&lt;=$K572,"Yes","No")),"")</f>
        <v/>
      </c>
      <c r="AA572" s="33">
        <f>IFERROR(IF(OR($T572&lt;&gt;"Delivered",$S572="",$K572=""),"",ROUND(MAX(0,($S572-$K572)*1440),0)),"")</f>
        <v/>
      </c>
      <c r="AB572" s="53">
        <f>IFERROR(IF(OR($P572="",$O572=""),"",$P572-$O572),"")</f>
        <v/>
      </c>
      <c r="AC572" s="35">
        <f>IFERROR(IF($P572="","",ROUND($P572*'Settings'!$B$6,2)),"")</f>
        <v/>
      </c>
      <c r="AD572" s="35">
        <f>IFERROR(IF($W572="","",MAX(0,$W572-IF($X572="",0,$X572))),"")</f>
        <v/>
      </c>
      <c r="AE572" s="16">
        <f>IFERROR(IF(COUNTA($A572:$X572)=0,"",IF(OR($A572="",$B572="",$C572="",$D572="",$E572="",$F572="",$G572="",$H572="",$I572="",$L572="",$M572="",$N572="",$T572=""),"Missing required field",IF(COUNTIFS($A$4:$A$1000,$A572,$B$4:$B$1000,$B572,$C$4:$C$1000,$C572)&gt;1,"Duplicate route stop",IF(OR($J572="",$K572=""),"Missing delivery window",IF($K572&lt;=$J572,"Invalid delivery window",IF(IFERROR(INDEX('Fleet Roster'!$C$4:$C$103,MATCH($L572,'Fleet Roster'!$A$4:$A$103,0)),"Not found")&lt;&gt;"Active","Driver not active",IF(IFERROR(INDEX('Fleet Roster'!$I$4:$I$103,MATCH($M572,'Fleet Roster'!$E$4:$E$103,0)),"Not found")&lt;&gt;"Active","Vehicle unavailable",IF(AND($T572="Delivered",OR($S572="",$P572="")),"Delivered row incomplete",IF(AND(OR($T572="Attempted",$T572="Exception"),$U572=""),"Missing exception code",IF(OR(NOT(ISNUMBER($N572)),$N572&lt;0,$N572&gt;'Settings'!$B$9),"Invalid package count",IF(OR(NOT(ISNUMBER($O572)),AND($P572&lt;&gt;"",NOT(ISNUMBER($P572))),$O572&lt;0,$O572&gt;'Settings'!$B$10,$P572&lt;0,$P572&gt;'Settings'!$B$10),"Invalid miles",IF($X572&gt;$W572,"COD collected exceeds amount","OK")))))))))))),"Review row")</f>
        <v/>
      </c>
    </row>
    <row r="573">
      <c r="A573" s="51" t="n"/>
      <c r="B573" s="26" t="n"/>
      <c r="C573" s="27" t="n"/>
      <c r="D573" s="26" t="n"/>
      <c r="E573" s="26" t="n"/>
      <c r="F573" s="28" t="n"/>
      <c r="G573" s="26" t="n"/>
      <c r="H573" s="26" t="n"/>
      <c r="I573" s="29" t="n"/>
      <c r="J573" s="30" t="n"/>
      <c r="K573" s="30" t="n"/>
      <c r="L573" s="26" t="n"/>
      <c r="M573" s="26" t="n"/>
      <c r="N573" s="27" t="n"/>
      <c r="O573" s="52" t="n"/>
      <c r="P573" s="52" t="n"/>
      <c r="Q573" s="30" t="n"/>
      <c r="R573" s="30" t="n"/>
      <c r="S573" s="30" t="n"/>
      <c r="T573" s="26" t="n"/>
      <c r="U573" s="26" t="n"/>
      <c r="V573" s="28" t="n"/>
      <c r="W573" s="32" t="n"/>
      <c r="X573" s="32" t="n"/>
      <c r="Y573" s="33">
        <f>IFERROR(IF(OR($R573="",$S573=""),"",ROUND(MOD($S573-$R573,1)*1440,0)),"")</f>
        <v/>
      </c>
      <c r="Z573" s="11">
        <f>IFERROR(IF(OR($T573&lt;&gt;"Delivered",$S573="",$K573=""),"",IF($S573&lt;=$K573,"Yes","No")),"")</f>
        <v/>
      </c>
      <c r="AA573" s="33">
        <f>IFERROR(IF(OR($T573&lt;&gt;"Delivered",$S573="",$K573=""),"",ROUND(MAX(0,($S573-$K573)*1440),0)),"")</f>
        <v/>
      </c>
      <c r="AB573" s="53">
        <f>IFERROR(IF(OR($P573="",$O573=""),"",$P573-$O573),"")</f>
        <v/>
      </c>
      <c r="AC573" s="35">
        <f>IFERROR(IF($P573="","",ROUND($P573*'Settings'!$B$6,2)),"")</f>
        <v/>
      </c>
      <c r="AD573" s="35">
        <f>IFERROR(IF($W573="","",MAX(0,$W573-IF($X573="",0,$X573))),"")</f>
        <v/>
      </c>
      <c r="AE573" s="16">
        <f>IFERROR(IF(COUNTA($A573:$X573)=0,"",IF(OR($A573="",$B573="",$C573="",$D573="",$E573="",$F573="",$G573="",$H573="",$I573="",$L573="",$M573="",$N573="",$T573=""),"Missing required field",IF(COUNTIFS($A$4:$A$1000,$A573,$B$4:$B$1000,$B573,$C$4:$C$1000,$C573)&gt;1,"Duplicate route stop",IF(OR($J573="",$K573=""),"Missing delivery window",IF($K573&lt;=$J573,"Invalid delivery window",IF(IFERROR(INDEX('Fleet Roster'!$C$4:$C$103,MATCH($L573,'Fleet Roster'!$A$4:$A$103,0)),"Not found")&lt;&gt;"Active","Driver not active",IF(IFERROR(INDEX('Fleet Roster'!$I$4:$I$103,MATCH($M573,'Fleet Roster'!$E$4:$E$103,0)),"Not found")&lt;&gt;"Active","Vehicle unavailable",IF(AND($T573="Delivered",OR($S573="",$P573="")),"Delivered row incomplete",IF(AND(OR($T573="Attempted",$T573="Exception"),$U573=""),"Missing exception code",IF(OR(NOT(ISNUMBER($N573)),$N573&lt;0,$N573&gt;'Settings'!$B$9),"Invalid package count",IF(OR(NOT(ISNUMBER($O573)),AND($P573&lt;&gt;"",NOT(ISNUMBER($P573))),$O573&lt;0,$O573&gt;'Settings'!$B$10,$P573&lt;0,$P573&gt;'Settings'!$B$10),"Invalid miles",IF($X573&gt;$W573,"COD collected exceeds amount","OK")))))))))))),"Review row")</f>
        <v/>
      </c>
    </row>
    <row r="574">
      <c r="A574" s="51" t="n"/>
      <c r="B574" s="26" t="n"/>
      <c r="C574" s="27" t="n"/>
      <c r="D574" s="26" t="n"/>
      <c r="E574" s="26" t="n"/>
      <c r="F574" s="28" t="n"/>
      <c r="G574" s="26" t="n"/>
      <c r="H574" s="26" t="n"/>
      <c r="I574" s="29" t="n"/>
      <c r="J574" s="30" t="n"/>
      <c r="K574" s="30" t="n"/>
      <c r="L574" s="26" t="n"/>
      <c r="M574" s="26" t="n"/>
      <c r="N574" s="27" t="n"/>
      <c r="O574" s="52" t="n"/>
      <c r="P574" s="52" t="n"/>
      <c r="Q574" s="30" t="n"/>
      <c r="R574" s="30" t="n"/>
      <c r="S574" s="30" t="n"/>
      <c r="T574" s="26" t="n"/>
      <c r="U574" s="26" t="n"/>
      <c r="V574" s="28" t="n"/>
      <c r="W574" s="32" t="n"/>
      <c r="X574" s="32" t="n"/>
      <c r="Y574" s="33">
        <f>IFERROR(IF(OR($R574="",$S574=""),"",ROUND(MOD($S574-$R574,1)*1440,0)),"")</f>
        <v/>
      </c>
      <c r="Z574" s="11">
        <f>IFERROR(IF(OR($T574&lt;&gt;"Delivered",$S574="",$K574=""),"",IF($S574&lt;=$K574,"Yes","No")),"")</f>
        <v/>
      </c>
      <c r="AA574" s="33">
        <f>IFERROR(IF(OR($T574&lt;&gt;"Delivered",$S574="",$K574=""),"",ROUND(MAX(0,($S574-$K574)*1440),0)),"")</f>
        <v/>
      </c>
      <c r="AB574" s="53">
        <f>IFERROR(IF(OR($P574="",$O574=""),"",$P574-$O574),"")</f>
        <v/>
      </c>
      <c r="AC574" s="35">
        <f>IFERROR(IF($P574="","",ROUND($P574*'Settings'!$B$6,2)),"")</f>
        <v/>
      </c>
      <c r="AD574" s="35">
        <f>IFERROR(IF($W574="","",MAX(0,$W574-IF($X574="",0,$X574))),"")</f>
        <v/>
      </c>
      <c r="AE574" s="16">
        <f>IFERROR(IF(COUNTA($A574:$X574)=0,"",IF(OR($A574="",$B574="",$C574="",$D574="",$E574="",$F574="",$G574="",$H574="",$I574="",$L574="",$M574="",$N574="",$T574=""),"Missing required field",IF(COUNTIFS($A$4:$A$1000,$A574,$B$4:$B$1000,$B574,$C$4:$C$1000,$C574)&gt;1,"Duplicate route stop",IF(OR($J574="",$K574=""),"Missing delivery window",IF($K574&lt;=$J574,"Invalid delivery window",IF(IFERROR(INDEX('Fleet Roster'!$C$4:$C$103,MATCH($L574,'Fleet Roster'!$A$4:$A$103,0)),"Not found")&lt;&gt;"Active","Driver not active",IF(IFERROR(INDEX('Fleet Roster'!$I$4:$I$103,MATCH($M574,'Fleet Roster'!$E$4:$E$103,0)),"Not found")&lt;&gt;"Active","Vehicle unavailable",IF(AND($T574="Delivered",OR($S574="",$P574="")),"Delivered row incomplete",IF(AND(OR($T574="Attempted",$T574="Exception"),$U574=""),"Missing exception code",IF(OR(NOT(ISNUMBER($N574)),$N574&lt;0,$N574&gt;'Settings'!$B$9),"Invalid package count",IF(OR(NOT(ISNUMBER($O574)),AND($P574&lt;&gt;"",NOT(ISNUMBER($P574))),$O574&lt;0,$O574&gt;'Settings'!$B$10,$P574&lt;0,$P574&gt;'Settings'!$B$10),"Invalid miles",IF($X574&gt;$W574,"COD collected exceeds amount","OK")))))))))))),"Review row")</f>
        <v/>
      </c>
    </row>
    <row r="575">
      <c r="A575" s="51" t="n"/>
      <c r="B575" s="26" t="n"/>
      <c r="C575" s="27" t="n"/>
      <c r="D575" s="26" t="n"/>
      <c r="E575" s="26" t="n"/>
      <c r="F575" s="28" t="n"/>
      <c r="G575" s="26" t="n"/>
      <c r="H575" s="26" t="n"/>
      <c r="I575" s="29" t="n"/>
      <c r="J575" s="30" t="n"/>
      <c r="K575" s="30" t="n"/>
      <c r="L575" s="26" t="n"/>
      <c r="M575" s="26" t="n"/>
      <c r="N575" s="27" t="n"/>
      <c r="O575" s="52" t="n"/>
      <c r="P575" s="52" t="n"/>
      <c r="Q575" s="30" t="n"/>
      <c r="R575" s="30" t="n"/>
      <c r="S575" s="30" t="n"/>
      <c r="T575" s="26" t="n"/>
      <c r="U575" s="26" t="n"/>
      <c r="V575" s="28" t="n"/>
      <c r="W575" s="32" t="n"/>
      <c r="X575" s="32" t="n"/>
      <c r="Y575" s="33">
        <f>IFERROR(IF(OR($R575="",$S575=""),"",ROUND(MOD($S575-$R575,1)*1440,0)),"")</f>
        <v/>
      </c>
      <c r="Z575" s="11">
        <f>IFERROR(IF(OR($T575&lt;&gt;"Delivered",$S575="",$K575=""),"",IF($S575&lt;=$K575,"Yes","No")),"")</f>
        <v/>
      </c>
      <c r="AA575" s="33">
        <f>IFERROR(IF(OR($T575&lt;&gt;"Delivered",$S575="",$K575=""),"",ROUND(MAX(0,($S575-$K575)*1440),0)),"")</f>
        <v/>
      </c>
      <c r="AB575" s="53">
        <f>IFERROR(IF(OR($P575="",$O575=""),"",$P575-$O575),"")</f>
        <v/>
      </c>
      <c r="AC575" s="35">
        <f>IFERROR(IF($P575="","",ROUND($P575*'Settings'!$B$6,2)),"")</f>
        <v/>
      </c>
      <c r="AD575" s="35">
        <f>IFERROR(IF($W575="","",MAX(0,$W575-IF($X575="",0,$X575))),"")</f>
        <v/>
      </c>
      <c r="AE575" s="16">
        <f>IFERROR(IF(COUNTA($A575:$X575)=0,"",IF(OR($A575="",$B575="",$C575="",$D575="",$E575="",$F575="",$G575="",$H575="",$I575="",$L575="",$M575="",$N575="",$T575=""),"Missing required field",IF(COUNTIFS($A$4:$A$1000,$A575,$B$4:$B$1000,$B575,$C$4:$C$1000,$C575)&gt;1,"Duplicate route stop",IF(OR($J575="",$K575=""),"Missing delivery window",IF($K575&lt;=$J575,"Invalid delivery window",IF(IFERROR(INDEX('Fleet Roster'!$C$4:$C$103,MATCH($L575,'Fleet Roster'!$A$4:$A$103,0)),"Not found")&lt;&gt;"Active","Driver not active",IF(IFERROR(INDEX('Fleet Roster'!$I$4:$I$103,MATCH($M575,'Fleet Roster'!$E$4:$E$103,0)),"Not found")&lt;&gt;"Active","Vehicle unavailable",IF(AND($T575="Delivered",OR($S575="",$P575="")),"Delivered row incomplete",IF(AND(OR($T575="Attempted",$T575="Exception"),$U575=""),"Missing exception code",IF(OR(NOT(ISNUMBER($N575)),$N575&lt;0,$N575&gt;'Settings'!$B$9),"Invalid package count",IF(OR(NOT(ISNUMBER($O575)),AND($P575&lt;&gt;"",NOT(ISNUMBER($P575))),$O575&lt;0,$O575&gt;'Settings'!$B$10,$P575&lt;0,$P575&gt;'Settings'!$B$10),"Invalid miles",IF($X575&gt;$W575,"COD collected exceeds amount","OK")))))))))))),"Review row")</f>
        <v/>
      </c>
    </row>
    <row r="576">
      <c r="A576" s="51" t="n"/>
      <c r="B576" s="26" t="n"/>
      <c r="C576" s="27" t="n"/>
      <c r="D576" s="26" t="n"/>
      <c r="E576" s="26" t="n"/>
      <c r="F576" s="28" t="n"/>
      <c r="G576" s="26" t="n"/>
      <c r="H576" s="26" t="n"/>
      <c r="I576" s="29" t="n"/>
      <c r="J576" s="30" t="n"/>
      <c r="K576" s="30" t="n"/>
      <c r="L576" s="26" t="n"/>
      <c r="M576" s="26" t="n"/>
      <c r="N576" s="27" t="n"/>
      <c r="O576" s="52" t="n"/>
      <c r="P576" s="52" t="n"/>
      <c r="Q576" s="30" t="n"/>
      <c r="R576" s="30" t="n"/>
      <c r="S576" s="30" t="n"/>
      <c r="T576" s="26" t="n"/>
      <c r="U576" s="26" t="n"/>
      <c r="V576" s="28" t="n"/>
      <c r="W576" s="32" t="n"/>
      <c r="X576" s="32" t="n"/>
      <c r="Y576" s="33">
        <f>IFERROR(IF(OR($R576="",$S576=""),"",ROUND(MOD($S576-$R576,1)*1440,0)),"")</f>
        <v/>
      </c>
      <c r="Z576" s="11">
        <f>IFERROR(IF(OR($T576&lt;&gt;"Delivered",$S576="",$K576=""),"",IF($S576&lt;=$K576,"Yes","No")),"")</f>
        <v/>
      </c>
      <c r="AA576" s="33">
        <f>IFERROR(IF(OR($T576&lt;&gt;"Delivered",$S576="",$K576=""),"",ROUND(MAX(0,($S576-$K576)*1440),0)),"")</f>
        <v/>
      </c>
      <c r="AB576" s="53">
        <f>IFERROR(IF(OR($P576="",$O576=""),"",$P576-$O576),"")</f>
        <v/>
      </c>
      <c r="AC576" s="35">
        <f>IFERROR(IF($P576="","",ROUND($P576*'Settings'!$B$6,2)),"")</f>
        <v/>
      </c>
      <c r="AD576" s="35">
        <f>IFERROR(IF($W576="","",MAX(0,$W576-IF($X576="",0,$X576))),"")</f>
        <v/>
      </c>
      <c r="AE576" s="16">
        <f>IFERROR(IF(COUNTA($A576:$X576)=0,"",IF(OR($A576="",$B576="",$C576="",$D576="",$E576="",$F576="",$G576="",$H576="",$I576="",$L576="",$M576="",$N576="",$T576=""),"Missing required field",IF(COUNTIFS($A$4:$A$1000,$A576,$B$4:$B$1000,$B576,$C$4:$C$1000,$C576)&gt;1,"Duplicate route stop",IF(OR($J576="",$K576=""),"Missing delivery window",IF($K576&lt;=$J576,"Invalid delivery window",IF(IFERROR(INDEX('Fleet Roster'!$C$4:$C$103,MATCH($L576,'Fleet Roster'!$A$4:$A$103,0)),"Not found")&lt;&gt;"Active","Driver not active",IF(IFERROR(INDEX('Fleet Roster'!$I$4:$I$103,MATCH($M576,'Fleet Roster'!$E$4:$E$103,0)),"Not found")&lt;&gt;"Active","Vehicle unavailable",IF(AND($T576="Delivered",OR($S576="",$P576="")),"Delivered row incomplete",IF(AND(OR($T576="Attempted",$T576="Exception"),$U576=""),"Missing exception code",IF(OR(NOT(ISNUMBER($N576)),$N576&lt;0,$N576&gt;'Settings'!$B$9),"Invalid package count",IF(OR(NOT(ISNUMBER($O576)),AND($P576&lt;&gt;"",NOT(ISNUMBER($P576))),$O576&lt;0,$O576&gt;'Settings'!$B$10,$P576&lt;0,$P576&gt;'Settings'!$B$10),"Invalid miles",IF($X576&gt;$W576,"COD collected exceeds amount","OK")))))))))))),"Review row")</f>
        <v/>
      </c>
    </row>
    <row r="577">
      <c r="A577" s="51" t="n"/>
      <c r="B577" s="26" t="n"/>
      <c r="C577" s="27" t="n"/>
      <c r="D577" s="26" t="n"/>
      <c r="E577" s="26" t="n"/>
      <c r="F577" s="28" t="n"/>
      <c r="G577" s="26" t="n"/>
      <c r="H577" s="26" t="n"/>
      <c r="I577" s="29" t="n"/>
      <c r="J577" s="30" t="n"/>
      <c r="K577" s="30" t="n"/>
      <c r="L577" s="26" t="n"/>
      <c r="M577" s="26" t="n"/>
      <c r="N577" s="27" t="n"/>
      <c r="O577" s="52" t="n"/>
      <c r="P577" s="52" t="n"/>
      <c r="Q577" s="30" t="n"/>
      <c r="R577" s="30" t="n"/>
      <c r="S577" s="30" t="n"/>
      <c r="T577" s="26" t="n"/>
      <c r="U577" s="26" t="n"/>
      <c r="V577" s="28" t="n"/>
      <c r="W577" s="32" t="n"/>
      <c r="X577" s="32" t="n"/>
      <c r="Y577" s="33">
        <f>IFERROR(IF(OR($R577="",$S577=""),"",ROUND(MOD($S577-$R577,1)*1440,0)),"")</f>
        <v/>
      </c>
      <c r="Z577" s="11">
        <f>IFERROR(IF(OR($T577&lt;&gt;"Delivered",$S577="",$K577=""),"",IF($S577&lt;=$K577,"Yes","No")),"")</f>
        <v/>
      </c>
      <c r="AA577" s="33">
        <f>IFERROR(IF(OR($T577&lt;&gt;"Delivered",$S577="",$K577=""),"",ROUND(MAX(0,($S577-$K577)*1440),0)),"")</f>
        <v/>
      </c>
      <c r="AB577" s="53">
        <f>IFERROR(IF(OR($P577="",$O577=""),"",$P577-$O577),"")</f>
        <v/>
      </c>
      <c r="AC577" s="35">
        <f>IFERROR(IF($P577="","",ROUND($P577*'Settings'!$B$6,2)),"")</f>
        <v/>
      </c>
      <c r="AD577" s="35">
        <f>IFERROR(IF($W577="","",MAX(0,$W577-IF($X577="",0,$X577))),"")</f>
        <v/>
      </c>
      <c r="AE577" s="16">
        <f>IFERROR(IF(COUNTA($A577:$X577)=0,"",IF(OR($A577="",$B577="",$C577="",$D577="",$E577="",$F577="",$G577="",$H577="",$I577="",$L577="",$M577="",$N577="",$T577=""),"Missing required field",IF(COUNTIFS($A$4:$A$1000,$A577,$B$4:$B$1000,$B577,$C$4:$C$1000,$C577)&gt;1,"Duplicate route stop",IF(OR($J577="",$K577=""),"Missing delivery window",IF($K577&lt;=$J577,"Invalid delivery window",IF(IFERROR(INDEX('Fleet Roster'!$C$4:$C$103,MATCH($L577,'Fleet Roster'!$A$4:$A$103,0)),"Not found")&lt;&gt;"Active","Driver not active",IF(IFERROR(INDEX('Fleet Roster'!$I$4:$I$103,MATCH($M577,'Fleet Roster'!$E$4:$E$103,0)),"Not found")&lt;&gt;"Active","Vehicle unavailable",IF(AND($T577="Delivered",OR($S577="",$P577="")),"Delivered row incomplete",IF(AND(OR($T577="Attempted",$T577="Exception"),$U577=""),"Missing exception code",IF(OR(NOT(ISNUMBER($N577)),$N577&lt;0,$N577&gt;'Settings'!$B$9),"Invalid package count",IF(OR(NOT(ISNUMBER($O577)),AND($P577&lt;&gt;"",NOT(ISNUMBER($P577))),$O577&lt;0,$O577&gt;'Settings'!$B$10,$P577&lt;0,$P577&gt;'Settings'!$B$10),"Invalid miles",IF($X577&gt;$W577,"COD collected exceeds amount","OK")))))))))))),"Review row")</f>
        <v/>
      </c>
    </row>
    <row r="578">
      <c r="A578" s="51" t="n"/>
      <c r="B578" s="26" t="n"/>
      <c r="C578" s="27" t="n"/>
      <c r="D578" s="26" t="n"/>
      <c r="E578" s="26" t="n"/>
      <c r="F578" s="28" t="n"/>
      <c r="G578" s="26" t="n"/>
      <c r="H578" s="26" t="n"/>
      <c r="I578" s="29" t="n"/>
      <c r="J578" s="30" t="n"/>
      <c r="K578" s="30" t="n"/>
      <c r="L578" s="26" t="n"/>
      <c r="M578" s="26" t="n"/>
      <c r="N578" s="27" t="n"/>
      <c r="O578" s="52" t="n"/>
      <c r="P578" s="52" t="n"/>
      <c r="Q578" s="30" t="n"/>
      <c r="R578" s="30" t="n"/>
      <c r="S578" s="30" t="n"/>
      <c r="T578" s="26" t="n"/>
      <c r="U578" s="26" t="n"/>
      <c r="V578" s="28" t="n"/>
      <c r="W578" s="32" t="n"/>
      <c r="X578" s="32" t="n"/>
      <c r="Y578" s="33">
        <f>IFERROR(IF(OR($R578="",$S578=""),"",ROUND(MOD($S578-$R578,1)*1440,0)),"")</f>
        <v/>
      </c>
      <c r="Z578" s="11">
        <f>IFERROR(IF(OR($T578&lt;&gt;"Delivered",$S578="",$K578=""),"",IF($S578&lt;=$K578,"Yes","No")),"")</f>
        <v/>
      </c>
      <c r="AA578" s="33">
        <f>IFERROR(IF(OR($T578&lt;&gt;"Delivered",$S578="",$K578=""),"",ROUND(MAX(0,($S578-$K578)*1440),0)),"")</f>
        <v/>
      </c>
      <c r="AB578" s="53">
        <f>IFERROR(IF(OR($P578="",$O578=""),"",$P578-$O578),"")</f>
        <v/>
      </c>
      <c r="AC578" s="35">
        <f>IFERROR(IF($P578="","",ROUND($P578*'Settings'!$B$6,2)),"")</f>
        <v/>
      </c>
      <c r="AD578" s="35">
        <f>IFERROR(IF($W578="","",MAX(0,$W578-IF($X578="",0,$X578))),"")</f>
        <v/>
      </c>
      <c r="AE578" s="16">
        <f>IFERROR(IF(COUNTA($A578:$X578)=0,"",IF(OR($A578="",$B578="",$C578="",$D578="",$E578="",$F578="",$G578="",$H578="",$I578="",$L578="",$M578="",$N578="",$T578=""),"Missing required field",IF(COUNTIFS($A$4:$A$1000,$A578,$B$4:$B$1000,$B578,$C$4:$C$1000,$C578)&gt;1,"Duplicate route stop",IF(OR($J578="",$K578=""),"Missing delivery window",IF($K578&lt;=$J578,"Invalid delivery window",IF(IFERROR(INDEX('Fleet Roster'!$C$4:$C$103,MATCH($L578,'Fleet Roster'!$A$4:$A$103,0)),"Not found")&lt;&gt;"Active","Driver not active",IF(IFERROR(INDEX('Fleet Roster'!$I$4:$I$103,MATCH($M578,'Fleet Roster'!$E$4:$E$103,0)),"Not found")&lt;&gt;"Active","Vehicle unavailable",IF(AND($T578="Delivered",OR($S578="",$P578="")),"Delivered row incomplete",IF(AND(OR($T578="Attempted",$T578="Exception"),$U578=""),"Missing exception code",IF(OR(NOT(ISNUMBER($N578)),$N578&lt;0,$N578&gt;'Settings'!$B$9),"Invalid package count",IF(OR(NOT(ISNUMBER($O578)),AND($P578&lt;&gt;"",NOT(ISNUMBER($P578))),$O578&lt;0,$O578&gt;'Settings'!$B$10,$P578&lt;0,$P578&gt;'Settings'!$B$10),"Invalid miles",IF($X578&gt;$W578,"COD collected exceeds amount","OK")))))))))))),"Review row")</f>
        <v/>
      </c>
    </row>
    <row r="579">
      <c r="A579" s="51" t="n"/>
      <c r="B579" s="26" t="n"/>
      <c r="C579" s="27" t="n"/>
      <c r="D579" s="26" t="n"/>
      <c r="E579" s="26" t="n"/>
      <c r="F579" s="28" t="n"/>
      <c r="G579" s="26" t="n"/>
      <c r="H579" s="26" t="n"/>
      <c r="I579" s="29" t="n"/>
      <c r="J579" s="30" t="n"/>
      <c r="K579" s="30" t="n"/>
      <c r="L579" s="26" t="n"/>
      <c r="M579" s="26" t="n"/>
      <c r="N579" s="27" t="n"/>
      <c r="O579" s="52" t="n"/>
      <c r="P579" s="52" t="n"/>
      <c r="Q579" s="30" t="n"/>
      <c r="R579" s="30" t="n"/>
      <c r="S579" s="30" t="n"/>
      <c r="T579" s="26" t="n"/>
      <c r="U579" s="26" t="n"/>
      <c r="V579" s="28" t="n"/>
      <c r="W579" s="32" t="n"/>
      <c r="X579" s="32" t="n"/>
      <c r="Y579" s="33">
        <f>IFERROR(IF(OR($R579="",$S579=""),"",ROUND(MOD($S579-$R579,1)*1440,0)),"")</f>
        <v/>
      </c>
      <c r="Z579" s="11">
        <f>IFERROR(IF(OR($T579&lt;&gt;"Delivered",$S579="",$K579=""),"",IF($S579&lt;=$K579,"Yes","No")),"")</f>
        <v/>
      </c>
      <c r="AA579" s="33">
        <f>IFERROR(IF(OR($T579&lt;&gt;"Delivered",$S579="",$K579=""),"",ROUND(MAX(0,($S579-$K579)*1440),0)),"")</f>
        <v/>
      </c>
      <c r="AB579" s="53">
        <f>IFERROR(IF(OR($P579="",$O579=""),"",$P579-$O579),"")</f>
        <v/>
      </c>
      <c r="AC579" s="35">
        <f>IFERROR(IF($P579="","",ROUND($P579*'Settings'!$B$6,2)),"")</f>
        <v/>
      </c>
      <c r="AD579" s="35">
        <f>IFERROR(IF($W579="","",MAX(0,$W579-IF($X579="",0,$X579))),"")</f>
        <v/>
      </c>
      <c r="AE579" s="16">
        <f>IFERROR(IF(COUNTA($A579:$X579)=0,"",IF(OR($A579="",$B579="",$C579="",$D579="",$E579="",$F579="",$G579="",$H579="",$I579="",$L579="",$M579="",$N579="",$T579=""),"Missing required field",IF(COUNTIFS($A$4:$A$1000,$A579,$B$4:$B$1000,$B579,$C$4:$C$1000,$C579)&gt;1,"Duplicate route stop",IF(OR($J579="",$K579=""),"Missing delivery window",IF($K579&lt;=$J579,"Invalid delivery window",IF(IFERROR(INDEX('Fleet Roster'!$C$4:$C$103,MATCH($L579,'Fleet Roster'!$A$4:$A$103,0)),"Not found")&lt;&gt;"Active","Driver not active",IF(IFERROR(INDEX('Fleet Roster'!$I$4:$I$103,MATCH($M579,'Fleet Roster'!$E$4:$E$103,0)),"Not found")&lt;&gt;"Active","Vehicle unavailable",IF(AND($T579="Delivered",OR($S579="",$P579="")),"Delivered row incomplete",IF(AND(OR($T579="Attempted",$T579="Exception"),$U579=""),"Missing exception code",IF(OR(NOT(ISNUMBER($N579)),$N579&lt;0,$N579&gt;'Settings'!$B$9),"Invalid package count",IF(OR(NOT(ISNUMBER($O579)),AND($P579&lt;&gt;"",NOT(ISNUMBER($P579))),$O579&lt;0,$O579&gt;'Settings'!$B$10,$P579&lt;0,$P579&gt;'Settings'!$B$10),"Invalid miles",IF($X579&gt;$W579,"COD collected exceeds amount","OK")))))))))))),"Review row")</f>
        <v/>
      </c>
    </row>
    <row r="580">
      <c r="A580" s="51" t="n"/>
      <c r="B580" s="26" t="n"/>
      <c r="C580" s="27" t="n"/>
      <c r="D580" s="26" t="n"/>
      <c r="E580" s="26" t="n"/>
      <c r="F580" s="28" t="n"/>
      <c r="G580" s="26" t="n"/>
      <c r="H580" s="26" t="n"/>
      <c r="I580" s="29" t="n"/>
      <c r="J580" s="30" t="n"/>
      <c r="K580" s="30" t="n"/>
      <c r="L580" s="26" t="n"/>
      <c r="M580" s="26" t="n"/>
      <c r="N580" s="27" t="n"/>
      <c r="O580" s="52" t="n"/>
      <c r="P580" s="52" t="n"/>
      <c r="Q580" s="30" t="n"/>
      <c r="R580" s="30" t="n"/>
      <c r="S580" s="30" t="n"/>
      <c r="T580" s="26" t="n"/>
      <c r="U580" s="26" t="n"/>
      <c r="V580" s="28" t="n"/>
      <c r="W580" s="32" t="n"/>
      <c r="X580" s="32" t="n"/>
      <c r="Y580" s="33">
        <f>IFERROR(IF(OR($R580="",$S580=""),"",ROUND(MOD($S580-$R580,1)*1440,0)),"")</f>
        <v/>
      </c>
      <c r="Z580" s="11">
        <f>IFERROR(IF(OR($T580&lt;&gt;"Delivered",$S580="",$K580=""),"",IF($S580&lt;=$K580,"Yes","No")),"")</f>
        <v/>
      </c>
      <c r="AA580" s="33">
        <f>IFERROR(IF(OR($T580&lt;&gt;"Delivered",$S580="",$K580=""),"",ROUND(MAX(0,($S580-$K580)*1440),0)),"")</f>
        <v/>
      </c>
      <c r="AB580" s="53">
        <f>IFERROR(IF(OR($P580="",$O580=""),"",$P580-$O580),"")</f>
        <v/>
      </c>
      <c r="AC580" s="35">
        <f>IFERROR(IF($P580="","",ROUND($P580*'Settings'!$B$6,2)),"")</f>
        <v/>
      </c>
      <c r="AD580" s="35">
        <f>IFERROR(IF($W580="","",MAX(0,$W580-IF($X580="",0,$X580))),"")</f>
        <v/>
      </c>
      <c r="AE580" s="16">
        <f>IFERROR(IF(COUNTA($A580:$X580)=0,"",IF(OR($A580="",$B580="",$C580="",$D580="",$E580="",$F580="",$G580="",$H580="",$I580="",$L580="",$M580="",$N580="",$T580=""),"Missing required field",IF(COUNTIFS($A$4:$A$1000,$A580,$B$4:$B$1000,$B580,$C$4:$C$1000,$C580)&gt;1,"Duplicate route stop",IF(OR($J580="",$K580=""),"Missing delivery window",IF($K580&lt;=$J580,"Invalid delivery window",IF(IFERROR(INDEX('Fleet Roster'!$C$4:$C$103,MATCH($L580,'Fleet Roster'!$A$4:$A$103,0)),"Not found")&lt;&gt;"Active","Driver not active",IF(IFERROR(INDEX('Fleet Roster'!$I$4:$I$103,MATCH($M580,'Fleet Roster'!$E$4:$E$103,0)),"Not found")&lt;&gt;"Active","Vehicle unavailable",IF(AND($T580="Delivered",OR($S580="",$P580="")),"Delivered row incomplete",IF(AND(OR($T580="Attempted",$T580="Exception"),$U580=""),"Missing exception code",IF(OR(NOT(ISNUMBER($N580)),$N580&lt;0,$N580&gt;'Settings'!$B$9),"Invalid package count",IF(OR(NOT(ISNUMBER($O580)),AND($P580&lt;&gt;"",NOT(ISNUMBER($P580))),$O580&lt;0,$O580&gt;'Settings'!$B$10,$P580&lt;0,$P580&gt;'Settings'!$B$10),"Invalid miles",IF($X580&gt;$W580,"COD collected exceeds amount","OK")))))))))))),"Review row")</f>
        <v/>
      </c>
    </row>
    <row r="581">
      <c r="A581" s="51" t="n"/>
      <c r="B581" s="26" t="n"/>
      <c r="C581" s="27" t="n"/>
      <c r="D581" s="26" t="n"/>
      <c r="E581" s="26" t="n"/>
      <c r="F581" s="28" t="n"/>
      <c r="G581" s="26" t="n"/>
      <c r="H581" s="26" t="n"/>
      <c r="I581" s="29" t="n"/>
      <c r="J581" s="30" t="n"/>
      <c r="K581" s="30" t="n"/>
      <c r="L581" s="26" t="n"/>
      <c r="M581" s="26" t="n"/>
      <c r="N581" s="27" t="n"/>
      <c r="O581" s="52" t="n"/>
      <c r="P581" s="52" t="n"/>
      <c r="Q581" s="30" t="n"/>
      <c r="R581" s="30" t="n"/>
      <c r="S581" s="30" t="n"/>
      <c r="T581" s="26" t="n"/>
      <c r="U581" s="26" t="n"/>
      <c r="V581" s="28" t="n"/>
      <c r="W581" s="32" t="n"/>
      <c r="X581" s="32" t="n"/>
      <c r="Y581" s="33">
        <f>IFERROR(IF(OR($R581="",$S581=""),"",ROUND(MOD($S581-$R581,1)*1440,0)),"")</f>
        <v/>
      </c>
      <c r="Z581" s="11">
        <f>IFERROR(IF(OR($T581&lt;&gt;"Delivered",$S581="",$K581=""),"",IF($S581&lt;=$K581,"Yes","No")),"")</f>
        <v/>
      </c>
      <c r="AA581" s="33">
        <f>IFERROR(IF(OR($T581&lt;&gt;"Delivered",$S581="",$K581=""),"",ROUND(MAX(0,($S581-$K581)*1440),0)),"")</f>
        <v/>
      </c>
      <c r="AB581" s="53">
        <f>IFERROR(IF(OR($P581="",$O581=""),"",$P581-$O581),"")</f>
        <v/>
      </c>
      <c r="AC581" s="35">
        <f>IFERROR(IF($P581="","",ROUND($P581*'Settings'!$B$6,2)),"")</f>
        <v/>
      </c>
      <c r="AD581" s="35">
        <f>IFERROR(IF($W581="","",MAX(0,$W581-IF($X581="",0,$X581))),"")</f>
        <v/>
      </c>
      <c r="AE581" s="16">
        <f>IFERROR(IF(COUNTA($A581:$X581)=0,"",IF(OR($A581="",$B581="",$C581="",$D581="",$E581="",$F581="",$G581="",$H581="",$I581="",$L581="",$M581="",$N581="",$T581=""),"Missing required field",IF(COUNTIFS($A$4:$A$1000,$A581,$B$4:$B$1000,$B581,$C$4:$C$1000,$C581)&gt;1,"Duplicate route stop",IF(OR($J581="",$K581=""),"Missing delivery window",IF($K581&lt;=$J581,"Invalid delivery window",IF(IFERROR(INDEX('Fleet Roster'!$C$4:$C$103,MATCH($L581,'Fleet Roster'!$A$4:$A$103,0)),"Not found")&lt;&gt;"Active","Driver not active",IF(IFERROR(INDEX('Fleet Roster'!$I$4:$I$103,MATCH($M581,'Fleet Roster'!$E$4:$E$103,0)),"Not found")&lt;&gt;"Active","Vehicle unavailable",IF(AND($T581="Delivered",OR($S581="",$P581="")),"Delivered row incomplete",IF(AND(OR($T581="Attempted",$T581="Exception"),$U581=""),"Missing exception code",IF(OR(NOT(ISNUMBER($N581)),$N581&lt;0,$N581&gt;'Settings'!$B$9),"Invalid package count",IF(OR(NOT(ISNUMBER($O581)),AND($P581&lt;&gt;"",NOT(ISNUMBER($P581))),$O581&lt;0,$O581&gt;'Settings'!$B$10,$P581&lt;0,$P581&gt;'Settings'!$B$10),"Invalid miles",IF($X581&gt;$W581,"COD collected exceeds amount","OK")))))))))))),"Review row")</f>
        <v/>
      </c>
    </row>
    <row r="582">
      <c r="A582" s="51" t="n"/>
      <c r="B582" s="26" t="n"/>
      <c r="C582" s="27" t="n"/>
      <c r="D582" s="26" t="n"/>
      <c r="E582" s="26" t="n"/>
      <c r="F582" s="28" t="n"/>
      <c r="G582" s="26" t="n"/>
      <c r="H582" s="26" t="n"/>
      <c r="I582" s="29" t="n"/>
      <c r="J582" s="30" t="n"/>
      <c r="K582" s="30" t="n"/>
      <c r="L582" s="26" t="n"/>
      <c r="M582" s="26" t="n"/>
      <c r="N582" s="27" t="n"/>
      <c r="O582" s="52" t="n"/>
      <c r="P582" s="52" t="n"/>
      <c r="Q582" s="30" t="n"/>
      <c r="R582" s="30" t="n"/>
      <c r="S582" s="30" t="n"/>
      <c r="T582" s="26" t="n"/>
      <c r="U582" s="26" t="n"/>
      <c r="V582" s="28" t="n"/>
      <c r="W582" s="32" t="n"/>
      <c r="X582" s="32" t="n"/>
      <c r="Y582" s="33">
        <f>IFERROR(IF(OR($R582="",$S582=""),"",ROUND(MOD($S582-$R582,1)*1440,0)),"")</f>
        <v/>
      </c>
      <c r="Z582" s="11">
        <f>IFERROR(IF(OR($T582&lt;&gt;"Delivered",$S582="",$K582=""),"",IF($S582&lt;=$K582,"Yes","No")),"")</f>
        <v/>
      </c>
      <c r="AA582" s="33">
        <f>IFERROR(IF(OR($T582&lt;&gt;"Delivered",$S582="",$K582=""),"",ROUND(MAX(0,($S582-$K582)*1440),0)),"")</f>
        <v/>
      </c>
      <c r="AB582" s="53">
        <f>IFERROR(IF(OR($P582="",$O582=""),"",$P582-$O582),"")</f>
        <v/>
      </c>
      <c r="AC582" s="35">
        <f>IFERROR(IF($P582="","",ROUND($P582*'Settings'!$B$6,2)),"")</f>
        <v/>
      </c>
      <c r="AD582" s="35">
        <f>IFERROR(IF($W582="","",MAX(0,$W582-IF($X582="",0,$X582))),"")</f>
        <v/>
      </c>
      <c r="AE582" s="16">
        <f>IFERROR(IF(COUNTA($A582:$X582)=0,"",IF(OR($A582="",$B582="",$C582="",$D582="",$E582="",$F582="",$G582="",$H582="",$I582="",$L582="",$M582="",$N582="",$T582=""),"Missing required field",IF(COUNTIFS($A$4:$A$1000,$A582,$B$4:$B$1000,$B582,$C$4:$C$1000,$C582)&gt;1,"Duplicate route stop",IF(OR($J582="",$K582=""),"Missing delivery window",IF($K582&lt;=$J582,"Invalid delivery window",IF(IFERROR(INDEX('Fleet Roster'!$C$4:$C$103,MATCH($L582,'Fleet Roster'!$A$4:$A$103,0)),"Not found")&lt;&gt;"Active","Driver not active",IF(IFERROR(INDEX('Fleet Roster'!$I$4:$I$103,MATCH($M582,'Fleet Roster'!$E$4:$E$103,0)),"Not found")&lt;&gt;"Active","Vehicle unavailable",IF(AND($T582="Delivered",OR($S582="",$P582="")),"Delivered row incomplete",IF(AND(OR($T582="Attempted",$T582="Exception"),$U582=""),"Missing exception code",IF(OR(NOT(ISNUMBER($N582)),$N582&lt;0,$N582&gt;'Settings'!$B$9),"Invalid package count",IF(OR(NOT(ISNUMBER($O582)),AND($P582&lt;&gt;"",NOT(ISNUMBER($P582))),$O582&lt;0,$O582&gt;'Settings'!$B$10,$P582&lt;0,$P582&gt;'Settings'!$B$10),"Invalid miles",IF($X582&gt;$W582,"COD collected exceeds amount","OK")))))))))))),"Review row")</f>
        <v/>
      </c>
    </row>
    <row r="583">
      <c r="A583" s="51" t="n"/>
      <c r="B583" s="26" t="n"/>
      <c r="C583" s="27" t="n"/>
      <c r="D583" s="26" t="n"/>
      <c r="E583" s="26" t="n"/>
      <c r="F583" s="28" t="n"/>
      <c r="G583" s="26" t="n"/>
      <c r="H583" s="26" t="n"/>
      <c r="I583" s="29" t="n"/>
      <c r="J583" s="30" t="n"/>
      <c r="K583" s="30" t="n"/>
      <c r="L583" s="26" t="n"/>
      <c r="M583" s="26" t="n"/>
      <c r="N583" s="27" t="n"/>
      <c r="O583" s="52" t="n"/>
      <c r="P583" s="52" t="n"/>
      <c r="Q583" s="30" t="n"/>
      <c r="R583" s="30" t="n"/>
      <c r="S583" s="30" t="n"/>
      <c r="T583" s="26" t="n"/>
      <c r="U583" s="26" t="n"/>
      <c r="V583" s="28" t="n"/>
      <c r="W583" s="32" t="n"/>
      <c r="X583" s="32" t="n"/>
      <c r="Y583" s="33">
        <f>IFERROR(IF(OR($R583="",$S583=""),"",ROUND(MOD($S583-$R583,1)*1440,0)),"")</f>
        <v/>
      </c>
      <c r="Z583" s="11">
        <f>IFERROR(IF(OR($T583&lt;&gt;"Delivered",$S583="",$K583=""),"",IF($S583&lt;=$K583,"Yes","No")),"")</f>
        <v/>
      </c>
      <c r="AA583" s="33">
        <f>IFERROR(IF(OR($T583&lt;&gt;"Delivered",$S583="",$K583=""),"",ROUND(MAX(0,($S583-$K583)*1440),0)),"")</f>
        <v/>
      </c>
      <c r="AB583" s="53">
        <f>IFERROR(IF(OR($P583="",$O583=""),"",$P583-$O583),"")</f>
        <v/>
      </c>
      <c r="AC583" s="35">
        <f>IFERROR(IF($P583="","",ROUND($P583*'Settings'!$B$6,2)),"")</f>
        <v/>
      </c>
      <c r="AD583" s="35">
        <f>IFERROR(IF($W583="","",MAX(0,$W583-IF($X583="",0,$X583))),"")</f>
        <v/>
      </c>
      <c r="AE583" s="16">
        <f>IFERROR(IF(COUNTA($A583:$X583)=0,"",IF(OR($A583="",$B583="",$C583="",$D583="",$E583="",$F583="",$G583="",$H583="",$I583="",$L583="",$M583="",$N583="",$T583=""),"Missing required field",IF(COUNTIFS($A$4:$A$1000,$A583,$B$4:$B$1000,$B583,$C$4:$C$1000,$C583)&gt;1,"Duplicate route stop",IF(OR($J583="",$K583=""),"Missing delivery window",IF($K583&lt;=$J583,"Invalid delivery window",IF(IFERROR(INDEX('Fleet Roster'!$C$4:$C$103,MATCH($L583,'Fleet Roster'!$A$4:$A$103,0)),"Not found")&lt;&gt;"Active","Driver not active",IF(IFERROR(INDEX('Fleet Roster'!$I$4:$I$103,MATCH($M583,'Fleet Roster'!$E$4:$E$103,0)),"Not found")&lt;&gt;"Active","Vehicle unavailable",IF(AND($T583="Delivered",OR($S583="",$P583="")),"Delivered row incomplete",IF(AND(OR($T583="Attempted",$T583="Exception"),$U583=""),"Missing exception code",IF(OR(NOT(ISNUMBER($N583)),$N583&lt;0,$N583&gt;'Settings'!$B$9),"Invalid package count",IF(OR(NOT(ISNUMBER($O583)),AND($P583&lt;&gt;"",NOT(ISNUMBER($P583))),$O583&lt;0,$O583&gt;'Settings'!$B$10,$P583&lt;0,$P583&gt;'Settings'!$B$10),"Invalid miles",IF($X583&gt;$W583,"COD collected exceeds amount","OK")))))))))))),"Review row")</f>
        <v/>
      </c>
    </row>
    <row r="584">
      <c r="A584" s="51" t="n"/>
      <c r="B584" s="26" t="n"/>
      <c r="C584" s="27" t="n"/>
      <c r="D584" s="26" t="n"/>
      <c r="E584" s="26" t="n"/>
      <c r="F584" s="28" t="n"/>
      <c r="G584" s="26" t="n"/>
      <c r="H584" s="26" t="n"/>
      <c r="I584" s="29" t="n"/>
      <c r="J584" s="30" t="n"/>
      <c r="K584" s="30" t="n"/>
      <c r="L584" s="26" t="n"/>
      <c r="M584" s="26" t="n"/>
      <c r="N584" s="27" t="n"/>
      <c r="O584" s="52" t="n"/>
      <c r="P584" s="52" t="n"/>
      <c r="Q584" s="30" t="n"/>
      <c r="R584" s="30" t="n"/>
      <c r="S584" s="30" t="n"/>
      <c r="T584" s="26" t="n"/>
      <c r="U584" s="26" t="n"/>
      <c r="V584" s="28" t="n"/>
      <c r="W584" s="32" t="n"/>
      <c r="X584" s="32" t="n"/>
      <c r="Y584" s="33">
        <f>IFERROR(IF(OR($R584="",$S584=""),"",ROUND(MOD($S584-$R584,1)*1440,0)),"")</f>
        <v/>
      </c>
      <c r="Z584" s="11">
        <f>IFERROR(IF(OR($T584&lt;&gt;"Delivered",$S584="",$K584=""),"",IF($S584&lt;=$K584,"Yes","No")),"")</f>
        <v/>
      </c>
      <c r="AA584" s="33">
        <f>IFERROR(IF(OR($T584&lt;&gt;"Delivered",$S584="",$K584=""),"",ROUND(MAX(0,($S584-$K584)*1440),0)),"")</f>
        <v/>
      </c>
      <c r="AB584" s="53">
        <f>IFERROR(IF(OR($P584="",$O584=""),"",$P584-$O584),"")</f>
        <v/>
      </c>
      <c r="AC584" s="35">
        <f>IFERROR(IF($P584="","",ROUND($P584*'Settings'!$B$6,2)),"")</f>
        <v/>
      </c>
      <c r="AD584" s="35">
        <f>IFERROR(IF($W584="","",MAX(0,$W584-IF($X584="",0,$X584))),"")</f>
        <v/>
      </c>
      <c r="AE584" s="16">
        <f>IFERROR(IF(COUNTA($A584:$X584)=0,"",IF(OR($A584="",$B584="",$C584="",$D584="",$E584="",$F584="",$G584="",$H584="",$I584="",$L584="",$M584="",$N584="",$T584=""),"Missing required field",IF(COUNTIFS($A$4:$A$1000,$A584,$B$4:$B$1000,$B584,$C$4:$C$1000,$C584)&gt;1,"Duplicate route stop",IF(OR($J584="",$K584=""),"Missing delivery window",IF($K584&lt;=$J584,"Invalid delivery window",IF(IFERROR(INDEX('Fleet Roster'!$C$4:$C$103,MATCH($L584,'Fleet Roster'!$A$4:$A$103,0)),"Not found")&lt;&gt;"Active","Driver not active",IF(IFERROR(INDEX('Fleet Roster'!$I$4:$I$103,MATCH($M584,'Fleet Roster'!$E$4:$E$103,0)),"Not found")&lt;&gt;"Active","Vehicle unavailable",IF(AND($T584="Delivered",OR($S584="",$P584="")),"Delivered row incomplete",IF(AND(OR($T584="Attempted",$T584="Exception"),$U584=""),"Missing exception code",IF(OR(NOT(ISNUMBER($N584)),$N584&lt;0,$N584&gt;'Settings'!$B$9),"Invalid package count",IF(OR(NOT(ISNUMBER($O584)),AND($P584&lt;&gt;"",NOT(ISNUMBER($P584))),$O584&lt;0,$O584&gt;'Settings'!$B$10,$P584&lt;0,$P584&gt;'Settings'!$B$10),"Invalid miles",IF($X584&gt;$W584,"COD collected exceeds amount","OK")))))))))))),"Review row")</f>
        <v/>
      </c>
    </row>
    <row r="585">
      <c r="A585" s="51" t="n"/>
      <c r="B585" s="26" t="n"/>
      <c r="C585" s="27" t="n"/>
      <c r="D585" s="26" t="n"/>
      <c r="E585" s="26" t="n"/>
      <c r="F585" s="28" t="n"/>
      <c r="G585" s="26" t="n"/>
      <c r="H585" s="26" t="n"/>
      <c r="I585" s="29" t="n"/>
      <c r="J585" s="30" t="n"/>
      <c r="K585" s="30" t="n"/>
      <c r="L585" s="26" t="n"/>
      <c r="M585" s="26" t="n"/>
      <c r="N585" s="27" t="n"/>
      <c r="O585" s="52" t="n"/>
      <c r="P585" s="52" t="n"/>
      <c r="Q585" s="30" t="n"/>
      <c r="R585" s="30" t="n"/>
      <c r="S585" s="30" t="n"/>
      <c r="T585" s="26" t="n"/>
      <c r="U585" s="26" t="n"/>
      <c r="V585" s="28" t="n"/>
      <c r="W585" s="32" t="n"/>
      <c r="X585" s="32" t="n"/>
      <c r="Y585" s="33">
        <f>IFERROR(IF(OR($R585="",$S585=""),"",ROUND(MOD($S585-$R585,1)*1440,0)),"")</f>
        <v/>
      </c>
      <c r="Z585" s="11">
        <f>IFERROR(IF(OR($T585&lt;&gt;"Delivered",$S585="",$K585=""),"",IF($S585&lt;=$K585,"Yes","No")),"")</f>
        <v/>
      </c>
      <c r="AA585" s="33">
        <f>IFERROR(IF(OR($T585&lt;&gt;"Delivered",$S585="",$K585=""),"",ROUND(MAX(0,($S585-$K585)*1440),0)),"")</f>
        <v/>
      </c>
      <c r="AB585" s="53">
        <f>IFERROR(IF(OR($P585="",$O585=""),"",$P585-$O585),"")</f>
        <v/>
      </c>
      <c r="AC585" s="35">
        <f>IFERROR(IF($P585="","",ROUND($P585*'Settings'!$B$6,2)),"")</f>
        <v/>
      </c>
      <c r="AD585" s="35">
        <f>IFERROR(IF($W585="","",MAX(0,$W585-IF($X585="",0,$X585))),"")</f>
        <v/>
      </c>
      <c r="AE585" s="16">
        <f>IFERROR(IF(COUNTA($A585:$X585)=0,"",IF(OR($A585="",$B585="",$C585="",$D585="",$E585="",$F585="",$G585="",$H585="",$I585="",$L585="",$M585="",$N585="",$T585=""),"Missing required field",IF(COUNTIFS($A$4:$A$1000,$A585,$B$4:$B$1000,$B585,$C$4:$C$1000,$C585)&gt;1,"Duplicate route stop",IF(OR($J585="",$K585=""),"Missing delivery window",IF($K585&lt;=$J585,"Invalid delivery window",IF(IFERROR(INDEX('Fleet Roster'!$C$4:$C$103,MATCH($L585,'Fleet Roster'!$A$4:$A$103,0)),"Not found")&lt;&gt;"Active","Driver not active",IF(IFERROR(INDEX('Fleet Roster'!$I$4:$I$103,MATCH($M585,'Fleet Roster'!$E$4:$E$103,0)),"Not found")&lt;&gt;"Active","Vehicle unavailable",IF(AND($T585="Delivered",OR($S585="",$P585="")),"Delivered row incomplete",IF(AND(OR($T585="Attempted",$T585="Exception"),$U585=""),"Missing exception code",IF(OR(NOT(ISNUMBER($N585)),$N585&lt;0,$N585&gt;'Settings'!$B$9),"Invalid package count",IF(OR(NOT(ISNUMBER($O585)),AND($P585&lt;&gt;"",NOT(ISNUMBER($P585))),$O585&lt;0,$O585&gt;'Settings'!$B$10,$P585&lt;0,$P585&gt;'Settings'!$B$10),"Invalid miles",IF($X585&gt;$W585,"COD collected exceeds amount","OK")))))))))))),"Review row")</f>
        <v/>
      </c>
    </row>
    <row r="586">
      <c r="A586" s="51" t="n"/>
      <c r="B586" s="26" t="n"/>
      <c r="C586" s="27" t="n"/>
      <c r="D586" s="26" t="n"/>
      <c r="E586" s="26" t="n"/>
      <c r="F586" s="28" t="n"/>
      <c r="G586" s="26" t="n"/>
      <c r="H586" s="26" t="n"/>
      <c r="I586" s="29" t="n"/>
      <c r="J586" s="30" t="n"/>
      <c r="K586" s="30" t="n"/>
      <c r="L586" s="26" t="n"/>
      <c r="M586" s="26" t="n"/>
      <c r="N586" s="27" t="n"/>
      <c r="O586" s="52" t="n"/>
      <c r="P586" s="52" t="n"/>
      <c r="Q586" s="30" t="n"/>
      <c r="R586" s="30" t="n"/>
      <c r="S586" s="30" t="n"/>
      <c r="T586" s="26" t="n"/>
      <c r="U586" s="26" t="n"/>
      <c r="V586" s="28" t="n"/>
      <c r="W586" s="32" t="n"/>
      <c r="X586" s="32" t="n"/>
      <c r="Y586" s="33">
        <f>IFERROR(IF(OR($R586="",$S586=""),"",ROUND(MOD($S586-$R586,1)*1440,0)),"")</f>
        <v/>
      </c>
      <c r="Z586" s="11">
        <f>IFERROR(IF(OR($T586&lt;&gt;"Delivered",$S586="",$K586=""),"",IF($S586&lt;=$K586,"Yes","No")),"")</f>
        <v/>
      </c>
      <c r="AA586" s="33">
        <f>IFERROR(IF(OR($T586&lt;&gt;"Delivered",$S586="",$K586=""),"",ROUND(MAX(0,($S586-$K586)*1440),0)),"")</f>
        <v/>
      </c>
      <c r="AB586" s="53">
        <f>IFERROR(IF(OR($P586="",$O586=""),"",$P586-$O586),"")</f>
        <v/>
      </c>
      <c r="AC586" s="35">
        <f>IFERROR(IF($P586="","",ROUND($P586*'Settings'!$B$6,2)),"")</f>
        <v/>
      </c>
      <c r="AD586" s="35">
        <f>IFERROR(IF($W586="","",MAX(0,$W586-IF($X586="",0,$X586))),"")</f>
        <v/>
      </c>
      <c r="AE586" s="16">
        <f>IFERROR(IF(COUNTA($A586:$X586)=0,"",IF(OR($A586="",$B586="",$C586="",$D586="",$E586="",$F586="",$G586="",$H586="",$I586="",$L586="",$M586="",$N586="",$T586=""),"Missing required field",IF(COUNTIFS($A$4:$A$1000,$A586,$B$4:$B$1000,$B586,$C$4:$C$1000,$C586)&gt;1,"Duplicate route stop",IF(OR($J586="",$K586=""),"Missing delivery window",IF($K586&lt;=$J586,"Invalid delivery window",IF(IFERROR(INDEX('Fleet Roster'!$C$4:$C$103,MATCH($L586,'Fleet Roster'!$A$4:$A$103,0)),"Not found")&lt;&gt;"Active","Driver not active",IF(IFERROR(INDEX('Fleet Roster'!$I$4:$I$103,MATCH($M586,'Fleet Roster'!$E$4:$E$103,0)),"Not found")&lt;&gt;"Active","Vehicle unavailable",IF(AND($T586="Delivered",OR($S586="",$P586="")),"Delivered row incomplete",IF(AND(OR($T586="Attempted",$T586="Exception"),$U586=""),"Missing exception code",IF(OR(NOT(ISNUMBER($N586)),$N586&lt;0,$N586&gt;'Settings'!$B$9),"Invalid package count",IF(OR(NOT(ISNUMBER($O586)),AND($P586&lt;&gt;"",NOT(ISNUMBER($P586))),$O586&lt;0,$O586&gt;'Settings'!$B$10,$P586&lt;0,$P586&gt;'Settings'!$B$10),"Invalid miles",IF($X586&gt;$W586,"COD collected exceeds amount","OK")))))))))))),"Review row")</f>
        <v/>
      </c>
    </row>
    <row r="587">
      <c r="A587" s="51" t="n"/>
      <c r="B587" s="26" t="n"/>
      <c r="C587" s="27" t="n"/>
      <c r="D587" s="26" t="n"/>
      <c r="E587" s="26" t="n"/>
      <c r="F587" s="28" t="n"/>
      <c r="G587" s="26" t="n"/>
      <c r="H587" s="26" t="n"/>
      <c r="I587" s="29" t="n"/>
      <c r="J587" s="30" t="n"/>
      <c r="K587" s="30" t="n"/>
      <c r="L587" s="26" t="n"/>
      <c r="M587" s="26" t="n"/>
      <c r="N587" s="27" t="n"/>
      <c r="O587" s="52" t="n"/>
      <c r="P587" s="52" t="n"/>
      <c r="Q587" s="30" t="n"/>
      <c r="R587" s="30" t="n"/>
      <c r="S587" s="30" t="n"/>
      <c r="T587" s="26" t="n"/>
      <c r="U587" s="26" t="n"/>
      <c r="V587" s="28" t="n"/>
      <c r="W587" s="32" t="n"/>
      <c r="X587" s="32" t="n"/>
      <c r="Y587" s="33">
        <f>IFERROR(IF(OR($R587="",$S587=""),"",ROUND(MOD($S587-$R587,1)*1440,0)),"")</f>
        <v/>
      </c>
      <c r="Z587" s="11">
        <f>IFERROR(IF(OR($T587&lt;&gt;"Delivered",$S587="",$K587=""),"",IF($S587&lt;=$K587,"Yes","No")),"")</f>
        <v/>
      </c>
      <c r="AA587" s="33">
        <f>IFERROR(IF(OR($T587&lt;&gt;"Delivered",$S587="",$K587=""),"",ROUND(MAX(0,($S587-$K587)*1440),0)),"")</f>
        <v/>
      </c>
      <c r="AB587" s="53">
        <f>IFERROR(IF(OR($P587="",$O587=""),"",$P587-$O587),"")</f>
        <v/>
      </c>
      <c r="AC587" s="35">
        <f>IFERROR(IF($P587="","",ROUND($P587*'Settings'!$B$6,2)),"")</f>
        <v/>
      </c>
      <c r="AD587" s="35">
        <f>IFERROR(IF($W587="","",MAX(0,$W587-IF($X587="",0,$X587))),"")</f>
        <v/>
      </c>
      <c r="AE587" s="16">
        <f>IFERROR(IF(COUNTA($A587:$X587)=0,"",IF(OR($A587="",$B587="",$C587="",$D587="",$E587="",$F587="",$G587="",$H587="",$I587="",$L587="",$M587="",$N587="",$T587=""),"Missing required field",IF(COUNTIFS($A$4:$A$1000,$A587,$B$4:$B$1000,$B587,$C$4:$C$1000,$C587)&gt;1,"Duplicate route stop",IF(OR($J587="",$K587=""),"Missing delivery window",IF($K587&lt;=$J587,"Invalid delivery window",IF(IFERROR(INDEX('Fleet Roster'!$C$4:$C$103,MATCH($L587,'Fleet Roster'!$A$4:$A$103,0)),"Not found")&lt;&gt;"Active","Driver not active",IF(IFERROR(INDEX('Fleet Roster'!$I$4:$I$103,MATCH($M587,'Fleet Roster'!$E$4:$E$103,0)),"Not found")&lt;&gt;"Active","Vehicle unavailable",IF(AND($T587="Delivered",OR($S587="",$P587="")),"Delivered row incomplete",IF(AND(OR($T587="Attempted",$T587="Exception"),$U587=""),"Missing exception code",IF(OR(NOT(ISNUMBER($N587)),$N587&lt;0,$N587&gt;'Settings'!$B$9),"Invalid package count",IF(OR(NOT(ISNUMBER($O587)),AND($P587&lt;&gt;"",NOT(ISNUMBER($P587))),$O587&lt;0,$O587&gt;'Settings'!$B$10,$P587&lt;0,$P587&gt;'Settings'!$B$10),"Invalid miles",IF($X587&gt;$W587,"COD collected exceeds amount","OK")))))))))))),"Review row")</f>
        <v/>
      </c>
    </row>
    <row r="588">
      <c r="A588" s="51" t="n"/>
      <c r="B588" s="26" t="n"/>
      <c r="C588" s="27" t="n"/>
      <c r="D588" s="26" t="n"/>
      <c r="E588" s="26" t="n"/>
      <c r="F588" s="28" t="n"/>
      <c r="G588" s="26" t="n"/>
      <c r="H588" s="26" t="n"/>
      <c r="I588" s="29" t="n"/>
      <c r="J588" s="30" t="n"/>
      <c r="K588" s="30" t="n"/>
      <c r="L588" s="26" t="n"/>
      <c r="M588" s="26" t="n"/>
      <c r="N588" s="27" t="n"/>
      <c r="O588" s="52" t="n"/>
      <c r="P588" s="52" t="n"/>
      <c r="Q588" s="30" t="n"/>
      <c r="R588" s="30" t="n"/>
      <c r="S588" s="30" t="n"/>
      <c r="T588" s="26" t="n"/>
      <c r="U588" s="26" t="n"/>
      <c r="V588" s="28" t="n"/>
      <c r="W588" s="32" t="n"/>
      <c r="X588" s="32" t="n"/>
      <c r="Y588" s="33">
        <f>IFERROR(IF(OR($R588="",$S588=""),"",ROUND(MOD($S588-$R588,1)*1440,0)),"")</f>
        <v/>
      </c>
      <c r="Z588" s="11">
        <f>IFERROR(IF(OR($T588&lt;&gt;"Delivered",$S588="",$K588=""),"",IF($S588&lt;=$K588,"Yes","No")),"")</f>
        <v/>
      </c>
      <c r="AA588" s="33">
        <f>IFERROR(IF(OR($T588&lt;&gt;"Delivered",$S588="",$K588=""),"",ROUND(MAX(0,($S588-$K588)*1440),0)),"")</f>
        <v/>
      </c>
      <c r="AB588" s="53">
        <f>IFERROR(IF(OR($P588="",$O588=""),"",$P588-$O588),"")</f>
        <v/>
      </c>
      <c r="AC588" s="35">
        <f>IFERROR(IF($P588="","",ROUND($P588*'Settings'!$B$6,2)),"")</f>
        <v/>
      </c>
      <c r="AD588" s="35">
        <f>IFERROR(IF($W588="","",MAX(0,$W588-IF($X588="",0,$X588))),"")</f>
        <v/>
      </c>
      <c r="AE588" s="16">
        <f>IFERROR(IF(COUNTA($A588:$X588)=0,"",IF(OR($A588="",$B588="",$C588="",$D588="",$E588="",$F588="",$G588="",$H588="",$I588="",$L588="",$M588="",$N588="",$T588=""),"Missing required field",IF(COUNTIFS($A$4:$A$1000,$A588,$B$4:$B$1000,$B588,$C$4:$C$1000,$C588)&gt;1,"Duplicate route stop",IF(OR($J588="",$K588=""),"Missing delivery window",IF($K588&lt;=$J588,"Invalid delivery window",IF(IFERROR(INDEX('Fleet Roster'!$C$4:$C$103,MATCH($L588,'Fleet Roster'!$A$4:$A$103,0)),"Not found")&lt;&gt;"Active","Driver not active",IF(IFERROR(INDEX('Fleet Roster'!$I$4:$I$103,MATCH($M588,'Fleet Roster'!$E$4:$E$103,0)),"Not found")&lt;&gt;"Active","Vehicle unavailable",IF(AND($T588="Delivered",OR($S588="",$P588="")),"Delivered row incomplete",IF(AND(OR($T588="Attempted",$T588="Exception"),$U588=""),"Missing exception code",IF(OR(NOT(ISNUMBER($N588)),$N588&lt;0,$N588&gt;'Settings'!$B$9),"Invalid package count",IF(OR(NOT(ISNUMBER($O588)),AND($P588&lt;&gt;"",NOT(ISNUMBER($P588))),$O588&lt;0,$O588&gt;'Settings'!$B$10,$P588&lt;0,$P588&gt;'Settings'!$B$10),"Invalid miles",IF($X588&gt;$W588,"COD collected exceeds amount","OK")))))))))))),"Review row")</f>
        <v/>
      </c>
    </row>
    <row r="589">
      <c r="A589" s="51" t="n"/>
      <c r="B589" s="26" t="n"/>
      <c r="C589" s="27" t="n"/>
      <c r="D589" s="26" t="n"/>
      <c r="E589" s="26" t="n"/>
      <c r="F589" s="28" t="n"/>
      <c r="G589" s="26" t="n"/>
      <c r="H589" s="26" t="n"/>
      <c r="I589" s="29" t="n"/>
      <c r="J589" s="30" t="n"/>
      <c r="K589" s="30" t="n"/>
      <c r="L589" s="26" t="n"/>
      <c r="M589" s="26" t="n"/>
      <c r="N589" s="27" t="n"/>
      <c r="O589" s="52" t="n"/>
      <c r="P589" s="52" t="n"/>
      <c r="Q589" s="30" t="n"/>
      <c r="R589" s="30" t="n"/>
      <c r="S589" s="30" t="n"/>
      <c r="T589" s="26" t="n"/>
      <c r="U589" s="26" t="n"/>
      <c r="V589" s="28" t="n"/>
      <c r="W589" s="32" t="n"/>
      <c r="X589" s="32" t="n"/>
      <c r="Y589" s="33">
        <f>IFERROR(IF(OR($R589="",$S589=""),"",ROUND(MOD($S589-$R589,1)*1440,0)),"")</f>
        <v/>
      </c>
      <c r="Z589" s="11">
        <f>IFERROR(IF(OR($T589&lt;&gt;"Delivered",$S589="",$K589=""),"",IF($S589&lt;=$K589,"Yes","No")),"")</f>
        <v/>
      </c>
      <c r="AA589" s="33">
        <f>IFERROR(IF(OR($T589&lt;&gt;"Delivered",$S589="",$K589=""),"",ROUND(MAX(0,($S589-$K589)*1440),0)),"")</f>
        <v/>
      </c>
      <c r="AB589" s="53">
        <f>IFERROR(IF(OR($P589="",$O589=""),"",$P589-$O589),"")</f>
        <v/>
      </c>
      <c r="AC589" s="35">
        <f>IFERROR(IF($P589="","",ROUND($P589*'Settings'!$B$6,2)),"")</f>
        <v/>
      </c>
      <c r="AD589" s="35">
        <f>IFERROR(IF($W589="","",MAX(0,$W589-IF($X589="",0,$X589))),"")</f>
        <v/>
      </c>
      <c r="AE589" s="16">
        <f>IFERROR(IF(COUNTA($A589:$X589)=0,"",IF(OR($A589="",$B589="",$C589="",$D589="",$E589="",$F589="",$G589="",$H589="",$I589="",$L589="",$M589="",$N589="",$T589=""),"Missing required field",IF(COUNTIFS($A$4:$A$1000,$A589,$B$4:$B$1000,$B589,$C$4:$C$1000,$C589)&gt;1,"Duplicate route stop",IF(OR($J589="",$K589=""),"Missing delivery window",IF($K589&lt;=$J589,"Invalid delivery window",IF(IFERROR(INDEX('Fleet Roster'!$C$4:$C$103,MATCH($L589,'Fleet Roster'!$A$4:$A$103,0)),"Not found")&lt;&gt;"Active","Driver not active",IF(IFERROR(INDEX('Fleet Roster'!$I$4:$I$103,MATCH($M589,'Fleet Roster'!$E$4:$E$103,0)),"Not found")&lt;&gt;"Active","Vehicle unavailable",IF(AND($T589="Delivered",OR($S589="",$P589="")),"Delivered row incomplete",IF(AND(OR($T589="Attempted",$T589="Exception"),$U589=""),"Missing exception code",IF(OR(NOT(ISNUMBER($N589)),$N589&lt;0,$N589&gt;'Settings'!$B$9),"Invalid package count",IF(OR(NOT(ISNUMBER($O589)),AND($P589&lt;&gt;"",NOT(ISNUMBER($P589))),$O589&lt;0,$O589&gt;'Settings'!$B$10,$P589&lt;0,$P589&gt;'Settings'!$B$10),"Invalid miles",IF($X589&gt;$W589,"COD collected exceeds amount","OK")))))))))))),"Review row")</f>
        <v/>
      </c>
    </row>
    <row r="590">
      <c r="A590" s="51" t="n"/>
      <c r="B590" s="26" t="n"/>
      <c r="C590" s="27" t="n"/>
      <c r="D590" s="26" t="n"/>
      <c r="E590" s="26" t="n"/>
      <c r="F590" s="28" t="n"/>
      <c r="G590" s="26" t="n"/>
      <c r="H590" s="26" t="n"/>
      <c r="I590" s="29" t="n"/>
      <c r="J590" s="30" t="n"/>
      <c r="K590" s="30" t="n"/>
      <c r="L590" s="26" t="n"/>
      <c r="M590" s="26" t="n"/>
      <c r="N590" s="27" t="n"/>
      <c r="O590" s="52" t="n"/>
      <c r="P590" s="52" t="n"/>
      <c r="Q590" s="30" t="n"/>
      <c r="R590" s="30" t="n"/>
      <c r="S590" s="30" t="n"/>
      <c r="T590" s="26" t="n"/>
      <c r="U590" s="26" t="n"/>
      <c r="V590" s="28" t="n"/>
      <c r="W590" s="32" t="n"/>
      <c r="X590" s="32" t="n"/>
      <c r="Y590" s="33">
        <f>IFERROR(IF(OR($R590="",$S590=""),"",ROUND(MOD($S590-$R590,1)*1440,0)),"")</f>
        <v/>
      </c>
      <c r="Z590" s="11">
        <f>IFERROR(IF(OR($T590&lt;&gt;"Delivered",$S590="",$K590=""),"",IF($S590&lt;=$K590,"Yes","No")),"")</f>
        <v/>
      </c>
      <c r="AA590" s="33">
        <f>IFERROR(IF(OR($T590&lt;&gt;"Delivered",$S590="",$K590=""),"",ROUND(MAX(0,($S590-$K590)*1440),0)),"")</f>
        <v/>
      </c>
      <c r="AB590" s="53">
        <f>IFERROR(IF(OR($P590="",$O590=""),"",$P590-$O590),"")</f>
        <v/>
      </c>
      <c r="AC590" s="35">
        <f>IFERROR(IF($P590="","",ROUND($P590*'Settings'!$B$6,2)),"")</f>
        <v/>
      </c>
      <c r="AD590" s="35">
        <f>IFERROR(IF($W590="","",MAX(0,$W590-IF($X590="",0,$X590))),"")</f>
        <v/>
      </c>
      <c r="AE590" s="16">
        <f>IFERROR(IF(COUNTA($A590:$X590)=0,"",IF(OR($A590="",$B590="",$C590="",$D590="",$E590="",$F590="",$G590="",$H590="",$I590="",$L590="",$M590="",$N590="",$T590=""),"Missing required field",IF(COUNTIFS($A$4:$A$1000,$A590,$B$4:$B$1000,$B590,$C$4:$C$1000,$C590)&gt;1,"Duplicate route stop",IF(OR($J590="",$K590=""),"Missing delivery window",IF($K590&lt;=$J590,"Invalid delivery window",IF(IFERROR(INDEX('Fleet Roster'!$C$4:$C$103,MATCH($L590,'Fleet Roster'!$A$4:$A$103,0)),"Not found")&lt;&gt;"Active","Driver not active",IF(IFERROR(INDEX('Fleet Roster'!$I$4:$I$103,MATCH($M590,'Fleet Roster'!$E$4:$E$103,0)),"Not found")&lt;&gt;"Active","Vehicle unavailable",IF(AND($T590="Delivered",OR($S590="",$P590="")),"Delivered row incomplete",IF(AND(OR($T590="Attempted",$T590="Exception"),$U590=""),"Missing exception code",IF(OR(NOT(ISNUMBER($N590)),$N590&lt;0,$N590&gt;'Settings'!$B$9),"Invalid package count",IF(OR(NOT(ISNUMBER($O590)),AND($P590&lt;&gt;"",NOT(ISNUMBER($P590))),$O590&lt;0,$O590&gt;'Settings'!$B$10,$P590&lt;0,$P590&gt;'Settings'!$B$10),"Invalid miles",IF($X590&gt;$W590,"COD collected exceeds amount","OK")))))))))))),"Review row")</f>
        <v/>
      </c>
    </row>
    <row r="591">
      <c r="A591" s="51" t="n"/>
      <c r="B591" s="26" t="n"/>
      <c r="C591" s="27" t="n"/>
      <c r="D591" s="26" t="n"/>
      <c r="E591" s="26" t="n"/>
      <c r="F591" s="28" t="n"/>
      <c r="G591" s="26" t="n"/>
      <c r="H591" s="26" t="n"/>
      <c r="I591" s="29" t="n"/>
      <c r="J591" s="30" t="n"/>
      <c r="K591" s="30" t="n"/>
      <c r="L591" s="26" t="n"/>
      <c r="M591" s="26" t="n"/>
      <c r="N591" s="27" t="n"/>
      <c r="O591" s="52" t="n"/>
      <c r="P591" s="52" t="n"/>
      <c r="Q591" s="30" t="n"/>
      <c r="R591" s="30" t="n"/>
      <c r="S591" s="30" t="n"/>
      <c r="T591" s="26" t="n"/>
      <c r="U591" s="26" t="n"/>
      <c r="V591" s="28" t="n"/>
      <c r="W591" s="32" t="n"/>
      <c r="X591" s="32" t="n"/>
      <c r="Y591" s="33">
        <f>IFERROR(IF(OR($R591="",$S591=""),"",ROUND(MOD($S591-$R591,1)*1440,0)),"")</f>
        <v/>
      </c>
      <c r="Z591" s="11">
        <f>IFERROR(IF(OR($T591&lt;&gt;"Delivered",$S591="",$K591=""),"",IF($S591&lt;=$K591,"Yes","No")),"")</f>
        <v/>
      </c>
      <c r="AA591" s="33">
        <f>IFERROR(IF(OR($T591&lt;&gt;"Delivered",$S591="",$K591=""),"",ROUND(MAX(0,($S591-$K591)*1440),0)),"")</f>
        <v/>
      </c>
      <c r="AB591" s="53">
        <f>IFERROR(IF(OR($P591="",$O591=""),"",$P591-$O591),"")</f>
        <v/>
      </c>
      <c r="AC591" s="35">
        <f>IFERROR(IF($P591="","",ROUND($P591*'Settings'!$B$6,2)),"")</f>
        <v/>
      </c>
      <c r="AD591" s="35">
        <f>IFERROR(IF($W591="","",MAX(0,$W591-IF($X591="",0,$X591))),"")</f>
        <v/>
      </c>
      <c r="AE591" s="16">
        <f>IFERROR(IF(COUNTA($A591:$X591)=0,"",IF(OR($A591="",$B591="",$C591="",$D591="",$E591="",$F591="",$G591="",$H591="",$I591="",$L591="",$M591="",$N591="",$T591=""),"Missing required field",IF(COUNTIFS($A$4:$A$1000,$A591,$B$4:$B$1000,$B591,$C$4:$C$1000,$C591)&gt;1,"Duplicate route stop",IF(OR($J591="",$K591=""),"Missing delivery window",IF($K591&lt;=$J591,"Invalid delivery window",IF(IFERROR(INDEX('Fleet Roster'!$C$4:$C$103,MATCH($L591,'Fleet Roster'!$A$4:$A$103,0)),"Not found")&lt;&gt;"Active","Driver not active",IF(IFERROR(INDEX('Fleet Roster'!$I$4:$I$103,MATCH($M591,'Fleet Roster'!$E$4:$E$103,0)),"Not found")&lt;&gt;"Active","Vehicle unavailable",IF(AND($T591="Delivered",OR($S591="",$P591="")),"Delivered row incomplete",IF(AND(OR($T591="Attempted",$T591="Exception"),$U591=""),"Missing exception code",IF(OR(NOT(ISNUMBER($N591)),$N591&lt;0,$N591&gt;'Settings'!$B$9),"Invalid package count",IF(OR(NOT(ISNUMBER($O591)),AND($P591&lt;&gt;"",NOT(ISNUMBER($P591))),$O591&lt;0,$O591&gt;'Settings'!$B$10,$P591&lt;0,$P591&gt;'Settings'!$B$10),"Invalid miles",IF($X591&gt;$W591,"COD collected exceeds amount","OK")))))))))))),"Review row")</f>
        <v/>
      </c>
    </row>
    <row r="592">
      <c r="A592" s="51" t="n"/>
      <c r="B592" s="26" t="n"/>
      <c r="C592" s="27" t="n"/>
      <c r="D592" s="26" t="n"/>
      <c r="E592" s="26" t="n"/>
      <c r="F592" s="28" t="n"/>
      <c r="G592" s="26" t="n"/>
      <c r="H592" s="26" t="n"/>
      <c r="I592" s="29" t="n"/>
      <c r="J592" s="30" t="n"/>
      <c r="K592" s="30" t="n"/>
      <c r="L592" s="26" t="n"/>
      <c r="M592" s="26" t="n"/>
      <c r="N592" s="27" t="n"/>
      <c r="O592" s="52" t="n"/>
      <c r="P592" s="52" t="n"/>
      <c r="Q592" s="30" t="n"/>
      <c r="R592" s="30" t="n"/>
      <c r="S592" s="30" t="n"/>
      <c r="T592" s="26" t="n"/>
      <c r="U592" s="26" t="n"/>
      <c r="V592" s="28" t="n"/>
      <c r="W592" s="32" t="n"/>
      <c r="X592" s="32" t="n"/>
      <c r="Y592" s="33">
        <f>IFERROR(IF(OR($R592="",$S592=""),"",ROUND(MOD($S592-$R592,1)*1440,0)),"")</f>
        <v/>
      </c>
      <c r="Z592" s="11">
        <f>IFERROR(IF(OR($T592&lt;&gt;"Delivered",$S592="",$K592=""),"",IF($S592&lt;=$K592,"Yes","No")),"")</f>
        <v/>
      </c>
      <c r="AA592" s="33">
        <f>IFERROR(IF(OR($T592&lt;&gt;"Delivered",$S592="",$K592=""),"",ROUND(MAX(0,($S592-$K592)*1440),0)),"")</f>
        <v/>
      </c>
      <c r="AB592" s="53">
        <f>IFERROR(IF(OR($P592="",$O592=""),"",$P592-$O592),"")</f>
        <v/>
      </c>
      <c r="AC592" s="35">
        <f>IFERROR(IF($P592="","",ROUND($P592*'Settings'!$B$6,2)),"")</f>
        <v/>
      </c>
      <c r="AD592" s="35">
        <f>IFERROR(IF($W592="","",MAX(0,$W592-IF($X592="",0,$X592))),"")</f>
        <v/>
      </c>
      <c r="AE592" s="16">
        <f>IFERROR(IF(COUNTA($A592:$X592)=0,"",IF(OR($A592="",$B592="",$C592="",$D592="",$E592="",$F592="",$G592="",$H592="",$I592="",$L592="",$M592="",$N592="",$T592=""),"Missing required field",IF(COUNTIFS($A$4:$A$1000,$A592,$B$4:$B$1000,$B592,$C$4:$C$1000,$C592)&gt;1,"Duplicate route stop",IF(OR($J592="",$K592=""),"Missing delivery window",IF($K592&lt;=$J592,"Invalid delivery window",IF(IFERROR(INDEX('Fleet Roster'!$C$4:$C$103,MATCH($L592,'Fleet Roster'!$A$4:$A$103,0)),"Not found")&lt;&gt;"Active","Driver not active",IF(IFERROR(INDEX('Fleet Roster'!$I$4:$I$103,MATCH($M592,'Fleet Roster'!$E$4:$E$103,0)),"Not found")&lt;&gt;"Active","Vehicle unavailable",IF(AND($T592="Delivered",OR($S592="",$P592="")),"Delivered row incomplete",IF(AND(OR($T592="Attempted",$T592="Exception"),$U592=""),"Missing exception code",IF(OR(NOT(ISNUMBER($N592)),$N592&lt;0,$N592&gt;'Settings'!$B$9),"Invalid package count",IF(OR(NOT(ISNUMBER($O592)),AND($P592&lt;&gt;"",NOT(ISNUMBER($P592))),$O592&lt;0,$O592&gt;'Settings'!$B$10,$P592&lt;0,$P592&gt;'Settings'!$B$10),"Invalid miles",IF($X592&gt;$W592,"COD collected exceeds amount","OK")))))))))))),"Review row")</f>
        <v/>
      </c>
    </row>
    <row r="593">
      <c r="A593" s="51" t="n"/>
      <c r="B593" s="26" t="n"/>
      <c r="C593" s="27" t="n"/>
      <c r="D593" s="26" t="n"/>
      <c r="E593" s="26" t="n"/>
      <c r="F593" s="28" t="n"/>
      <c r="G593" s="26" t="n"/>
      <c r="H593" s="26" t="n"/>
      <c r="I593" s="29" t="n"/>
      <c r="J593" s="30" t="n"/>
      <c r="K593" s="30" t="n"/>
      <c r="L593" s="26" t="n"/>
      <c r="M593" s="26" t="n"/>
      <c r="N593" s="27" t="n"/>
      <c r="O593" s="52" t="n"/>
      <c r="P593" s="52" t="n"/>
      <c r="Q593" s="30" t="n"/>
      <c r="R593" s="30" t="n"/>
      <c r="S593" s="30" t="n"/>
      <c r="T593" s="26" t="n"/>
      <c r="U593" s="26" t="n"/>
      <c r="V593" s="28" t="n"/>
      <c r="W593" s="32" t="n"/>
      <c r="X593" s="32" t="n"/>
      <c r="Y593" s="33">
        <f>IFERROR(IF(OR($R593="",$S593=""),"",ROUND(MOD($S593-$R593,1)*1440,0)),"")</f>
        <v/>
      </c>
      <c r="Z593" s="11">
        <f>IFERROR(IF(OR($T593&lt;&gt;"Delivered",$S593="",$K593=""),"",IF($S593&lt;=$K593,"Yes","No")),"")</f>
        <v/>
      </c>
      <c r="AA593" s="33">
        <f>IFERROR(IF(OR($T593&lt;&gt;"Delivered",$S593="",$K593=""),"",ROUND(MAX(0,($S593-$K593)*1440),0)),"")</f>
        <v/>
      </c>
      <c r="AB593" s="53">
        <f>IFERROR(IF(OR($P593="",$O593=""),"",$P593-$O593),"")</f>
        <v/>
      </c>
      <c r="AC593" s="35">
        <f>IFERROR(IF($P593="","",ROUND($P593*'Settings'!$B$6,2)),"")</f>
        <v/>
      </c>
      <c r="AD593" s="35">
        <f>IFERROR(IF($W593="","",MAX(0,$W593-IF($X593="",0,$X593))),"")</f>
        <v/>
      </c>
      <c r="AE593" s="16">
        <f>IFERROR(IF(COUNTA($A593:$X593)=0,"",IF(OR($A593="",$B593="",$C593="",$D593="",$E593="",$F593="",$G593="",$H593="",$I593="",$L593="",$M593="",$N593="",$T593=""),"Missing required field",IF(COUNTIFS($A$4:$A$1000,$A593,$B$4:$B$1000,$B593,$C$4:$C$1000,$C593)&gt;1,"Duplicate route stop",IF(OR($J593="",$K593=""),"Missing delivery window",IF($K593&lt;=$J593,"Invalid delivery window",IF(IFERROR(INDEX('Fleet Roster'!$C$4:$C$103,MATCH($L593,'Fleet Roster'!$A$4:$A$103,0)),"Not found")&lt;&gt;"Active","Driver not active",IF(IFERROR(INDEX('Fleet Roster'!$I$4:$I$103,MATCH($M593,'Fleet Roster'!$E$4:$E$103,0)),"Not found")&lt;&gt;"Active","Vehicle unavailable",IF(AND($T593="Delivered",OR($S593="",$P593="")),"Delivered row incomplete",IF(AND(OR($T593="Attempted",$T593="Exception"),$U593=""),"Missing exception code",IF(OR(NOT(ISNUMBER($N593)),$N593&lt;0,$N593&gt;'Settings'!$B$9),"Invalid package count",IF(OR(NOT(ISNUMBER($O593)),AND($P593&lt;&gt;"",NOT(ISNUMBER($P593))),$O593&lt;0,$O593&gt;'Settings'!$B$10,$P593&lt;0,$P593&gt;'Settings'!$B$10),"Invalid miles",IF($X593&gt;$W593,"COD collected exceeds amount","OK")))))))))))),"Review row")</f>
        <v/>
      </c>
    </row>
    <row r="594">
      <c r="A594" s="51" t="n"/>
      <c r="B594" s="26" t="n"/>
      <c r="C594" s="27" t="n"/>
      <c r="D594" s="26" t="n"/>
      <c r="E594" s="26" t="n"/>
      <c r="F594" s="28" t="n"/>
      <c r="G594" s="26" t="n"/>
      <c r="H594" s="26" t="n"/>
      <c r="I594" s="29" t="n"/>
      <c r="J594" s="30" t="n"/>
      <c r="K594" s="30" t="n"/>
      <c r="L594" s="26" t="n"/>
      <c r="M594" s="26" t="n"/>
      <c r="N594" s="27" t="n"/>
      <c r="O594" s="52" t="n"/>
      <c r="P594" s="52" t="n"/>
      <c r="Q594" s="30" t="n"/>
      <c r="R594" s="30" t="n"/>
      <c r="S594" s="30" t="n"/>
      <c r="T594" s="26" t="n"/>
      <c r="U594" s="26" t="n"/>
      <c r="V594" s="28" t="n"/>
      <c r="W594" s="32" t="n"/>
      <c r="X594" s="32" t="n"/>
      <c r="Y594" s="33">
        <f>IFERROR(IF(OR($R594="",$S594=""),"",ROUND(MOD($S594-$R594,1)*1440,0)),"")</f>
        <v/>
      </c>
      <c r="Z594" s="11">
        <f>IFERROR(IF(OR($T594&lt;&gt;"Delivered",$S594="",$K594=""),"",IF($S594&lt;=$K594,"Yes","No")),"")</f>
        <v/>
      </c>
      <c r="AA594" s="33">
        <f>IFERROR(IF(OR($T594&lt;&gt;"Delivered",$S594="",$K594=""),"",ROUND(MAX(0,($S594-$K594)*1440),0)),"")</f>
        <v/>
      </c>
      <c r="AB594" s="53">
        <f>IFERROR(IF(OR($P594="",$O594=""),"",$P594-$O594),"")</f>
        <v/>
      </c>
      <c r="AC594" s="35">
        <f>IFERROR(IF($P594="","",ROUND($P594*'Settings'!$B$6,2)),"")</f>
        <v/>
      </c>
      <c r="AD594" s="35">
        <f>IFERROR(IF($W594="","",MAX(0,$W594-IF($X594="",0,$X594))),"")</f>
        <v/>
      </c>
      <c r="AE594" s="16">
        <f>IFERROR(IF(COUNTA($A594:$X594)=0,"",IF(OR($A594="",$B594="",$C594="",$D594="",$E594="",$F594="",$G594="",$H594="",$I594="",$L594="",$M594="",$N594="",$T594=""),"Missing required field",IF(COUNTIFS($A$4:$A$1000,$A594,$B$4:$B$1000,$B594,$C$4:$C$1000,$C594)&gt;1,"Duplicate route stop",IF(OR($J594="",$K594=""),"Missing delivery window",IF($K594&lt;=$J594,"Invalid delivery window",IF(IFERROR(INDEX('Fleet Roster'!$C$4:$C$103,MATCH($L594,'Fleet Roster'!$A$4:$A$103,0)),"Not found")&lt;&gt;"Active","Driver not active",IF(IFERROR(INDEX('Fleet Roster'!$I$4:$I$103,MATCH($M594,'Fleet Roster'!$E$4:$E$103,0)),"Not found")&lt;&gt;"Active","Vehicle unavailable",IF(AND($T594="Delivered",OR($S594="",$P594="")),"Delivered row incomplete",IF(AND(OR($T594="Attempted",$T594="Exception"),$U594=""),"Missing exception code",IF(OR(NOT(ISNUMBER($N594)),$N594&lt;0,$N594&gt;'Settings'!$B$9),"Invalid package count",IF(OR(NOT(ISNUMBER($O594)),AND($P594&lt;&gt;"",NOT(ISNUMBER($P594))),$O594&lt;0,$O594&gt;'Settings'!$B$10,$P594&lt;0,$P594&gt;'Settings'!$B$10),"Invalid miles",IF($X594&gt;$W594,"COD collected exceeds amount","OK")))))))))))),"Review row")</f>
        <v/>
      </c>
    </row>
    <row r="595">
      <c r="A595" s="51" t="n"/>
      <c r="B595" s="26" t="n"/>
      <c r="C595" s="27" t="n"/>
      <c r="D595" s="26" t="n"/>
      <c r="E595" s="26" t="n"/>
      <c r="F595" s="28" t="n"/>
      <c r="G595" s="26" t="n"/>
      <c r="H595" s="26" t="n"/>
      <c r="I595" s="29" t="n"/>
      <c r="J595" s="30" t="n"/>
      <c r="K595" s="30" t="n"/>
      <c r="L595" s="26" t="n"/>
      <c r="M595" s="26" t="n"/>
      <c r="N595" s="27" t="n"/>
      <c r="O595" s="52" t="n"/>
      <c r="P595" s="52" t="n"/>
      <c r="Q595" s="30" t="n"/>
      <c r="R595" s="30" t="n"/>
      <c r="S595" s="30" t="n"/>
      <c r="T595" s="26" t="n"/>
      <c r="U595" s="26" t="n"/>
      <c r="V595" s="28" t="n"/>
      <c r="W595" s="32" t="n"/>
      <c r="X595" s="32" t="n"/>
      <c r="Y595" s="33">
        <f>IFERROR(IF(OR($R595="",$S595=""),"",ROUND(MOD($S595-$R595,1)*1440,0)),"")</f>
        <v/>
      </c>
      <c r="Z595" s="11">
        <f>IFERROR(IF(OR($T595&lt;&gt;"Delivered",$S595="",$K595=""),"",IF($S595&lt;=$K595,"Yes","No")),"")</f>
        <v/>
      </c>
      <c r="AA595" s="33">
        <f>IFERROR(IF(OR($T595&lt;&gt;"Delivered",$S595="",$K595=""),"",ROUND(MAX(0,($S595-$K595)*1440),0)),"")</f>
        <v/>
      </c>
      <c r="AB595" s="53">
        <f>IFERROR(IF(OR($P595="",$O595=""),"",$P595-$O595),"")</f>
        <v/>
      </c>
      <c r="AC595" s="35">
        <f>IFERROR(IF($P595="","",ROUND($P595*'Settings'!$B$6,2)),"")</f>
        <v/>
      </c>
      <c r="AD595" s="35">
        <f>IFERROR(IF($W595="","",MAX(0,$W595-IF($X595="",0,$X595))),"")</f>
        <v/>
      </c>
      <c r="AE595" s="16">
        <f>IFERROR(IF(COUNTA($A595:$X595)=0,"",IF(OR($A595="",$B595="",$C595="",$D595="",$E595="",$F595="",$G595="",$H595="",$I595="",$L595="",$M595="",$N595="",$T595=""),"Missing required field",IF(COUNTIFS($A$4:$A$1000,$A595,$B$4:$B$1000,$B595,$C$4:$C$1000,$C595)&gt;1,"Duplicate route stop",IF(OR($J595="",$K595=""),"Missing delivery window",IF($K595&lt;=$J595,"Invalid delivery window",IF(IFERROR(INDEX('Fleet Roster'!$C$4:$C$103,MATCH($L595,'Fleet Roster'!$A$4:$A$103,0)),"Not found")&lt;&gt;"Active","Driver not active",IF(IFERROR(INDEX('Fleet Roster'!$I$4:$I$103,MATCH($M595,'Fleet Roster'!$E$4:$E$103,0)),"Not found")&lt;&gt;"Active","Vehicle unavailable",IF(AND($T595="Delivered",OR($S595="",$P595="")),"Delivered row incomplete",IF(AND(OR($T595="Attempted",$T595="Exception"),$U595=""),"Missing exception code",IF(OR(NOT(ISNUMBER($N595)),$N595&lt;0,$N595&gt;'Settings'!$B$9),"Invalid package count",IF(OR(NOT(ISNUMBER($O595)),AND($P595&lt;&gt;"",NOT(ISNUMBER($P595))),$O595&lt;0,$O595&gt;'Settings'!$B$10,$P595&lt;0,$P595&gt;'Settings'!$B$10),"Invalid miles",IF($X595&gt;$W595,"COD collected exceeds amount","OK")))))))))))),"Review row")</f>
        <v/>
      </c>
    </row>
    <row r="596">
      <c r="A596" s="51" t="n"/>
      <c r="B596" s="26" t="n"/>
      <c r="C596" s="27" t="n"/>
      <c r="D596" s="26" t="n"/>
      <c r="E596" s="26" t="n"/>
      <c r="F596" s="28" t="n"/>
      <c r="G596" s="26" t="n"/>
      <c r="H596" s="26" t="n"/>
      <c r="I596" s="29" t="n"/>
      <c r="J596" s="30" t="n"/>
      <c r="K596" s="30" t="n"/>
      <c r="L596" s="26" t="n"/>
      <c r="M596" s="26" t="n"/>
      <c r="N596" s="27" t="n"/>
      <c r="O596" s="52" t="n"/>
      <c r="P596" s="52" t="n"/>
      <c r="Q596" s="30" t="n"/>
      <c r="R596" s="30" t="n"/>
      <c r="S596" s="30" t="n"/>
      <c r="T596" s="26" t="n"/>
      <c r="U596" s="26" t="n"/>
      <c r="V596" s="28" t="n"/>
      <c r="W596" s="32" t="n"/>
      <c r="X596" s="32" t="n"/>
      <c r="Y596" s="33">
        <f>IFERROR(IF(OR($R596="",$S596=""),"",ROUND(MOD($S596-$R596,1)*1440,0)),"")</f>
        <v/>
      </c>
      <c r="Z596" s="11">
        <f>IFERROR(IF(OR($T596&lt;&gt;"Delivered",$S596="",$K596=""),"",IF($S596&lt;=$K596,"Yes","No")),"")</f>
        <v/>
      </c>
      <c r="AA596" s="33">
        <f>IFERROR(IF(OR($T596&lt;&gt;"Delivered",$S596="",$K596=""),"",ROUND(MAX(0,($S596-$K596)*1440),0)),"")</f>
        <v/>
      </c>
      <c r="AB596" s="53">
        <f>IFERROR(IF(OR($P596="",$O596=""),"",$P596-$O596),"")</f>
        <v/>
      </c>
      <c r="AC596" s="35">
        <f>IFERROR(IF($P596="","",ROUND($P596*'Settings'!$B$6,2)),"")</f>
        <v/>
      </c>
      <c r="AD596" s="35">
        <f>IFERROR(IF($W596="","",MAX(0,$W596-IF($X596="",0,$X596))),"")</f>
        <v/>
      </c>
      <c r="AE596" s="16">
        <f>IFERROR(IF(COUNTA($A596:$X596)=0,"",IF(OR($A596="",$B596="",$C596="",$D596="",$E596="",$F596="",$G596="",$H596="",$I596="",$L596="",$M596="",$N596="",$T596=""),"Missing required field",IF(COUNTIFS($A$4:$A$1000,$A596,$B$4:$B$1000,$B596,$C$4:$C$1000,$C596)&gt;1,"Duplicate route stop",IF(OR($J596="",$K596=""),"Missing delivery window",IF($K596&lt;=$J596,"Invalid delivery window",IF(IFERROR(INDEX('Fleet Roster'!$C$4:$C$103,MATCH($L596,'Fleet Roster'!$A$4:$A$103,0)),"Not found")&lt;&gt;"Active","Driver not active",IF(IFERROR(INDEX('Fleet Roster'!$I$4:$I$103,MATCH($M596,'Fleet Roster'!$E$4:$E$103,0)),"Not found")&lt;&gt;"Active","Vehicle unavailable",IF(AND($T596="Delivered",OR($S596="",$P596="")),"Delivered row incomplete",IF(AND(OR($T596="Attempted",$T596="Exception"),$U596=""),"Missing exception code",IF(OR(NOT(ISNUMBER($N596)),$N596&lt;0,$N596&gt;'Settings'!$B$9),"Invalid package count",IF(OR(NOT(ISNUMBER($O596)),AND($P596&lt;&gt;"",NOT(ISNUMBER($P596))),$O596&lt;0,$O596&gt;'Settings'!$B$10,$P596&lt;0,$P596&gt;'Settings'!$B$10),"Invalid miles",IF($X596&gt;$W596,"COD collected exceeds amount","OK")))))))))))),"Review row")</f>
        <v/>
      </c>
    </row>
    <row r="597">
      <c r="A597" s="51" t="n"/>
      <c r="B597" s="26" t="n"/>
      <c r="C597" s="27" t="n"/>
      <c r="D597" s="26" t="n"/>
      <c r="E597" s="26" t="n"/>
      <c r="F597" s="28" t="n"/>
      <c r="G597" s="26" t="n"/>
      <c r="H597" s="26" t="n"/>
      <c r="I597" s="29" t="n"/>
      <c r="J597" s="30" t="n"/>
      <c r="K597" s="30" t="n"/>
      <c r="L597" s="26" t="n"/>
      <c r="M597" s="26" t="n"/>
      <c r="N597" s="27" t="n"/>
      <c r="O597" s="52" t="n"/>
      <c r="P597" s="52" t="n"/>
      <c r="Q597" s="30" t="n"/>
      <c r="R597" s="30" t="n"/>
      <c r="S597" s="30" t="n"/>
      <c r="T597" s="26" t="n"/>
      <c r="U597" s="26" t="n"/>
      <c r="V597" s="28" t="n"/>
      <c r="W597" s="32" t="n"/>
      <c r="X597" s="32" t="n"/>
      <c r="Y597" s="33">
        <f>IFERROR(IF(OR($R597="",$S597=""),"",ROUND(MOD($S597-$R597,1)*1440,0)),"")</f>
        <v/>
      </c>
      <c r="Z597" s="11">
        <f>IFERROR(IF(OR($T597&lt;&gt;"Delivered",$S597="",$K597=""),"",IF($S597&lt;=$K597,"Yes","No")),"")</f>
        <v/>
      </c>
      <c r="AA597" s="33">
        <f>IFERROR(IF(OR($T597&lt;&gt;"Delivered",$S597="",$K597=""),"",ROUND(MAX(0,($S597-$K597)*1440),0)),"")</f>
        <v/>
      </c>
      <c r="AB597" s="53">
        <f>IFERROR(IF(OR($P597="",$O597=""),"",$P597-$O597),"")</f>
        <v/>
      </c>
      <c r="AC597" s="35">
        <f>IFERROR(IF($P597="","",ROUND($P597*'Settings'!$B$6,2)),"")</f>
        <v/>
      </c>
      <c r="AD597" s="35">
        <f>IFERROR(IF($W597="","",MAX(0,$W597-IF($X597="",0,$X597))),"")</f>
        <v/>
      </c>
      <c r="AE597" s="16">
        <f>IFERROR(IF(COUNTA($A597:$X597)=0,"",IF(OR($A597="",$B597="",$C597="",$D597="",$E597="",$F597="",$G597="",$H597="",$I597="",$L597="",$M597="",$N597="",$T597=""),"Missing required field",IF(COUNTIFS($A$4:$A$1000,$A597,$B$4:$B$1000,$B597,$C$4:$C$1000,$C597)&gt;1,"Duplicate route stop",IF(OR($J597="",$K597=""),"Missing delivery window",IF($K597&lt;=$J597,"Invalid delivery window",IF(IFERROR(INDEX('Fleet Roster'!$C$4:$C$103,MATCH($L597,'Fleet Roster'!$A$4:$A$103,0)),"Not found")&lt;&gt;"Active","Driver not active",IF(IFERROR(INDEX('Fleet Roster'!$I$4:$I$103,MATCH($M597,'Fleet Roster'!$E$4:$E$103,0)),"Not found")&lt;&gt;"Active","Vehicle unavailable",IF(AND($T597="Delivered",OR($S597="",$P597="")),"Delivered row incomplete",IF(AND(OR($T597="Attempted",$T597="Exception"),$U597=""),"Missing exception code",IF(OR(NOT(ISNUMBER($N597)),$N597&lt;0,$N597&gt;'Settings'!$B$9),"Invalid package count",IF(OR(NOT(ISNUMBER($O597)),AND($P597&lt;&gt;"",NOT(ISNUMBER($P597))),$O597&lt;0,$O597&gt;'Settings'!$B$10,$P597&lt;0,$P597&gt;'Settings'!$B$10),"Invalid miles",IF($X597&gt;$W597,"COD collected exceeds amount","OK")))))))))))),"Review row")</f>
        <v/>
      </c>
    </row>
    <row r="598">
      <c r="A598" s="51" t="n"/>
      <c r="B598" s="26" t="n"/>
      <c r="C598" s="27" t="n"/>
      <c r="D598" s="26" t="n"/>
      <c r="E598" s="26" t="n"/>
      <c r="F598" s="28" t="n"/>
      <c r="G598" s="26" t="n"/>
      <c r="H598" s="26" t="n"/>
      <c r="I598" s="29" t="n"/>
      <c r="J598" s="30" t="n"/>
      <c r="K598" s="30" t="n"/>
      <c r="L598" s="26" t="n"/>
      <c r="M598" s="26" t="n"/>
      <c r="N598" s="27" t="n"/>
      <c r="O598" s="52" t="n"/>
      <c r="P598" s="52" t="n"/>
      <c r="Q598" s="30" t="n"/>
      <c r="R598" s="30" t="n"/>
      <c r="S598" s="30" t="n"/>
      <c r="T598" s="26" t="n"/>
      <c r="U598" s="26" t="n"/>
      <c r="V598" s="28" t="n"/>
      <c r="W598" s="32" t="n"/>
      <c r="X598" s="32" t="n"/>
      <c r="Y598" s="33">
        <f>IFERROR(IF(OR($R598="",$S598=""),"",ROUND(MOD($S598-$R598,1)*1440,0)),"")</f>
        <v/>
      </c>
      <c r="Z598" s="11">
        <f>IFERROR(IF(OR($T598&lt;&gt;"Delivered",$S598="",$K598=""),"",IF($S598&lt;=$K598,"Yes","No")),"")</f>
        <v/>
      </c>
      <c r="AA598" s="33">
        <f>IFERROR(IF(OR($T598&lt;&gt;"Delivered",$S598="",$K598=""),"",ROUND(MAX(0,($S598-$K598)*1440),0)),"")</f>
        <v/>
      </c>
      <c r="AB598" s="53">
        <f>IFERROR(IF(OR($P598="",$O598=""),"",$P598-$O598),"")</f>
        <v/>
      </c>
      <c r="AC598" s="35">
        <f>IFERROR(IF($P598="","",ROUND($P598*'Settings'!$B$6,2)),"")</f>
        <v/>
      </c>
      <c r="AD598" s="35">
        <f>IFERROR(IF($W598="","",MAX(0,$W598-IF($X598="",0,$X598))),"")</f>
        <v/>
      </c>
      <c r="AE598" s="16">
        <f>IFERROR(IF(COUNTA($A598:$X598)=0,"",IF(OR($A598="",$B598="",$C598="",$D598="",$E598="",$F598="",$G598="",$H598="",$I598="",$L598="",$M598="",$N598="",$T598=""),"Missing required field",IF(COUNTIFS($A$4:$A$1000,$A598,$B$4:$B$1000,$B598,$C$4:$C$1000,$C598)&gt;1,"Duplicate route stop",IF(OR($J598="",$K598=""),"Missing delivery window",IF($K598&lt;=$J598,"Invalid delivery window",IF(IFERROR(INDEX('Fleet Roster'!$C$4:$C$103,MATCH($L598,'Fleet Roster'!$A$4:$A$103,0)),"Not found")&lt;&gt;"Active","Driver not active",IF(IFERROR(INDEX('Fleet Roster'!$I$4:$I$103,MATCH($M598,'Fleet Roster'!$E$4:$E$103,0)),"Not found")&lt;&gt;"Active","Vehicle unavailable",IF(AND($T598="Delivered",OR($S598="",$P598="")),"Delivered row incomplete",IF(AND(OR($T598="Attempted",$T598="Exception"),$U598=""),"Missing exception code",IF(OR(NOT(ISNUMBER($N598)),$N598&lt;0,$N598&gt;'Settings'!$B$9),"Invalid package count",IF(OR(NOT(ISNUMBER($O598)),AND($P598&lt;&gt;"",NOT(ISNUMBER($P598))),$O598&lt;0,$O598&gt;'Settings'!$B$10,$P598&lt;0,$P598&gt;'Settings'!$B$10),"Invalid miles",IF($X598&gt;$W598,"COD collected exceeds amount","OK")))))))))))),"Review row")</f>
        <v/>
      </c>
    </row>
    <row r="599">
      <c r="A599" s="51" t="n"/>
      <c r="B599" s="26" t="n"/>
      <c r="C599" s="27" t="n"/>
      <c r="D599" s="26" t="n"/>
      <c r="E599" s="26" t="n"/>
      <c r="F599" s="28" t="n"/>
      <c r="G599" s="26" t="n"/>
      <c r="H599" s="26" t="n"/>
      <c r="I599" s="29" t="n"/>
      <c r="J599" s="30" t="n"/>
      <c r="K599" s="30" t="n"/>
      <c r="L599" s="26" t="n"/>
      <c r="M599" s="26" t="n"/>
      <c r="N599" s="27" t="n"/>
      <c r="O599" s="52" t="n"/>
      <c r="P599" s="52" t="n"/>
      <c r="Q599" s="30" t="n"/>
      <c r="R599" s="30" t="n"/>
      <c r="S599" s="30" t="n"/>
      <c r="T599" s="26" t="n"/>
      <c r="U599" s="26" t="n"/>
      <c r="V599" s="28" t="n"/>
      <c r="W599" s="32" t="n"/>
      <c r="X599" s="32" t="n"/>
      <c r="Y599" s="33">
        <f>IFERROR(IF(OR($R599="",$S599=""),"",ROUND(MOD($S599-$R599,1)*1440,0)),"")</f>
        <v/>
      </c>
      <c r="Z599" s="11">
        <f>IFERROR(IF(OR($T599&lt;&gt;"Delivered",$S599="",$K599=""),"",IF($S599&lt;=$K599,"Yes","No")),"")</f>
        <v/>
      </c>
      <c r="AA599" s="33">
        <f>IFERROR(IF(OR($T599&lt;&gt;"Delivered",$S599="",$K599=""),"",ROUND(MAX(0,($S599-$K599)*1440),0)),"")</f>
        <v/>
      </c>
      <c r="AB599" s="53">
        <f>IFERROR(IF(OR($P599="",$O599=""),"",$P599-$O599),"")</f>
        <v/>
      </c>
      <c r="AC599" s="35">
        <f>IFERROR(IF($P599="","",ROUND($P599*'Settings'!$B$6,2)),"")</f>
        <v/>
      </c>
      <c r="AD599" s="35">
        <f>IFERROR(IF($W599="","",MAX(0,$W599-IF($X599="",0,$X599))),"")</f>
        <v/>
      </c>
      <c r="AE599" s="16">
        <f>IFERROR(IF(COUNTA($A599:$X599)=0,"",IF(OR($A599="",$B599="",$C599="",$D599="",$E599="",$F599="",$G599="",$H599="",$I599="",$L599="",$M599="",$N599="",$T599=""),"Missing required field",IF(COUNTIFS($A$4:$A$1000,$A599,$B$4:$B$1000,$B599,$C$4:$C$1000,$C599)&gt;1,"Duplicate route stop",IF(OR($J599="",$K599=""),"Missing delivery window",IF($K599&lt;=$J599,"Invalid delivery window",IF(IFERROR(INDEX('Fleet Roster'!$C$4:$C$103,MATCH($L599,'Fleet Roster'!$A$4:$A$103,0)),"Not found")&lt;&gt;"Active","Driver not active",IF(IFERROR(INDEX('Fleet Roster'!$I$4:$I$103,MATCH($M599,'Fleet Roster'!$E$4:$E$103,0)),"Not found")&lt;&gt;"Active","Vehicle unavailable",IF(AND($T599="Delivered",OR($S599="",$P599="")),"Delivered row incomplete",IF(AND(OR($T599="Attempted",$T599="Exception"),$U599=""),"Missing exception code",IF(OR(NOT(ISNUMBER($N599)),$N599&lt;0,$N599&gt;'Settings'!$B$9),"Invalid package count",IF(OR(NOT(ISNUMBER($O599)),AND($P599&lt;&gt;"",NOT(ISNUMBER($P599))),$O599&lt;0,$O599&gt;'Settings'!$B$10,$P599&lt;0,$P599&gt;'Settings'!$B$10),"Invalid miles",IF($X599&gt;$W599,"COD collected exceeds amount","OK")))))))))))),"Review row")</f>
        <v/>
      </c>
    </row>
    <row r="600">
      <c r="A600" s="51" t="n"/>
      <c r="B600" s="26" t="n"/>
      <c r="C600" s="27" t="n"/>
      <c r="D600" s="26" t="n"/>
      <c r="E600" s="26" t="n"/>
      <c r="F600" s="28" t="n"/>
      <c r="G600" s="26" t="n"/>
      <c r="H600" s="26" t="n"/>
      <c r="I600" s="29" t="n"/>
      <c r="J600" s="30" t="n"/>
      <c r="K600" s="30" t="n"/>
      <c r="L600" s="26" t="n"/>
      <c r="M600" s="26" t="n"/>
      <c r="N600" s="27" t="n"/>
      <c r="O600" s="52" t="n"/>
      <c r="P600" s="52" t="n"/>
      <c r="Q600" s="30" t="n"/>
      <c r="R600" s="30" t="n"/>
      <c r="S600" s="30" t="n"/>
      <c r="T600" s="26" t="n"/>
      <c r="U600" s="26" t="n"/>
      <c r="V600" s="28" t="n"/>
      <c r="W600" s="32" t="n"/>
      <c r="X600" s="32" t="n"/>
      <c r="Y600" s="33">
        <f>IFERROR(IF(OR($R600="",$S600=""),"",ROUND(MOD($S600-$R600,1)*1440,0)),"")</f>
        <v/>
      </c>
      <c r="Z600" s="11">
        <f>IFERROR(IF(OR($T600&lt;&gt;"Delivered",$S600="",$K600=""),"",IF($S600&lt;=$K600,"Yes","No")),"")</f>
        <v/>
      </c>
      <c r="AA600" s="33">
        <f>IFERROR(IF(OR($T600&lt;&gt;"Delivered",$S600="",$K600=""),"",ROUND(MAX(0,($S600-$K600)*1440),0)),"")</f>
        <v/>
      </c>
      <c r="AB600" s="53">
        <f>IFERROR(IF(OR($P600="",$O600=""),"",$P600-$O600),"")</f>
        <v/>
      </c>
      <c r="AC600" s="35">
        <f>IFERROR(IF($P600="","",ROUND($P600*'Settings'!$B$6,2)),"")</f>
        <v/>
      </c>
      <c r="AD600" s="35">
        <f>IFERROR(IF($W600="","",MAX(0,$W600-IF($X600="",0,$X600))),"")</f>
        <v/>
      </c>
      <c r="AE600" s="16">
        <f>IFERROR(IF(COUNTA($A600:$X600)=0,"",IF(OR($A600="",$B600="",$C600="",$D600="",$E600="",$F600="",$G600="",$H600="",$I600="",$L600="",$M600="",$N600="",$T600=""),"Missing required field",IF(COUNTIFS($A$4:$A$1000,$A600,$B$4:$B$1000,$B600,$C$4:$C$1000,$C600)&gt;1,"Duplicate route stop",IF(OR($J600="",$K600=""),"Missing delivery window",IF($K600&lt;=$J600,"Invalid delivery window",IF(IFERROR(INDEX('Fleet Roster'!$C$4:$C$103,MATCH($L600,'Fleet Roster'!$A$4:$A$103,0)),"Not found")&lt;&gt;"Active","Driver not active",IF(IFERROR(INDEX('Fleet Roster'!$I$4:$I$103,MATCH($M600,'Fleet Roster'!$E$4:$E$103,0)),"Not found")&lt;&gt;"Active","Vehicle unavailable",IF(AND($T600="Delivered",OR($S600="",$P600="")),"Delivered row incomplete",IF(AND(OR($T600="Attempted",$T600="Exception"),$U600=""),"Missing exception code",IF(OR(NOT(ISNUMBER($N600)),$N600&lt;0,$N600&gt;'Settings'!$B$9),"Invalid package count",IF(OR(NOT(ISNUMBER($O600)),AND($P600&lt;&gt;"",NOT(ISNUMBER($P600))),$O600&lt;0,$O600&gt;'Settings'!$B$10,$P600&lt;0,$P600&gt;'Settings'!$B$10),"Invalid miles",IF($X600&gt;$W600,"COD collected exceeds amount","OK")))))))))))),"Review row")</f>
        <v/>
      </c>
    </row>
    <row r="601">
      <c r="A601" s="51" t="n"/>
      <c r="B601" s="26" t="n"/>
      <c r="C601" s="27" t="n"/>
      <c r="D601" s="26" t="n"/>
      <c r="E601" s="26" t="n"/>
      <c r="F601" s="28" t="n"/>
      <c r="G601" s="26" t="n"/>
      <c r="H601" s="26" t="n"/>
      <c r="I601" s="29" t="n"/>
      <c r="J601" s="30" t="n"/>
      <c r="K601" s="30" t="n"/>
      <c r="L601" s="26" t="n"/>
      <c r="M601" s="26" t="n"/>
      <c r="N601" s="27" t="n"/>
      <c r="O601" s="52" t="n"/>
      <c r="P601" s="52" t="n"/>
      <c r="Q601" s="30" t="n"/>
      <c r="R601" s="30" t="n"/>
      <c r="S601" s="30" t="n"/>
      <c r="T601" s="26" t="n"/>
      <c r="U601" s="26" t="n"/>
      <c r="V601" s="28" t="n"/>
      <c r="W601" s="32" t="n"/>
      <c r="X601" s="32" t="n"/>
      <c r="Y601" s="33">
        <f>IFERROR(IF(OR($R601="",$S601=""),"",ROUND(MOD($S601-$R601,1)*1440,0)),"")</f>
        <v/>
      </c>
      <c r="Z601" s="11">
        <f>IFERROR(IF(OR($T601&lt;&gt;"Delivered",$S601="",$K601=""),"",IF($S601&lt;=$K601,"Yes","No")),"")</f>
        <v/>
      </c>
      <c r="AA601" s="33">
        <f>IFERROR(IF(OR($T601&lt;&gt;"Delivered",$S601="",$K601=""),"",ROUND(MAX(0,($S601-$K601)*1440),0)),"")</f>
        <v/>
      </c>
      <c r="AB601" s="53">
        <f>IFERROR(IF(OR($P601="",$O601=""),"",$P601-$O601),"")</f>
        <v/>
      </c>
      <c r="AC601" s="35">
        <f>IFERROR(IF($P601="","",ROUND($P601*'Settings'!$B$6,2)),"")</f>
        <v/>
      </c>
      <c r="AD601" s="35">
        <f>IFERROR(IF($W601="","",MAX(0,$W601-IF($X601="",0,$X601))),"")</f>
        <v/>
      </c>
      <c r="AE601" s="16">
        <f>IFERROR(IF(COUNTA($A601:$X601)=0,"",IF(OR($A601="",$B601="",$C601="",$D601="",$E601="",$F601="",$G601="",$H601="",$I601="",$L601="",$M601="",$N601="",$T601=""),"Missing required field",IF(COUNTIFS($A$4:$A$1000,$A601,$B$4:$B$1000,$B601,$C$4:$C$1000,$C601)&gt;1,"Duplicate route stop",IF(OR($J601="",$K601=""),"Missing delivery window",IF($K601&lt;=$J601,"Invalid delivery window",IF(IFERROR(INDEX('Fleet Roster'!$C$4:$C$103,MATCH($L601,'Fleet Roster'!$A$4:$A$103,0)),"Not found")&lt;&gt;"Active","Driver not active",IF(IFERROR(INDEX('Fleet Roster'!$I$4:$I$103,MATCH($M601,'Fleet Roster'!$E$4:$E$103,0)),"Not found")&lt;&gt;"Active","Vehicle unavailable",IF(AND($T601="Delivered",OR($S601="",$P601="")),"Delivered row incomplete",IF(AND(OR($T601="Attempted",$T601="Exception"),$U601=""),"Missing exception code",IF(OR(NOT(ISNUMBER($N601)),$N601&lt;0,$N601&gt;'Settings'!$B$9),"Invalid package count",IF(OR(NOT(ISNUMBER($O601)),AND($P601&lt;&gt;"",NOT(ISNUMBER($P601))),$O601&lt;0,$O601&gt;'Settings'!$B$10,$P601&lt;0,$P601&gt;'Settings'!$B$10),"Invalid miles",IF($X601&gt;$W601,"COD collected exceeds amount","OK")))))))))))),"Review row")</f>
        <v/>
      </c>
    </row>
    <row r="602">
      <c r="A602" s="51" t="n"/>
      <c r="B602" s="26" t="n"/>
      <c r="C602" s="27" t="n"/>
      <c r="D602" s="26" t="n"/>
      <c r="E602" s="26" t="n"/>
      <c r="F602" s="28" t="n"/>
      <c r="G602" s="26" t="n"/>
      <c r="H602" s="26" t="n"/>
      <c r="I602" s="29" t="n"/>
      <c r="J602" s="30" t="n"/>
      <c r="K602" s="30" t="n"/>
      <c r="L602" s="26" t="n"/>
      <c r="M602" s="26" t="n"/>
      <c r="N602" s="27" t="n"/>
      <c r="O602" s="52" t="n"/>
      <c r="P602" s="52" t="n"/>
      <c r="Q602" s="30" t="n"/>
      <c r="R602" s="30" t="n"/>
      <c r="S602" s="30" t="n"/>
      <c r="T602" s="26" t="n"/>
      <c r="U602" s="26" t="n"/>
      <c r="V602" s="28" t="n"/>
      <c r="W602" s="32" t="n"/>
      <c r="X602" s="32" t="n"/>
      <c r="Y602" s="33">
        <f>IFERROR(IF(OR($R602="",$S602=""),"",ROUND(MOD($S602-$R602,1)*1440,0)),"")</f>
        <v/>
      </c>
      <c r="Z602" s="11">
        <f>IFERROR(IF(OR($T602&lt;&gt;"Delivered",$S602="",$K602=""),"",IF($S602&lt;=$K602,"Yes","No")),"")</f>
        <v/>
      </c>
      <c r="AA602" s="33">
        <f>IFERROR(IF(OR($T602&lt;&gt;"Delivered",$S602="",$K602=""),"",ROUND(MAX(0,($S602-$K602)*1440),0)),"")</f>
        <v/>
      </c>
      <c r="AB602" s="53">
        <f>IFERROR(IF(OR($P602="",$O602=""),"",$P602-$O602),"")</f>
        <v/>
      </c>
      <c r="AC602" s="35">
        <f>IFERROR(IF($P602="","",ROUND($P602*'Settings'!$B$6,2)),"")</f>
        <v/>
      </c>
      <c r="AD602" s="35">
        <f>IFERROR(IF($W602="","",MAX(0,$W602-IF($X602="",0,$X602))),"")</f>
        <v/>
      </c>
      <c r="AE602" s="16">
        <f>IFERROR(IF(COUNTA($A602:$X602)=0,"",IF(OR($A602="",$B602="",$C602="",$D602="",$E602="",$F602="",$G602="",$H602="",$I602="",$L602="",$M602="",$N602="",$T602=""),"Missing required field",IF(COUNTIFS($A$4:$A$1000,$A602,$B$4:$B$1000,$B602,$C$4:$C$1000,$C602)&gt;1,"Duplicate route stop",IF(OR($J602="",$K602=""),"Missing delivery window",IF($K602&lt;=$J602,"Invalid delivery window",IF(IFERROR(INDEX('Fleet Roster'!$C$4:$C$103,MATCH($L602,'Fleet Roster'!$A$4:$A$103,0)),"Not found")&lt;&gt;"Active","Driver not active",IF(IFERROR(INDEX('Fleet Roster'!$I$4:$I$103,MATCH($M602,'Fleet Roster'!$E$4:$E$103,0)),"Not found")&lt;&gt;"Active","Vehicle unavailable",IF(AND($T602="Delivered",OR($S602="",$P602="")),"Delivered row incomplete",IF(AND(OR($T602="Attempted",$T602="Exception"),$U602=""),"Missing exception code",IF(OR(NOT(ISNUMBER($N602)),$N602&lt;0,$N602&gt;'Settings'!$B$9),"Invalid package count",IF(OR(NOT(ISNUMBER($O602)),AND($P602&lt;&gt;"",NOT(ISNUMBER($P602))),$O602&lt;0,$O602&gt;'Settings'!$B$10,$P602&lt;0,$P602&gt;'Settings'!$B$10),"Invalid miles",IF($X602&gt;$W602,"COD collected exceeds amount","OK")))))))))))),"Review row")</f>
        <v/>
      </c>
    </row>
    <row r="603">
      <c r="A603" s="51" t="n"/>
      <c r="B603" s="26" t="n"/>
      <c r="C603" s="27" t="n"/>
      <c r="D603" s="26" t="n"/>
      <c r="E603" s="26" t="n"/>
      <c r="F603" s="28" t="n"/>
      <c r="G603" s="26" t="n"/>
      <c r="H603" s="26" t="n"/>
      <c r="I603" s="29" t="n"/>
      <c r="J603" s="30" t="n"/>
      <c r="K603" s="30" t="n"/>
      <c r="L603" s="26" t="n"/>
      <c r="M603" s="26" t="n"/>
      <c r="N603" s="27" t="n"/>
      <c r="O603" s="52" t="n"/>
      <c r="P603" s="52" t="n"/>
      <c r="Q603" s="30" t="n"/>
      <c r="R603" s="30" t="n"/>
      <c r="S603" s="30" t="n"/>
      <c r="T603" s="26" t="n"/>
      <c r="U603" s="26" t="n"/>
      <c r="V603" s="28" t="n"/>
      <c r="W603" s="32" t="n"/>
      <c r="X603" s="32" t="n"/>
      <c r="Y603" s="33">
        <f>IFERROR(IF(OR($R603="",$S603=""),"",ROUND(MOD($S603-$R603,1)*1440,0)),"")</f>
        <v/>
      </c>
      <c r="Z603" s="11">
        <f>IFERROR(IF(OR($T603&lt;&gt;"Delivered",$S603="",$K603=""),"",IF($S603&lt;=$K603,"Yes","No")),"")</f>
        <v/>
      </c>
      <c r="AA603" s="33">
        <f>IFERROR(IF(OR($T603&lt;&gt;"Delivered",$S603="",$K603=""),"",ROUND(MAX(0,($S603-$K603)*1440),0)),"")</f>
        <v/>
      </c>
      <c r="AB603" s="53">
        <f>IFERROR(IF(OR($P603="",$O603=""),"",$P603-$O603),"")</f>
        <v/>
      </c>
      <c r="AC603" s="35">
        <f>IFERROR(IF($P603="","",ROUND($P603*'Settings'!$B$6,2)),"")</f>
        <v/>
      </c>
      <c r="AD603" s="35">
        <f>IFERROR(IF($W603="","",MAX(0,$W603-IF($X603="",0,$X603))),"")</f>
        <v/>
      </c>
      <c r="AE603" s="16">
        <f>IFERROR(IF(COUNTA($A603:$X603)=0,"",IF(OR($A603="",$B603="",$C603="",$D603="",$E603="",$F603="",$G603="",$H603="",$I603="",$L603="",$M603="",$N603="",$T603=""),"Missing required field",IF(COUNTIFS($A$4:$A$1000,$A603,$B$4:$B$1000,$B603,$C$4:$C$1000,$C603)&gt;1,"Duplicate route stop",IF(OR($J603="",$K603=""),"Missing delivery window",IF($K603&lt;=$J603,"Invalid delivery window",IF(IFERROR(INDEX('Fleet Roster'!$C$4:$C$103,MATCH($L603,'Fleet Roster'!$A$4:$A$103,0)),"Not found")&lt;&gt;"Active","Driver not active",IF(IFERROR(INDEX('Fleet Roster'!$I$4:$I$103,MATCH($M603,'Fleet Roster'!$E$4:$E$103,0)),"Not found")&lt;&gt;"Active","Vehicle unavailable",IF(AND($T603="Delivered",OR($S603="",$P603="")),"Delivered row incomplete",IF(AND(OR($T603="Attempted",$T603="Exception"),$U603=""),"Missing exception code",IF(OR(NOT(ISNUMBER($N603)),$N603&lt;0,$N603&gt;'Settings'!$B$9),"Invalid package count",IF(OR(NOT(ISNUMBER($O603)),AND($P603&lt;&gt;"",NOT(ISNUMBER($P603))),$O603&lt;0,$O603&gt;'Settings'!$B$10,$P603&lt;0,$P603&gt;'Settings'!$B$10),"Invalid miles",IF($X603&gt;$W603,"COD collected exceeds amount","OK")))))))))))),"Review row")</f>
        <v/>
      </c>
    </row>
    <row r="604">
      <c r="A604" s="51" t="n"/>
      <c r="B604" s="26" t="n"/>
      <c r="C604" s="27" t="n"/>
      <c r="D604" s="26" t="n"/>
      <c r="E604" s="26" t="n"/>
      <c r="F604" s="28" t="n"/>
      <c r="G604" s="26" t="n"/>
      <c r="H604" s="26" t="n"/>
      <c r="I604" s="29" t="n"/>
      <c r="J604" s="30" t="n"/>
      <c r="K604" s="30" t="n"/>
      <c r="L604" s="26" t="n"/>
      <c r="M604" s="26" t="n"/>
      <c r="N604" s="27" t="n"/>
      <c r="O604" s="52" t="n"/>
      <c r="P604" s="52" t="n"/>
      <c r="Q604" s="30" t="n"/>
      <c r="R604" s="30" t="n"/>
      <c r="S604" s="30" t="n"/>
      <c r="T604" s="26" t="n"/>
      <c r="U604" s="26" t="n"/>
      <c r="V604" s="28" t="n"/>
      <c r="W604" s="32" t="n"/>
      <c r="X604" s="32" t="n"/>
      <c r="Y604" s="33">
        <f>IFERROR(IF(OR($R604="",$S604=""),"",ROUND(MOD($S604-$R604,1)*1440,0)),"")</f>
        <v/>
      </c>
      <c r="Z604" s="11">
        <f>IFERROR(IF(OR($T604&lt;&gt;"Delivered",$S604="",$K604=""),"",IF($S604&lt;=$K604,"Yes","No")),"")</f>
        <v/>
      </c>
      <c r="AA604" s="33">
        <f>IFERROR(IF(OR($T604&lt;&gt;"Delivered",$S604="",$K604=""),"",ROUND(MAX(0,($S604-$K604)*1440),0)),"")</f>
        <v/>
      </c>
      <c r="AB604" s="53">
        <f>IFERROR(IF(OR($P604="",$O604=""),"",$P604-$O604),"")</f>
        <v/>
      </c>
      <c r="AC604" s="35">
        <f>IFERROR(IF($P604="","",ROUND($P604*'Settings'!$B$6,2)),"")</f>
        <v/>
      </c>
      <c r="AD604" s="35">
        <f>IFERROR(IF($W604="","",MAX(0,$W604-IF($X604="",0,$X604))),"")</f>
        <v/>
      </c>
      <c r="AE604" s="16">
        <f>IFERROR(IF(COUNTA($A604:$X604)=0,"",IF(OR($A604="",$B604="",$C604="",$D604="",$E604="",$F604="",$G604="",$H604="",$I604="",$L604="",$M604="",$N604="",$T604=""),"Missing required field",IF(COUNTIFS($A$4:$A$1000,$A604,$B$4:$B$1000,$B604,$C$4:$C$1000,$C604)&gt;1,"Duplicate route stop",IF(OR($J604="",$K604=""),"Missing delivery window",IF($K604&lt;=$J604,"Invalid delivery window",IF(IFERROR(INDEX('Fleet Roster'!$C$4:$C$103,MATCH($L604,'Fleet Roster'!$A$4:$A$103,0)),"Not found")&lt;&gt;"Active","Driver not active",IF(IFERROR(INDEX('Fleet Roster'!$I$4:$I$103,MATCH($M604,'Fleet Roster'!$E$4:$E$103,0)),"Not found")&lt;&gt;"Active","Vehicle unavailable",IF(AND($T604="Delivered",OR($S604="",$P604="")),"Delivered row incomplete",IF(AND(OR($T604="Attempted",$T604="Exception"),$U604=""),"Missing exception code",IF(OR(NOT(ISNUMBER($N604)),$N604&lt;0,$N604&gt;'Settings'!$B$9),"Invalid package count",IF(OR(NOT(ISNUMBER($O604)),AND($P604&lt;&gt;"",NOT(ISNUMBER($P604))),$O604&lt;0,$O604&gt;'Settings'!$B$10,$P604&lt;0,$P604&gt;'Settings'!$B$10),"Invalid miles",IF($X604&gt;$W604,"COD collected exceeds amount","OK")))))))))))),"Review row")</f>
        <v/>
      </c>
    </row>
    <row r="605">
      <c r="A605" s="51" t="n"/>
      <c r="B605" s="26" t="n"/>
      <c r="C605" s="27" t="n"/>
      <c r="D605" s="26" t="n"/>
      <c r="E605" s="26" t="n"/>
      <c r="F605" s="28" t="n"/>
      <c r="G605" s="26" t="n"/>
      <c r="H605" s="26" t="n"/>
      <c r="I605" s="29" t="n"/>
      <c r="J605" s="30" t="n"/>
      <c r="K605" s="30" t="n"/>
      <c r="L605" s="26" t="n"/>
      <c r="M605" s="26" t="n"/>
      <c r="N605" s="27" t="n"/>
      <c r="O605" s="52" t="n"/>
      <c r="P605" s="52" t="n"/>
      <c r="Q605" s="30" t="n"/>
      <c r="R605" s="30" t="n"/>
      <c r="S605" s="30" t="n"/>
      <c r="T605" s="26" t="n"/>
      <c r="U605" s="26" t="n"/>
      <c r="V605" s="28" t="n"/>
      <c r="W605" s="32" t="n"/>
      <c r="X605" s="32" t="n"/>
      <c r="Y605" s="33">
        <f>IFERROR(IF(OR($R605="",$S605=""),"",ROUND(MOD($S605-$R605,1)*1440,0)),"")</f>
        <v/>
      </c>
      <c r="Z605" s="11">
        <f>IFERROR(IF(OR($T605&lt;&gt;"Delivered",$S605="",$K605=""),"",IF($S605&lt;=$K605,"Yes","No")),"")</f>
        <v/>
      </c>
      <c r="AA605" s="33">
        <f>IFERROR(IF(OR($T605&lt;&gt;"Delivered",$S605="",$K605=""),"",ROUND(MAX(0,($S605-$K605)*1440),0)),"")</f>
        <v/>
      </c>
      <c r="AB605" s="53">
        <f>IFERROR(IF(OR($P605="",$O605=""),"",$P605-$O605),"")</f>
        <v/>
      </c>
      <c r="AC605" s="35">
        <f>IFERROR(IF($P605="","",ROUND($P605*'Settings'!$B$6,2)),"")</f>
        <v/>
      </c>
      <c r="AD605" s="35">
        <f>IFERROR(IF($W605="","",MAX(0,$W605-IF($X605="",0,$X605))),"")</f>
        <v/>
      </c>
      <c r="AE605" s="16">
        <f>IFERROR(IF(COUNTA($A605:$X605)=0,"",IF(OR($A605="",$B605="",$C605="",$D605="",$E605="",$F605="",$G605="",$H605="",$I605="",$L605="",$M605="",$N605="",$T605=""),"Missing required field",IF(COUNTIFS($A$4:$A$1000,$A605,$B$4:$B$1000,$B605,$C$4:$C$1000,$C605)&gt;1,"Duplicate route stop",IF(OR($J605="",$K605=""),"Missing delivery window",IF($K605&lt;=$J605,"Invalid delivery window",IF(IFERROR(INDEX('Fleet Roster'!$C$4:$C$103,MATCH($L605,'Fleet Roster'!$A$4:$A$103,0)),"Not found")&lt;&gt;"Active","Driver not active",IF(IFERROR(INDEX('Fleet Roster'!$I$4:$I$103,MATCH($M605,'Fleet Roster'!$E$4:$E$103,0)),"Not found")&lt;&gt;"Active","Vehicle unavailable",IF(AND($T605="Delivered",OR($S605="",$P605="")),"Delivered row incomplete",IF(AND(OR($T605="Attempted",$T605="Exception"),$U605=""),"Missing exception code",IF(OR(NOT(ISNUMBER($N605)),$N605&lt;0,$N605&gt;'Settings'!$B$9),"Invalid package count",IF(OR(NOT(ISNUMBER($O605)),AND($P605&lt;&gt;"",NOT(ISNUMBER($P605))),$O605&lt;0,$O605&gt;'Settings'!$B$10,$P605&lt;0,$P605&gt;'Settings'!$B$10),"Invalid miles",IF($X605&gt;$W605,"COD collected exceeds amount","OK")))))))))))),"Review row")</f>
        <v/>
      </c>
    </row>
    <row r="606">
      <c r="A606" s="51" t="n"/>
      <c r="B606" s="26" t="n"/>
      <c r="C606" s="27" t="n"/>
      <c r="D606" s="26" t="n"/>
      <c r="E606" s="26" t="n"/>
      <c r="F606" s="28" t="n"/>
      <c r="G606" s="26" t="n"/>
      <c r="H606" s="26" t="n"/>
      <c r="I606" s="29" t="n"/>
      <c r="J606" s="30" t="n"/>
      <c r="K606" s="30" t="n"/>
      <c r="L606" s="26" t="n"/>
      <c r="M606" s="26" t="n"/>
      <c r="N606" s="27" t="n"/>
      <c r="O606" s="52" t="n"/>
      <c r="P606" s="52" t="n"/>
      <c r="Q606" s="30" t="n"/>
      <c r="R606" s="30" t="n"/>
      <c r="S606" s="30" t="n"/>
      <c r="T606" s="26" t="n"/>
      <c r="U606" s="26" t="n"/>
      <c r="V606" s="28" t="n"/>
      <c r="W606" s="32" t="n"/>
      <c r="X606" s="32" t="n"/>
      <c r="Y606" s="33">
        <f>IFERROR(IF(OR($R606="",$S606=""),"",ROUND(MOD($S606-$R606,1)*1440,0)),"")</f>
        <v/>
      </c>
      <c r="Z606" s="11">
        <f>IFERROR(IF(OR($T606&lt;&gt;"Delivered",$S606="",$K606=""),"",IF($S606&lt;=$K606,"Yes","No")),"")</f>
        <v/>
      </c>
      <c r="AA606" s="33">
        <f>IFERROR(IF(OR($T606&lt;&gt;"Delivered",$S606="",$K606=""),"",ROUND(MAX(0,($S606-$K606)*1440),0)),"")</f>
        <v/>
      </c>
      <c r="AB606" s="53">
        <f>IFERROR(IF(OR($P606="",$O606=""),"",$P606-$O606),"")</f>
        <v/>
      </c>
      <c r="AC606" s="35">
        <f>IFERROR(IF($P606="","",ROUND($P606*'Settings'!$B$6,2)),"")</f>
        <v/>
      </c>
      <c r="AD606" s="35">
        <f>IFERROR(IF($W606="","",MAX(0,$W606-IF($X606="",0,$X606))),"")</f>
        <v/>
      </c>
      <c r="AE606" s="16">
        <f>IFERROR(IF(COUNTA($A606:$X606)=0,"",IF(OR($A606="",$B606="",$C606="",$D606="",$E606="",$F606="",$G606="",$H606="",$I606="",$L606="",$M606="",$N606="",$T606=""),"Missing required field",IF(COUNTIFS($A$4:$A$1000,$A606,$B$4:$B$1000,$B606,$C$4:$C$1000,$C606)&gt;1,"Duplicate route stop",IF(OR($J606="",$K606=""),"Missing delivery window",IF($K606&lt;=$J606,"Invalid delivery window",IF(IFERROR(INDEX('Fleet Roster'!$C$4:$C$103,MATCH($L606,'Fleet Roster'!$A$4:$A$103,0)),"Not found")&lt;&gt;"Active","Driver not active",IF(IFERROR(INDEX('Fleet Roster'!$I$4:$I$103,MATCH($M606,'Fleet Roster'!$E$4:$E$103,0)),"Not found")&lt;&gt;"Active","Vehicle unavailable",IF(AND($T606="Delivered",OR($S606="",$P606="")),"Delivered row incomplete",IF(AND(OR($T606="Attempted",$T606="Exception"),$U606=""),"Missing exception code",IF(OR(NOT(ISNUMBER($N606)),$N606&lt;0,$N606&gt;'Settings'!$B$9),"Invalid package count",IF(OR(NOT(ISNUMBER($O606)),AND($P606&lt;&gt;"",NOT(ISNUMBER($P606))),$O606&lt;0,$O606&gt;'Settings'!$B$10,$P606&lt;0,$P606&gt;'Settings'!$B$10),"Invalid miles",IF($X606&gt;$W606,"COD collected exceeds amount","OK")))))))))))),"Review row")</f>
        <v/>
      </c>
    </row>
    <row r="607">
      <c r="A607" s="51" t="n"/>
      <c r="B607" s="26" t="n"/>
      <c r="C607" s="27" t="n"/>
      <c r="D607" s="26" t="n"/>
      <c r="E607" s="26" t="n"/>
      <c r="F607" s="28" t="n"/>
      <c r="G607" s="26" t="n"/>
      <c r="H607" s="26" t="n"/>
      <c r="I607" s="29" t="n"/>
      <c r="J607" s="30" t="n"/>
      <c r="K607" s="30" t="n"/>
      <c r="L607" s="26" t="n"/>
      <c r="M607" s="26" t="n"/>
      <c r="N607" s="27" t="n"/>
      <c r="O607" s="52" t="n"/>
      <c r="P607" s="52" t="n"/>
      <c r="Q607" s="30" t="n"/>
      <c r="R607" s="30" t="n"/>
      <c r="S607" s="30" t="n"/>
      <c r="T607" s="26" t="n"/>
      <c r="U607" s="26" t="n"/>
      <c r="V607" s="28" t="n"/>
      <c r="W607" s="32" t="n"/>
      <c r="X607" s="32" t="n"/>
      <c r="Y607" s="33">
        <f>IFERROR(IF(OR($R607="",$S607=""),"",ROUND(MOD($S607-$R607,1)*1440,0)),"")</f>
        <v/>
      </c>
      <c r="Z607" s="11">
        <f>IFERROR(IF(OR($T607&lt;&gt;"Delivered",$S607="",$K607=""),"",IF($S607&lt;=$K607,"Yes","No")),"")</f>
        <v/>
      </c>
      <c r="AA607" s="33">
        <f>IFERROR(IF(OR($T607&lt;&gt;"Delivered",$S607="",$K607=""),"",ROUND(MAX(0,($S607-$K607)*1440),0)),"")</f>
        <v/>
      </c>
      <c r="AB607" s="53">
        <f>IFERROR(IF(OR($P607="",$O607=""),"",$P607-$O607),"")</f>
        <v/>
      </c>
      <c r="AC607" s="35">
        <f>IFERROR(IF($P607="","",ROUND($P607*'Settings'!$B$6,2)),"")</f>
        <v/>
      </c>
      <c r="AD607" s="35">
        <f>IFERROR(IF($W607="","",MAX(0,$W607-IF($X607="",0,$X607))),"")</f>
        <v/>
      </c>
      <c r="AE607" s="16">
        <f>IFERROR(IF(COUNTA($A607:$X607)=0,"",IF(OR($A607="",$B607="",$C607="",$D607="",$E607="",$F607="",$G607="",$H607="",$I607="",$L607="",$M607="",$N607="",$T607=""),"Missing required field",IF(COUNTIFS($A$4:$A$1000,$A607,$B$4:$B$1000,$B607,$C$4:$C$1000,$C607)&gt;1,"Duplicate route stop",IF(OR($J607="",$K607=""),"Missing delivery window",IF($K607&lt;=$J607,"Invalid delivery window",IF(IFERROR(INDEX('Fleet Roster'!$C$4:$C$103,MATCH($L607,'Fleet Roster'!$A$4:$A$103,0)),"Not found")&lt;&gt;"Active","Driver not active",IF(IFERROR(INDEX('Fleet Roster'!$I$4:$I$103,MATCH($M607,'Fleet Roster'!$E$4:$E$103,0)),"Not found")&lt;&gt;"Active","Vehicle unavailable",IF(AND($T607="Delivered",OR($S607="",$P607="")),"Delivered row incomplete",IF(AND(OR($T607="Attempted",$T607="Exception"),$U607=""),"Missing exception code",IF(OR(NOT(ISNUMBER($N607)),$N607&lt;0,$N607&gt;'Settings'!$B$9),"Invalid package count",IF(OR(NOT(ISNUMBER($O607)),AND($P607&lt;&gt;"",NOT(ISNUMBER($P607))),$O607&lt;0,$O607&gt;'Settings'!$B$10,$P607&lt;0,$P607&gt;'Settings'!$B$10),"Invalid miles",IF($X607&gt;$W607,"COD collected exceeds amount","OK")))))))))))),"Review row")</f>
        <v/>
      </c>
    </row>
    <row r="608">
      <c r="A608" s="51" t="n"/>
      <c r="B608" s="26" t="n"/>
      <c r="C608" s="27" t="n"/>
      <c r="D608" s="26" t="n"/>
      <c r="E608" s="26" t="n"/>
      <c r="F608" s="28" t="n"/>
      <c r="G608" s="26" t="n"/>
      <c r="H608" s="26" t="n"/>
      <c r="I608" s="29" t="n"/>
      <c r="J608" s="30" t="n"/>
      <c r="K608" s="30" t="n"/>
      <c r="L608" s="26" t="n"/>
      <c r="M608" s="26" t="n"/>
      <c r="N608" s="27" t="n"/>
      <c r="O608" s="52" t="n"/>
      <c r="P608" s="52" t="n"/>
      <c r="Q608" s="30" t="n"/>
      <c r="R608" s="30" t="n"/>
      <c r="S608" s="30" t="n"/>
      <c r="T608" s="26" t="n"/>
      <c r="U608" s="26" t="n"/>
      <c r="V608" s="28" t="n"/>
      <c r="W608" s="32" t="n"/>
      <c r="X608" s="32" t="n"/>
      <c r="Y608" s="33">
        <f>IFERROR(IF(OR($R608="",$S608=""),"",ROUND(MOD($S608-$R608,1)*1440,0)),"")</f>
        <v/>
      </c>
      <c r="Z608" s="11">
        <f>IFERROR(IF(OR($T608&lt;&gt;"Delivered",$S608="",$K608=""),"",IF($S608&lt;=$K608,"Yes","No")),"")</f>
        <v/>
      </c>
      <c r="AA608" s="33">
        <f>IFERROR(IF(OR($T608&lt;&gt;"Delivered",$S608="",$K608=""),"",ROUND(MAX(0,($S608-$K608)*1440),0)),"")</f>
        <v/>
      </c>
      <c r="AB608" s="53">
        <f>IFERROR(IF(OR($P608="",$O608=""),"",$P608-$O608),"")</f>
        <v/>
      </c>
      <c r="AC608" s="35">
        <f>IFERROR(IF($P608="","",ROUND($P608*'Settings'!$B$6,2)),"")</f>
        <v/>
      </c>
      <c r="AD608" s="35">
        <f>IFERROR(IF($W608="","",MAX(0,$W608-IF($X608="",0,$X608))),"")</f>
        <v/>
      </c>
      <c r="AE608" s="16">
        <f>IFERROR(IF(COUNTA($A608:$X608)=0,"",IF(OR($A608="",$B608="",$C608="",$D608="",$E608="",$F608="",$G608="",$H608="",$I608="",$L608="",$M608="",$N608="",$T608=""),"Missing required field",IF(COUNTIFS($A$4:$A$1000,$A608,$B$4:$B$1000,$B608,$C$4:$C$1000,$C608)&gt;1,"Duplicate route stop",IF(OR($J608="",$K608=""),"Missing delivery window",IF($K608&lt;=$J608,"Invalid delivery window",IF(IFERROR(INDEX('Fleet Roster'!$C$4:$C$103,MATCH($L608,'Fleet Roster'!$A$4:$A$103,0)),"Not found")&lt;&gt;"Active","Driver not active",IF(IFERROR(INDEX('Fleet Roster'!$I$4:$I$103,MATCH($M608,'Fleet Roster'!$E$4:$E$103,0)),"Not found")&lt;&gt;"Active","Vehicle unavailable",IF(AND($T608="Delivered",OR($S608="",$P608="")),"Delivered row incomplete",IF(AND(OR($T608="Attempted",$T608="Exception"),$U608=""),"Missing exception code",IF(OR(NOT(ISNUMBER($N608)),$N608&lt;0,$N608&gt;'Settings'!$B$9),"Invalid package count",IF(OR(NOT(ISNUMBER($O608)),AND($P608&lt;&gt;"",NOT(ISNUMBER($P608))),$O608&lt;0,$O608&gt;'Settings'!$B$10,$P608&lt;0,$P608&gt;'Settings'!$B$10),"Invalid miles",IF($X608&gt;$W608,"COD collected exceeds amount","OK")))))))))))),"Review row")</f>
        <v/>
      </c>
    </row>
    <row r="609">
      <c r="A609" s="51" t="n"/>
      <c r="B609" s="26" t="n"/>
      <c r="C609" s="27" t="n"/>
      <c r="D609" s="26" t="n"/>
      <c r="E609" s="26" t="n"/>
      <c r="F609" s="28" t="n"/>
      <c r="G609" s="26" t="n"/>
      <c r="H609" s="26" t="n"/>
      <c r="I609" s="29" t="n"/>
      <c r="J609" s="30" t="n"/>
      <c r="K609" s="30" t="n"/>
      <c r="L609" s="26" t="n"/>
      <c r="M609" s="26" t="n"/>
      <c r="N609" s="27" t="n"/>
      <c r="O609" s="52" t="n"/>
      <c r="P609" s="52" t="n"/>
      <c r="Q609" s="30" t="n"/>
      <c r="R609" s="30" t="n"/>
      <c r="S609" s="30" t="n"/>
      <c r="T609" s="26" t="n"/>
      <c r="U609" s="26" t="n"/>
      <c r="V609" s="28" t="n"/>
      <c r="W609" s="32" t="n"/>
      <c r="X609" s="32" t="n"/>
      <c r="Y609" s="33">
        <f>IFERROR(IF(OR($R609="",$S609=""),"",ROUND(MOD($S609-$R609,1)*1440,0)),"")</f>
        <v/>
      </c>
      <c r="Z609" s="11">
        <f>IFERROR(IF(OR($T609&lt;&gt;"Delivered",$S609="",$K609=""),"",IF($S609&lt;=$K609,"Yes","No")),"")</f>
        <v/>
      </c>
      <c r="AA609" s="33">
        <f>IFERROR(IF(OR($T609&lt;&gt;"Delivered",$S609="",$K609=""),"",ROUND(MAX(0,($S609-$K609)*1440),0)),"")</f>
        <v/>
      </c>
      <c r="AB609" s="53">
        <f>IFERROR(IF(OR($P609="",$O609=""),"",$P609-$O609),"")</f>
        <v/>
      </c>
      <c r="AC609" s="35">
        <f>IFERROR(IF($P609="","",ROUND($P609*'Settings'!$B$6,2)),"")</f>
        <v/>
      </c>
      <c r="AD609" s="35">
        <f>IFERROR(IF($W609="","",MAX(0,$W609-IF($X609="",0,$X609))),"")</f>
        <v/>
      </c>
      <c r="AE609" s="16">
        <f>IFERROR(IF(COUNTA($A609:$X609)=0,"",IF(OR($A609="",$B609="",$C609="",$D609="",$E609="",$F609="",$G609="",$H609="",$I609="",$L609="",$M609="",$N609="",$T609=""),"Missing required field",IF(COUNTIFS($A$4:$A$1000,$A609,$B$4:$B$1000,$B609,$C$4:$C$1000,$C609)&gt;1,"Duplicate route stop",IF(OR($J609="",$K609=""),"Missing delivery window",IF($K609&lt;=$J609,"Invalid delivery window",IF(IFERROR(INDEX('Fleet Roster'!$C$4:$C$103,MATCH($L609,'Fleet Roster'!$A$4:$A$103,0)),"Not found")&lt;&gt;"Active","Driver not active",IF(IFERROR(INDEX('Fleet Roster'!$I$4:$I$103,MATCH($M609,'Fleet Roster'!$E$4:$E$103,0)),"Not found")&lt;&gt;"Active","Vehicle unavailable",IF(AND($T609="Delivered",OR($S609="",$P609="")),"Delivered row incomplete",IF(AND(OR($T609="Attempted",$T609="Exception"),$U609=""),"Missing exception code",IF(OR(NOT(ISNUMBER($N609)),$N609&lt;0,$N609&gt;'Settings'!$B$9),"Invalid package count",IF(OR(NOT(ISNUMBER($O609)),AND($P609&lt;&gt;"",NOT(ISNUMBER($P609))),$O609&lt;0,$O609&gt;'Settings'!$B$10,$P609&lt;0,$P609&gt;'Settings'!$B$10),"Invalid miles",IF($X609&gt;$W609,"COD collected exceeds amount","OK")))))))))))),"Review row")</f>
        <v/>
      </c>
    </row>
    <row r="610">
      <c r="A610" s="51" t="n"/>
      <c r="B610" s="26" t="n"/>
      <c r="C610" s="27" t="n"/>
      <c r="D610" s="26" t="n"/>
      <c r="E610" s="26" t="n"/>
      <c r="F610" s="28" t="n"/>
      <c r="G610" s="26" t="n"/>
      <c r="H610" s="26" t="n"/>
      <c r="I610" s="29" t="n"/>
      <c r="J610" s="30" t="n"/>
      <c r="K610" s="30" t="n"/>
      <c r="L610" s="26" t="n"/>
      <c r="M610" s="26" t="n"/>
      <c r="N610" s="27" t="n"/>
      <c r="O610" s="52" t="n"/>
      <c r="P610" s="52" t="n"/>
      <c r="Q610" s="30" t="n"/>
      <c r="R610" s="30" t="n"/>
      <c r="S610" s="30" t="n"/>
      <c r="T610" s="26" t="n"/>
      <c r="U610" s="26" t="n"/>
      <c r="V610" s="28" t="n"/>
      <c r="W610" s="32" t="n"/>
      <c r="X610" s="32" t="n"/>
      <c r="Y610" s="33">
        <f>IFERROR(IF(OR($R610="",$S610=""),"",ROUND(MOD($S610-$R610,1)*1440,0)),"")</f>
        <v/>
      </c>
      <c r="Z610" s="11">
        <f>IFERROR(IF(OR($T610&lt;&gt;"Delivered",$S610="",$K610=""),"",IF($S610&lt;=$K610,"Yes","No")),"")</f>
        <v/>
      </c>
      <c r="AA610" s="33">
        <f>IFERROR(IF(OR($T610&lt;&gt;"Delivered",$S610="",$K610=""),"",ROUND(MAX(0,($S610-$K610)*1440),0)),"")</f>
        <v/>
      </c>
      <c r="AB610" s="53">
        <f>IFERROR(IF(OR($P610="",$O610=""),"",$P610-$O610),"")</f>
        <v/>
      </c>
      <c r="AC610" s="35">
        <f>IFERROR(IF($P610="","",ROUND($P610*'Settings'!$B$6,2)),"")</f>
        <v/>
      </c>
      <c r="AD610" s="35">
        <f>IFERROR(IF($W610="","",MAX(0,$W610-IF($X610="",0,$X610))),"")</f>
        <v/>
      </c>
      <c r="AE610" s="16">
        <f>IFERROR(IF(COUNTA($A610:$X610)=0,"",IF(OR($A610="",$B610="",$C610="",$D610="",$E610="",$F610="",$G610="",$H610="",$I610="",$L610="",$M610="",$N610="",$T610=""),"Missing required field",IF(COUNTIFS($A$4:$A$1000,$A610,$B$4:$B$1000,$B610,$C$4:$C$1000,$C610)&gt;1,"Duplicate route stop",IF(OR($J610="",$K610=""),"Missing delivery window",IF($K610&lt;=$J610,"Invalid delivery window",IF(IFERROR(INDEX('Fleet Roster'!$C$4:$C$103,MATCH($L610,'Fleet Roster'!$A$4:$A$103,0)),"Not found")&lt;&gt;"Active","Driver not active",IF(IFERROR(INDEX('Fleet Roster'!$I$4:$I$103,MATCH($M610,'Fleet Roster'!$E$4:$E$103,0)),"Not found")&lt;&gt;"Active","Vehicle unavailable",IF(AND($T610="Delivered",OR($S610="",$P610="")),"Delivered row incomplete",IF(AND(OR($T610="Attempted",$T610="Exception"),$U610=""),"Missing exception code",IF(OR(NOT(ISNUMBER($N610)),$N610&lt;0,$N610&gt;'Settings'!$B$9),"Invalid package count",IF(OR(NOT(ISNUMBER($O610)),AND($P610&lt;&gt;"",NOT(ISNUMBER($P610))),$O610&lt;0,$O610&gt;'Settings'!$B$10,$P610&lt;0,$P610&gt;'Settings'!$B$10),"Invalid miles",IF($X610&gt;$W610,"COD collected exceeds amount","OK")))))))))))),"Review row")</f>
        <v/>
      </c>
    </row>
    <row r="611">
      <c r="A611" s="51" t="n"/>
      <c r="B611" s="26" t="n"/>
      <c r="C611" s="27" t="n"/>
      <c r="D611" s="26" t="n"/>
      <c r="E611" s="26" t="n"/>
      <c r="F611" s="28" t="n"/>
      <c r="G611" s="26" t="n"/>
      <c r="H611" s="26" t="n"/>
      <c r="I611" s="29" t="n"/>
      <c r="J611" s="30" t="n"/>
      <c r="K611" s="30" t="n"/>
      <c r="L611" s="26" t="n"/>
      <c r="M611" s="26" t="n"/>
      <c r="N611" s="27" t="n"/>
      <c r="O611" s="52" t="n"/>
      <c r="P611" s="52" t="n"/>
      <c r="Q611" s="30" t="n"/>
      <c r="R611" s="30" t="n"/>
      <c r="S611" s="30" t="n"/>
      <c r="T611" s="26" t="n"/>
      <c r="U611" s="26" t="n"/>
      <c r="V611" s="28" t="n"/>
      <c r="W611" s="32" t="n"/>
      <c r="X611" s="32" t="n"/>
      <c r="Y611" s="33">
        <f>IFERROR(IF(OR($R611="",$S611=""),"",ROUND(MOD($S611-$R611,1)*1440,0)),"")</f>
        <v/>
      </c>
      <c r="Z611" s="11">
        <f>IFERROR(IF(OR($T611&lt;&gt;"Delivered",$S611="",$K611=""),"",IF($S611&lt;=$K611,"Yes","No")),"")</f>
        <v/>
      </c>
      <c r="AA611" s="33">
        <f>IFERROR(IF(OR($T611&lt;&gt;"Delivered",$S611="",$K611=""),"",ROUND(MAX(0,($S611-$K611)*1440),0)),"")</f>
        <v/>
      </c>
      <c r="AB611" s="53">
        <f>IFERROR(IF(OR($P611="",$O611=""),"",$P611-$O611),"")</f>
        <v/>
      </c>
      <c r="AC611" s="35">
        <f>IFERROR(IF($P611="","",ROUND($P611*'Settings'!$B$6,2)),"")</f>
        <v/>
      </c>
      <c r="AD611" s="35">
        <f>IFERROR(IF($W611="","",MAX(0,$W611-IF($X611="",0,$X611))),"")</f>
        <v/>
      </c>
      <c r="AE611" s="16">
        <f>IFERROR(IF(COUNTA($A611:$X611)=0,"",IF(OR($A611="",$B611="",$C611="",$D611="",$E611="",$F611="",$G611="",$H611="",$I611="",$L611="",$M611="",$N611="",$T611=""),"Missing required field",IF(COUNTIFS($A$4:$A$1000,$A611,$B$4:$B$1000,$B611,$C$4:$C$1000,$C611)&gt;1,"Duplicate route stop",IF(OR($J611="",$K611=""),"Missing delivery window",IF($K611&lt;=$J611,"Invalid delivery window",IF(IFERROR(INDEX('Fleet Roster'!$C$4:$C$103,MATCH($L611,'Fleet Roster'!$A$4:$A$103,0)),"Not found")&lt;&gt;"Active","Driver not active",IF(IFERROR(INDEX('Fleet Roster'!$I$4:$I$103,MATCH($M611,'Fleet Roster'!$E$4:$E$103,0)),"Not found")&lt;&gt;"Active","Vehicle unavailable",IF(AND($T611="Delivered",OR($S611="",$P611="")),"Delivered row incomplete",IF(AND(OR($T611="Attempted",$T611="Exception"),$U611=""),"Missing exception code",IF(OR(NOT(ISNUMBER($N611)),$N611&lt;0,$N611&gt;'Settings'!$B$9),"Invalid package count",IF(OR(NOT(ISNUMBER($O611)),AND($P611&lt;&gt;"",NOT(ISNUMBER($P611))),$O611&lt;0,$O611&gt;'Settings'!$B$10,$P611&lt;0,$P611&gt;'Settings'!$B$10),"Invalid miles",IF($X611&gt;$W611,"COD collected exceeds amount","OK")))))))))))),"Review row")</f>
        <v/>
      </c>
    </row>
    <row r="612">
      <c r="A612" s="51" t="n"/>
      <c r="B612" s="26" t="n"/>
      <c r="C612" s="27" t="n"/>
      <c r="D612" s="26" t="n"/>
      <c r="E612" s="26" t="n"/>
      <c r="F612" s="28" t="n"/>
      <c r="G612" s="26" t="n"/>
      <c r="H612" s="26" t="n"/>
      <c r="I612" s="29" t="n"/>
      <c r="J612" s="30" t="n"/>
      <c r="K612" s="30" t="n"/>
      <c r="L612" s="26" t="n"/>
      <c r="M612" s="26" t="n"/>
      <c r="N612" s="27" t="n"/>
      <c r="O612" s="52" t="n"/>
      <c r="P612" s="52" t="n"/>
      <c r="Q612" s="30" t="n"/>
      <c r="R612" s="30" t="n"/>
      <c r="S612" s="30" t="n"/>
      <c r="T612" s="26" t="n"/>
      <c r="U612" s="26" t="n"/>
      <c r="V612" s="28" t="n"/>
      <c r="W612" s="32" t="n"/>
      <c r="X612" s="32" t="n"/>
      <c r="Y612" s="33">
        <f>IFERROR(IF(OR($R612="",$S612=""),"",ROUND(MOD($S612-$R612,1)*1440,0)),"")</f>
        <v/>
      </c>
      <c r="Z612" s="11">
        <f>IFERROR(IF(OR($T612&lt;&gt;"Delivered",$S612="",$K612=""),"",IF($S612&lt;=$K612,"Yes","No")),"")</f>
        <v/>
      </c>
      <c r="AA612" s="33">
        <f>IFERROR(IF(OR($T612&lt;&gt;"Delivered",$S612="",$K612=""),"",ROUND(MAX(0,($S612-$K612)*1440),0)),"")</f>
        <v/>
      </c>
      <c r="AB612" s="53">
        <f>IFERROR(IF(OR($P612="",$O612=""),"",$P612-$O612),"")</f>
        <v/>
      </c>
      <c r="AC612" s="35">
        <f>IFERROR(IF($P612="","",ROUND($P612*'Settings'!$B$6,2)),"")</f>
        <v/>
      </c>
      <c r="AD612" s="35">
        <f>IFERROR(IF($W612="","",MAX(0,$W612-IF($X612="",0,$X612))),"")</f>
        <v/>
      </c>
      <c r="AE612" s="16">
        <f>IFERROR(IF(COUNTA($A612:$X612)=0,"",IF(OR($A612="",$B612="",$C612="",$D612="",$E612="",$F612="",$G612="",$H612="",$I612="",$L612="",$M612="",$N612="",$T612=""),"Missing required field",IF(COUNTIFS($A$4:$A$1000,$A612,$B$4:$B$1000,$B612,$C$4:$C$1000,$C612)&gt;1,"Duplicate route stop",IF(OR($J612="",$K612=""),"Missing delivery window",IF($K612&lt;=$J612,"Invalid delivery window",IF(IFERROR(INDEX('Fleet Roster'!$C$4:$C$103,MATCH($L612,'Fleet Roster'!$A$4:$A$103,0)),"Not found")&lt;&gt;"Active","Driver not active",IF(IFERROR(INDEX('Fleet Roster'!$I$4:$I$103,MATCH($M612,'Fleet Roster'!$E$4:$E$103,0)),"Not found")&lt;&gt;"Active","Vehicle unavailable",IF(AND($T612="Delivered",OR($S612="",$P612="")),"Delivered row incomplete",IF(AND(OR($T612="Attempted",$T612="Exception"),$U612=""),"Missing exception code",IF(OR(NOT(ISNUMBER($N612)),$N612&lt;0,$N612&gt;'Settings'!$B$9),"Invalid package count",IF(OR(NOT(ISNUMBER($O612)),AND($P612&lt;&gt;"",NOT(ISNUMBER($P612))),$O612&lt;0,$O612&gt;'Settings'!$B$10,$P612&lt;0,$P612&gt;'Settings'!$B$10),"Invalid miles",IF($X612&gt;$W612,"COD collected exceeds amount","OK")))))))))))),"Review row")</f>
        <v/>
      </c>
    </row>
    <row r="613">
      <c r="A613" s="51" t="n"/>
      <c r="B613" s="26" t="n"/>
      <c r="C613" s="27" t="n"/>
      <c r="D613" s="26" t="n"/>
      <c r="E613" s="26" t="n"/>
      <c r="F613" s="28" t="n"/>
      <c r="G613" s="26" t="n"/>
      <c r="H613" s="26" t="n"/>
      <c r="I613" s="29" t="n"/>
      <c r="J613" s="30" t="n"/>
      <c r="K613" s="30" t="n"/>
      <c r="L613" s="26" t="n"/>
      <c r="M613" s="26" t="n"/>
      <c r="N613" s="27" t="n"/>
      <c r="O613" s="52" t="n"/>
      <c r="P613" s="52" t="n"/>
      <c r="Q613" s="30" t="n"/>
      <c r="R613" s="30" t="n"/>
      <c r="S613" s="30" t="n"/>
      <c r="T613" s="26" t="n"/>
      <c r="U613" s="26" t="n"/>
      <c r="V613" s="28" t="n"/>
      <c r="W613" s="32" t="n"/>
      <c r="X613" s="32" t="n"/>
      <c r="Y613" s="33">
        <f>IFERROR(IF(OR($R613="",$S613=""),"",ROUND(MOD($S613-$R613,1)*1440,0)),"")</f>
        <v/>
      </c>
      <c r="Z613" s="11">
        <f>IFERROR(IF(OR($T613&lt;&gt;"Delivered",$S613="",$K613=""),"",IF($S613&lt;=$K613,"Yes","No")),"")</f>
        <v/>
      </c>
      <c r="AA613" s="33">
        <f>IFERROR(IF(OR($T613&lt;&gt;"Delivered",$S613="",$K613=""),"",ROUND(MAX(0,($S613-$K613)*1440),0)),"")</f>
        <v/>
      </c>
      <c r="AB613" s="53">
        <f>IFERROR(IF(OR($P613="",$O613=""),"",$P613-$O613),"")</f>
        <v/>
      </c>
      <c r="AC613" s="35">
        <f>IFERROR(IF($P613="","",ROUND($P613*'Settings'!$B$6,2)),"")</f>
        <v/>
      </c>
      <c r="AD613" s="35">
        <f>IFERROR(IF($W613="","",MAX(0,$W613-IF($X613="",0,$X613))),"")</f>
        <v/>
      </c>
      <c r="AE613" s="16">
        <f>IFERROR(IF(COUNTA($A613:$X613)=0,"",IF(OR($A613="",$B613="",$C613="",$D613="",$E613="",$F613="",$G613="",$H613="",$I613="",$L613="",$M613="",$N613="",$T613=""),"Missing required field",IF(COUNTIFS($A$4:$A$1000,$A613,$B$4:$B$1000,$B613,$C$4:$C$1000,$C613)&gt;1,"Duplicate route stop",IF(OR($J613="",$K613=""),"Missing delivery window",IF($K613&lt;=$J613,"Invalid delivery window",IF(IFERROR(INDEX('Fleet Roster'!$C$4:$C$103,MATCH($L613,'Fleet Roster'!$A$4:$A$103,0)),"Not found")&lt;&gt;"Active","Driver not active",IF(IFERROR(INDEX('Fleet Roster'!$I$4:$I$103,MATCH($M613,'Fleet Roster'!$E$4:$E$103,0)),"Not found")&lt;&gt;"Active","Vehicle unavailable",IF(AND($T613="Delivered",OR($S613="",$P613="")),"Delivered row incomplete",IF(AND(OR($T613="Attempted",$T613="Exception"),$U613=""),"Missing exception code",IF(OR(NOT(ISNUMBER($N613)),$N613&lt;0,$N613&gt;'Settings'!$B$9),"Invalid package count",IF(OR(NOT(ISNUMBER($O613)),AND($P613&lt;&gt;"",NOT(ISNUMBER($P613))),$O613&lt;0,$O613&gt;'Settings'!$B$10,$P613&lt;0,$P613&gt;'Settings'!$B$10),"Invalid miles",IF($X613&gt;$W613,"COD collected exceeds amount","OK")))))))))))),"Review row")</f>
        <v/>
      </c>
    </row>
    <row r="614">
      <c r="A614" s="51" t="n"/>
      <c r="B614" s="26" t="n"/>
      <c r="C614" s="27" t="n"/>
      <c r="D614" s="26" t="n"/>
      <c r="E614" s="26" t="n"/>
      <c r="F614" s="28" t="n"/>
      <c r="G614" s="26" t="n"/>
      <c r="H614" s="26" t="n"/>
      <c r="I614" s="29" t="n"/>
      <c r="J614" s="30" t="n"/>
      <c r="K614" s="30" t="n"/>
      <c r="L614" s="26" t="n"/>
      <c r="M614" s="26" t="n"/>
      <c r="N614" s="27" t="n"/>
      <c r="O614" s="52" t="n"/>
      <c r="P614" s="52" t="n"/>
      <c r="Q614" s="30" t="n"/>
      <c r="R614" s="30" t="n"/>
      <c r="S614" s="30" t="n"/>
      <c r="T614" s="26" t="n"/>
      <c r="U614" s="26" t="n"/>
      <c r="V614" s="28" t="n"/>
      <c r="W614" s="32" t="n"/>
      <c r="X614" s="32" t="n"/>
      <c r="Y614" s="33">
        <f>IFERROR(IF(OR($R614="",$S614=""),"",ROUND(MOD($S614-$R614,1)*1440,0)),"")</f>
        <v/>
      </c>
      <c r="Z614" s="11">
        <f>IFERROR(IF(OR($T614&lt;&gt;"Delivered",$S614="",$K614=""),"",IF($S614&lt;=$K614,"Yes","No")),"")</f>
        <v/>
      </c>
      <c r="AA614" s="33">
        <f>IFERROR(IF(OR($T614&lt;&gt;"Delivered",$S614="",$K614=""),"",ROUND(MAX(0,($S614-$K614)*1440),0)),"")</f>
        <v/>
      </c>
      <c r="AB614" s="53">
        <f>IFERROR(IF(OR($P614="",$O614=""),"",$P614-$O614),"")</f>
        <v/>
      </c>
      <c r="AC614" s="35">
        <f>IFERROR(IF($P614="","",ROUND($P614*'Settings'!$B$6,2)),"")</f>
        <v/>
      </c>
      <c r="AD614" s="35">
        <f>IFERROR(IF($W614="","",MAX(0,$W614-IF($X614="",0,$X614))),"")</f>
        <v/>
      </c>
      <c r="AE614" s="16">
        <f>IFERROR(IF(COUNTA($A614:$X614)=0,"",IF(OR($A614="",$B614="",$C614="",$D614="",$E614="",$F614="",$G614="",$H614="",$I614="",$L614="",$M614="",$N614="",$T614=""),"Missing required field",IF(COUNTIFS($A$4:$A$1000,$A614,$B$4:$B$1000,$B614,$C$4:$C$1000,$C614)&gt;1,"Duplicate route stop",IF(OR($J614="",$K614=""),"Missing delivery window",IF($K614&lt;=$J614,"Invalid delivery window",IF(IFERROR(INDEX('Fleet Roster'!$C$4:$C$103,MATCH($L614,'Fleet Roster'!$A$4:$A$103,0)),"Not found")&lt;&gt;"Active","Driver not active",IF(IFERROR(INDEX('Fleet Roster'!$I$4:$I$103,MATCH($M614,'Fleet Roster'!$E$4:$E$103,0)),"Not found")&lt;&gt;"Active","Vehicle unavailable",IF(AND($T614="Delivered",OR($S614="",$P614="")),"Delivered row incomplete",IF(AND(OR($T614="Attempted",$T614="Exception"),$U614=""),"Missing exception code",IF(OR(NOT(ISNUMBER($N614)),$N614&lt;0,$N614&gt;'Settings'!$B$9),"Invalid package count",IF(OR(NOT(ISNUMBER($O614)),AND($P614&lt;&gt;"",NOT(ISNUMBER($P614))),$O614&lt;0,$O614&gt;'Settings'!$B$10,$P614&lt;0,$P614&gt;'Settings'!$B$10),"Invalid miles",IF($X614&gt;$W614,"COD collected exceeds amount","OK")))))))))))),"Review row")</f>
        <v/>
      </c>
    </row>
    <row r="615">
      <c r="A615" s="51" t="n"/>
      <c r="B615" s="26" t="n"/>
      <c r="C615" s="27" t="n"/>
      <c r="D615" s="26" t="n"/>
      <c r="E615" s="26" t="n"/>
      <c r="F615" s="28" t="n"/>
      <c r="G615" s="26" t="n"/>
      <c r="H615" s="26" t="n"/>
      <c r="I615" s="29" t="n"/>
      <c r="J615" s="30" t="n"/>
      <c r="K615" s="30" t="n"/>
      <c r="L615" s="26" t="n"/>
      <c r="M615" s="26" t="n"/>
      <c r="N615" s="27" t="n"/>
      <c r="O615" s="52" t="n"/>
      <c r="P615" s="52" t="n"/>
      <c r="Q615" s="30" t="n"/>
      <c r="R615" s="30" t="n"/>
      <c r="S615" s="30" t="n"/>
      <c r="T615" s="26" t="n"/>
      <c r="U615" s="26" t="n"/>
      <c r="V615" s="28" t="n"/>
      <c r="W615" s="32" t="n"/>
      <c r="X615" s="32" t="n"/>
      <c r="Y615" s="33">
        <f>IFERROR(IF(OR($R615="",$S615=""),"",ROUND(MOD($S615-$R615,1)*1440,0)),"")</f>
        <v/>
      </c>
      <c r="Z615" s="11">
        <f>IFERROR(IF(OR($T615&lt;&gt;"Delivered",$S615="",$K615=""),"",IF($S615&lt;=$K615,"Yes","No")),"")</f>
        <v/>
      </c>
      <c r="AA615" s="33">
        <f>IFERROR(IF(OR($T615&lt;&gt;"Delivered",$S615="",$K615=""),"",ROUND(MAX(0,($S615-$K615)*1440),0)),"")</f>
        <v/>
      </c>
      <c r="AB615" s="53">
        <f>IFERROR(IF(OR($P615="",$O615=""),"",$P615-$O615),"")</f>
        <v/>
      </c>
      <c r="AC615" s="35">
        <f>IFERROR(IF($P615="","",ROUND($P615*'Settings'!$B$6,2)),"")</f>
        <v/>
      </c>
      <c r="AD615" s="35">
        <f>IFERROR(IF($W615="","",MAX(0,$W615-IF($X615="",0,$X615))),"")</f>
        <v/>
      </c>
      <c r="AE615" s="16">
        <f>IFERROR(IF(COUNTA($A615:$X615)=0,"",IF(OR($A615="",$B615="",$C615="",$D615="",$E615="",$F615="",$G615="",$H615="",$I615="",$L615="",$M615="",$N615="",$T615=""),"Missing required field",IF(COUNTIFS($A$4:$A$1000,$A615,$B$4:$B$1000,$B615,$C$4:$C$1000,$C615)&gt;1,"Duplicate route stop",IF(OR($J615="",$K615=""),"Missing delivery window",IF($K615&lt;=$J615,"Invalid delivery window",IF(IFERROR(INDEX('Fleet Roster'!$C$4:$C$103,MATCH($L615,'Fleet Roster'!$A$4:$A$103,0)),"Not found")&lt;&gt;"Active","Driver not active",IF(IFERROR(INDEX('Fleet Roster'!$I$4:$I$103,MATCH($M615,'Fleet Roster'!$E$4:$E$103,0)),"Not found")&lt;&gt;"Active","Vehicle unavailable",IF(AND($T615="Delivered",OR($S615="",$P615="")),"Delivered row incomplete",IF(AND(OR($T615="Attempted",$T615="Exception"),$U615=""),"Missing exception code",IF(OR(NOT(ISNUMBER($N615)),$N615&lt;0,$N615&gt;'Settings'!$B$9),"Invalid package count",IF(OR(NOT(ISNUMBER($O615)),AND($P615&lt;&gt;"",NOT(ISNUMBER($P615))),$O615&lt;0,$O615&gt;'Settings'!$B$10,$P615&lt;0,$P615&gt;'Settings'!$B$10),"Invalid miles",IF($X615&gt;$W615,"COD collected exceeds amount","OK")))))))))))),"Review row")</f>
        <v/>
      </c>
    </row>
    <row r="616">
      <c r="A616" s="51" t="n"/>
      <c r="B616" s="26" t="n"/>
      <c r="C616" s="27" t="n"/>
      <c r="D616" s="26" t="n"/>
      <c r="E616" s="26" t="n"/>
      <c r="F616" s="28" t="n"/>
      <c r="G616" s="26" t="n"/>
      <c r="H616" s="26" t="n"/>
      <c r="I616" s="29" t="n"/>
      <c r="J616" s="30" t="n"/>
      <c r="K616" s="30" t="n"/>
      <c r="L616" s="26" t="n"/>
      <c r="M616" s="26" t="n"/>
      <c r="N616" s="27" t="n"/>
      <c r="O616" s="52" t="n"/>
      <c r="P616" s="52" t="n"/>
      <c r="Q616" s="30" t="n"/>
      <c r="R616" s="30" t="n"/>
      <c r="S616" s="30" t="n"/>
      <c r="T616" s="26" t="n"/>
      <c r="U616" s="26" t="n"/>
      <c r="V616" s="28" t="n"/>
      <c r="W616" s="32" t="n"/>
      <c r="X616" s="32" t="n"/>
      <c r="Y616" s="33">
        <f>IFERROR(IF(OR($R616="",$S616=""),"",ROUND(MOD($S616-$R616,1)*1440,0)),"")</f>
        <v/>
      </c>
      <c r="Z616" s="11">
        <f>IFERROR(IF(OR($T616&lt;&gt;"Delivered",$S616="",$K616=""),"",IF($S616&lt;=$K616,"Yes","No")),"")</f>
        <v/>
      </c>
      <c r="AA616" s="33">
        <f>IFERROR(IF(OR($T616&lt;&gt;"Delivered",$S616="",$K616=""),"",ROUND(MAX(0,($S616-$K616)*1440),0)),"")</f>
        <v/>
      </c>
      <c r="AB616" s="53">
        <f>IFERROR(IF(OR($P616="",$O616=""),"",$P616-$O616),"")</f>
        <v/>
      </c>
      <c r="AC616" s="35">
        <f>IFERROR(IF($P616="","",ROUND($P616*'Settings'!$B$6,2)),"")</f>
        <v/>
      </c>
      <c r="AD616" s="35">
        <f>IFERROR(IF($W616="","",MAX(0,$W616-IF($X616="",0,$X616))),"")</f>
        <v/>
      </c>
      <c r="AE616" s="16">
        <f>IFERROR(IF(COUNTA($A616:$X616)=0,"",IF(OR($A616="",$B616="",$C616="",$D616="",$E616="",$F616="",$G616="",$H616="",$I616="",$L616="",$M616="",$N616="",$T616=""),"Missing required field",IF(COUNTIFS($A$4:$A$1000,$A616,$B$4:$B$1000,$B616,$C$4:$C$1000,$C616)&gt;1,"Duplicate route stop",IF(OR($J616="",$K616=""),"Missing delivery window",IF($K616&lt;=$J616,"Invalid delivery window",IF(IFERROR(INDEX('Fleet Roster'!$C$4:$C$103,MATCH($L616,'Fleet Roster'!$A$4:$A$103,0)),"Not found")&lt;&gt;"Active","Driver not active",IF(IFERROR(INDEX('Fleet Roster'!$I$4:$I$103,MATCH($M616,'Fleet Roster'!$E$4:$E$103,0)),"Not found")&lt;&gt;"Active","Vehicle unavailable",IF(AND($T616="Delivered",OR($S616="",$P616="")),"Delivered row incomplete",IF(AND(OR($T616="Attempted",$T616="Exception"),$U616=""),"Missing exception code",IF(OR(NOT(ISNUMBER($N616)),$N616&lt;0,$N616&gt;'Settings'!$B$9),"Invalid package count",IF(OR(NOT(ISNUMBER($O616)),AND($P616&lt;&gt;"",NOT(ISNUMBER($P616))),$O616&lt;0,$O616&gt;'Settings'!$B$10,$P616&lt;0,$P616&gt;'Settings'!$B$10),"Invalid miles",IF($X616&gt;$W616,"COD collected exceeds amount","OK")))))))))))),"Review row")</f>
        <v/>
      </c>
    </row>
    <row r="617">
      <c r="A617" s="51" t="n"/>
      <c r="B617" s="26" t="n"/>
      <c r="C617" s="27" t="n"/>
      <c r="D617" s="26" t="n"/>
      <c r="E617" s="26" t="n"/>
      <c r="F617" s="28" t="n"/>
      <c r="G617" s="26" t="n"/>
      <c r="H617" s="26" t="n"/>
      <c r="I617" s="29" t="n"/>
      <c r="J617" s="30" t="n"/>
      <c r="K617" s="30" t="n"/>
      <c r="L617" s="26" t="n"/>
      <c r="M617" s="26" t="n"/>
      <c r="N617" s="27" t="n"/>
      <c r="O617" s="52" t="n"/>
      <c r="P617" s="52" t="n"/>
      <c r="Q617" s="30" t="n"/>
      <c r="R617" s="30" t="n"/>
      <c r="S617" s="30" t="n"/>
      <c r="T617" s="26" t="n"/>
      <c r="U617" s="26" t="n"/>
      <c r="V617" s="28" t="n"/>
      <c r="W617" s="32" t="n"/>
      <c r="X617" s="32" t="n"/>
      <c r="Y617" s="33">
        <f>IFERROR(IF(OR($R617="",$S617=""),"",ROUND(MOD($S617-$R617,1)*1440,0)),"")</f>
        <v/>
      </c>
      <c r="Z617" s="11">
        <f>IFERROR(IF(OR($T617&lt;&gt;"Delivered",$S617="",$K617=""),"",IF($S617&lt;=$K617,"Yes","No")),"")</f>
        <v/>
      </c>
      <c r="AA617" s="33">
        <f>IFERROR(IF(OR($T617&lt;&gt;"Delivered",$S617="",$K617=""),"",ROUND(MAX(0,($S617-$K617)*1440),0)),"")</f>
        <v/>
      </c>
      <c r="AB617" s="53">
        <f>IFERROR(IF(OR($P617="",$O617=""),"",$P617-$O617),"")</f>
        <v/>
      </c>
      <c r="AC617" s="35">
        <f>IFERROR(IF($P617="","",ROUND($P617*'Settings'!$B$6,2)),"")</f>
        <v/>
      </c>
      <c r="AD617" s="35">
        <f>IFERROR(IF($W617="","",MAX(0,$W617-IF($X617="",0,$X617))),"")</f>
        <v/>
      </c>
      <c r="AE617" s="16">
        <f>IFERROR(IF(COUNTA($A617:$X617)=0,"",IF(OR($A617="",$B617="",$C617="",$D617="",$E617="",$F617="",$G617="",$H617="",$I617="",$L617="",$M617="",$N617="",$T617=""),"Missing required field",IF(COUNTIFS($A$4:$A$1000,$A617,$B$4:$B$1000,$B617,$C$4:$C$1000,$C617)&gt;1,"Duplicate route stop",IF(OR($J617="",$K617=""),"Missing delivery window",IF($K617&lt;=$J617,"Invalid delivery window",IF(IFERROR(INDEX('Fleet Roster'!$C$4:$C$103,MATCH($L617,'Fleet Roster'!$A$4:$A$103,0)),"Not found")&lt;&gt;"Active","Driver not active",IF(IFERROR(INDEX('Fleet Roster'!$I$4:$I$103,MATCH($M617,'Fleet Roster'!$E$4:$E$103,0)),"Not found")&lt;&gt;"Active","Vehicle unavailable",IF(AND($T617="Delivered",OR($S617="",$P617="")),"Delivered row incomplete",IF(AND(OR($T617="Attempted",$T617="Exception"),$U617=""),"Missing exception code",IF(OR(NOT(ISNUMBER($N617)),$N617&lt;0,$N617&gt;'Settings'!$B$9),"Invalid package count",IF(OR(NOT(ISNUMBER($O617)),AND($P617&lt;&gt;"",NOT(ISNUMBER($P617))),$O617&lt;0,$O617&gt;'Settings'!$B$10,$P617&lt;0,$P617&gt;'Settings'!$B$10),"Invalid miles",IF($X617&gt;$W617,"COD collected exceeds amount","OK")))))))))))),"Review row")</f>
        <v/>
      </c>
    </row>
    <row r="618">
      <c r="A618" s="51" t="n"/>
      <c r="B618" s="26" t="n"/>
      <c r="C618" s="27" t="n"/>
      <c r="D618" s="26" t="n"/>
      <c r="E618" s="26" t="n"/>
      <c r="F618" s="28" t="n"/>
      <c r="G618" s="26" t="n"/>
      <c r="H618" s="26" t="n"/>
      <c r="I618" s="29" t="n"/>
      <c r="J618" s="30" t="n"/>
      <c r="K618" s="30" t="n"/>
      <c r="L618" s="26" t="n"/>
      <c r="M618" s="26" t="n"/>
      <c r="N618" s="27" t="n"/>
      <c r="O618" s="52" t="n"/>
      <c r="P618" s="52" t="n"/>
      <c r="Q618" s="30" t="n"/>
      <c r="R618" s="30" t="n"/>
      <c r="S618" s="30" t="n"/>
      <c r="T618" s="26" t="n"/>
      <c r="U618" s="26" t="n"/>
      <c r="V618" s="28" t="n"/>
      <c r="W618" s="32" t="n"/>
      <c r="X618" s="32" t="n"/>
      <c r="Y618" s="33">
        <f>IFERROR(IF(OR($R618="",$S618=""),"",ROUND(MOD($S618-$R618,1)*1440,0)),"")</f>
        <v/>
      </c>
      <c r="Z618" s="11">
        <f>IFERROR(IF(OR($T618&lt;&gt;"Delivered",$S618="",$K618=""),"",IF($S618&lt;=$K618,"Yes","No")),"")</f>
        <v/>
      </c>
      <c r="AA618" s="33">
        <f>IFERROR(IF(OR($T618&lt;&gt;"Delivered",$S618="",$K618=""),"",ROUND(MAX(0,($S618-$K618)*1440),0)),"")</f>
        <v/>
      </c>
      <c r="AB618" s="53">
        <f>IFERROR(IF(OR($P618="",$O618=""),"",$P618-$O618),"")</f>
        <v/>
      </c>
      <c r="AC618" s="35">
        <f>IFERROR(IF($P618="","",ROUND($P618*'Settings'!$B$6,2)),"")</f>
        <v/>
      </c>
      <c r="AD618" s="35">
        <f>IFERROR(IF($W618="","",MAX(0,$W618-IF($X618="",0,$X618))),"")</f>
        <v/>
      </c>
      <c r="AE618" s="16">
        <f>IFERROR(IF(COUNTA($A618:$X618)=0,"",IF(OR($A618="",$B618="",$C618="",$D618="",$E618="",$F618="",$G618="",$H618="",$I618="",$L618="",$M618="",$N618="",$T618=""),"Missing required field",IF(COUNTIFS($A$4:$A$1000,$A618,$B$4:$B$1000,$B618,$C$4:$C$1000,$C618)&gt;1,"Duplicate route stop",IF(OR($J618="",$K618=""),"Missing delivery window",IF($K618&lt;=$J618,"Invalid delivery window",IF(IFERROR(INDEX('Fleet Roster'!$C$4:$C$103,MATCH($L618,'Fleet Roster'!$A$4:$A$103,0)),"Not found")&lt;&gt;"Active","Driver not active",IF(IFERROR(INDEX('Fleet Roster'!$I$4:$I$103,MATCH($M618,'Fleet Roster'!$E$4:$E$103,0)),"Not found")&lt;&gt;"Active","Vehicle unavailable",IF(AND($T618="Delivered",OR($S618="",$P618="")),"Delivered row incomplete",IF(AND(OR($T618="Attempted",$T618="Exception"),$U618=""),"Missing exception code",IF(OR(NOT(ISNUMBER($N618)),$N618&lt;0,$N618&gt;'Settings'!$B$9),"Invalid package count",IF(OR(NOT(ISNUMBER($O618)),AND($P618&lt;&gt;"",NOT(ISNUMBER($P618))),$O618&lt;0,$O618&gt;'Settings'!$B$10,$P618&lt;0,$P618&gt;'Settings'!$B$10),"Invalid miles",IF($X618&gt;$W618,"COD collected exceeds amount","OK")))))))))))),"Review row")</f>
        <v/>
      </c>
    </row>
    <row r="619">
      <c r="A619" s="51" t="n"/>
      <c r="B619" s="26" t="n"/>
      <c r="C619" s="27" t="n"/>
      <c r="D619" s="26" t="n"/>
      <c r="E619" s="26" t="n"/>
      <c r="F619" s="28" t="n"/>
      <c r="G619" s="26" t="n"/>
      <c r="H619" s="26" t="n"/>
      <c r="I619" s="29" t="n"/>
      <c r="J619" s="30" t="n"/>
      <c r="K619" s="30" t="n"/>
      <c r="L619" s="26" t="n"/>
      <c r="M619" s="26" t="n"/>
      <c r="N619" s="27" t="n"/>
      <c r="O619" s="52" t="n"/>
      <c r="P619" s="52" t="n"/>
      <c r="Q619" s="30" t="n"/>
      <c r="R619" s="30" t="n"/>
      <c r="S619" s="30" t="n"/>
      <c r="T619" s="26" t="n"/>
      <c r="U619" s="26" t="n"/>
      <c r="V619" s="28" t="n"/>
      <c r="W619" s="32" t="n"/>
      <c r="X619" s="32" t="n"/>
      <c r="Y619" s="33">
        <f>IFERROR(IF(OR($R619="",$S619=""),"",ROUND(MOD($S619-$R619,1)*1440,0)),"")</f>
        <v/>
      </c>
      <c r="Z619" s="11">
        <f>IFERROR(IF(OR($T619&lt;&gt;"Delivered",$S619="",$K619=""),"",IF($S619&lt;=$K619,"Yes","No")),"")</f>
        <v/>
      </c>
      <c r="AA619" s="33">
        <f>IFERROR(IF(OR($T619&lt;&gt;"Delivered",$S619="",$K619=""),"",ROUND(MAX(0,($S619-$K619)*1440),0)),"")</f>
        <v/>
      </c>
      <c r="AB619" s="53">
        <f>IFERROR(IF(OR($P619="",$O619=""),"",$P619-$O619),"")</f>
        <v/>
      </c>
      <c r="AC619" s="35">
        <f>IFERROR(IF($P619="","",ROUND($P619*'Settings'!$B$6,2)),"")</f>
        <v/>
      </c>
      <c r="AD619" s="35">
        <f>IFERROR(IF($W619="","",MAX(0,$W619-IF($X619="",0,$X619))),"")</f>
        <v/>
      </c>
      <c r="AE619" s="16">
        <f>IFERROR(IF(COUNTA($A619:$X619)=0,"",IF(OR($A619="",$B619="",$C619="",$D619="",$E619="",$F619="",$G619="",$H619="",$I619="",$L619="",$M619="",$N619="",$T619=""),"Missing required field",IF(COUNTIFS($A$4:$A$1000,$A619,$B$4:$B$1000,$B619,$C$4:$C$1000,$C619)&gt;1,"Duplicate route stop",IF(OR($J619="",$K619=""),"Missing delivery window",IF($K619&lt;=$J619,"Invalid delivery window",IF(IFERROR(INDEX('Fleet Roster'!$C$4:$C$103,MATCH($L619,'Fleet Roster'!$A$4:$A$103,0)),"Not found")&lt;&gt;"Active","Driver not active",IF(IFERROR(INDEX('Fleet Roster'!$I$4:$I$103,MATCH($M619,'Fleet Roster'!$E$4:$E$103,0)),"Not found")&lt;&gt;"Active","Vehicle unavailable",IF(AND($T619="Delivered",OR($S619="",$P619="")),"Delivered row incomplete",IF(AND(OR($T619="Attempted",$T619="Exception"),$U619=""),"Missing exception code",IF(OR(NOT(ISNUMBER($N619)),$N619&lt;0,$N619&gt;'Settings'!$B$9),"Invalid package count",IF(OR(NOT(ISNUMBER($O619)),AND($P619&lt;&gt;"",NOT(ISNUMBER($P619))),$O619&lt;0,$O619&gt;'Settings'!$B$10,$P619&lt;0,$P619&gt;'Settings'!$B$10),"Invalid miles",IF($X619&gt;$W619,"COD collected exceeds amount","OK")))))))))))),"Review row")</f>
        <v/>
      </c>
    </row>
    <row r="620">
      <c r="A620" s="51" t="n"/>
      <c r="B620" s="26" t="n"/>
      <c r="C620" s="27" t="n"/>
      <c r="D620" s="26" t="n"/>
      <c r="E620" s="26" t="n"/>
      <c r="F620" s="28" t="n"/>
      <c r="G620" s="26" t="n"/>
      <c r="H620" s="26" t="n"/>
      <c r="I620" s="29" t="n"/>
      <c r="J620" s="30" t="n"/>
      <c r="K620" s="30" t="n"/>
      <c r="L620" s="26" t="n"/>
      <c r="M620" s="26" t="n"/>
      <c r="N620" s="27" t="n"/>
      <c r="O620" s="52" t="n"/>
      <c r="P620" s="52" t="n"/>
      <c r="Q620" s="30" t="n"/>
      <c r="R620" s="30" t="n"/>
      <c r="S620" s="30" t="n"/>
      <c r="T620" s="26" t="n"/>
      <c r="U620" s="26" t="n"/>
      <c r="V620" s="28" t="n"/>
      <c r="W620" s="32" t="n"/>
      <c r="X620" s="32" t="n"/>
      <c r="Y620" s="33">
        <f>IFERROR(IF(OR($R620="",$S620=""),"",ROUND(MOD($S620-$R620,1)*1440,0)),"")</f>
        <v/>
      </c>
      <c r="Z620" s="11">
        <f>IFERROR(IF(OR($T620&lt;&gt;"Delivered",$S620="",$K620=""),"",IF($S620&lt;=$K620,"Yes","No")),"")</f>
        <v/>
      </c>
      <c r="AA620" s="33">
        <f>IFERROR(IF(OR($T620&lt;&gt;"Delivered",$S620="",$K620=""),"",ROUND(MAX(0,($S620-$K620)*1440),0)),"")</f>
        <v/>
      </c>
      <c r="AB620" s="53">
        <f>IFERROR(IF(OR($P620="",$O620=""),"",$P620-$O620),"")</f>
        <v/>
      </c>
      <c r="AC620" s="35">
        <f>IFERROR(IF($P620="","",ROUND($P620*'Settings'!$B$6,2)),"")</f>
        <v/>
      </c>
      <c r="AD620" s="35">
        <f>IFERROR(IF($W620="","",MAX(0,$W620-IF($X620="",0,$X620))),"")</f>
        <v/>
      </c>
      <c r="AE620" s="16">
        <f>IFERROR(IF(COUNTA($A620:$X620)=0,"",IF(OR($A620="",$B620="",$C620="",$D620="",$E620="",$F620="",$G620="",$H620="",$I620="",$L620="",$M620="",$N620="",$T620=""),"Missing required field",IF(COUNTIFS($A$4:$A$1000,$A620,$B$4:$B$1000,$B620,$C$4:$C$1000,$C620)&gt;1,"Duplicate route stop",IF(OR($J620="",$K620=""),"Missing delivery window",IF($K620&lt;=$J620,"Invalid delivery window",IF(IFERROR(INDEX('Fleet Roster'!$C$4:$C$103,MATCH($L620,'Fleet Roster'!$A$4:$A$103,0)),"Not found")&lt;&gt;"Active","Driver not active",IF(IFERROR(INDEX('Fleet Roster'!$I$4:$I$103,MATCH($M620,'Fleet Roster'!$E$4:$E$103,0)),"Not found")&lt;&gt;"Active","Vehicle unavailable",IF(AND($T620="Delivered",OR($S620="",$P620="")),"Delivered row incomplete",IF(AND(OR($T620="Attempted",$T620="Exception"),$U620=""),"Missing exception code",IF(OR(NOT(ISNUMBER($N620)),$N620&lt;0,$N620&gt;'Settings'!$B$9),"Invalid package count",IF(OR(NOT(ISNUMBER($O620)),AND($P620&lt;&gt;"",NOT(ISNUMBER($P620))),$O620&lt;0,$O620&gt;'Settings'!$B$10,$P620&lt;0,$P620&gt;'Settings'!$B$10),"Invalid miles",IF($X620&gt;$W620,"COD collected exceeds amount","OK")))))))))))),"Review row")</f>
        <v/>
      </c>
    </row>
    <row r="621">
      <c r="A621" s="51" t="n"/>
      <c r="B621" s="26" t="n"/>
      <c r="C621" s="27" t="n"/>
      <c r="D621" s="26" t="n"/>
      <c r="E621" s="26" t="n"/>
      <c r="F621" s="28" t="n"/>
      <c r="G621" s="26" t="n"/>
      <c r="H621" s="26" t="n"/>
      <c r="I621" s="29" t="n"/>
      <c r="J621" s="30" t="n"/>
      <c r="K621" s="30" t="n"/>
      <c r="L621" s="26" t="n"/>
      <c r="M621" s="26" t="n"/>
      <c r="N621" s="27" t="n"/>
      <c r="O621" s="52" t="n"/>
      <c r="P621" s="52" t="n"/>
      <c r="Q621" s="30" t="n"/>
      <c r="R621" s="30" t="n"/>
      <c r="S621" s="30" t="n"/>
      <c r="T621" s="26" t="n"/>
      <c r="U621" s="26" t="n"/>
      <c r="V621" s="28" t="n"/>
      <c r="W621" s="32" t="n"/>
      <c r="X621" s="32" t="n"/>
      <c r="Y621" s="33">
        <f>IFERROR(IF(OR($R621="",$S621=""),"",ROUND(MOD($S621-$R621,1)*1440,0)),"")</f>
        <v/>
      </c>
      <c r="Z621" s="11">
        <f>IFERROR(IF(OR($T621&lt;&gt;"Delivered",$S621="",$K621=""),"",IF($S621&lt;=$K621,"Yes","No")),"")</f>
        <v/>
      </c>
      <c r="AA621" s="33">
        <f>IFERROR(IF(OR($T621&lt;&gt;"Delivered",$S621="",$K621=""),"",ROUND(MAX(0,($S621-$K621)*1440),0)),"")</f>
        <v/>
      </c>
      <c r="AB621" s="53">
        <f>IFERROR(IF(OR($P621="",$O621=""),"",$P621-$O621),"")</f>
        <v/>
      </c>
      <c r="AC621" s="35">
        <f>IFERROR(IF($P621="","",ROUND($P621*'Settings'!$B$6,2)),"")</f>
        <v/>
      </c>
      <c r="AD621" s="35">
        <f>IFERROR(IF($W621="","",MAX(0,$W621-IF($X621="",0,$X621))),"")</f>
        <v/>
      </c>
      <c r="AE621" s="16">
        <f>IFERROR(IF(COUNTA($A621:$X621)=0,"",IF(OR($A621="",$B621="",$C621="",$D621="",$E621="",$F621="",$G621="",$H621="",$I621="",$L621="",$M621="",$N621="",$T621=""),"Missing required field",IF(COUNTIFS($A$4:$A$1000,$A621,$B$4:$B$1000,$B621,$C$4:$C$1000,$C621)&gt;1,"Duplicate route stop",IF(OR($J621="",$K621=""),"Missing delivery window",IF($K621&lt;=$J621,"Invalid delivery window",IF(IFERROR(INDEX('Fleet Roster'!$C$4:$C$103,MATCH($L621,'Fleet Roster'!$A$4:$A$103,0)),"Not found")&lt;&gt;"Active","Driver not active",IF(IFERROR(INDEX('Fleet Roster'!$I$4:$I$103,MATCH($M621,'Fleet Roster'!$E$4:$E$103,0)),"Not found")&lt;&gt;"Active","Vehicle unavailable",IF(AND($T621="Delivered",OR($S621="",$P621="")),"Delivered row incomplete",IF(AND(OR($T621="Attempted",$T621="Exception"),$U621=""),"Missing exception code",IF(OR(NOT(ISNUMBER($N621)),$N621&lt;0,$N621&gt;'Settings'!$B$9),"Invalid package count",IF(OR(NOT(ISNUMBER($O621)),AND($P621&lt;&gt;"",NOT(ISNUMBER($P621))),$O621&lt;0,$O621&gt;'Settings'!$B$10,$P621&lt;0,$P621&gt;'Settings'!$B$10),"Invalid miles",IF($X621&gt;$W621,"COD collected exceeds amount","OK")))))))))))),"Review row")</f>
        <v/>
      </c>
    </row>
    <row r="622">
      <c r="A622" s="51" t="n"/>
      <c r="B622" s="26" t="n"/>
      <c r="C622" s="27" t="n"/>
      <c r="D622" s="26" t="n"/>
      <c r="E622" s="26" t="n"/>
      <c r="F622" s="28" t="n"/>
      <c r="G622" s="26" t="n"/>
      <c r="H622" s="26" t="n"/>
      <c r="I622" s="29" t="n"/>
      <c r="J622" s="30" t="n"/>
      <c r="K622" s="30" t="n"/>
      <c r="L622" s="26" t="n"/>
      <c r="M622" s="26" t="n"/>
      <c r="N622" s="27" t="n"/>
      <c r="O622" s="52" t="n"/>
      <c r="P622" s="52" t="n"/>
      <c r="Q622" s="30" t="n"/>
      <c r="R622" s="30" t="n"/>
      <c r="S622" s="30" t="n"/>
      <c r="T622" s="26" t="n"/>
      <c r="U622" s="26" t="n"/>
      <c r="V622" s="28" t="n"/>
      <c r="W622" s="32" t="n"/>
      <c r="X622" s="32" t="n"/>
      <c r="Y622" s="33">
        <f>IFERROR(IF(OR($R622="",$S622=""),"",ROUND(MOD($S622-$R622,1)*1440,0)),"")</f>
        <v/>
      </c>
      <c r="Z622" s="11">
        <f>IFERROR(IF(OR($T622&lt;&gt;"Delivered",$S622="",$K622=""),"",IF($S622&lt;=$K622,"Yes","No")),"")</f>
        <v/>
      </c>
      <c r="AA622" s="33">
        <f>IFERROR(IF(OR($T622&lt;&gt;"Delivered",$S622="",$K622=""),"",ROUND(MAX(0,($S622-$K622)*1440),0)),"")</f>
        <v/>
      </c>
      <c r="AB622" s="53">
        <f>IFERROR(IF(OR($P622="",$O622=""),"",$P622-$O622),"")</f>
        <v/>
      </c>
      <c r="AC622" s="35">
        <f>IFERROR(IF($P622="","",ROUND($P622*'Settings'!$B$6,2)),"")</f>
        <v/>
      </c>
      <c r="AD622" s="35">
        <f>IFERROR(IF($W622="","",MAX(0,$W622-IF($X622="",0,$X622))),"")</f>
        <v/>
      </c>
      <c r="AE622" s="16">
        <f>IFERROR(IF(COUNTA($A622:$X622)=0,"",IF(OR($A622="",$B622="",$C622="",$D622="",$E622="",$F622="",$G622="",$H622="",$I622="",$L622="",$M622="",$N622="",$T622=""),"Missing required field",IF(COUNTIFS($A$4:$A$1000,$A622,$B$4:$B$1000,$B622,$C$4:$C$1000,$C622)&gt;1,"Duplicate route stop",IF(OR($J622="",$K622=""),"Missing delivery window",IF($K622&lt;=$J622,"Invalid delivery window",IF(IFERROR(INDEX('Fleet Roster'!$C$4:$C$103,MATCH($L622,'Fleet Roster'!$A$4:$A$103,0)),"Not found")&lt;&gt;"Active","Driver not active",IF(IFERROR(INDEX('Fleet Roster'!$I$4:$I$103,MATCH($M622,'Fleet Roster'!$E$4:$E$103,0)),"Not found")&lt;&gt;"Active","Vehicle unavailable",IF(AND($T622="Delivered",OR($S622="",$P622="")),"Delivered row incomplete",IF(AND(OR($T622="Attempted",$T622="Exception"),$U622=""),"Missing exception code",IF(OR(NOT(ISNUMBER($N622)),$N622&lt;0,$N622&gt;'Settings'!$B$9),"Invalid package count",IF(OR(NOT(ISNUMBER($O622)),AND($P622&lt;&gt;"",NOT(ISNUMBER($P622))),$O622&lt;0,$O622&gt;'Settings'!$B$10,$P622&lt;0,$P622&gt;'Settings'!$B$10),"Invalid miles",IF($X622&gt;$W622,"COD collected exceeds amount","OK")))))))))))),"Review row")</f>
        <v/>
      </c>
    </row>
    <row r="623">
      <c r="A623" s="51" t="n"/>
      <c r="B623" s="26" t="n"/>
      <c r="C623" s="27" t="n"/>
      <c r="D623" s="26" t="n"/>
      <c r="E623" s="26" t="n"/>
      <c r="F623" s="28" t="n"/>
      <c r="G623" s="26" t="n"/>
      <c r="H623" s="26" t="n"/>
      <c r="I623" s="29" t="n"/>
      <c r="J623" s="30" t="n"/>
      <c r="K623" s="30" t="n"/>
      <c r="L623" s="26" t="n"/>
      <c r="M623" s="26" t="n"/>
      <c r="N623" s="27" t="n"/>
      <c r="O623" s="52" t="n"/>
      <c r="P623" s="52" t="n"/>
      <c r="Q623" s="30" t="n"/>
      <c r="R623" s="30" t="n"/>
      <c r="S623" s="30" t="n"/>
      <c r="T623" s="26" t="n"/>
      <c r="U623" s="26" t="n"/>
      <c r="V623" s="28" t="n"/>
      <c r="W623" s="32" t="n"/>
      <c r="X623" s="32" t="n"/>
      <c r="Y623" s="33">
        <f>IFERROR(IF(OR($R623="",$S623=""),"",ROUND(MOD($S623-$R623,1)*1440,0)),"")</f>
        <v/>
      </c>
      <c r="Z623" s="11">
        <f>IFERROR(IF(OR($T623&lt;&gt;"Delivered",$S623="",$K623=""),"",IF($S623&lt;=$K623,"Yes","No")),"")</f>
        <v/>
      </c>
      <c r="AA623" s="33">
        <f>IFERROR(IF(OR($T623&lt;&gt;"Delivered",$S623="",$K623=""),"",ROUND(MAX(0,($S623-$K623)*1440),0)),"")</f>
        <v/>
      </c>
      <c r="AB623" s="53">
        <f>IFERROR(IF(OR($P623="",$O623=""),"",$P623-$O623),"")</f>
        <v/>
      </c>
      <c r="AC623" s="35">
        <f>IFERROR(IF($P623="","",ROUND($P623*'Settings'!$B$6,2)),"")</f>
        <v/>
      </c>
      <c r="AD623" s="35">
        <f>IFERROR(IF($W623="","",MAX(0,$W623-IF($X623="",0,$X623))),"")</f>
        <v/>
      </c>
      <c r="AE623" s="16">
        <f>IFERROR(IF(COUNTA($A623:$X623)=0,"",IF(OR($A623="",$B623="",$C623="",$D623="",$E623="",$F623="",$G623="",$H623="",$I623="",$L623="",$M623="",$N623="",$T623=""),"Missing required field",IF(COUNTIFS($A$4:$A$1000,$A623,$B$4:$B$1000,$B623,$C$4:$C$1000,$C623)&gt;1,"Duplicate route stop",IF(OR($J623="",$K623=""),"Missing delivery window",IF($K623&lt;=$J623,"Invalid delivery window",IF(IFERROR(INDEX('Fleet Roster'!$C$4:$C$103,MATCH($L623,'Fleet Roster'!$A$4:$A$103,0)),"Not found")&lt;&gt;"Active","Driver not active",IF(IFERROR(INDEX('Fleet Roster'!$I$4:$I$103,MATCH($M623,'Fleet Roster'!$E$4:$E$103,0)),"Not found")&lt;&gt;"Active","Vehicle unavailable",IF(AND($T623="Delivered",OR($S623="",$P623="")),"Delivered row incomplete",IF(AND(OR($T623="Attempted",$T623="Exception"),$U623=""),"Missing exception code",IF(OR(NOT(ISNUMBER($N623)),$N623&lt;0,$N623&gt;'Settings'!$B$9),"Invalid package count",IF(OR(NOT(ISNUMBER($O623)),AND($P623&lt;&gt;"",NOT(ISNUMBER($P623))),$O623&lt;0,$O623&gt;'Settings'!$B$10,$P623&lt;0,$P623&gt;'Settings'!$B$10),"Invalid miles",IF($X623&gt;$W623,"COD collected exceeds amount","OK")))))))))))),"Review row")</f>
        <v/>
      </c>
    </row>
    <row r="624">
      <c r="A624" s="51" t="n"/>
      <c r="B624" s="26" t="n"/>
      <c r="C624" s="27" t="n"/>
      <c r="D624" s="26" t="n"/>
      <c r="E624" s="26" t="n"/>
      <c r="F624" s="28" t="n"/>
      <c r="G624" s="26" t="n"/>
      <c r="H624" s="26" t="n"/>
      <c r="I624" s="29" t="n"/>
      <c r="J624" s="30" t="n"/>
      <c r="K624" s="30" t="n"/>
      <c r="L624" s="26" t="n"/>
      <c r="M624" s="26" t="n"/>
      <c r="N624" s="27" t="n"/>
      <c r="O624" s="52" t="n"/>
      <c r="P624" s="52" t="n"/>
      <c r="Q624" s="30" t="n"/>
      <c r="R624" s="30" t="n"/>
      <c r="S624" s="30" t="n"/>
      <c r="T624" s="26" t="n"/>
      <c r="U624" s="26" t="n"/>
      <c r="V624" s="28" t="n"/>
      <c r="W624" s="32" t="n"/>
      <c r="X624" s="32" t="n"/>
      <c r="Y624" s="33">
        <f>IFERROR(IF(OR($R624="",$S624=""),"",ROUND(MOD($S624-$R624,1)*1440,0)),"")</f>
        <v/>
      </c>
      <c r="Z624" s="11">
        <f>IFERROR(IF(OR($T624&lt;&gt;"Delivered",$S624="",$K624=""),"",IF($S624&lt;=$K624,"Yes","No")),"")</f>
        <v/>
      </c>
      <c r="AA624" s="33">
        <f>IFERROR(IF(OR($T624&lt;&gt;"Delivered",$S624="",$K624=""),"",ROUND(MAX(0,($S624-$K624)*1440),0)),"")</f>
        <v/>
      </c>
      <c r="AB624" s="53">
        <f>IFERROR(IF(OR($P624="",$O624=""),"",$P624-$O624),"")</f>
        <v/>
      </c>
      <c r="AC624" s="35">
        <f>IFERROR(IF($P624="","",ROUND($P624*'Settings'!$B$6,2)),"")</f>
        <v/>
      </c>
      <c r="AD624" s="35">
        <f>IFERROR(IF($W624="","",MAX(0,$W624-IF($X624="",0,$X624))),"")</f>
        <v/>
      </c>
      <c r="AE624" s="16">
        <f>IFERROR(IF(COUNTA($A624:$X624)=0,"",IF(OR($A624="",$B624="",$C624="",$D624="",$E624="",$F624="",$G624="",$H624="",$I624="",$L624="",$M624="",$N624="",$T624=""),"Missing required field",IF(COUNTIFS($A$4:$A$1000,$A624,$B$4:$B$1000,$B624,$C$4:$C$1000,$C624)&gt;1,"Duplicate route stop",IF(OR($J624="",$K624=""),"Missing delivery window",IF($K624&lt;=$J624,"Invalid delivery window",IF(IFERROR(INDEX('Fleet Roster'!$C$4:$C$103,MATCH($L624,'Fleet Roster'!$A$4:$A$103,0)),"Not found")&lt;&gt;"Active","Driver not active",IF(IFERROR(INDEX('Fleet Roster'!$I$4:$I$103,MATCH($M624,'Fleet Roster'!$E$4:$E$103,0)),"Not found")&lt;&gt;"Active","Vehicle unavailable",IF(AND($T624="Delivered",OR($S624="",$P624="")),"Delivered row incomplete",IF(AND(OR($T624="Attempted",$T624="Exception"),$U624=""),"Missing exception code",IF(OR(NOT(ISNUMBER($N624)),$N624&lt;0,$N624&gt;'Settings'!$B$9),"Invalid package count",IF(OR(NOT(ISNUMBER($O624)),AND($P624&lt;&gt;"",NOT(ISNUMBER($P624))),$O624&lt;0,$O624&gt;'Settings'!$B$10,$P624&lt;0,$P624&gt;'Settings'!$B$10),"Invalid miles",IF($X624&gt;$W624,"COD collected exceeds amount","OK")))))))))))),"Review row")</f>
        <v/>
      </c>
    </row>
    <row r="625">
      <c r="A625" s="51" t="n"/>
      <c r="B625" s="26" t="n"/>
      <c r="C625" s="27" t="n"/>
      <c r="D625" s="26" t="n"/>
      <c r="E625" s="26" t="n"/>
      <c r="F625" s="28" t="n"/>
      <c r="G625" s="26" t="n"/>
      <c r="H625" s="26" t="n"/>
      <c r="I625" s="29" t="n"/>
      <c r="J625" s="30" t="n"/>
      <c r="K625" s="30" t="n"/>
      <c r="L625" s="26" t="n"/>
      <c r="M625" s="26" t="n"/>
      <c r="N625" s="27" t="n"/>
      <c r="O625" s="52" t="n"/>
      <c r="P625" s="52" t="n"/>
      <c r="Q625" s="30" t="n"/>
      <c r="R625" s="30" t="n"/>
      <c r="S625" s="30" t="n"/>
      <c r="T625" s="26" t="n"/>
      <c r="U625" s="26" t="n"/>
      <c r="V625" s="28" t="n"/>
      <c r="W625" s="32" t="n"/>
      <c r="X625" s="32" t="n"/>
      <c r="Y625" s="33">
        <f>IFERROR(IF(OR($R625="",$S625=""),"",ROUND(MOD($S625-$R625,1)*1440,0)),"")</f>
        <v/>
      </c>
      <c r="Z625" s="11">
        <f>IFERROR(IF(OR($T625&lt;&gt;"Delivered",$S625="",$K625=""),"",IF($S625&lt;=$K625,"Yes","No")),"")</f>
        <v/>
      </c>
      <c r="AA625" s="33">
        <f>IFERROR(IF(OR($T625&lt;&gt;"Delivered",$S625="",$K625=""),"",ROUND(MAX(0,($S625-$K625)*1440),0)),"")</f>
        <v/>
      </c>
      <c r="AB625" s="53">
        <f>IFERROR(IF(OR($P625="",$O625=""),"",$P625-$O625),"")</f>
        <v/>
      </c>
      <c r="AC625" s="35">
        <f>IFERROR(IF($P625="","",ROUND($P625*'Settings'!$B$6,2)),"")</f>
        <v/>
      </c>
      <c r="AD625" s="35">
        <f>IFERROR(IF($W625="","",MAX(0,$W625-IF($X625="",0,$X625))),"")</f>
        <v/>
      </c>
      <c r="AE625" s="16">
        <f>IFERROR(IF(COUNTA($A625:$X625)=0,"",IF(OR($A625="",$B625="",$C625="",$D625="",$E625="",$F625="",$G625="",$H625="",$I625="",$L625="",$M625="",$N625="",$T625=""),"Missing required field",IF(COUNTIFS($A$4:$A$1000,$A625,$B$4:$B$1000,$B625,$C$4:$C$1000,$C625)&gt;1,"Duplicate route stop",IF(OR($J625="",$K625=""),"Missing delivery window",IF($K625&lt;=$J625,"Invalid delivery window",IF(IFERROR(INDEX('Fleet Roster'!$C$4:$C$103,MATCH($L625,'Fleet Roster'!$A$4:$A$103,0)),"Not found")&lt;&gt;"Active","Driver not active",IF(IFERROR(INDEX('Fleet Roster'!$I$4:$I$103,MATCH($M625,'Fleet Roster'!$E$4:$E$103,0)),"Not found")&lt;&gt;"Active","Vehicle unavailable",IF(AND($T625="Delivered",OR($S625="",$P625="")),"Delivered row incomplete",IF(AND(OR($T625="Attempted",$T625="Exception"),$U625=""),"Missing exception code",IF(OR(NOT(ISNUMBER($N625)),$N625&lt;0,$N625&gt;'Settings'!$B$9),"Invalid package count",IF(OR(NOT(ISNUMBER($O625)),AND($P625&lt;&gt;"",NOT(ISNUMBER($P625))),$O625&lt;0,$O625&gt;'Settings'!$B$10,$P625&lt;0,$P625&gt;'Settings'!$B$10),"Invalid miles",IF($X625&gt;$W625,"COD collected exceeds amount","OK")))))))))))),"Review row")</f>
        <v/>
      </c>
    </row>
    <row r="626">
      <c r="A626" s="51" t="n"/>
      <c r="B626" s="26" t="n"/>
      <c r="C626" s="27" t="n"/>
      <c r="D626" s="26" t="n"/>
      <c r="E626" s="26" t="n"/>
      <c r="F626" s="28" t="n"/>
      <c r="G626" s="26" t="n"/>
      <c r="H626" s="26" t="n"/>
      <c r="I626" s="29" t="n"/>
      <c r="J626" s="30" t="n"/>
      <c r="K626" s="30" t="n"/>
      <c r="L626" s="26" t="n"/>
      <c r="M626" s="26" t="n"/>
      <c r="N626" s="27" t="n"/>
      <c r="O626" s="52" t="n"/>
      <c r="P626" s="52" t="n"/>
      <c r="Q626" s="30" t="n"/>
      <c r="R626" s="30" t="n"/>
      <c r="S626" s="30" t="n"/>
      <c r="T626" s="26" t="n"/>
      <c r="U626" s="26" t="n"/>
      <c r="V626" s="28" t="n"/>
      <c r="W626" s="32" t="n"/>
      <c r="X626" s="32" t="n"/>
      <c r="Y626" s="33">
        <f>IFERROR(IF(OR($R626="",$S626=""),"",ROUND(MOD($S626-$R626,1)*1440,0)),"")</f>
        <v/>
      </c>
      <c r="Z626" s="11">
        <f>IFERROR(IF(OR($T626&lt;&gt;"Delivered",$S626="",$K626=""),"",IF($S626&lt;=$K626,"Yes","No")),"")</f>
        <v/>
      </c>
      <c r="AA626" s="33">
        <f>IFERROR(IF(OR($T626&lt;&gt;"Delivered",$S626="",$K626=""),"",ROUND(MAX(0,($S626-$K626)*1440),0)),"")</f>
        <v/>
      </c>
      <c r="AB626" s="53">
        <f>IFERROR(IF(OR($P626="",$O626=""),"",$P626-$O626),"")</f>
        <v/>
      </c>
      <c r="AC626" s="35">
        <f>IFERROR(IF($P626="","",ROUND($P626*'Settings'!$B$6,2)),"")</f>
        <v/>
      </c>
      <c r="AD626" s="35">
        <f>IFERROR(IF($W626="","",MAX(0,$W626-IF($X626="",0,$X626))),"")</f>
        <v/>
      </c>
      <c r="AE626" s="16">
        <f>IFERROR(IF(COUNTA($A626:$X626)=0,"",IF(OR($A626="",$B626="",$C626="",$D626="",$E626="",$F626="",$G626="",$H626="",$I626="",$L626="",$M626="",$N626="",$T626=""),"Missing required field",IF(COUNTIFS($A$4:$A$1000,$A626,$B$4:$B$1000,$B626,$C$4:$C$1000,$C626)&gt;1,"Duplicate route stop",IF(OR($J626="",$K626=""),"Missing delivery window",IF($K626&lt;=$J626,"Invalid delivery window",IF(IFERROR(INDEX('Fleet Roster'!$C$4:$C$103,MATCH($L626,'Fleet Roster'!$A$4:$A$103,0)),"Not found")&lt;&gt;"Active","Driver not active",IF(IFERROR(INDEX('Fleet Roster'!$I$4:$I$103,MATCH($M626,'Fleet Roster'!$E$4:$E$103,0)),"Not found")&lt;&gt;"Active","Vehicle unavailable",IF(AND($T626="Delivered",OR($S626="",$P626="")),"Delivered row incomplete",IF(AND(OR($T626="Attempted",$T626="Exception"),$U626=""),"Missing exception code",IF(OR(NOT(ISNUMBER($N626)),$N626&lt;0,$N626&gt;'Settings'!$B$9),"Invalid package count",IF(OR(NOT(ISNUMBER($O626)),AND($P626&lt;&gt;"",NOT(ISNUMBER($P626))),$O626&lt;0,$O626&gt;'Settings'!$B$10,$P626&lt;0,$P626&gt;'Settings'!$B$10),"Invalid miles",IF($X626&gt;$W626,"COD collected exceeds amount","OK")))))))))))),"Review row")</f>
        <v/>
      </c>
    </row>
    <row r="627">
      <c r="A627" s="51" t="n"/>
      <c r="B627" s="26" t="n"/>
      <c r="C627" s="27" t="n"/>
      <c r="D627" s="26" t="n"/>
      <c r="E627" s="26" t="n"/>
      <c r="F627" s="28" t="n"/>
      <c r="G627" s="26" t="n"/>
      <c r="H627" s="26" t="n"/>
      <c r="I627" s="29" t="n"/>
      <c r="J627" s="30" t="n"/>
      <c r="K627" s="30" t="n"/>
      <c r="L627" s="26" t="n"/>
      <c r="M627" s="26" t="n"/>
      <c r="N627" s="27" t="n"/>
      <c r="O627" s="52" t="n"/>
      <c r="P627" s="52" t="n"/>
      <c r="Q627" s="30" t="n"/>
      <c r="R627" s="30" t="n"/>
      <c r="S627" s="30" t="n"/>
      <c r="T627" s="26" t="n"/>
      <c r="U627" s="26" t="n"/>
      <c r="V627" s="28" t="n"/>
      <c r="W627" s="32" t="n"/>
      <c r="X627" s="32" t="n"/>
      <c r="Y627" s="33">
        <f>IFERROR(IF(OR($R627="",$S627=""),"",ROUND(MOD($S627-$R627,1)*1440,0)),"")</f>
        <v/>
      </c>
      <c r="Z627" s="11">
        <f>IFERROR(IF(OR($T627&lt;&gt;"Delivered",$S627="",$K627=""),"",IF($S627&lt;=$K627,"Yes","No")),"")</f>
        <v/>
      </c>
      <c r="AA627" s="33">
        <f>IFERROR(IF(OR($T627&lt;&gt;"Delivered",$S627="",$K627=""),"",ROUND(MAX(0,($S627-$K627)*1440),0)),"")</f>
        <v/>
      </c>
      <c r="AB627" s="53">
        <f>IFERROR(IF(OR($P627="",$O627=""),"",$P627-$O627),"")</f>
        <v/>
      </c>
      <c r="AC627" s="35">
        <f>IFERROR(IF($P627="","",ROUND($P627*'Settings'!$B$6,2)),"")</f>
        <v/>
      </c>
      <c r="AD627" s="35">
        <f>IFERROR(IF($W627="","",MAX(0,$W627-IF($X627="",0,$X627))),"")</f>
        <v/>
      </c>
      <c r="AE627" s="16">
        <f>IFERROR(IF(COUNTA($A627:$X627)=0,"",IF(OR($A627="",$B627="",$C627="",$D627="",$E627="",$F627="",$G627="",$H627="",$I627="",$L627="",$M627="",$N627="",$T627=""),"Missing required field",IF(COUNTIFS($A$4:$A$1000,$A627,$B$4:$B$1000,$B627,$C$4:$C$1000,$C627)&gt;1,"Duplicate route stop",IF(OR($J627="",$K627=""),"Missing delivery window",IF($K627&lt;=$J627,"Invalid delivery window",IF(IFERROR(INDEX('Fleet Roster'!$C$4:$C$103,MATCH($L627,'Fleet Roster'!$A$4:$A$103,0)),"Not found")&lt;&gt;"Active","Driver not active",IF(IFERROR(INDEX('Fleet Roster'!$I$4:$I$103,MATCH($M627,'Fleet Roster'!$E$4:$E$103,0)),"Not found")&lt;&gt;"Active","Vehicle unavailable",IF(AND($T627="Delivered",OR($S627="",$P627="")),"Delivered row incomplete",IF(AND(OR($T627="Attempted",$T627="Exception"),$U627=""),"Missing exception code",IF(OR(NOT(ISNUMBER($N627)),$N627&lt;0,$N627&gt;'Settings'!$B$9),"Invalid package count",IF(OR(NOT(ISNUMBER($O627)),AND($P627&lt;&gt;"",NOT(ISNUMBER($P627))),$O627&lt;0,$O627&gt;'Settings'!$B$10,$P627&lt;0,$P627&gt;'Settings'!$B$10),"Invalid miles",IF($X627&gt;$W627,"COD collected exceeds amount","OK")))))))))))),"Review row")</f>
        <v/>
      </c>
    </row>
    <row r="628">
      <c r="A628" s="51" t="n"/>
      <c r="B628" s="26" t="n"/>
      <c r="C628" s="27" t="n"/>
      <c r="D628" s="26" t="n"/>
      <c r="E628" s="26" t="n"/>
      <c r="F628" s="28" t="n"/>
      <c r="G628" s="26" t="n"/>
      <c r="H628" s="26" t="n"/>
      <c r="I628" s="29" t="n"/>
      <c r="J628" s="30" t="n"/>
      <c r="K628" s="30" t="n"/>
      <c r="L628" s="26" t="n"/>
      <c r="M628" s="26" t="n"/>
      <c r="N628" s="27" t="n"/>
      <c r="O628" s="52" t="n"/>
      <c r="P628" s="52" t="n"/>
      <c r="Q628" s="30" t="n"/>
      <c r="R628" s="30" t="n"/>
      <c r="S628" s="30" t="n"/>
      <c r="T628" s="26" t="n"/>
      <c r="U628" s="26" t="n"/>
      <c r="V628" s="28" t="n"/>
      <c r="W628" s="32" t="n"/>
      <c r="X628" s="32" t="n"/>
      <c r="Y628" s="33">
        <f>IFERROR(IF(OR($R628="",$S628=""),"",ROUND(MOD($S628-$R628,1)*1440,0)),"")</f>
        <v/>
      </c>
      <c r="Z628" s="11">
        <f>IFERROR(IF(OR($T628&lt;&gt;"Delivered",$S628="",$K628=""),"",IF($S628&lt;=$K628,"Yes","No")),"")</f>
        <v/>
      </c>
      <c r="AA628" s="33">
        <f>IFERROR(IF(OR($T628&lt;&gt;"Delivered",$S628="",$K628=""),"",ROUND(MAX(0,($S628-$K628)*1440),0)),"")</f>
        <v/>
      </c>
      <c r="AB628" s="53">
        <f>IFERROR(IF(OR($P628="",$O628=""),"",$P628-$O628),"")</f>
        <v/>
      </c>
      <c r="AC628" s="35">
        <f>IFERROR(IF($P628="","",ROUND($P628*'Settings'!$B$6,2)),"")</f>
        <v/>
      </c>
      <c r="AD628" s="35">
        <f>IFERROR(IF($W628="","",MAX(0,$W628-IF($X628="",0,$X628))),"")</f>
        <v/>
      </c>
      <c r="AE628" s="16">
        <f>IFERROR(IF(COUNTA($A628:$X628)=0,"",IF(OR($A628="",$B628="",$C628="",$D628="",$E628="",$F628="",$G628="",$H628="",$I628="",$L628="",$M628="",$N628="",$T628=""),"Missing required field",IF(COUNTIFS($A$4:$A$1000,$A628,$B$4:$B$1000,$B628,$C$4:$C$1000,$C628)&gt;1,"Duplicate route stop",IF(OR($J628="",$K628=""),"Missing delivery window",IF($K628&lt;=$J628,"Invalid delivery window",IF(IFERROR(INDEX('Fleet Roster'!$C$4:$C$103,MATCH($L628,'Fleet Roster'!$A$4:$A$103,0)),"Not found")&lt;&gt;"Active","Driver not active",IF(IFERROR(INDEX('Fleet Roster'!$I$4:$I$103,MATCH($M628,'Fleet Roster'!$E$4:$E$103,0)),"Not found")&lt;&gt;"Active","Vehicle unavailable",IF(AND($T628="Delivered",OR($S628="",$P628="")),"Delivered row incomplete",IF(AND(OR($T628="Attempted",$T628="Exception"),$U628=""),"Missing exception code",IF(OR(NOT(ISNUMBER($N628)),$N628&lt;0,$N628&gt;'Settings'!$B$9),"Invalid package count",IF(OR(NOT(ISNUMBER($O628)),AND($P628&lt;&gt;"",NOT(ISNUMBER($P628))),$O628&lt;0,$O628&gt;'Settings'!$B$10,$P628&lt;0,$P628&gt;'Settings'!$B$10),"Invalid miles",IF($X628&gt;$W628,"COD collected exceeds amount","OK")))))))))))),"Review row")</f>
        <v/>
      </c>
    </row>
    <row r="629">
      <c r="A629" s="51" t="n"/>
      <c r="B629" s="26" t="n"/>
      <c r="C629" s="27" t="n"/>
      <c r="D629" s="26" t="n"/>
      <c r="E629" s="26" t="n"/>
      <c r="F629" s="28" t="n"/>
      <c r="G629" s="26" t="n"/>
      <c r="H629" s="26" t="n"/>
      <c r="I629" s="29" t="n"/>
      <c r="J629" s="30" t="n"/>
      <c r="K629" s="30" t="n"/>
      <c r="L629" s="26" t="n"/>
      <c r="M629" s="26" t="n"/>
      <c r="N629" s="27" t="n"/>
      <c r="O629" s="52" t="n"/>
      <c r="P629" s="52" t="n"/>
      <c r="Q629" s="30" t="n"/>
      <c r="R629" s="30" t="n"/>
      <c r="S629" s="30" t="n"/>
      <c r="T629" s="26" t="n"/>
      <c r="U629" s="26" t="n"/>
      <c r="V629" s="28" t="n"/>
      <c r="W629" s="32" t="n"/>
      <c r="X629" s="32" t="n"/>
      <c r="Y629" s="33">
        <f>IFERROR(IF(OR($R629="",$S629=""),"",ROUND(MOD($S629-$R629,1)*1440,0)),"")</f>
        <v/>
      </c>
      <c r="Z629" s="11">
        <f>IFERROR(IF(OR($T629&lt;&gt;"Delivered",$S629="",$K629=""),"",IF($S629&lt;=$K629,"Yes","No")),"")</f>
        <v/>
      </c>
      <c r="AA629" s="33">
        <f>IFERROR(IF(OR($T629&lt;&gt;"Delivered",$S629="",$K629=""),"",ROUND(MAX(0,($S629-$K629)*1440),0)),"")</f>
        <v/>
      </c>
      <c r="AB629" s="53">
        <f>IFERROR(IF(OR($P629="",$O629=""),"",$P629-$O629),"")</f>
        <v/>
      </c>
      <c r="AC629" s="35">
        <f>IFERROR(IF($P629="","",ROUND($P629*'Settings'!$B$6,2)),"")</f>
        <v/>
      </c>
      <c r="AD629" s="35">
        <f>IFERROR(IF($W629="","",MAX(0,$W629-IF($X629="",0,$X629))),"")</f>
        <v/>
      </c>
      <c r="AE629" s="16">
        <f>IFERROR(IF(COUNTA($A629:$X629)=0,"",IF(OR($A629="",$B629="",$C629="",$D629="",$E629="",$F629="",$G629="",$H629="",$I629="",$L629="",$M629="",$N629="",$T629=""),"Missing required field",IF(COUNTIFS($A$4:$A$1000,$A629,$B$4:$B$1000,$B629,$C$4:$C$1000,$C629)&gt;1,"Duplicate route stop",IF(OR($J629="",$K629=""),"Missing delivery window",IF($K629&lt;=$J629,"Invalid delivery window",IF(IFERROR(INDEX('Fleet Roster'!$C$4:$C$103,MATCH($L629,'Fleet Roster'!$A$4:$A$103,0)),"Not found")&lt;&gt;"Active","Driver not active",IF(IFERROR(INDEX('Fleet Roster'!$I$4:$I$103,MATCH($M629,'Fleet Roster'!$E$4:$E$103,0)),"Not found")&lt;&gt;"Active","Vehicle unavailable",IF(AND($T629="Delivered",OR($S629="",$P629="")),"Delivered row incomplete",IF(AND(OR($T629="Attempted",$T629="Exception"),$U629=""),"Missing exception code",IF(OR(NOT(ISNUMBER($N629)),$N629&lt;0,$N629&gt;'Settings'!$B$9),"Invalid package count",IF(OR(NOT(ISNUMBER($O629)),AND($P629&lt;&gt;"",NOT(ISNUMBER($P629))),$O629&lt;0,$O629&gt;'Settings'!$B$10,$P629&lt;0,$P629&gt;'Settings'!$B$10),"Invalid miles",IF($X629&gt;$W629,"COD collected exceeds amount","OK")))))))))))),"Review row")</f>
        <v/>
      </c>
    </row>
    <row r="630">
      <c r="A630" s="51" t="n"/>
      <c r="B630" s="26" t="n"/>
      <c r="C630" s="27" t="n"/>
      <c r="D630" s="26" t="n"/>
      <c r="E630" s="26" t="n"/>
      <c r="F630" s="28" t="n"/>
      <c r="G630" s="26" t="n"/>
      <c r="H630" s="26" t="n"/>
      <c r="I630" s="29" t="n"/>
      <c r="J630" s="30" t="n"/>
      <c r="K630" s="30" t="n"/>
      <c r="L630" s="26" t="n"/>
      <c r="M630" s="26" t="n"/>
      <c r="N630" s="27" t="n"/>
      <c r="O630" s="52" t="n"/>
      <c r="P630" s="52" t="n"/>
      <c r="Q630" s="30" t="n"/>
      <c r="R630" s="30" t="n"/>
      <c r="S630" s="30" t="n"/>
      <c r="T630" s="26" t="n"/>
      <c r="U630" s="26" t="n"/>
      <c r="V630" s="28" t="n"/>
      <c r="W630" s="32" t="n"/>
      <c r="X630" s="32" t="n"/>
      <c r="Y630" s="33">
        <f>IFERROR(IF(OR($R630="",$S630=""),"",ROUND(MOD($S630-$R630,1)*1440,0)),"")</f>
        <v/>
      </c>
      <c r="Z630" s="11">
        <f>IFERROR(IF(OR($T630&lt;&gt;"Delivered",$S630="",$K630=""),"",IF($S630&lt;=$K630,"Yes","No")),"")</f>
        <v/>
      </c>
      <c r="AA630" s="33">
        <f>IFERROR(IF(OR($T630&lt;&gt;"Delivered",$S630="",$K630=""),"",ROUND(MAX(0,($S630-$K630)*1440),0)),"")</f>
        <v/>
      </c>
      <c r="AB630" s="53">
        <f>IFERROR(IF(OR($P630="",$O630=""),"",$P630-$O630),"")</f>
        <v/>
      </c>
      <c r="AC630" s="35">
        <f>IFERROR(IF($P630="","",ROUND($P630*'Settings'!$B$6,2)),"")</f>
        <v/>
      </c>
      <c r="AD630" s="35">
        <f>IFERROR(IF($W630="","",MAX(0,$W630-IF($X630="",0,$X630))),"")</f>
        <v/>
      </c>
      <c r="AE630" s="16">
        <f>IFERROR(IF(COUNTA($A630:$X630)=0,"",IF(OR($A630="",$B630="",$C630="",$D630="",$E630="",$F630="",$G630="",$H630="",$I630="",$L630="",$M630="",$N630="",$T630=""),"Missing required field",IF(COUNTIFS($A$4:$A$1000,$A630,$B$4:$B$1000,$B630,$C$4:$C$1000,$C630)&gt;1,"Duplicate route stop",IF(OR($J630="",$K630=""),"Missing delivery window",IF($K630&lt;=$J630,"Invalid delivery window",IF(IFERROR(INDEX('Fleet Roster'!$C$4:$C$103,MATCH($L630,'Fleet Roster'!$A$4:$A$103,0)),"Not found")&lt;&gt;"Active","Driver not active",IF(IFERROR(INDEX('Fleet Roster'!$I$4:$I$103,MATCH($M630,'Fleet Roster'!$E$4:$E$103,0)),"Not found")&lt;&gt;"Active","Vehicle unavailable",IF(AND($T630="Delivered",OR($S630="",$P630="")),"Delivered row incomplete",IF(AND(OR($T630="Attempted",$T630="Exception"),$U630=""),"Missing exception code",IF(OR(NOT(ISNUMBER($N630)),$N630&lt;0,$N630&gt;'Settings'!$B$9),"Invalid package count",IF(OR(NOT(ISNUMBER($O630)),AND($P630&lt;&gt;"",NOT(ISNUMBER($P630))),$O630&lt;0,$O630&gt;'Settings'!$B$10,$P630&lt;0,$P630&gt;'Settings'!$B$10),"Invalid miles",IF($X630&gt;$W630,"COD collected exceeds amount","OK")))))))))))),"Review row")</f>
        <v/>
      </c>
    </row>
    <row r="631">
      <c r="A631" s="51" t="n"/>
      <c r="B631" s="26" t="n"/>
      <c r="C631" s="27" t="n"/>
      <c r="D631" s="26" t="n"/>
      <c r="E631" s="26" t="n"/>
      <c r="F631" s="28" t="n"/>
      <c r="G631" s="26" t="n"/>
      <c r="H631" s="26" t="n"/>
      <c r="I631" s="29" t="n"/>
      <c r="J631" s="30" t="n"/>
      <c r="K631" s="30" t="n"/>
      <c r="L631" s="26" t="n"/>
      <c r="M631" s="26" t="n"/>
      <c r="N631" s="27" t="n"/>
      <c r="O631" s="52" t="n"/>
      <c r="P631" s="52" t="n"/>
      <c r="Q631" s="30" t="n"/>
      <c r="R631" s="30" t="n"/>
      <c r="S631" s="30" t="n"/>
      <c r="T631" s="26" t="n"/>
      <c r="U631" s="26" t="n"/>
      <c r="V631" s="28" t="n"/>
      <c r="W631" s="32" t="n"/>
      <c r="X631" s="32" t="n"/>
      <c r="Y631" s="33">
        <f>IFERROR(IF(OR($R631="",$S631=""),"",ROUND(MOD($S631-$R631,1)*1440,0)),"")</f>
        <v/>
      </c>
      <c r="Z631" s="11">
        <f>IFERROR(IF(OR($T631&lt;&gt;"Delivered",$S631="",$K631=""),"",IF($S631&lt;=$K631,"Yes","No")),"")</f>
        <v/>
      </c>
      <c r="AA631" s="33">
        <f>IFERROR(IF(OR($T631&lt;&gt;"Delivered",$S631="",$K631=""),"",ROUND(MAX(0,($S631-$K631)*1440),0)),"")</f>
        <v/>
      </c>
      <c r="AB631" s="53">
        <f>IFERROR(IF(OR($P631="",$O631=""),"",$P631-$O631),"")</f>
        <v/>
      </c>
      <c r="AC631" s="35">
        <f>IFERROR(IF($P631="","",ROUND($P631*'Settings'!$B$6,2)),"")</f>
        <v/>
      </c>
      <c r="AD631" s="35">
        <f>IFERROR(IF($W631="","",MAX(0,$W631-IF($X631="",0,$X631))),"")</f>
        <v/>
      </c>
      <c r="AE631" s="16">
        <f>IFERROR(IF(COUNTA($A631:$X631)=0,"",IF(OR($A631="",$B631="",$C631="",$D631="",$E631="",$F631="",$G631="",$H631="",$I631="",$L631="",$M631="",$N631="",$T631=""),"Missing required field",IF(COUNTIFS($A$4:$A$1000,$A631,$B$4:$B$1000,$B631,$C$4:$C$1000,$C631)&gt;1,"Duplicate route stop",IF(OR($J631="",$K631=""),"Missing delivery window",IF($K631&lt;=$J631,"Invalid delivery window",IF(IFERROR(INDEX('Fleet Roster'!$C$4:$C$103,MATCH($L631,'Fleet Roster'!$A$4:$A$103,0)),"Not found")&lt;&gt;"Active","Driver not active",IF(IFERROR(INDEX('Fleet Roster'!$I$4:$I$103,MATCH($M631,'Fleet Roster'!$E$4:$E$103,0)),"Not found")&lt;&gt;"Active","Vehicle unavailable",IF(AND($T631="Delivered",OR($S631="",$P631="")),"Delivered row incomplete",IF(AND(OR($T631="Attempted",$T631="Exception"),$U631=""),"Missing exception code",IF(OR(NOT(ISNUMBER($N631)),$N631&lt;0,$N631&gt;'Settings'!$B$9),"Invalid package count",IF(OR(NOT(ISNUMBER($O631)),AND($P631&lt;&gt;"",NOT(ISNUMBER($P631))),$O631&lt;0,$O631&gt;'Settings'!$B$10,$P631&lt;0,$P631&gt;'Settings'!$B$10),"Invalid miles",IF($X631&gt;$W631,"COD collected exceeds amount","OK")))))))))))),"Review row")</f>
        <v/>
      </c>
    </row>
    <row r="632">
      <c r="A632" s="51" t="n"/>
      <c r="B632" s="26" t="n"/>
      <c r="C632" s="27" t="n"/>
      <c r="D632" s="26" t="n"/>
      <c r="E632" s="26" t="n"/>
      <c r="F632" s="28" t="n"/>
      <c r="G632" s="26" t="n"/>
      <c r="H632" s="26" t="n"/>
      <c r="I632" s="29" t="n"/>
      <c r="J632" s="30" t="n"/>
      <c r="K632" s="30" t="n"/>
      <c r="L632" s="26" t="n"/>
      <c r="M632" s="26" t="n"/>
      <c r="N632" s="27" t="n"/>
      <c r="O632" s="52" t="n"/>
      <c r="P632" s="52" t="n"/>
      <c r="Q632" s="30" t="n"/>
      <c r="R632" s="30" t="n"/>
      <c r="S632" s="30" t="n"/>
      <c r="T632" s="26" t="n"/>
      <c r="U632" s="26" t="n"/>
      <c r="V632" s="28" t="n"/>
      <c r="W632" s="32" t="n"/>
      <c r="X632" s="32" t="n"/>
      <c r="Y632" s="33">
        <f>IFERROR(IF(OR($R632="",$S632=""),"",ROUND(MOD($S632-$R632,1)*1440,0)),"")</f>
        <v/>
      </c>
      <c r="Z632" s="11">
        <f>IFERROR(IF(OR($T632&lt;&gt;"Delivered",$S632="",$K632=""),"",IF($S632&lt;=$K632,"Yes","No")),"")</f>
        <v/>
      </c>
      <c r="AA632" s="33">
        <f>IFERROR(IF(OR($T632&lt;&gt;"Delivered",$S632="",$K632=""),"",ROUND(MAX(0,($S632-$K632)*1440),0)),"")</f>
        <v/>
      </c>
      <c r="AB632" s="53">
        <f>IFERROR(IF(OR($P632="",$O632=""),"",$P632-$O632),"")</f>
        <v/>
      </c>
      <c r="AC632" s="35">
        <f>IFERROR(IF($P632="","",ROUND($P632*'Settings'!$B$6,2)),"")</f>
        <v/>
      </c>
      <c r="AD632" s="35">
        <f>IFERROR(IF($W632="","",MAX(0,$W632-IF($X632="",0,$X632))),"")</f>
        <v/>
      </c>
      <c r="AE632" s="16">
        <f>IFERROR(IF(COUNTA($A632:$X632)=0,"",IF(OR($A632="",$B632="",$C632="",$D632="",$E632="",$F632="",$G632="",$H632="",$I632="",$L632="",$M632="",$N632="",$T632=""),"Missing required field",IF(COUNTIFS($A$4:$A$1000,$A632,$B$4:$B$1000,$B632,$C$4:$C$1000,$C632)&gt;1,"Duplicate route stop",IF(OR($J632="",$K632=""),"Missing delivery window",IF($K632&lt;=$J632,"Invalid delivery window",IF(IFERROR(INDEX('Fleet Roster'!$C$4:$C$103,MATCH($L632,'Fleet Roster'!$A$4:$A$103,0)),"Not found")&lt;&gt;"Active","Driver not active",IF(IFERROR(INDEX('Fleet Roster'!$I$4:$I$103,MATCH($M632,'Fleet Roster'!$E$4:$E$103,0)),"Not found")&lt;&gt;"Active","Vehicle unavailable",IF(AND($T632="Delivered",OR($S632="",$P632="")),"Delivered row incomplete",IF(AND(OR($T632="Attempted",$T632="Exception"),$U632=""),"Missing exception code",IF(OR(NOT(ISNUMBER($N632)),$N632&lt;0,$N632&gt;'Settings'!$B$9),"Invalid package count",IF(OR(NOT(ISNUMBER($O632)),AND($P632&lt;&gt;"",NOT(ISNUMBER($P632))),$O632&lt;0,$O632&gt;'Settings'!$B$10,$P632&lt;0,$P632&gt;'Settings'!$B$10),"Invalid miles",IF($X632&gt;$W632,"COD collected exceeds amount","OK")))))))))))),"Review row")</f>
        <v/>
      </c>
    </row>
    <row r="633">
      <c r="A633" s="51" t="n"/>
      <c r="B633" s="26" t="n"/>
      <c r="C633" s="27" t="n"/>
      <c r="D633" s="26" t="n"/>
      <c r="E633" s="26" t="n"/>
      <c r="F633" s="28" t="n"/>
      <c r="G633" s="26" t="n"/>
      <c r="H633" s="26" t="n"/>
      <c r="I633" s="29" t="n"/>
      <c r="J633" s="30" t="n"/>
      <c r="K633" s="30" t="n"/>
      <c r="L633" s="26" t="n"/>
      <c r="M633" s="26" t="n"/>
      <c r="N633" s="27" t="n"/>
      <c r="O633" s="52" t="n"/>
      <c r="P633" s="52" t="n"/>
      <c r="Q633" s="30" t="n"/>
      <c r="R633" s="30" t="n"/>
      <c r="S633" s="30" t="n"/>
      <c r="T633" s="26" t="n"/>
      <c r="U633" s="26" t="n"/>
      <c r="V633" s="28" t="n"/>
      <c r="W633" s="32" t="n"/>
      <c r="X633" s="32" t="n"/>
      <c r="Y633" s="33">
        <f>IFERROR(IF(OR($R633="",$S633=""),"",ROUND(MOD($S633-$R633,1)*1440,0)),"")</f>
        <v/>
      </c>
      <c r="Z633" s="11">
        <f>IFERROR(IF(OR($T633&lt;&gt;"Delivered",$S633="",$K633=""),"",IF($S633&lt;=$K633,"Yes","No")),"")</f>
        <v/>
      </c>
      <c r="AA633" s="33">
        <f>IFERROR(IF(OR($T633&lt;&gt;"Delivered",$S633="",$K633=""),"",ROUND(MAX(0,($S633-$K633)*1440),0)),"")</f>
        <v/>
      </c>
      <c r="AB633" s="53">
        <f>IFERROR(IF(OR($P633="",$O633=""),"",$P633-$O633),"")</f>
        <v/>
      </c>
      <c r="AC633" s="35">
        <f>IFERROR(IF($P633="","",ROUND($P633*'Settings'!$B$6,2)),"")</f>
        <v/>
      </c>
      <c r="AD633" s="35">
        <f>IFERROR(IF($W633="","",MAX(0,$W633-IF($X633="",0,$X633))),"")</f>
        <v/>
      </c>
      <c r="AE633" s="16">
        <f>IFERROR(IF(COUNTA($A633:$X633)=0,"",IF(OR($A633="",$B633="",$C633="",$D633="",$E633="",$F633="",$G633="",$H633="",$I633="",$L633="",$M633="",$N633="",$T633=""),"Missing required field",IF(COUNTIFS($A$4:$A$1000,$A633,$B$4:$B$1000,$B633,$C$4:$C$1000,$C633)&gt;1,"Duplicate route stop",IF(OR($J633="",$K633=""),"Missing delivery window",IF($K633&lt;=$J633,"Invalid delivery window",IF(IFERROR(INDEX('Fleet Roster'!$C$4:$C$103,MATCH($L633,'Fleet Roster'!$A$4:$A$103,0)),"Not found")&lt;&gt;"Active","Driver not active",IF(IFERROR(INDEX('Fleet Roster'!$I$4:$I$103,MATCH($M633,'Fleet Roster'!$E$4:$E$103,0)),"Not found")&lt;&gt;"Active","Vehicle unavailable",IF(AND($T633="Delivered",OR($S633="",$P633="")),"Delivered row incomplete",IF(AND(OR($T633="Attempted",$T633="Exception"),$U633=""),"Missing exception code",IF(OR(NOT(ISNUMBER($N633)),$N633&lt;0,$N633&gt;'Settings'!$B$9),"Invalid package count",IF(OR(NOT(ISNUMBER($O633)),AND($P633&lt;&gt;"",NOT(ISNUMBER($P633))),$O633&lt;0,$O633&gt;'Settings'!$B$10,$P633&lt;0,$P633&gt;'Settings'!$B$10),"Invalid miles",IF($X633&gt;$W633,"COD collected exceeds amount","OK")))))))))))),"Review row")</f>
        <v/>
      </c>
    </row>
    <row r="634">
      <c r="A634" s="51" t="n"/>
      <c r="B634" s="26" t="n"/>
      <c r="C634" s="27" t="n"/>
      <c r="D634" s="26" t="n"/>
      <c r="E634" s="26" t="n"/>
      <c r="F634" s="28" t="n"/>
      <c r="G634" s="26" t="n"/>
      <c r="H634" s="26" t="n"/>
      <c r="I634" s="29" t="n"/>
      <c r="J634" s="30" t="n"/>
      <c r="K634" s="30" t="n"/>
      <c r="L634" s="26" t="n"/>
      <c r="M634" s="26" t="n"/>
      <c r="N634" s="27" t="n"/>
      <c r="O634" s="52" t="n"/>
      <c r="P634" s="52" t="n"/>
      <c r="Q634" s="30" t="n"/>
      <c r="R634" s="30" t="n"/>
      <c r="S634" s="30" t="n"/>
      <c r="T634" s="26" t="n"/>
      <c r="U634" s="26" t="n"/>
      <c r="V634" s="28" t="n"/>
      <c r="W634" s="32" t="n"/>
      <c r="X634" s="32" t="n"/>
      <c r="Y634" s="33">
        <f>IFERROR(IF(OR($R634="",$S634=""),"",ROUND(MOD($S634-$R634,1)*1440,0)),"")</f>
        <v/>
      </c>
      <c r="Z634" s="11">
        <f>IFERROR(IF(OR($T634&lt;&gt;"Delivered",$S634="",$K634=""),"",IF($S634&lt;=$K634,"Yes","No")),"")</f>
        <v/>
      </c>
      <c r="AA634" s="33">
        <f>IFERROR(IF(OR($T634&lt;&gt;"Delivered",$S634="",$K634=""),"",ROUND(MAX(0,($S634-$K634)*1440),0)),"")</f>
        <v/>
      </c>
      <c r="AB634" s="53">
        <f>IFERROR(IF(OR($P634="",$O634=""),"",$P634-$O634),"")</f>
        <v/>
      </c>
      <c r="AC634" s="35">
        <f>IFERROR(IF($P634="","",ROUND($P634*'Settings'!$B$6,2)),"")</f>
        <v/>
      </c>
      <c r="AD634" s="35">
        <f>IFERROR(IF($W634="","",MAX(0,$W634-IF($X634="",0,$X634))),"")</f>
        <v/>
      </c>
      <c r="AE634" s="16">
        <f>IFERROR(IF(COUNTA($A634:$X634)=0,"",IF(OR($A634="",$B634="",$C634="",$D634="",$E634="",$F634="",$G634="",$H634="",$I634="",$L634="",$M634="",$N634="",$T634=""),"Missing required field",IF(COUNTIFS($A$4:$A$1000,$A634,$B$4:$B$1000,$B634,$C$4:$C$1000,$C634)&gt;1,"Duplicate route stop",IF(OR($J634="",$K634=""),"Missing delivery window",IF($K634&lt;=$J634,"Invalid delivery window",IF(IFERROR(INDEX('Fleet Roster'!$C$4:$C$103,MATCH($L634,'Fleet Roster'!$A$4:$A$103,0)),"Not found")&lt;&gt;"Active","Driver not active",IF(IFERROR(INDEX('Fleet Roster'!$I$4:$I$103,MATCH($M634,'Fleet Roster'!$E$4:$E$103,0)),"Not found")&lt;&gt;"Active","Vehicle unavailable",IF(AND($T634="Delivered",OR($S634="",$P634="")),"Delivered row incomplete",IF(AND(OR($T634="Attempted",$T634="Exception"),$U634=""),"Missing exception code",IF(OR(NOT(ISNUMBER($N634)),$N634&lt;0,$N634&gt;'Settings'!$B$9),"Invalid package count",IF(OR(NOT(ISNUMBER($O634)),AND($P634&lt;&gt;"",NOT(ISNUMBER($P634))),$O634&lt;0,$O634&gt;'Settings'!$B$10,$P634&lt;0,$P634&gt;'Settings'!$B$10),"Invalid miles",IF($X634&gt;$W634,"COD collected exceeds amount","OK")))))))))))),"Review row")</f>
        <v/>
      </c>
    </row>
    <row r="635">
      <c r="A635" s="51" t="n"/>
      <c r="B635" s="26" t="n"/>
      <c r="C635" s="27" t="n"/>
      <c r="D635" s="26" t="n"/>
      <c r="E635" s="26" t="n"/>
      <c r="F635" s="28" t="n"/>
      <c r="G635" s="26" t="n"/>
      <c r="H635" s="26" t="n"/>
      <c r="I635" s="29" t="n"/>
      <c r="J635" s="30" t="n"/>
      <c r="K635" s="30" t="n"/>
      <c r="L635" s="26" t="n"/>
      <c r="M635" s="26" t="n"/>
      <c r="N635" s="27" t="n"/>
      <c r="O635" s="52" t="n"/>
      <c r="P635" s="52" t="n"/>
      <c r="Q635" s="30" t="n"/>
      <c r="R635" s="30" t="n"/>
      <c r="S635" s="30" t="n"/>
      <c r="T635" s="26" t="n"/>
      <c r="U635" s="26" t="n"/>
      <c r="V635" s="28" t="n"/>
      <c r="W635" s="32" t="n"/>
      <c r="X635" s="32" t="n"/>
      <c r="Y635" s="33">
        <f>IFERROR(IF(OR($R635="",$S635=""),"",ROUND(MOD($S635-$R635,1)*1440,0)),"")</f>
        <v/>
      </c>
      <c r="Z635" s="11">
        <f>IFERROR(IF(OR($T635&lt;&gt;"Delivered",$S635="",$K635=""),"",IF($S635&lt;=$K635,"Yes","No")),"")</f>
        <v/>
      </c>
      <c r="AA635" s="33">
        <f>IFERROR(IF(OR($T635&lt;&gt;"Delivered",$S635="",$K635=""),"",ROUND(MAX(0,($S635-$K635)*1440),0)),"")</f>
        <v/>
      </c>
      <c r="AB635" s="53">
        <f>IFERROR(IF(OR($P635="",$O635=""),"",$P635-$O635),"")</f>
        <v/>
      </c>
      <c r="AC635" s="35">
        <f>IFERROR(IF($P635="","",ROUND($P635*'Settings'!$B$6,2)),"")</f>
        <v/>
      </c>
      <c r="AD635" s="35">
        <f>IFERROR(IF($W635="","",MAX(0,$W635-IF($X635="",0,$X635))),"")</f>
        <v/>
      </c>
      <c r="AE635" s="16">
        <f>IFERROR(IF(COUNTA($A635:$X635)=0,"",IF(OR($A635="",$B635="",$C635="",$D635="",$E635="",$F635="",$G635="",$H635="",$I635="",$L635="",$M635="",$N635="",$T635=""),"Missing required field",IF(COUNTIFS($A$4:$A$1000,$A635,$B$4:$B$1000,$B635,$C$4:$C$1000,$C635)&gt;1,"Duplicate route stop",IF(OR($J635="",$K635=""),"Missing delivery window",IF($K635&lt;=$J635,"Invalid delivery window",IF(IFERROR(INDEX('Fleet Roster'!$C$4:$C$103,MATCH($L635,'Fleet Roster'!$A$4:$A$103,0)),"Not found")&lt;&gt;"Active","Driver not active",IF(IFERROR(INDEX('Fleet Roster'!$I$4:$I$103,MATCH($M635,'Fleet Roster'!$E$4:$E$103,0)),"Not found")&lt;&gt;"Active","Vehicle unavailable",IF(AND($T635="Delivered",OR($S635="",$P635="")),"Delivered row incomplete",IF(AND(OR($T635="Attempted",$T635="Exception"),$U635=""),"Missing exception code",IF(OR(NOT(ISNUMBER($N635)),$N635&lt;0,$N635&gt;'Settings'!$B$9),"Invalid package count",IF(OR(NOT(ISNUMBER($O635)),AND($P635&lt;&gt;"",NOT(ISNUMBER($P635))),$O635&lt;0,$O635&gt;'Settings'!$B$10,$P635&lt;0,$P635&gt;'Settings'!$B$10),"Invalid miles",IF($X635&gt;$W635,"COD collected exceeds amount","OK")))))))))))),"Review row")</f>
        <v/>
      </c>
    </row>
    <row r="636">
      <c r="A636" s="51" t="n"/>
      <c r="B636" s="26" t="n"/>
      <c r="C636" s="27" t="n"/>
      <c r="D636" s="26" t="n"/>
      <c r="E636" s="26" t="n"/>
      <c r="F636" s="28" t="n"/>
      <c r="G636" s="26" t="n"/>
      <c r="H636" s="26" t="n"/>
      <c r="I636" s="29" t="n"/>
      <c r="J636" s="30" t="n"/>
      <c r="K636" s="30" t="n"/>
      <c r="L636" s="26" t="n"/>
      <c r="M636" s="26" t="n"/>
      <c r="N636" s="27" t="n"/>
      <c r="O636" s="52" t="n"/>
      <c r="P636" s="52" t="n"/>
      <c r="Q636" s="30" t="n"/>
      <c r="R636" s="30" t="n"/>
      <c r="S636" s="30" t="n"/>
      <c r="T636" s="26" t="n"/>
      <c r="U636" s="26" t="n"/>
      <c r="V636" s="28" t="n"/>
      <c r="W636" s="32" t="n"/>
      <c r="X636" s="32" t="n"/>
      <c r="Y636" s="33">
        <f>IFERROR(IF(OR($R636="",$S636=""),"",ROUND(MOD($S636-$R636,1)*1440,0)),"")</f>
        <v/>
      </c>
      <c r="Z636" s="11">
        <f>IFERROR(IF(OR($T636&lt;&gt;"Delivered",$S636="",$K636=""),"",IF($S636&lt;=$K636,"Yes","No")),"")</f>
        <v/>
      </c>
      <c r="AA636" s="33">
        <f>IFERROR(IF(OR($T636&lt;&gt;"Delivered",$S636="",$K636=""),"",ROUND(MAX(0,($S636-$K636)*1440),0)),"")</f>
        <v/>
      </c>
      <c r="AB636" s="53">
        <f>IFERROR(IF(OR($P636="",$O636=""),"",$P636-$O636),"")</f>
        <v/>
      </c>
      <c r="AC636" s="35">
        <f>IFERROR(IF($P636="","",ROUND($P636*'Settings'!$B$6,2)),"")</f>
        <v/>
      </c>
      <c r="AD636" s="35">
        <f>IFERROR(IF($W636="","",MAX(0,$W636-IF($X636="",0,$X636))),"")</f>
        <v/>
      </c>
      <c r="AE636" s="16">
        <f>IFERROR(IF(COUNTA($A636:$X636)=0,"",IF(OR($A636="",$B636="",$C636="",$D636="",$E636="",$F636="",$G636="",$H636="",$I636="",$L636="",$M636="",$N636="",$T636=""),"Missing required field",IF(COUNTIFS($A$4:$A$1000,$A636,$B$4:$B$1000,$B636,$C$4:$C$1000,$C636)&gt;1,"Duplicate route stop",IF(OR($J636="",$K636=""),"Missing delivery window",IF($K636&lt;=$J636,"Invalid delivery window",IF(IFERROR(INDEX('Fleet Roster'!$C$4:$C$103,MATCH($L636,'Fleet Roster'!$A$4:$A$103,0)),"Not found")&lt;&gt;"Active","Driver not active",IF(IFERROR(INDEX('Fleet Roster'!$I$4:$I$103,MATCH($M636,'Fleet Roster'!$E$4:$E$103,0)),"Not found")&lt;&gt;"Active","Vehicle unavailable",IF(AND($T636="Delivered",OR($S636="",$P636="")),"Delivered row incomplete",IF(AND(OR($T636="Attempted",$T636="Exception"),$U636=""),"Missing exception code",IF(OR(NOT(ISNUMBER($N636)),$N636&lt;0,$N636&gt;'Settings'!$B$9),"Invalid package count",IF(OR(NOT(ISNUMBER($O636)),AND($P636&lt;&gt;"",NOT(ISNUMBER($P636))),$O636&lt;0,$O636&gt;'Settings'!$B$10,$P636&lt;0,$P636&gt;'Settings'!$B$10),"Invalid miles",IF($X636&gt;$W636,"COD collected exceeds amount","OK")))))))))))),"Review row")</f>
        <v/>
      </c>
    </row>
    <row r="637">
      <c r="A637" s="51" t="n"/>
      <c r="B637" s="26" t="n"/>
      <c r="C637" s="27" t="n"/>
      <c r="D637" s="26" t="n"/>
      <c r="E637" s="26" t="n"/>
      <c r="F637" s="28" t="n"/>
      <c r="G637" s="26" t="n"/>
      <c r="H637" s="26" t="n"/>
      <c r="I637" s="29" t="n"/>
      <c r="J637" s="30" t="n"/>
      <c r="K637" s="30" t="n"/>
      <c r="L637" s="26" t="n"/>
      <c r="M637" s="26" t="n"/>
      <c r="N637" s="27" t="n"/>
      <c r="O637" s="52" t="n"/>
      <c r="P637" s="52" t="n"/>
      <c r="Q637" s="30" t="n"/>
      <c r="R637" s="30" t="n"/>
      <c r="S637" s="30" t="n"/>
      <c r="T637" s="26" t="n"/>
      <c r="U637" s="26" t="n"/>
      <c r="V637" s="28" t="n"/>
      <c r="W637" s="32" t="n"/>
      <c r="X637" s="32" t="n"/>
      <c r="Y637" s="33">
        <f>IFERROR(IF(OR($R637="",$S637=""),"",ROUND(MOD($S637-$R637,1)*1440,0)),"")</f>
        <v/>
      </c>
      <c r="Z637" s="11">
        <f>IFERROR(IF(OR($T637&lt;&gt;"Delivered",$S637="",$K637=""),"",IF($S637&lt;=$K637,"Yes","No")),"")</f>
        <v/>
      </c>
      <c r="AA637" s="33">
        <f>IFERROR(IF(OR($T637&lt;&gt;"Delivered",$S637="",$K637=""),"",ROUND(MAX(0,($S637-$K637)*1440),0)),"")</f>
        <v/>
      </c>
      <c r="AB637" s="53">
        <f>IFERROR(IF(OR($P637="",$O637=""),"",$P637-$O637),"")</f>
        <v/>
      </c>
      <c r="AC637" s="35">
        <f>IFERROR(IF($P637="","",ROUND($P637*'Settings'!$B$6,2)),"")</f>
        <v/>
      </c>
      <c r="AD637" s="35">
        <f>IFERROR(IF($W637="","",MAX(0,$W637-IF($X637="",0,$X637))),"")</f>
        <v/>
      </c>
      <c r="AE637" s="16">
        <f>IFERROR(IF(COUNTA($A637:$X637)=0,"",IF(OR($A637="",$B637="",$C637="",$D637="",$E637="",$F637="",$G637="",$H637="",$I637="",$L637="",$M637="",$N637="",$T637=""),"Missing required field",IF(COUNTIFS($A$4:$A$1000,$A637,$B$4:$B$1000,$B637,$C$4:$C$1000,$C637)&gt;1,"Duplicate route stop",IF(OR($J637="",$K637=""),"Missing delivery window",IF($K637&lt;=$J637,"Invalid delivery window",IF(IFERROR(INDEX('Fleet Roster'!$C$4:$C$103,MATCH($L637,'Fleet Roster'!$A$4:$A$103,0)),"Not found")&lt;&gt;"Active","Driver not active",IF(IFERROR(INDEX('Fleet Roster'!$I$4:$I$103,MATCH($M637,'Fleet Roster'!$E$4:$E$103,0)),"Not found")&lt;&gt;"Active","Vehicle unavailable",IF(AND($T637="Delivered",OR($S637="",$P637="")),"Delivered row incomplete",IF(AND(OR($T637="Attempted",$T637="Exception"),$U637=""),"Missing exception code",IF(OR(NOT(ISNUMBER($N637)),$N637&lt;0,$N637&gt;'Settings'!$B$9),"Invalid package count",IF(OR(NOT(ISNUMBER($O637)),AND($P637&lt;&gt;"",NOT(ISNUMBER($P637))),$O637&lt;0,$O637&gt;'Settings'!$B$10,$P637&lt;0,$P637&gt;'Settings'!$B$10),"Invalid miles",IF($X637&gt;$W637,"COD collected exceeds amount","OK")))))))))))),"Review row")</f>
        <v/>
      </c>
    </row>
    <row r="638">
      <c r="A638" s="51" t="n"/>
      <c r="B638" s="26" t="n"/>
      <c r="C638" s="27" t="n"/>
      <c r="D638" s="26" t="n"/>
      <c r="E638" s="26" t="n"/>
      <c r="F638" s="28" t="n"/>
      <c r="G638" s="26" t="n"/>
      <c r="H638" s="26" t="n"/>
      <c r="I638" s="29" t="n"/>
      <c r="J638" s="30" t="n"/>
      <c r="K638" s="30" t="n"/>
      <c r="L638" s="26" t="n"/>
      <c r="M638" s="26" t="n"/>
      <c r="N638" s="27" t="n"/>
      <c r="O638" s="52" t="n"/>
      <c r="P638" s="52" t="n"/>
      <c r="Q638" s="30" t="n"/>
      <c r="R638" s="30" t="n"/>
      <c r="S638" s="30" t="n"/>
      <c r="T638" s="26" t="n"/>
      <c r="U638" s="26" t="n"/>
      <c r="V638" s="28" t="n"/>
      <c r="W638" s="32" t="n"/>
      <c r="X638" s="32" t="n"/>
      <c r="Y638" s="33">
        <f>IFERROR(IF(OR($R638="",$S638=""),"",ROUND(MOD($S638-$R638,1)*1440,0)),"")</f>
        <v/>
      </c>
      <c r="Z638" s="11">
        <f>IFERROR(IF(OR($T638&lt;&gt;"Delivered",$S638="",$K638=""),"",IF($S638&lt;=$K638,"Yes","No")),"")</f>
        <v/>
      </c>
      <c r="AA638" s="33">
        <f>IFERROR(IF(OR($T638&lt;&gt;"Delivered",$S638="",$K638=""),"",ROUND(MAX(0,($S638-$K638)*1440),0)),"")</f>
        <v/>
      </c>
      <c r="AB638" s="53">
        <f>IFERROR(IF(OR($P638="",$O638=""),"",$P638-$O638),"")</f>
        <v/>
      </c>
      <c r="AC638" s="35">
        <f>IFERROR(IF($P638="","",ROUND($P638*'Settings'!$B$6,2)),"")</f>
        <v/>
      </c>
      <c r="AD638" s="35">
        <f>IFERROR(IF($W638="","",MAX(0,$W638-IF($X638="",0,$X638))),"")</f>
        <v/>
      </c>
      <c r="AE638" s="16">
        <f>IFERROR(IF(COUNTA($A638:$X638)=0,"",IF(OR($A638="",$B638="",$C638="",$D638="",$E638="",$F638="",$G638="",$H638="",$I638="",$L638="",$M638="",$N638="",$T638=""),"Missing required field",IF(COUNTIFS($A$4:$A$1000,$A638,$B$4:$B$1000,$B638,$C$4:$C$1000,$C638)&gt;1,"Duplicate route stop",IF(OR($J638="",$K638=""),"Missing delivery window",IF($K638&lt;=$J638,"Invalid delivery window",IF(IFERROR(INDEX('Fleet Roster'!$C$4:$C$103,MATCH($L638,'Fleet Roster'!$A$4:$A$103,0)),"Not found")&lt;&gt;"Active","Driver not active",IF(IFERROR(INDEX('Fleet Roster'!$I$4:$I$103,MATCH($M638,'Fleet Roster'!$E$4:$E$103,0)),"Not found")&lt;&gt;"Active","Vehicle unavailable",IF(AND($T638="Delivered",OR($S638="",$P638="")),"Delivered row incomplete",IF(AND(OR($T638="Attempted",$T638="Exception"),$U638=""),"Missing exception code",IF(OR(NOT(ISNUMBER($N638)),$N638&lt;0,$N638&gt;'Settings'!$B$9),"Invalid package count",IF(OR(NOT(ISNUMBER($O638)),AND($P638&lt;&gt;"",NOT(ISNUMBER($P638))),$O638&lt;0,$O638&gt;'Settings'!$B$10,$P638&lt;0,$P638&gt;'Settings'!$B$10),"Invalid miles",IF($X638&gt;$W638,"COD collected exceeds amount","OK")))))))))))),"Review row")</f>
        <v/>
      </c>
    </row>
    <row r="639">
      <c r="A639" s="51" t="n"/>
      <c r="B639" s="26" t="n"/>
      <c r="C639" s="27" t="n"/>
      <c r="D639" s="26" t="n"/>
      <c r="E639" s="26" t="n"/>
      <c r="F639" s="28" t="n"/>
      <c r="G639" s="26" t="n"/>
      <c r="H639" s="26" t="n"/>
      <c r="I639" s="29" t="n"/>
      <c r="J639" s="30" t="n"/>
      <c r="K639" s="30" t="n"/>
      <c r="L639" s="26" t="n"/>
      <c r="M639" s="26" t="n"/>
      <c r="N639" s="27" t="n"/>
      <c r="O639" s="52" t="n"/>
      <c r="P639" s="52" t="n"/>
      <c r="Q639" s="30" t="n"/>
      <c r="R639" s="30" t="n"/>
      <c r="S639" s="30" t="n"/>
      <c r="T639" s="26" t="n"/>
      <c r="U639" s="26" t="n"/>
      <c r="V639" s="28" t="n"/>
      <c r="W639" s="32" t="n"/>
      <c r="X639" s="32" t="n"/>
      <c r="Y639" s="33">
        <f>IFERROR(IF(OR($R639="",$S639=""),"",ROUND(MOD($S639-$R639,1)*1440,0)),"")</f>
        <v/>
      </c>
      <c r="Z639" s="11">
        <f>IFERROR(IF(OR($T639&lt;&gt;"Delivered",$S639="",$K639=""),"",IF($S639&lt;=$K639,"Yes","No")),"")</f>
        <v/>
      </c>
      <c r="AA639" s="33">
        <f>IFERROR(IF(OR($T639&lt;&gt;"Delivered",$S639="",$K639=""),"",ROUND(MAX(0,($S639-$K639)*1440),0)),"")</f>
        <v/>
      </c>
      <c r="AB639" s="53">
        <f>IFERROR(IF(OR($P639="",$O639=""),"",$P639-$O639),"")</f>
        <v/>
      </c>
      <c r="AC639" s="35">
        <f>IFERROR(IF($P639="","",ROUND($P639*'Settings'!$B$6,2)),"")</f>
        <v/>
      </c>
      <c r="AD639" s="35">
        <f>IFERROR(IF($W639="","",MAX(0,$W639-IF($X639="",0,$X639))),"")</f>
        <v/>
      </c>
      <c r="AE639" s="16">
        <f>IFERROR(IF(COUNTA($A639:$X639)=0,"",IF(OR($A639="",$B639="",$C639="",$D639="",$E639="",$F639="",$G639="",$H639="",$I639="",$L639="",$M639="",$N639="",$T639=""),"Missing required field",IF(COUNTIFS($A$4:$A$1000,$A639,$B$4:$B$1000,$B639,$C$4:$C$1000,$C639)&gt;1,"Duplicate route stop",IF(OR($J639="",$K639=""),"Missing delivery window",IF($K639&lt;=$J639,"Invalid delivery window",IF(IFERROR(INDEX('Fleet Roster'!$C$4:$C$103,MATCH($L639,'Fleet Roster'!$A$4:$A$103,0)),"Not found")&lt;&gt;"Active","Driver not active",IF(IFERROR(INDEX('Fleet Roster'!$I$4:$I$103,MATCH($M639,'Fleet Roster'!$E$4:$E$103,0)),"Not found")&lt;&gt;"Active","Vehicle unavailable",IF(AND($T639="Delivered",OR($S639="",$P639="")),"Delivered row incomplete",IF(AND(OR($T639="Attempted",$T639="Exception"),$U639=""),"Missing exception code",IF(OR(NOT(ISNUMBER($N639)),$N639&lt;0,$N639&gt;'Settings'!$B$9),"Invalid package count",IF(OR(NOT(ISNUMBER($O639)),AND($P639&lt;&gt;"",NOT(ISNUMBER($P639))),$O639&lt;0,$O639&gt;'Settings'!$B$10,$P639&lt;0,$P639&gt;'Settings'!$B$10),"Invalid miles",IF($X639&gt;$W639,"COD collected exceeds amount","OK")))))))))))),"Review row")</f>
        <v/>
      </c>
    </row>
    <row r="640">
      <c r="A640" s="51" t="n"/>
      <c r="B640" s="26" t="n"/>
      <c r="C640" s="27" t="n"/>
      <c r="D640" s="26" t="n"/>
      <c r="E640" s="26" t="n"/>
      <c r="F640" s="28" t="n"/>
      <c r="G640" s="26" t="n"/>
      <c r="H640" s="26" t="n"/>
      <c r="I640" s="29" t="n"/>
      <c r="J640" s="30" t="n"/>
      <c r="K640" s="30" t="n"/>
      <c r="L640" s="26" t="n"/>
      <c r="M640" s="26" t="n"/>
      <c r="N640" s="27" t="n"/>
      <c r="O640" s="52" t="n"/>
      <c r="P640" s="52" t="n"/>
      <c r="Q640" s="30" t="n"/>
      <c r="R640" s="30" t="n"/>
      <c r="S640" s="30" t="n"/>
      <c r="T640" s="26" t="n"/>
      <c r="U640" s="26" t="n"/>
      <c r="V640" s="28" t="n"/>
      <c r="W640" s="32" t="n"/>
      <c r="X640" s="32" t="n"/>
      <c r="Y640" s="33">
        <f>IFERROR(IF(OR($R640="",$S640=""),"",ROUND(MOD($S640-$R640,1)*1440,0)),"")</f>
        <v/>
      </c>
      <c r="Z640" s="11">
        <f>IFERROR(IF(OR($T640&lt;&gt;"Delivered",$S640="",$K640=""),"",IF($S640&lt;=$K640,"Yes","No")),"")</f>
        <v/>
      </c>
      <c r="AA640" s="33">
        <f>IFERROR(IF(OR($T640&lt;&gt;"Delivered",$S640="",$K640=""),"",ROUND(MAX(0,($S640-$K640)*1440),0)),"")</f>
        <v/>
      </c>
      <c r="AB640" s="53">
        <f>IFERROR(IF(OR($P640="",$O640=""),"",$P640-$O640),"")</f>
        <v/>
      </c>
      <c r="AC640" s="35">
        <f>IFERROR(IF($P640="","",ROUND($P640*'Settings'!$B$6,2)),"")</f>
        <v/>
      </c>
      <c r="AD640" s="35">
        <f>IFERROR(IF($W640="","",MAX(0,$W640-IF($X640="",0,$X640))),"")</f>
        <v/>
      </c>
      <c r="AE640" s="16">
        <f>IFERROR(IF(COUNTA($A640:$X640)=0,"",IF(OR($A640="",$B640="",$C640="",$D640="",$E640="",$F640="",$G640="",$H640="",$I640="",$L640="",$M640="",$N640="",$T640=""),"Missing required field",IF(COUNTIFS($A$4:$A$1000,$A640,$B$4:$B$1000,$B640,$C$4:$C$1000,$C640)&gt;1,"Duplicate route stop",IF(OR($J640="",$K640=""),"Missing delivery window",IF($K640&lt;=$J640,"Invalid delivery window",IF(IFERROR(INDEX('Fleet Roster'!$C$4:$C$103,MATCH($L640,'Fleet Roster'!$A$4:$A$103,0)),"Not found")&lt;&gt;"Active","Driver not active",IF(IFERROR(INDEX('Fleet Roster'!$I$4:$I$103,MATCH($M640,'Fleet Roster'!$E$4:$E$103,0)),"Not found")&lt;&gt;"Active","Vehicle unavailable",IF(AND($T640="Delivered",OR($S640="",$P640="")),"Delivered row incomplete",IF(AND(OR($T640="Attempted",$T640="Exception"),$U640=""),"Missing exception code",IF(OR(NOT(ISNUMBER($N640)),$N640&lt;0,$N640&gt;'Settings'!$B$9),"Invalid package count",IF(OR(NOT(ISNUMBER($O640)),AND($P640&lt;&gt;"",NOT(ISNUMBER($P640))),$O640&lt;0,$O640&gt;'Settings'!$B$10,$P640&lt;0,$P640&gt;'Settings'!$B$10),"Invalid miles",IF($X640&gt;$W640,"COD collected exceeds amount","OK")))))))))))),"Review row")</f>
        <v/>
      </c>
    </row>
    <row r="641">
      <c r="A641" s="51" t="n"/>
      <c r="B641" s="26" t="n"/>
      <c r="C641" s="27" t="n"/>
      <c r="D641" s="26" t="n"/>
      <c r="E641" s="26" t="n"/>
      <c r="F641" s="28" t="n"/>
      <c r="G641" s="26" t="n"/>
      <c r="H641" s="26" t="n"/>
      <c r="I641" s="29" t="n"/>
      <c r="J641" s="30" t="n"/>
      <c r="K641" s="30" t="n"/>
      <c r="L641" s="26" t="n"/>
      <c r="M641" s="26" t="n"/>
      <c r="N641" s="27" t="n"/>
      <c r="O641" s="52" t="n"/>
      <c r="P641" s="52" t="n"/>
      <c r="Q641" s="30" t="n"/>
      <c r="R641" s="30" t="n"/>
      <c r="S641" s="30" t="n"/>
      <c r="T641" s="26" t="n"/>
      <c r="U641" s="26" t="n"/>
      <c r="V641" s="28" t="n"/>
      <c r="W641" s="32" t="n"/>
      <c r="X641" s="32" t="n"/>
      <c r="Y641" s="33">
        <f>IFERROR(IF(OR($R641="",$S641=""),"",ROUND(MOD($S641-$R641,1)*1440,0)),"")</f>
        <v/>
      </c>
      <c r="Z641" s="11">
        <f>IFERROR(IF(OR($T641&lt;&gt;"Delivered",$S641="",$K641=""),"",IF($S641&lt;=$K641,"Yes","No")),"")</f>
        <v/>
      </c>
      <c r="AA641" s="33">
        <f>IFERROR(IF(OR($T641&lt;&gt;"Delivered",$S641="",$K641=""),"",ROUND(MAX(0,($S641-$K641)*1440),0)),"")</f>
        <v/>
      </c>
      <c r="AB641" s="53">
        <f>IFERROR(IF(OR($P641="",$O641=""),"",$P641-$O641),"")</f>
        <v/>
      </c>
      <c r="AC641" s="35">
        <f>IFERROR(IF($P641="","",ROUND($P641*'Settings'!$B$6,2)),"")</f>
        <v/>
      </c>
      <c r="AD641" s="35">
        <f>IFERROR(IF($W641="","",MAX(0,$W641-IF($X641="",0,$X641))),"")</f>
        <v/>
      </c>
      <c r="AE641" s="16">
        <f>IFERROR(IF(COUNTA($A641:$X641)=0,"",IF(OR($A641="",$B641="",$C641="",$D641="",$E641="",$F641="",$G641="",$H641="",$I641="",$L641="",$M641="",$N641="",$T641=""),"Missing required field",IF(COUNTIFS($A$4:$A$1000,$A641,$B$4:$B$1000,$B641,$C$4:$C$1000,$C641)&gt;1,"Duplicate route stop",IF(OR($J641="",$K641=""),"Missing delivery window",IF($K641&lt;=$J641,"Invalid delivery window",IF(IFERROR(INDEX('Fleet Roster'!$C$4:$C$103,MATCH($L641,'Fleet Roster'!$A$4:$A$103,0)),"Not found")&lt;&gt;"Active","Driver not active",IF(IFERROR(INDEX('Fleet Roster'!$I$4:$I$103,MATCH($M641,'Fleet Roster'!$E$4:$E$103,0)),"Not found")&lt;&gt;"Active","Vehicle unavailable",IF(AND($T641="Delivered",OR($S641="",$P641="")),"Delivered row incomplete",IF(AND(OR($T641="Attempted",$T641="Exception"),$U641=""),"Missing exception code",IF(OR(NOT(ISNUMBER($N641)),$N641&lt;0,$N641&gt;'Settings'!$B$9),"Invalid package count",IF(OR(NOT(ISNUMBER($O641)),AND($P641&lt;&gt;"",NOT(ISNUMBER($P641))),$O641&lt;0,$O641&gt;'Settings'!$B$10,$P641&lt;0,$P641&gt;'Settings'!$B$10),"Invalid miles",IF($X641&gt;$W641,"COD collected exceeds amount","OK")))))))))))),"Review row")</f>
        <v/>
      </c>
    </row>
    <row r="642">
      <c r="A642" s="51" t="n"/>
      <c r="B642" s="26" t="n"/>
      <c r="C642" s="27" t="n"/>
      <c r="D642" s="26" t="n"/>
      <c r="E642" s="26" t="n"/>
      <c r="F642" s="28" t="n"/>
      <c r="G642" s="26" t="n"/>
      <c r="H642" s="26" t="n"/>
      <c r="I642" s="29" t="n"/>
      <c r="J642" s="30" t="n"/>
      <c r="K642" s="30" t="n"/>
      <c r="L642" s="26" t="n"/>
      <c r="M642" s="26" t="n"/>
      <c r="N642" s="27" t="n"/>
      <c r="O642" s="52" t="n"/>
      <c r="P642" s="52" t="n"/>
      <c r="Q642" s="30" t="n"/>
      <c r="R642" s="30" t="n"/>
      <c r="S642" s="30" t="n"/>
      <c r="T642" s="26" t="n"/>
      <c r="U642" s="26" t="n"/>
      <c r="V642" s="28" t="n"/>
      <c r="W642" s="32" t="n"/>
      <c r="X642" s="32" t="n"/>
      <c r="Y642" s="33">
        <f>IFERROR(IF(OR($R642="",$S642=""),"",ROUND(MOD($S642-$R642,1)*1440,0)),"")</f>
        <v/>
      </c>
      <c r="Z642" s="11">
        <f>IFERROR(IF(OR($T642&lt;&gt;"Delivered",$S642="",$K642=""),"",IF($S642&lt;=$K642,"Yes","No")),"")</f>
        <v/>
      </c>
      <c r="AA642" s="33">
        <f>IFERROR(IF(OR($T642&lt;&gt;"Delivered",$S642="",$K642=""),"",ROUND(MAX(0,($S642-$K642)*1440),0)),"")</f>
        <v/>
      </c>
      <c r="AB642" s="53">
        <f>IFERROR(IF(OR($P642="",$O642=""),"",$P642-$O642),"")</f>
        <v/>
      </c>
      <c r="AC642" s="35">
        <f>IFERROR(IF($P642="","",ROUND($P642*'Settings'!$B$6,2)),"")</f>
        <v/>
      </c>
      <c r="AD642" s="35">
        <f>IFERROR(IF($W642="","",MAX(0,$W642-IF($X642="",0,$X642))),"")</f>
        <v/>
      </c>
      <c r="AE642" s="16">
        <f>IFERROR(IF(COUNTA($A642:$X642)=0,"",IF(OR($A642="",$B642="",$C642="",$D642="",$E642="",$F642="",$G642="",$H642="",$I642="",$L642="",$M642="",$N642="",$T642=""),"Missing required field",IF(COUNTIFS($A$4:$A$1000,$A642,$B$4:$B$1000,$B642,$C$4:$C$1000,$C642)&gt;1,"Duplicate route stop",IF(OR($J642="",$K642=""),"Missing delivery window",IF($K642&lt;=$J642,"Invalid delivery window",IF(IFERROR(INDEX('Fleet Roster'!$C$4:$C$103,MATCH($L642,'Fleet Roster'!$A$4:$A$103,0)),"Not found")&lt;&gt;"Active","Driver not active",IF(IFERROR(INDEX('Fleet Roster'!$I$4:$I$103,MATCH($M642,'Fleet Roster'!$E$4:$E$103,0)),"Not found")&lt;&gt;"Active","Vehicle unavailable",IF(AND($T642="Delivered",OR($S642="",$P642="")),"Delivered row incomplete",IF(AND(OR($T642="Attempted",$T642="Exception"),$U642=""),"Missing exception code",IF(OR(NOT(ISNUMBER($N642)),$N642&lt;0,$N642&gt;'Settings'!$B$9),"Invalid package count",IF(OR(NOT(ISNUMBER($O642)),AND($P642&lt;&gt;"",NOT(ISNUMBER($P642))),$O642&lt;0,$O642&gt;'Settings'!$B$10,$P642&lt;0,$P642&gt;'Settings'!$B$10),"Invalid miles",IF($X642&gt;$W642,"COD collected exceeds amount","OK")))))))))))),"Review row")</f>
        <v/>
      </c>
    </row>
    <row r="643">
      <c r="A643" s="51" t="n"/>
      <c r="B643" s="26" t="n"/>
      <c r="C643" s="27" t="n"/>
      <c r="D643" s="26" t="n"/>
      <c r="E643" s="26" t="n"/>
      <c r="F643" s="28" t="n"/>
      <c r="G643" s="26" t="n"/>
      <c r="H643" s="26" t="n"/>
      <c r="I643" s="29" t="n"/>
      <c r="J643" s="30" t="n"/>
      <c r="K643" s="30" t="n"/>
      <c r="L643" s="26" t="n"/>
      <c r="M643" s="26" t="n"/>
      <c r="N643" s="27" t="n"/>
      <c r="O643" s="52" t="n"/>
      <c r="P643" s="52" t="n"/>
      <c r="Q643" s="30" t="n"/>
      <c r="R643" s="30" t="n"/>
      <c r="S643" s="30" t="n"/>
      <c r="T643" s="26" t="n"/>
      <c r="U643" s="26" t="n"/>
      <c r="V643" s="28" t="n"/>
      <c r="W643" s="32" t="n"/>
      <c r="X643" s="32" t="n"/>
      <c r="Y643" s="33">
        <f>IFERROR(IF(OR($R643="",$S643=""),"",ROUND(MOD($S643-$R643,1)*1440,0)),"")</f>
        <v/>
      </c>
      <c r="Z643" s="11">
        <f>IFERROR(IF(OR($T643&lt;&gt;"Delivered",$S643="",$K643=""),"",IF($S643&lt;=$K643,"Yes","No")),"")</f>
        <v/>
      </c>
      <c r="AA643" s="33">
        <f>IFERROR(IF(OR($T643&lt;&gt;"Delivered",$S643="",$K643=""),"",ROUND(MAX(0,($S643-$K643)*1440),0)),"")</f>
        <v/>
      </c>
      <c r="AB643" s="53">
        <f>IFERROR(IF(OR($P643="",$O643=""),"",$P643-$O643),"")</f>
        <v/>
      </c>
      <c r="AC643" s="35">
        <f>IFERROR(IF($P643="","",ROUND($P643*'Settings'!$B$6,2)),"")</f>
        <v/>
      </c>
      <c r="AD643" s="35">
        <f>IFERROR(IF($W643="","",MAX(0,$W643-IF($X643="",0,$X643))),"")</f>
        <v/>
      </c>
      <c r="AE643" s="16">
        <f>IFERROR(IF(COUNTA($A643:$X643)=0,"",IF(OR($A643="",$B643="",$C643="",$D643="",$E643="",$F643="",$G643="",$H643="",$I643="",$L643="",$M643="",$N643="",$T643=""),"Missing required field",IF(COUNTIFS($A$4:$A$1000,$A643,$B$4:$B$1000,$B643,$C$4:$C$1000,$C643)&gt;1,"Duplicate route stop",IF(OR($J643="",$K643=""),"Missing delivery window",IF($K643&lt;=$J643,"Invalid delivery window",IF(IFERROR(INDEX('Fleet Roster'!$C$4:$C$103,MATCH($L643,'Fleet Roster'!$A$4:$A$103,0)),"Not found")&lt;&gt;"Active","Driver not active",IF(IFERROR(INDEX('Fleet Roster'!$I$4:$I$103,MATCH($M643,'Fleet Roster'!$E$4:$E$103,0)),"Not found")&lt;&gt;"Active","Vehicle unavailable",IF(AND($T643="Delivered",OR($S643="",$P643="")),"Delivered row incomplete",IF(AND(OR($T643="Attempted",$T643="Exception"),$U643=""),"Missing exception code",IF(OR(NOT(ISNUMBER($N643)),$N643&lt;0,$N643&gt;'Settings'!$B$9),"Invalid package count",IF(OR(NOT(ISNUMBER($O643)),AND($P643&lt;&gt;"",NOT(ISNUMBER($P643))),$O643&lt;0,$O643&gt;'Settings'!$B$10,$P643&lt;0,$P643&gt;'Settings'!$B$10),"Invalid miles",IF($X643&gt;$W643,"COD collected exceeds amount","OK")))))))))))),"Review row")</f>
        <v/>
      </c>
    </row>
    <row r="644">
      <c r="A644" s="51" t="n"/>
      <c r="B644" s="26" t="n"/>
      <c r="C644" s="27" t="n"/>
      <c r="D644" s="26" t="n"/>
      <c r="E644" s="26" t="n"/>
      <c r="F644" s="28" t="n"/>
      <c r="G644" s="26" t="n"/>
      <c r="H644" s="26" t="n"/>
      <c r="I644" s="29" t="n"/>
      <c r="J644" s="30" t="n"/>
      <c r="K644" s="30" t="n"/>
      <c r="L644" s="26" t="n"/>
      <c r="M644" s="26" t="n"/>
      <c r="N644" s="27" t="n"/>
      <c r="O644" s="52" t="n"/>
      <c r="P644" s="52" t="n"/>
      <c r="Q644" s="30" t="n"/>
      <c r="R644" s="30" t="n"/>
      <c r="S644" s="30" t="n"/>
      <c r="T644" s="26" t="n"/>
      <c r="U644" s="26" t="n"/>
      <c r="V644" s="28" t="n"/>
      <c r="W644" s="32" t="n"/>
      <c r="X644" s="32" t="n"/>
      <c r="Y644" s="33">
        <f>IFERROR(IF(OR($R644="",$S644=""),"",ROUND(MOD($S644-$R644,1)*1440,0)),"")</f>
        <v/>
      </c>
      <c r="Z644" s="11">
        <f>IFERROR(IF(OR($T644&lt;&gt;"Delivered",$S644="",$K644=""),"",IF($S644&lt;=$K644,"Yes","No")),"")</f>
        <v/>
      </c>
      <c r="AA644" s="33">
        <f>IFERROR(IF(OR($T644&lt;&gt;"Delivered",$S644="",$K644=""),"",ROUND(MAX(0,($S644-$K644)*1440),0)),"")</f>
        <v/>
      </c>
      <c r="AB644" s="53">
        <f>IFERROR(IF(OR($P644="",$O644=""),"",$P644-$O644),"")</f>
        <v/>
      </c>
      <c r="AC644" s="35">
        <f>IFERROR(IF($P644="","",ROUND($P644*'Settings'!$B$6,2)),"")</f>
        <v/>
      </c>
      <c r="AD644" s="35">
        <f>IFERROR(IF($W644="","",MAX(0,$W644-IF($X644="",0,$X644))),"")</f>
        <v/>
      </c>
      <c r="AE644" s="16">
        <f>IFERROR(IF(COUNTA($A644:$X644)=0,"",IF(OR($A644="",$B644="",$C644="",$D644="",$E644="",$F644="",$G644="",$H644="",$I644="",$L644="",$M644="",$N644="",$T644=""),"Missing required field",IF(COUNTIFS($A$4:$A$1000,$A644,$B$4:$B$1000,$B644,$C$4:$C$1000,$C644)&gt;1,"Duplicate route stop",IF(OR($J644="",$K644=""),"Missing delivery window",IF($K644&lt;=$J644,"Invalid delivery window",IF(IFERROR(INDEX('Fleet Roster'!$C$4:$C$103,MATCH($L644,'Fleet Roster'!$A$4:$A$103,0)),"Not found")&lt;&gt;"Active","Driver not active",IF(IFERROR(INDEX('Fleet Roster'!$I$4:$I$103,MATCH($M644,'Fleet Roster'!$E$4:$E$103,0)),"Not found")&lt;&gt;"Active","Vehicle unavailable",IF(AND($T644="Delivered",OR($S644="",$P644="")),"Delivered row incomplete",IF(AND(OR($T644="Attempted",$T644="Exception"),$U644=""),"Missing exception code",IF(OR(NOT(ISNUMBER($N644)),$N644&lt;0,$N644&gt;'Settings'!$B$9),"Invalid package count",IF(OR(NOT(ISNUMBER($O644)),AND($P644&lt;&gt;"",NOT(ISNUMBER($P644))),$O644&lt;0,$O644&gt;'Settings'!$B$10,$P644&lt;0,$P644&gt;'Settings'!$B$10),"Invalid miles",IF($X644&gt;$W644,"COD collected exceeds amount","OK")))))))))))),"Review row")</f>
        <v/>
      </c>
    </row>
    <row r="645">
      <c r="A645" s="51" t="n"/>
      <c r="B645" s="26" t="n"/>
      <c r="C645" s="27" t="n"/>
      <c r="D645" s="26" t="n"/>
      <c r="E645" s="26" t="n"/>
      <c r="F645" s="28" t="n"/>
      <c r="G645" s="26" t="n"/>
      <c r="H645" s="26" t="n"/>
      <c r="I645" s="29" t="n"/>
      <c r="J645" s="30" t="n"/>
      <c r="K645" s="30" t="n"/>
      <c r="L645" s="26" t="n"/>
      <c r="M645" s="26" t="n"/>
      <c r="N645" s="27" t="n"/>
      <c r="O645" s="52" t="n"/>
      <c r="P645" s="52" t="n"/>
      <c r="Q645" s="30" t="n"/>
      <c r="R645" s="30" t="n"/>
      <c r="S645" s="30" t="n"/>
      <c r="T645" s="26" t="n"/>
      <c r="U645" s="26" t="n"/>
      <c r="V645" s="28" t="n"/>
      <c r="W645" s="32" t="n"/>
      <c r="X645" s="32" t="n"/>
      <c r="Y645" s="33">
        <f>IFERROR(IF(OR($R645="",$S645=""),"",ROUND(MOD($S645-$R645,1)*1440,0)),"")</f>
        <v/>
      </c>
      <c r="Z645" s="11">
        <f>IFERROR(IF(OR($T645&lt;&gt;"Delivered",$S645="",$K645=""),"",IF($S645&lt;=$K645,"Yes","No")),"")</f>
        <v/>
      </c>
      <c r="AA645" s="33">
        <f>IFERROR(IF(OR($T645&lt;&gt;"Delivered",$S645="",$K645=""),"",ROUND(MAX(0,($S645-$K645)*1440),0)),"")</f>
        <v/>
      </c>
      <c r="AB645" s="53">
        <f>IFERROR(IF(OR($P645="",$O645=""),"",$P645-$O645),"")</f>
        <v/>
      </c>
      <c r="AC645" s="35">
        <f>IFERROR(IF($P645="","",ROUND($P645*'Settings'!$B$6,2)),"")</f>
        <v/>
      </c>
      <c r="AD645" s="35">
        <f>IFERROR(IF($W645="","",MAX(0,$W645-IF($X645="",0,$X645))),"")</f>
        <v/>
      </c>
      <c r="AE645" s="16">
        <f>IFERROR(IF(COUNTA($A645:$X645)=0,"",IF(OR($A645="",$B645="",$C645="",$D645="",$E645="",$F645="",$G645="",$H645="",$I645="",$L645="",$M645="",$N645="",$T645=""),"Missing required field",IF(COUNTIFS($A$4:$A$1000,$A645,$B$4:$B$1000,$B645,$C$4:$C$1000,$C645)&gt;1,"Duplicate route stop",IF(OR($J645="",$K645=""),"Missing delivery window",IF($K645&lt;=$J645,"Invalid delivery window",IF(IFERROR(INDEX('Fleet Roster'!$C$4:$C$103,MATCH($L645,'Fleet Roster'!$A$4:$A$103,0)),"Not found")&lt;&gt;"Active","Driver not active",IF(IFERROR(INDEX('Fleet Roster'!$I$4:$I$103,MATCH($M645,'Fleet Roster'!$E$4:$E$103,0)),"Not found")&lt;&gt;"Active","Vehicle unavailable",IF(AND($T645="Delivered",OR($S645="",$P645="")),"Delivered row incomplete",IF(AND(OR($T645="Attempted",$T645="Exception"),$U645=""),"Missing exception code",IF(OR(NOT(ISNUMBER($N645)),$N645&lt;0,$N645&gt;'Settings'!$B$9),"Invalid package count",IF(OR(NOT(ISNUMBER($O645)),AND($P645&lt;&gt;"",NOT(ISNUMBER($P645))),$O645&lt;0,$O645&gt;'Settings'!$B$10,$P645&lt;0,$P645&gt;'Settings'!$B$10),"Invalid miles",IF($X645&gt;$W645,"COD collected exceeds amount","OK")))))))))))),"Review row")</f>
        <v/>
      </c>
    </row>
    <row r="646">
      <c r="A646" s="51" t="n"/>
      <c r="B646" s="26" t="n"/>
      <c r="C646" s="27" t="n"/>
      <c r="D646" s="26" t="n"/>
      <c r="E646" s="26" t="n"/>
      <c r="F646" s="28" t="n"/>
      <c r="G646" s="26" t="n"/>
      <c r="H646" s="26" t="n"/>
      <c r="I646" s="29" t="n"/>
      <c r="J646" s="30" t="n"/>
      <c r="K646" s="30" t="n"/>
      <c r="L646" s="26" t="n"/>
      <c r="M646" s="26" t="n"/>
      <c r="N646" s="27" t="n"/>
      <c r="O646" s="52" t="n"/>
      <c r="P646" s="52" t="n"/>
      <c r="Q646" s="30" t="n"/>
      <c r="R646" s="30" t="n"/>
      <c r="S646" s="30" t="n"/>
      <c r="T646" s="26" t="n"/>
      <c r="U646" s="26" t="n"/>
      <c r="V646" s="28" t="n"/>
      <c r="W646" s="32" t="n"/>
      <c r="X646" s="32" t="n"/>
      <c r="Y646" s="33">
        <f>IFERROR(IF(OR($R646="",$S646=""),"",ROUND(MOD($S646-$R646,1)*1440,0)),"")</f>
        <v/>
      </c>
      <c r="Z646" s="11">
        <f>IFERROR(IF(OR($T646&lt;&gt;"Delivered",$S646="",$K646=""),"",IF($S646&lt;=$K646,"Yes","No")),"")</f>
        <v/>
      </c>
      <c r="AA646" s="33">
        <f>IFERROR(IF(OR($T646&lt;&gt;"Delivered",$S646="",$K646=""),"",ROUND(MAX(0,($S646-$K646)*1440),0)),"")</f>
        <v/>
      </c>
      <c r="AB646" s="53">
        <f>IFERROR(IF(OR($P646="",$O646=""),"",$P646-$O646),"")</f>
        <v/>
      </c>
      <c r="AC646" s="35">
        <f>IFERROR(IF($P646="","",ROUND($P646*'Settings'!$B$6,2)),"")</f>
        <v/>
      </c>
      <c r="AD646" s="35">
        <f>IFERROR(IF($W646="","",MAX(0,$W646-IF($X646="",0,$X646))),"")</f>
        <v/>
      </c>
      <c r="AE646" s="16">
        <f>IFERROR(IF(COUNTA($A646:$X646)=0,"",IF(OR($A646="",$B646="",$C646="",$D646="",$E646="",$F646="",$G646="",$H646="",$I646="",$L646="",$M646="",$N646="",$T646=""),"Missing required field",IF(COUNTIFS($A$4:$A$1000,$A646,$B$4:$B$1000,$B646,$C$4:$C$1000,$C646)&gt;1,"Duplicate route stop",IF(OR($J646="",$K646=""),"Missing delivery window",IF($K646&lt;=$J646,"Invalid delivery window",IF(IFERROR(INDEX('Fleet Roster'!$C$4:$C$103,MATCH($L646,'Fleet Roster'!$A$4:$A$103,0)),"Not found")&lt;&gt;"Active","Driver not active",IF(IFERROR(INDEX('Fleet Roster'!$I$4:$I$103,MATCH($M646,'Fleet Roster'!$E$4:$E$103,0)),"Not found")&lt;&gt;"Active","Vehicle unavailable",IF(AND($T646="Delivered",OR($S646="",$P646="")),"Delivered row incomplete",IF(AND(OR($T646="Attempted",$T646="Exception"),$U646=""),"Missing exception code",IF(OR(NOT(ISNUMBER($N646)),$N646&lt;0,$N646&gt;'Settings'!$B$9),"Invalid package count",IF(OR(NOT(ISNUMBER($O646)),AND($P646&lt;&gt;"",NOT(ISNUMBER($P646))),$O646&lt;0,$O646&gt;'Settings'!$B$10,$P646&lt;0,$P646&gt;'Settings'!$B$10),"Invalid miles",IF($X646&gt;$W646,"COD collected exceeds amount","OK")))))))))))),"Review row")</f>
        <v/>
      </c>
    </row>
    <row r="647">
      <c r="A647" s="51" t="n"/>
      <c r="B647" s="26" t="n"/>
      <c r="C647" s="27" t="n"/>
      <c r="D647" s="26" t="n"/>
      <c r="E647" s="26" t="n"/>
      <c r="F647" s="28" t="n"/>
      <c r="G647" s="26" t="n"/>
      <c r="H647" s="26" t="n"/>
      <c r="I647" s="29" t="n"/>
      <c r="J647" s="30" t="n"/>
      <c r="K647" s="30" t="n"/>
      <c r="L647" s="26" t="n"/>
      <c r="M647" s="26" t="n"/>
      <c r="N647" s="27" t="n"/>
      <c r="O647" s="52" t="n"/>
      <c r="P647" s="52" t="n"/>
      <c r="Q647" s="30" t="n"/>
      <c r="R647" s="30" t="n"/>
      <c r="S647" s="30" t="n"/>
      <c r="T647" s="26" t="n"/>
      <c r="U647" s="26" t="n"/>
      <c r="V647" s="28" t="n"/>
      <c r="W647" s="32" t="n"/>
      <c r="X647" s="32" t="n"/>
      <c r="Y647" s="33">
        <f>IFERROR(IF(OR($R647="",$S647=""),"",ROUND(MOD($S647-$R647,1)*1440,0)),"")</f>
        <v/>
      </c>
      <c r="Z647" s="11">
        <f>IFERROR(IF(OR($T647&lt;&gt;"Delivered",$S647="",$K647=""),"",IF($S647&lt;=$K647,"Yes","No")),"")</f>
        <v/>
      </c>
      <c r="AA647" s="33">
        <f>IFERROR(IF(OR($T647&lt;&gt;"Delivered",$S647="",$K647=""),"",ROUND(MAX(0,($S647-$K647)*1440),0)),"")</f>
        <v/>
      </c>
      <c r="AB647" s="53">
        <f>IFERROR(IF(OR($P647="",$O647=""),"",$P647-$O647),"")</f>
        <v/>
      </c>
      <c r="AC647" s="35">
        <f>IFERROR(IF($P647="","",ROUND($P647*'Settings'!$B$6,2)),"")</f>
        <v/>
      </c>
      <c r="AD647" s="35">
        <f>IFERROR(IF($W647="","",MAX(0,$W647-IF($X647="",0,$X647))),"")</f>
        <v/>
      </c>
      <c r="AE647" s="16">
        <f>IFERROR(IF(COUNTA($A647:$X647)=0,"",IF(OR($A647="",$B647="",$C647="",$D647="",$E647="",$F647="",$G647="",$H647="",$I647="",$L647="",$M647="",$N647="",$T647=""),"Missing required field",IF(COUNTIFS($A$4:$A$1000,$A647,$B$4:$B$1000,$B647,$C$4:$C$1000,$C647)&gt;1,"Duplicate route stop",IF(OR($J647="",$K647=""),"Missing delivery window",IF($K647&lt;=$J647,"Invalid delivery window",IF(IFERROR(INDEX('Fleet Roster'!$C$4:$C$103,MATCH($L647,'Fleet Roster'!$A$4:$A$103,0)),"Not found")&lt;&gt;"Active","Driver not active",IF(IFERROR(INDEX('Fleet Roster'!$I$4:$I$103,MATCH($M647,'Fleet Roster'!$E$4:$E$103,0)),"Not found")&lt;&gt;"Active","Vehicle unavailable",IF(AND($T647="Delivered",OR($S647="",$P647="")),"Delivered row incomplete",IF(AND(OR($T647="Attempted",$T647="Exception"),$U647=""),"Missing exception code",IF(OR(NOT(ISNUMBER($N647)),$N647&lt;0,$N647&gt;'Settings'!$B$9),"Invalid package count",IF(OR(NOT(ISNUMBER($O647)),AND($P647&lt;&gt;"",NOT(ISNUMBER($P647))),$O647&lt;0,$O647&gt;'Settings'!$B$10,$P647&lt;0,$P647&gt;'Settings'!$B$10),"Invalid miles",IF($X647&gt;$W647,"COD collected exceeds amount","OK")))))))))))),"Review row")</f>
        <v/>
      </c>
    </row>
    <row r="648">
      <c r="A648" s="51" t="n"/>
      <c r="B648" s="26" t="n"/>
      <c r="C648" s="27" t="n"/>
      <c r="D648" s="26" t="n"/>
      <c r="E648" s="26" t="n"/>
      <c r="F648" s="28" t="n"/>
      <c r="G648" s="26" t="n"/>
      <c r="H648" s="26" t="n"/>
      <c r="I648" s="29" t="n"/>
      <c r="J648" s="30" t="n"/>
      <c r="K648" s="30" t="n"/>
      <c r="L648" s="26" t="n"/>
      <c r="M648" s="26" t="n"/>
      <c r="N648" s="27" t="n"/>
      <c r="O648" s="52" t="n"/>
      <c r="P648" s="52" t="n"/>
      <c r="Q648" s="30" t="n"/>
      <c r="R648" s="30" t="n"/>
      <c r="S648" s="30" t="n"/>
      <c r="T648" s="26" t="n"/>
      <c r="U648" s="26" t="n"/>
      <c r="V648" s="28" t="n"/>
      <c r="W648" s="32" t="n"/>
      <c r="X648" s="32" t="n"/>
      <c r="Y648" s="33">
        <f>IFERROR(IF(OR($R648="",$S648=""),"",ROUND(MOD($S648-$R648,1)*1440,0)),"")</f>
        <v/>
      </c>
      <c r="Z648" s="11">
        <f>IFERROR(IF(OR($T648&lt;&gt;"Delivered",$S648="",$K648=""),"",IF($S648&lt;=$K648,"Yes","No")),"")</f>
        <v/>
      </c>
      <c r="AA648" s="33">
        <f>IFERROR(IF(OR($T648&lt;&gt;"Delivered",$S648="",$K648=""),"",ROUND(MAX(0,($S648-$K648)*1440),0)),"")</f>
        <v/>
      </c>
      <c r="AB648" s="53">
        <f>IFERROR(IF(OR($P648="",$O648=""),"",$P648-$O648),"")</f>
        <v/>
      </c>
      <c r="AC648" s="35">
        <f>IFERROR(IF($P648="","",ROUND($P648*'Settings'!$B$6,2)),"")</f>
        <v/>
      </c>
      <c r="AD648" s="35">
        <f>IFERROR(IF($W648="","",MAX(0,$W648-IF($X648="",0,$X648))),"")</f>
        <v/>
      </c>
      <c r="AE648" s="16">
        <f>IFERROR(IF(COUNTA($A648:$X648)=0,"",IF(OR($A648="",$B648="",$C648="",$D648="",$E648="",$F648="",$G648="",$H648="",$I648="",$L648="",$M648="",$N648="",$T648=""),"Missing required field",IF(COUNTIFS($A$4:$A$1000,$A648,$B$4:$B$1000,$B648,$C$4:$C$1000,$C648)&gt;1,"Duplicate route stop",IF(OR($J648="",$K648=""),"Missing delivery window",IF($K648&lt;=$J648,"Invalid delivery window",IF(IFERROR(INDEX('Fleet Roster'!$C$4:$C$103,MATCH($L648,'Fleet Roster'!$A$4:$A$103,0)),"Not found")&lt;&gt;"Active","Driver not active",IF(IFERROR(INDEX('Fleet Roster'!$I$4:$I$103,MATCH($M648,'Fleet Roster'!$E$4:$E$103,0)),"Not found")&lt;&gt;"Active","Vehicle unavailable",IF(AND($T648="Delivered",OR($S648="",$P648="")),"Delivered row incomplete",IF(AND(OR($T648="Attempted",$T648="Exception"),$U648=""),"Missing exception code",IF(OR(NOT(ISNUMBER($N648)),$N648&lt;0,$N648&gt;'Settings'!$B$9),"Invalid package count",IF(OR(NOT(ISNUMBER($O648)),AND($P648&lt;&gt;"",NOT(ISNUMBER($P648))),$O648&lt;0,$O648&gt;'Settings'!$B$10,$P648&lt;0,$P648&gt;'Settings'!$B$10),"Invalid miles",IF($X648&gt;$W648,"COD collected exceeds amount","OK")))))))))))),"Review row")</f>
        <v/>
      </c>
    </row>
    <row r="649">
      <c r="A649" s="51" t="n"/>
      <c r="B649" s="26" t="n"/>
      <c r="C649" s="27" t="n"/>
      <c r="D649" s="26" t="n"/>
      <c r="E649" s="26" t="n"/>
      <c r="F649" s="28" t="n"/>
      <c r="G649" s="26" t="n"/>
      <c r="H649" s="26" t="n"/>
      <c r="I649" s="29" t="n"/>
      <c r="J649" s="30" t="n"/>
      <c r="K649" s="30" t="n"/>
      <c r="L649" s="26" t="n"/>
      <c r="M649" s="26" t="n"/>
      <c r="N649" s="27" t="n"/>
      <c r="O649" s="52" t="n"/>
      <c r="P649" s="52" t="n"/>
      <c r="Q649" s="30" t="n"/>
      <c r="R649" s="30" t="n"/>
      <c r="S649" s="30" t="n"/>
      <c r="T649" s="26" t="n"/>
      <c r="U649" s="26" t="n"/>
      <c r="V649" s="28" t="n"/>
      <c r="W649" s="32" t="n"/>
      <c r="X649" s="32" t="n"/>
      <c r="Y649" s="33">
        <f>IFERROR(IF(OR($R649="",$S649=""),"",ROUND(MOD($S649-$R649,1)*1440,0)),"")</f>
        <v/>
      </c>
      <c r="Z649" s="11">
        <f>IFERROR(IF(OR($T649&lt;&gt;"Delivered",$S649="",$K649=""),"",IF($S649&lt;=$K649,"Yes","No")),"")</f>
        <v/>
      </c>
      <c r="AA649" s="33">
        <f>IFERROR(IF(OR($T649&lt;&gt;"Delivered",$S649="",$K649=""),"",ROUND(MAX(0,($S649-$K649)*1440),0)),"")</f>
        <v/>
      </c>
      <c r="AB649" s="53">
        <f>IFERROR(IF(OR($P649="",$O649=""),"",$P649-$O649),"")</f>
        <v/>
      </c>
      <c r="AC649" s="35">
        <f>IFERROR(IF($P649="","",ROUND($P649*'Settings'!$B$6,2)),"")</f>
        <v/>
      </c>
      <c r="AD649" s="35">
        <f>IFERROR(IF($W649="","",MAX(0,$W649-IF($X649="",0,$X649))),"")</f>
        <v/>
      </c>
      <c r="AE649" s="16">
        <f>IFERROR(IF(COUNTA($A649:$X649)=0,"",IF(OR($A649="",$B649="",$C649="",$D649="",$E649="",$F649="",$G649="",$H649="",$I649="",$L649="",$M649="",$N649="",$T649=""),"Missing required field",IF(COUNTIFS($A$4:$A$1000,$A649,$B$4:$B$1000,$B649,$C$4:$C$1000,$C649)&gt;1,"Duplicate route stop",IF(OR($J649="",$K649=""),"Missing delivery window",IF($K649&lt;=$J649,"Invalid delivery window",IF(IFERROR(INDEX('Fleet Roster'!$C$4:$C$103,MATCH($L649,'Fleet Roster'!$A$4:$A$103,0)),"Not found")&lt;&gt;"Active","Driver not active",IF(IFERROR(INDEX('Fleet Roster'!$I$4:$I$103,MATCH($M649,'Fleet Roster'!$E$4:$E$103,0)),"Not found")&lt;&gt;"Active","Vehicle unavailable",IF(AND($T649="Delivered",OR($S649="",$P649="")),"Delivered row incomplete",IF(AND(OR($T649="Attempted",$T649="Exception"),$U649=""),"Missing exception code",IF(OR(NOT(ISNUMBER($N649)),$N649&lt;0,$N649&gt;'Settings'!$B$9),"Invalid package count",IF(OR(NOT(ISNUMBER($O649)),AND($P649&lt;&gt;"",NOT(ISNUMBER($P649))),$O649&lt;0,$O649&gt;'Settings'!$B$10,$P649&lt;0,$P649&gt;'Settings'!$B$10),"Invalid miles",IF($X649&gt;$W649,"COD collected exceeds amount","OK")))))))))))),"Review row")</f>
        <v/>
      </c>
    </row>
    <row r="650">
      <c r="A650" s="51" t="n"/>
      <c r="B650" s="26" t="n"/>
      <c r="C650" s="27" t="n"/>
      <c r="D650" s="26" t="n"/>
      <c r="E650" s="26" t="n"/>
      <c r="F650" s="28" t="n"/>
      <c r="G650" s="26" t="n"/>
      <c r="H650" s="26" t="n"/>
      <c r="I650" s="29" t="n"/>
      <c r="J650" s="30" t="n"/>
      <c r="K650" s="30" t="n"/>
      <c r="L650" s="26" t="n"/>
      <c r="M650" s="26" t="n"/>
      <c r="N650" s="27" t="n"/>
      <c r="O650" s="52" t="n"/>
      <c r="P650" s="52" t="n"/>
      <c r="Q650" s="30" t="n"/>
      <c r="R650" s="30" t="n"/>
      <c r="S650" s="30" t="n"/>
      <c r="T650" s="26" t="n"/>
      <c r="U650" s="26" t="n"/>
      <c r="V650" s="28" t="n"/>
      <c r="W650" s="32" t="n"/>
      <c r="X650" s="32" t="n"/>
      <c r="Y650" s="33">
        <f>IFERROR(IF(OR($R650="",$S650=""),"",ROUND(MOD($S650-$R650,1)*1440,0)),"")</f>
        <v/>
      </c>
      <c r="Z650" s="11">
        <f>IFERROR(IF(OR($T650&lt;&gt;"Delivered",$S650="",$K650=""),"",IF($S650&lt;=$K650,"Yes","No")),"")</f>
        <v/>
      </c>
      <c r="AA650" s="33">
        <f>IFERROR(IF(OR($T650&lt;&gt;"Delivered",$S650="",$K650=""),"",ROUND(MAX(0,($S650-$K650)*1440),0)),"")</f>
        <v/>
      </c>
      <c r="AB650" s="53">
        <f>IFERROR(IF(OR($P650="",$O650=""),"",$P650-$O650),"")</f>
        <v/>
      </c>
      <c r="AC650" s="35">
        <f>IFERROR(IF($P650="","",ROUND($P650*'Settings'!$B$6,2)),"")</f>
        <v/>
      </c>
      <c r="AD650" s="35">
        <f>IFERROR(IF($W650="","",MAX(0,$W650-IF($X650="",0,$X650))),"")</f>
        <v/>
      </c>
      <c r="AE650" s="16">
        <f>IFERROR(IF(COUNTA($A650:$X650)=0,"",IF(OR($A650="",$B650="",$C650="",$D650="",$E650="",$F650="",$G650="",$H650="",$I650="",$L650="",$M650="",$N650="",$T650=""),"Missing required field",IF(COUNTIFS($A$4:$A$1000,$A650,$B$4:$B$1000,$B650,$C$4:$C$1000,$C650)&gt;1,"Duplicate route stop",IF(OR($J650="",$K650=""),"Missing delivery window",IF($K650&lt;=$J650,"Invalid delivery window",IF(IFERROR(INDEX('Fleet Roster'!$C$4:$C$103,MATCH($L650,'Fleet Roster'!$A$4:$A$103,0)),"Not found")&lt;&gt;"Active","Driver not active",IF(IFERROR(INDEX('Fleet Roster'!$I$4:$I$103,MATCH($M650,'Fleet Roster'!$E$4:$E$103,0)),"Not found")&lt;&gt;"Active","Vehicle unavailable",IF(AND($T650="Delivered",OR($S650="",$P650="")),"Delivered row incomplete",IF(AND(OR($T650="Attempted",$T650="Exception"),$U650=""),"Missing exception code",IF(OR(NOT(ISNUMBER($N650)),$N650&lt;0,$N650&gt;'Settings'!$B$9),"Invalid package count",IF(OR(NOT(ISNUMBER($O650)),AND($P650&lt;&gt;"",NOT(ISNUMBER($P650))),$O650&lt;0,$O650&gt;'Settings'!$B$10,$P650&lt;0,$P650&gt;'Settings'!$B$10),"Invalid miles",IF($X650&gt;$W650,"COD collected exceeds amount","OK")))))))))))),"Review row")</f>
        <v/>
      </c>
    </row>
    <row r="651">
      <c r="A651" s="51" t="n"/>
      <c r="B651" s="26" t="n"/>
      <c r="C651" s="27" t="n"/>
      <c r="D651" s="26" t="n"/>
      <c r="E651" s="26" t="n"/>
      <c r="F651" s="28" t="n"/>
      <c r="G651" s="26" t="n"/>
      <c r="H651" s="26" t="n"/>
      <c r="I651" s="29" t="n"/>
      <c r="J651" s="30" t="n"/>
      <c r="K651" s="30" t="n"/>
      <c r="L651" s="26" t="n"/>
      <c r="M651" s="26" t="n"/>
      <c r="N651" s="27" t="n"/>
      <c r="O651" s="52" t="n"/>
      <c r="P651" s="52" t="n"/>
      <c r="Q651" s="30" t="n"/>
      <c r="R651" s="30" t="n"/>
      <c r="S651" s="30" t="n"/>
      <c r="T651" s="26" t="n"/>
      <c r="U651" s="26" t="n"/>
      <c r="V651" s="28" t="n"/>
      <c r="W651" s="32" t="n"/>
      <c r="X651" s="32" t="n"/>
      <c r="Y651" s="33">
        <f>IFERROR(IF(OR($R651="",$S651=""),"",ROUND(MOD($S651-$R651,1)*1440,0)),"")</f>
        <v/>
      </c>
      <c r="Z651" s="11">
        <f>IFERROR(IF(OR($T651&lt;&gt;"Delivered",$S651="",$K651=""),"",IF($S651&lt;=$K651,"Yes","No")),"")</f>
        <v/>
      </c>
      <c r="AA651" s="33">
        <f>IFERROR(IF(OR($T651&lt;&gt;"Delivered",$S651="",$K651=""),"",ROUND(MAX(0,($S651-$K651)*1440),0)),"")</f>
        <v/>
      </c>
      <c r="AB651" s="53">
        <f>IFERROR(IF(OR($P651="",$O651=""),"",$P651-$O651),"")</f>
        <v/>
      </c>
      <c r="AC651" s="35">
        <f>IFERROR(IF($P651="","",ROUND($P651*'Settings'!$B$6,2)),"")</f>
        <v/>
      </c>
      <c r="AD651" s="35">
        <f>IFERROR(IF($W651="","",MAX(0,$W651-IF($X651="",0,$X651))),"")</f>
        <v/>
      </c>
      <c r="AE651" s="16">
        <f>IFERROR(IF(COUNTA($A651:$X651)=0,"",IF(OR($A651="",$B651="",$C651="",$D651="",$E651="",$F651="",$G651="",$H651="",$I651="",$L651="",$M651="",$N651="",$T651=""),"Missing required field",IF(COUNTIFS($A$4:$A$1000,$A651,$B$4:$B$1000,$B651,$C$4:$C$1000,$C651)&gt;1,"Duplicate route stop",IF(OR($J651="",$K651=""),"Missing delivery window",IF($K651&lt;=$J651,"Invalid delivery window",IF(IFERROR(INDEX('Fleet Roster'!$C$4:$C$103,MATCH($L651,'Fleet Roster'!$A$4:$A$103,0)),"Not found")&lt;&gt;"Active","Driver not active",IF(IFERROR(INDEX('Fleet Roster'!$I$4:$I$103,MATCH($M651,'Fleet Roster'!$E$4:$E$103,0)),"Not found")&lt;&gt;"Active","Vehicle unavailable",IF(AND($T651="Delivered",OR($S651="",$P651="")),"Delivered row incomplete",IF(AND(OR($T651="Attempted",$T651="Exception"),$U651=""),"Missing exception code",IF(OR(NOT(ISNUMBER($N651)),$N651&lt;0,$N651&gt;'Settings'!$B$9),"Invalid package count",IF(OR(NOT(ISNUMBER($O651)),AND($P651&lt;&gt;"",NOT(ISNUMBER($P651))),$O651&lt;0,$O651&gt;'Settings'!$B$10,$P651&lt;0,$P651&gt;'Settings'!$B$10),"Invalid miles",IF($X651&gt;$W651,"COD collected exceeds amount","OK")))))))))))),"Review row")</f>
        <v/>
      </c>
    </row>
    <row r="652">
      <c r="A652" s="51" t="n"/>
      <c r="B652" s="26" t="n"/>
      <c r="C652" s="27" t="n"/>
      <c r="D652" s="26" t="n"/>
      <c r="E652" s="26" t="n"/>
      <c r="F652" s="28" t="n"/>
      <c r="G652" s="26" t="n"/>
      <c r="H652" s="26" t="n"/>
      <c r="I652" s="29" t="n"/>
      <c r="J652" s="30" t="n"/>
      <c r="K652" s="30" t="n"/>
      <c r="L652" s="26" t="n"/>
      <c r="M652" s="26" t="n"/>
      <c r="N652" s="27" t="n"/>
      <c r="O652" s="52" t="n"/>
      <c r="P652" s="52" t="n"/>
      <c r="Q652" s="30" t="n"/>
      <c r="R652" s="30" t="n"/>
      <c r="S652" s="30" t="n"/>
      <c r="T652" s="26" t="n"/>
      <c r="U652" s="26" t="n"/>
      <c r="V652" s="28" t="n"/>
      <c r="W652" s="32" t="n"/>
      <c r="X652" s="32" t="n"/>
      <c r="Y652" s="33">
        <f>IFERROR(IF(OR($R652="",$S652=""),"",ROUND(MOD($S652-$R652,1)*1440,0)),"")</f>
        <v/>
      </c>
      <c r="Z652" s="11">
        <f>IFERROR(IF(OR($T652&lt;&gt;"Delivered",$S652="",$K652=""),"",IF($S652&lt;=$K652,"Yes","No")),"")</f>
        <v/>
      </c>
      <c r="AA652" s="33">
        <f>IFERROR(IF(OR($T652&lt;&gt;"Delivered",$S652="",$K652=""),"",ROUND(MAX(0,($S652-$K652)*1440),0)),"")</f>
        <v/>
      </c>
      <c r="AB652" s="53">
        <f>IFERROR(IF(OR($P652="",$O652=""),"",$P652-$O652),"")</f>
        <v/>
      </c>
      <c r="AC652" s="35">
        <f>IFERROR(IF($P652="","",ROUND($P652*'Settings'!$B$6,2)),"")</f>
        <v/>
      </c>
      <c r="AD652" s="35">
        <f>IFERROR(IF($W652="","",MAX(0,$W652-IF($X652="",0,$X652))),"")</f>
        <v/>
      </c>
      <c r="AE652" s="16">
        <f>IFERROR(IF(COUNTA($A652:$X652)=0,"",IF(OR($A652="",$B652="",$C652="",$D652="",$E652="",$F652="",$G652="",$H652="",$I652="",$L652="",$M652="",$N652="",$T652=""),"Missing required field",IF(COUNTIFS($A$4:$A$1000,$A652,$B$4:$B$1000,$B652,$C$4:$C$1000,$C652)&gt;1,"Duplicate route stop",IF(OR($J652="",$K652=""),"Missing delivery window",IF($K652&lt;=$J652,"Invalid delivery window",IF(IFERROR(INDEX('Fleet Roster'!$C$4:$C$103,MATCH($L652,'Fleet Roster'!$A$4:$A$103,0)),"Not found")&lt;&gt;"Active","Driver not active",IF(IFERROR(INDEX('Fleet Roster'!$I$4:$I$103,MATCH($M652,'Fleet Roster'!$E$4:$E$103,0)),"Not found")&lt;&gt;"Active","Vehicle unavailable",IF(AND($T652="Delivered",OR($S652="",$P652="")),"Delivered row incomplete",IF(AND(OR($T652="Attempted",$T652="Exception"),$U652=""),"Missing exception code",IF(OR(NOT(ISNUMBER($N652)),$N652&lt;0,$N652&gt;'Settings'!$B$9),"Invalid package count",IF(OR(NOT(ISNUMBER($O652)),AND($P652&lt;&gt;"",NOT(ISNUMBER($P652))),$O652&lt;0,$O652&gt;'Settings'!$B$10,$P652&lt;0,$P652&gt;'Settings'!$B$10),"Invalid miles",IF($X652&gt;$W652,"COD collected exceeds amount","OK")))))))))))),"Review row")</f>
        <v/>
      </c>
    </row>
    <row r="653">
      <c r="A653" s="51" t="n"/>
      <c r="B653" s="26" t="n"/>
      <c r="C653" s="27" t="n"/>
      <c r="D653" s="26" t="n"/>
      <c r="E653" s="26" t="n"/>
      <c r="F653" s="28" t="n"/>
      <c r="G653" s="26" t="n"/>
      <c r="H653" s="26" t="n"/>
      <c r="I653" s="29" t="n"/>
      <c r="J653" s="30" t="n"/>
      <c r="K653" s="30" t="n"/>
      <c r="L653" s="26" t="n"/>
      <c r="M653" s="26" t="n"/>
      <c r="N653" s="27" t="n"/>
      <c r="O653" s="52" t="n"/>
      <c r="P653" s="52" t="n"/>
      <c r="Q653" s="30" t="n"/>
      <c r="R653" s="30" t="n"/>
      <c r="S653" s="30" t="n"/>
      <c r="T653" s="26" t="n"/>
      <c r="U653" s="26" t="n"/>
      <c r="V653" s="28" t="n"/>
      <c r="W653" s="32" t="n"/>
      <c r="X653" s="32" t="n"/>
      <c r="Y653" s="33">
        <f>IFERROR(IF(OR($R653="",$S653=""),"",ROUND(MOD($S653-$R653,1)*1440,0)),"")</f>
        <v/>
      </c>
      <c r="Z653" s="11">
        <f>IFERROR(IF(OR($T653&lt;&gt;"Delivered",$S653="",$K653=""),"",IF($S653&lt;=$K653,"Yes","No")),"")</f>
        <v/>
      </c>
      <c r="AA653" s="33">
        <f>IFERROR(IF(OR($T653&lt;&gt;"Delivered",$S653="",$K653=""),"",ROUND(MAX(0,($S653-$K653)*1440),0)),"")</f>
        <v/>
      </c>
      <c r="AB653" s="53">
        <f>IFERROR(IF(OR($P653="",$O653=""),"",$P653-$O653),"")</f>
        <v/>
      </c>
      <c r="AC653" s="35">
        <f>IFERROR(IF($P653="","",ROUND($P653*'Settings'!$B$6,2)),"")</f>
        <v/>
      </c>
      <c r="AD653" s="35">
        <f>IFERROR(IF($W653="","",MAX(0,$W653-IF($X653="",0,$X653))),"")</f>
        <v/>
      </c>
      <c r="AE653" s="16">
        <f>IFERROR(IF(COUNTA($A653:$X653)=0,"",IF(OR($A653="",$B653="",$C653="",$D653="",$E653="",$F653="",$G653="",$H653="",$I653="",$L653="",$M653="",$N653="",$T653=""),"Missing required field",IF(COUNTIFS($A$4:$A$1000,$A653,$B$4:$B$1000,$B653,$C$4:$C$1000,$C653)&gt;1,"Duplicate route stop",IF(OR($J653="",$K653=""),"Missing delivery window",IF($K653&lt;=$J653,"Invalid delivery window",IF(IFERROR(INDEX('Fleet Roster'!$C$4:$C$103,MATCH($L653,'Fleet Roster'!$A$4:$A$103,0)),"Not found")&lt;&gt;"Active","Driver not active",IF(IFERROR(INDEX('Fleet Roster'!$I$4:$I$103,MATCH($M653,'Fleet Roster'!$E$4:$E$103,0)),"Not found")&lt;&gt;"Active","Vehicle unavailable",IF(AND($T653="Delivered",OR($S653="",$P653="")),"Delivered row incomplete",IF(AND(OR($T653="Attempted",$T653="Exception"),$U653=""),"Missing exception code",IF(OR(NOT(ISNUMBER($N653)),$N653&lt;0,$N653&gt;'Settings'!$B$9),"Invalid package count",IF(OR(NOT(ISNUMBER($O653)),AND($P653&lt;&gt;"",NOT(ISNUMBER($P653))),$O653&lt;0,$O653&gt;'Settings'!$B$10,$P653&lt;0,$P653&gt;'Settings'!$B$10),"Invalid miles",IF($X653&gt;$W653,"COD collected exceeds amount","OK")))))))))))),"Review row")</f>
        <v/>
      </c>
    </row>
    <row r="654">
      <c r="A654" s="51" t="n"/>
      <c r="B654" s="26" t="n"/>
      <c r="C654" s="27" t="n"/>
      <c r="D654" s="26" t="n"/>
      <c r="E654" s="26" t="n"/>
      <c r="F654" s="28" t="n"/>
      <c r="G654" s="26" t="n"/>
      <c r="H654" s="26" t="n"/>
      <c r="I654" s="29" t="n"/>
      <c r="J654" s="30" t="n"/>
      <c r="K654" s="30" t="n"/>
      <c r="L654" s="26" t="n"/>
      <c r="M654" s="26" t="n"/>
      <c r="N654" s="27" t="n"/>
      <c r="O654" s="52" t="n"/>
      <c r="P654" s="52" t="n"/>
      <c r="Q654" s="30" t="n"/>
      <c r="R654" s="30" t="n"/>
      <c r="S654" s="30" t="n"/>
      <c r="T654" s="26" t="n"/>
      <c r="U654" s="26" t="n"/>
      <c r="V654" s="28" t="n"/>
      <c r="W654" s="32" t="n"/>
      <c r="X654" s="32" t="n"/>
      <c r="Y654" s="33">
        <f>IFERROR(IF(OR($R654="",$S654=""),"",ROUND(MOD($S654-$R654,1)*1440,0)),"")</f>
        <v/>
      </c>
      <c r="Z654" s="11">
        <f>IFERROR(IF(OR($T654&lt;&gt;"Delivered",$S654="",$K654=""),"",IF($S654&lt;=$K654,"Yes","No")),"")</f>
        <v/>
      </c>
      <c r="AA654" s="33">
        <f>IFERROR(IF(OR($T654&lt;&gt;"Delivered",$S654="",$K654=""),"",ROUND(MAX(0,($S654-$K654)*1440),0)),"")</f>
        <v/>
      </c>
      <c r="AB654" s="53">
        <f>IFERROR(IF(OR($P654="",$O654=""),"",$P654-$O654),"")</f>
        <v/>
      </c>
      <c r="AC654" s="35">
        <f>IFERROR(IF($P654="","",ROUND($P654*'Settings'!$B$6,2)),"")</f>
        <v/>
      </c>
      <c r="AD654" s="35">
        <f>IFERROR(IF($W654="","",MAX(0,$W654-IF($X654="",0,$X654))),"")</f>
        <v/>
      </c>
      <c r="AE654" s="16">
        <f>IFERROR(IF(COUNTA($A654:$X654)=0,"",IF(OR($A654="",$B654="",$C654="",$D654="",$E654="",$F654="",$G654="",$H654="",$I654="",$L654="",$M654="",$N654="",$T654=""),"Missing required field",IF(COUNTIFS($A$4:$A$1000,$A654,$B$4:$B$1000,$B654,$C$4:$C$1000,$C654)&gt;1,"Duplicate route stop",IF(OR($J654="",$K654=""),"Missing delivery window",IF($K654&lt;=$J654,"Invalid delivery window",IF(IFERROR(INDEX('Fleet Roster'!$C$4:$C$103,MATCH($L654,'Fleet Roster'!$A$4:$A$103,0)),"Not found")&lt;&gt;"Active","Driver not active",IF(IFERROR(INDEX('Fleet Roster'!$I$4:$I$103,MATCH($M654,'Fleet Roster'!$E$4:$E$103,0)),"Not found")&lt;&gt;"Active","Vehicle unavailable",IF(AND($T654="Delivered",OR($S654="",$P654="")),"Delivered row incomplete",IF(AND(OR($T654="Attempted",$T654="Exception"),$U654=""),"Missing exception code",IF(OR(NOT(ISNUMBER($N654)),$N654&lt;0,$N654&gt;'Settings'!$B$9),"Invalid package count",IF(OR(NOT(ISNUMBER($O654)),AND($P654&lt;&gt;"",NOT(ISNUMBER($P654))),$O654&lt;0,$O654&gt;'Settings'!$B$10,$P654&lt;0,$P654&gt;'Settings'!$B$10),"Invalid miles",IF($X654&gt;$W654,"COD collected exceeds amount","OK")))))))))))),"Review row")</f>
        <v/>
      </c>
    </row>
    <row r="655">
      <c r="A655" s="51" t="n"/>
      <c r="B655" s="26" t="n"/>
      <c r="C655" s="27" t="n"/>
      <c r="D655" s="26" t="n"/>
      <c r="E655" s="26" t="n"/>
      <c r="F655" s="28" t="n"/>
      <c r="G655" s="26" t="n"/>
      <c r="H655" s="26" t="n"/>
      <c r="I655" s="29" t="n"/>
      <c r="J655" s="30" t="n"/>
      <c r="K655" s="30" t="n"/>
      <c r="L655" s="26" t="n"/>
      <c r="M655" s="26" t="n"/>
      <c r="N655" s="27" t="n"/>
      <c r="O655" s="52" t="n"/>
      <c r="P655" s="52" t="n"/>
      <c r="Q655" s="30" t="n"/>
      <c r="R655" s="30" t="n"/>
      <c r="S655" s="30" t="n"/>
      <c r="T655" s="26" t="n"/>
      <c r="U655" s="26" t="n"/>
      <c r="V655" s="28" t="n"/>
      <c r="W655" s="32" t="n"/>
      <c r="X655" s="32" t="n"/>
      <c r="Y655" s="33">
        <f>IFERROR(IF(OR($R655="",$S655=""),"",ROUND(MOD($S655-$R655,1)*1440,0)),"")</f>
        <v/>
      </c>
      <c r="Z655" s="11">
        <f>IFERROR(IF(OR($T655&lt;&gt;"Delivered",$S655="",$K655=""),"",IF($S655&lt;=$K655,"Yes","No")),"")</f>
        <v/>
      </c>
      <c r="AA655" s="33">
        <f>IFERROR(IF(OR($T655&lt;&gt;"Delivered",$S655="",$K655=""),"",ROUND(MAX(0,($S655-$K655)*1440),0)),"")</f>
        <v/>
      </c>
      <c r="AB655" s="53">
        <f>IFERROR(IF(OR($P655="",$O655=""),"",$P655-$O655),"")</f>
        <v/>
      </c>
      <c r="AC655" s="35">
        <f>IFERROR(IF($P655="","",ROUND($P655*'Settings'!$B$6,2)),"")</f>
        <v/>
      </c>
      <c r="AD655" s="35">
        <f>IFERROR(IF($W655="","",MAX(0,$W655-IF($X655="",0,$X655))),"")</f>
        <v/>
      </c>
      <c r="AE655" s="16">
        <f>IFERROR(IF(COUNTA($A655:$X655)=0,"",IF(OR($A655="",$B655="",$C655="",$D655="",$E655="",$F655="",$G655="",$H655="",$I655="",$L655="",$M655="",$N655="",$T655=""),"Missing required field",IF(COUNTIFS($A$4:$A$1000,$A655,$B$4:$B$1000,$B655,$C$4:$C$1000,$C655)&gt;1,"Duplicate route stop",IF(OR($J655="",$K655=""),"Missing delivery window",IF($K655&lt;=$J655,"Invalid delivery window",IF(IFERROR(INDEX('Fleet Roster'!$C$4:$C$103,MATCH($L655,'Fleet Roster'!$A$4:$A$103,0)),"Not found")&lt;&gt;"Active","Driver not active",IF(IFERROR(INDEX('Fleet Roster'!$I$4:$I$103,MATCH($M655,'Fleet Roster'!$E$4:$E$103,0)),"Not found")&lt;&gt;"Active","Vehicle unavailable",IF(AND($T655="Delivered",OR($S655="",$P655="")),"Delivered row incomplete",IF(AND(OR($T655="Attempted",$T655="Exception"),$U655=""),"Missing exception code",IF(OR(NOT(ISNUMBER($N655)),$N655&lt;0,$N655&gt;'Settings'!$B$9),"Invalid package count",IF(OR(NOT(ISNUMBER($O655)),AND($P655&lt;&gt;"",NOT(ISNUMBER($P655))),$O655&lt;0,$O655&gt;'Settings'!$B$10,$P655&lt;0,$P655&gt;'Settings'!$B$10),"Invalid miles",IF($X655&gt;$W655,"COD collected exceeds amount","OK")))))))))))),"Review row")</f>
        <v/>
      </c>
    </row>
    <row r="656">
      <c r="A656" s="51" t="n"/>
      <c r="B656" s="26" t="n"/>
      <c r="C656" s="27" t="n"/>
      <c r="D656" s="26" t="n"/>
      <c r="E656" s="26" t="n"/>
      <c r="F656" s="28" t="n"/>
      <c r="G656" s="26" t="n"/>
      <c r="H656" s="26" t="n"/>
      <c r="I656" s="29" t="n"/>
      <c r="J656" s="30" t="n"/>
      <c r="K656" s="30" t="n"/>
      <c r="L656" s="26" t="n"/>
      <c r="M656" s="26" t="n"/>
      <c r="N656" s="27" t="n"/>
      <c r="O656" s="52" t="n"/>
      <c r="P656" s="52" t="n"/>
      <c r="Q656" s="30" t="n"/>
      <c r="R656" s="30" t="n"/>
      <c r="S656" s="30" t="n"/>
      <c r="T656" s="26" t="n"/>
      <c r="U656" s="26" t="n"/>
      <c r="V656" s="28" t="n"/>
      <c r="W656" s="32" t="n"/>
      <c r="X656" s="32" t="n"/>
      <c r="Y656" s="33">
        <f>IFERROR(IF(OR($R656="",$S656=""),"",ROUND(MOD($S656-$R656,1)*1440,0)),"")</f>
        <v/>
      </c>
      <c r="Z656" s="11">
        <f>IFERROR(IF(OR($T656&lt;&gt;"Delivered",$S656="",$K656=""),"",IF($S656&lt;=$K656,"Yes","No")),"")</f>
        <v/>
      </c>
      <c r="AA656" s="33">
        <f>IFERROR(IF(OR($T656&lt;&gt;"Delivered",$S656="",$K656=""),"",ROUND(MAX(0,($S656-$K656)*1440),0)),"")</f>
        <v/>
      </c>
      <c r="AB656" s="53">
        <f>IFERROR(IF(OR($P656="",$O656=""),"",$P656-$O656),"")</f>
        <v/>
      </c>
      <c r="AC656" s="35">
        <f>IFERROR(IF($P656="","",ROUND($P656*'Settings'!$B$6,2)),"")</f>
        <v/>
      </c>
      <c r="AD656" s="35">
        <f>IFERROR(IF($W656="","",MAX(0,$W656-IF($X656="",0,$X656))),"")</f>
        <v/>
      </c>
      <c r="AE656" s="16">
        <f>IFERROR(IF(COUNTA($A656:$X656)=0,"",IF(OR($A656="",$B656="",$C656="",$D656="",$E656="",$F656="",$G656="",$H656="",$I656="",$L656="",$M656="",$N656="",$T656=""),"Missing required field",IF(COUNTIFS($A$4:$A$1000,$A656,$B$4:$B$1000,$B656,$C$4:$C$1000,$C656)&gt;1,"Duplicate route stop",IF(OR($J656="",$K656=""),"Missing delivery window",IF($K656&lt;=$J656,"Invalid delivery window",IF(IFERROR(INDEX('Fleet Roster'!$C$4:$C$103,MATCH($L656,'Fleet Roster'!$A$4:$A$103,0)),"Not found")&lt;&gt;"Active","Driver not active",IF(IFERROR(INDEX('Fleet Roster'!$I$4:$I$103,MATCH($M656,'Fleet Roster'!$E$4:$E$103,0)),"Not found")&lt;&gt;"Active","Vehicle unavailable",IF(AND($T656="Delivered",OR($S656="",$P656="")),"Delivered row incomplete",IF(AND(OR($T656="Attempted",$T656="Exception"),$U656=""),"Missing exception code",IF(OR(NOT(ISNUMBER($N656)),$N656&lt;0,$N656&gt;'Settings'!$B$9),"Invalid package count",IF(OR(NOT(ISNUMBER($O656)),AND($P656&lt;&gt;"",NOT(ISNUMBER($P656))),$O656&lt;0,$O656&gt;'Settings'!$B$10,$P656&lt;0,$P656&gt;'Settings'!$B$10),"Invalid miles",IF($X656&gt;$W656,"COD collected exceeds amount","OK")))))))))))),"Review row")</f>
        <v/>
      </c>
    </row>
    <row r="657">
      <c r="A657" s="51" t="n"/>
      <c r="B657" s="26" t="n"/>
      <c r="C657" s="27" t="n"/>
      <c r="D657" s="26" t="n"/>
      <c r="E657" s="26" t="n"/>
      <c r="F657" s="28" t="n"/>
      <c r="G657" s="26" t="n"/>
      <c r="H657" s="26" t="n"/>
      <c r="I657" s="29" t="n"/>
      <c r="J657" s="30" t="n"/>
      <c r="K657" s="30" t="n"/>
      <c r="L657" s="26" t="n"/>
      <c r="M657" s="26" t="n"/>
      <c r="N657" s="27" t="n"/>
      <c r="O657" s="52" t="n"/>
      <c r="P657" s="52" t="n"/>
      <c r="Q657" s="30" t="n"/>
      <c r="R657" s="30" t="n"/>
      <c r="S657" s="30" t="n"/>
      <c r="T657" s="26" t="n"/>
      <c r="U657" s="26" t="n"/>
      <c r="V657" s="28" t="n"/>
      <c r="W657" s="32" t="n"/>
      <c r="X657" s="32" t="n"/>
      <c r="Y657" s="33">
        <f>IFERROR(IF(OR($R657="",$S657=""),"",ROUND(MOD($S657-$R657,1)*1440,0)),"")</f>
        <v/>
      </c>
      <c r="Z657" s="11">
        <f>IFERROR(IF(OR($T657&lt;&gt;"Delivered",$S657="",$K657=""),"",IF($S657&lt;=$K657,"Yes","No")),"")</f>
        <v/>
      </c>
      <c r="AA657" s="33">
        <f>IFERROR(IF(OR($T657&lt;&gt;"Delivered",$S657="",$K657=""),"",ROUND(MAX(0,($S657-$K657)*1440),0)),"")</f>
        <v/>
      </c>
      <c r="AB657" s="53">
        <f>IFERROR(IF(OR($P657="",$O657=""),"",$P657-$O657),"")</f>
        <v/>
      </c>
      <c r="AC657" s="35">
        <f>IFERROR(IF($P657="","",ROUND($P657*'Settings'!$B$6,2)),"")</f>
        <v/>
      </c>
      <c r="AD657" s="35">
        <f>IFERROR(IF($W657="","",MAX(0,$W657-IF($X657="",0,$X657))),"")</f>
        <v/>
      </c>
      <c r="AE657" s="16">
        <f>IFERROR(IF(COUNTA($A657:$X657)=0,"",IF(OR($A657="",$B657="",$C657="",$D657="",$E657="",$F657="",$G657="",$H657="",$I657="",$L657="",$M657="",$N657="",$T657=""),"Missing required field",IF(COUNTIFS($A$4:$A$1000,$A657,$B$4:$B$1000,$B657,$C$4:$C$1000,$C657)&gt;1,"Duplicate route stop",IF(OR($J657="",$K657=""),"Missing delivery window",IF($K657&lt;=$J657,"Invalid delivery window",IF(IFERROR(INDEX('Fleet Roster'!$C$4:$C$103,MATCH($L657,'Fleet Roster'!$A$4:$A$103,0)),"Not found")&lt;&gt;"Active","Driver not active",IF(IFERROR(INDEX('Fleet Roster'!$I$4:$I$103,MATCH($M657,'Fleet Roster'!$E$4:$E$103,0)),"Not found")&lt;&gt;"Active","Vehicle unavailable",IF(AND($T657="Delivered",OR($S657="",$P657="")),"Delivered row incomplete",IF(AND(OR($T657="Attempted",$T657="Exception"),$U657=""),"Missing exception code",IF(OR(NOT(ISNUMBER($N657)),$N657&lt;0,$N657&gt;'Settings'!$B$9),"Invalid package count",IF(OR(NOT(ISNUMBER($O657)),AND($P657&lt;&gt;"",NOT(ISNUMBER($P657))),$O657&lt;0,$O657&gt;'Settings'!$B$10,$P657&lt;0,$P657&gt;'Settings'!$B$10),"Invalid miles",IF($X657&gt;$W657,"COD collected exceeds amount","OK")))))))))))),"Review row")</f>
        <v/>
      </c>
    </row>
    <row r="658">
      <c r="A658" s="51" t="n"/>
      <c r="B658" s="26" t="n"/>
      <c r="C658" s="27" t="n"/>
      <c r="D658" s="26" t="n"/>
      <c r="E658" s="26" t="n"/>
      <c r="F658" s="28" t="n"/>
      <c r="G658" s="26" t="n"/>
      <c r="H658" s="26" t="n"/>
      <c r="I658" s="29" t="n"/>
      <c r="J658" s="30" t="n"/>
      <c r="K658" s="30" t="n"/>
      <c r="L658" s="26" t="n"/>
      <c r="M658" s="26" t="n"/>
      <c r="N658" s="27" t="n"/>
      <c r="O658" s="52" t="n"/>
      <c r="P658" s="52" t="n"/>
      <c r="Q658" s="30" t="n"/>
      <c r="R658" s="30" t="n"/>
      <c r="S658" s="30" t="n"/>
      <c r="T658" s="26" t="n"/>
      <c r="U658" s="26" t="n"/>
      <c r="V658" s="28" t="n"/>
      <c r="W658" s="32" t="n"/>
      <c r="X658" s="32" t="n"/>
      <c r="Y658" s="33">
        <f>IFERROR(IF(OR($R658="",$S658=""),"",ROUND(MOD($S658-$R658,1)*1440,0)),"")</f>
        <v/>
      </c>
      <c r="Z658" s="11">
        <f>IFERROR(IF(OR($T658&lt;&gt;"Delivered",$S658="",$K658=""),"",IF($S658&lt;=$K658,"Yes","No")),"")</f>
        <v/>
      </c>
      <c r="AA658" s="33">
        <f>IFERROR(IF(OR($T658&lt;&gt;"Delivered",$S658="",$K658=""),"",ROUND(MAX(0,($S658-$K658)*1440),0)),"")</f>
        <v/>
      </c>
      <c r="AB658" s="53">
        <f>IFERROR(IF(OR($P658="",$O658=""),"",$P658-$O658),"")</f>
        <v/>
      </c>
      <c r="AC658" s="35">
        <f>IFERROR(IF($P658="","",ROUND($P658*'Settings'!$B$6,2)),"")</f>
        <v/>
      </c>
      <c r="AD658" s="35">
        <f>IFERROR(IF($W658="","",MAX(0,$W658-IF($X658="",0,$X658))),"")</f>
        <v/>
      </c>
      <c r="AE658" s="16">
        <f>IFERROR(IF(COUNTA($A658:$X658)=0,"",IF(OR($A658="",$B658="",$C658="",$D658="",$E658="",$F658="",$G658="",$H658="",$I658="",$L658="",$M658="",$N658="",$T658=""),"Missing required field",IF(COUNTIFS($A$4:$A$1000,$A658,$B$4:$B$1000,$B658,$C$4:$C$1000,$C658)&gt;1,"Duplicate route stop",IF(OR($J658="",$K658=""),"Missing delivery window",IF($K658&lt;=$J658,"Invalid delivery window",IF(IFERROR(INDEX('Fleet Roster'!$C$4:$C$103,MATCH($L658,'Fleet Roster'!$A$4:$A$103,0)),"Not found")&lt;&gt;"Active","Driver not active",IF(IFERROR(INDEX('Fleet Roster'!$I$4:$I$103,MATCH($M658,'Fleet Roster'!$E$4:$E$103,0)),"Not found")&lt;&gt;"Active","Vehicle unavailable",IF(AND($T658="Delivered",OR($S658="",$P658="")),"Delivered row incomplete",IF(AND(OR($T658="Attempted",$T658="Exception"),$U658=""),"Missing exception code",IF(OR(NOT(ISNUMBER($N658)),$N658&lt;0,$N658&gt;'Settings'!$B$9),"Invalid package count",IF(OR(NOT(ISNUMBER($O658)),AND($P658&lt;&gt;"",NOT(ISNUMBER($P658))),$O658&lt;0,$O658&gt;'Settings'!$B$10,$P658&lt;0,$P658&gt;'Settings'!$B$10),"Invalid miles",IF($X658&gt;$W658,"COD collected exceeds amount","OK")))))))))))),"Review row")</f>
        <v/>
      </c>
    </row>
    <row r="659">
      <c r="A659" s="51" t="n"/>
      <c r="B659" s="26" t="n"/>
      <c r="C659" s="27" t="n"/>
      <c r="D659" s="26" t="n"/>
      <c r="E659" s="26" t="n"/>
      <c r="F659" s="28" t="n"/>
      <c r="G659" s="26" t="n"/>
      <c r="H659" s="26" t="n"/>
      <c r="I659" s="29" t="n"/>
      <c r="J659" s="30" t="n"/>
      <c r="K659" s="30" t="n"/>
      <c r="L659" s="26" t="n"/>
      <c r="M659" s="26" t="n"/>
      <c r="N659" s="27" t="n"/>
      <c r="O659" s="52" t="n"/>
      <c r="P659" s="52" t="n"/>
      <c r="Q659" s="30" t="n"/>
      <c r="R659" s="30" t="n"/>
      <c r="S659" s="30" t="n"/>
      <c r="T659" s="26" t="n"/>
      <c r="U659" s="26" t="n"/>
      <c r="V659" s="28" t="n"/>
      <c r="W659" s="32" t="n"/>
      <c r="X659" s="32" t="n"/>
      <c r="Y659" s="33">
        <f>IFERROR(IF(OR($R659="",$S659=""),"",ROUND(MOD($S659-$R659,1)*1440,0)),"")</f>
        <v/>
      </c>
      <c r="Z659" s="11">
        <f>IFERROR(IF(OR($T659&lt;&gt;"Delivered",$S659="",$K659=""),"",IF($S659&lt;=$K659,"Yes","No")),"")</f>
        <v/>
      </c>
      <c r="AA659" s="33">
        <f>IFERROR(IF(OR($T659&lt;&gt;"Delivered",$S659="",$K659=""),"",ROUND(MAX(0,($S659-$K659)*1440),0)),"")</f>
        <v/>
      </c>
      <c r="AB659" s="53">
        <f>IFERROR(IF(OR($P659="",$O659=""),"",$P659-$O659),"")</f>
        <v/>
      </c>
      <c r="AC659" s="35">
        <f>IFERROR(IF($P659="","",ROUND($P659*'Settings'!$B$6,2)),"")</f>
        <v/>
      </c>
      <c r="AD659" s="35">
        <f>IFERROR(IF($W659="","",MAX(0,$W659-IF($X659="",0,$X659))),"")</f>
        <v/>
      </c>
      <c r="AE659" s="16">
        <f>IFERROR(IF(COUNTA($A659:$X659)=0,"",IF(OR($A659="",$B659="",$C659="",$D659="",$E659="",$F659="",$G659="",$H659="",$I659="",$L659="",$M659="",$N659="",$T659=""),"Missing required field",IF(COUNTIFS($A$4:$A$1000,$A659,$B$4:$B$1000,$B659,$C$4:$C$1000,$C659)&gt;1,"Duplicate route stop",IF(OR($J659="",$K659=""),"Missing delivery window",IF($K659&lt;=$J659,"Invalid delivery window",IF(IFERROR(INDEX('Fleet Roster'!$C$4:$C$103,MATCH($L659,'Fleet Roster'!$A$4:$A$103,0)),"Not found")&lt;&gt;"Active","Driver not active",IF(IFERROR(INDEX('Fleet Roster'!$I$4:$I$103,MATCH($M659,'Fleet Roster'!$E$4:$E$103,0)),"Not found")&lt;&gt;"Active","Vehicle unavailable",IF(AND($T659="Delivered",OR($S659="",$P659="")),"Delivered row incomplete",IF(AND(OR($T659="Attempted",$T659="Exception"),$U659=""),"Missing exception code",IF(OR(NOT(ISNUMBER($N659)),$N659&lt;0,$N659&gt;'Settings'!$B$9),"Invalid package count",IF(OR(NOT(ISNUMBER($O659)),AND($P659&lt;&gt;"",NOT(ISNUMBER($P659))),$O659&lt;0,$O659&gt;'Settings'!$B$10,$P659&lt;0,$P659&gt;'Settings'!$B$10),"Invalid miles",IF($X659&gt;$W659,"COD collected exceeds amount","OK")))))))))))),"Review row")</f>
        <v/>
      </c>
    </row>
    <row r="660">
      <c r="A660" s="51" t="n"/>
      <c r="B660" s="26" t="n"/>
      <c r="C660" s="27" t="n"/>
      <c r="D660" s="26" t="n"/>
      <c r="E660" s="26" t="n"/>
      <c r="F660" s="28" t="n"/>
      <c r="G660" s="26" t="n"/>
      <c r="H660" s="26" t="n"/>
      <c r="I660" s="29" t="n"/>
      <c r="J660" s="30" t="n"/>
      <c r="K660" s="30" t="n"/>
      <c r="L660" s="26" t="n"/>
      <c r="M660" s="26" t="n"/>
      <c r="N660" s="27" t="n"/>
      <c r="O660" s="52" t="n"/>
      <c r="P660" s="52" t="n"/>
      <c r="Q660" s="30" t="n"/>
      <c r="R660" s="30" t="n"/>
      <c r="S660" s="30" t="n"/>
      <c r="T660" s="26" t="n"/>
      <c r="U660" s="26" t="n"/>
      <c r="V660" s="28" t="n"/>
      <c r="W660" s="32" t="n"/>
      <c r="X660" s="32" t="n"/>
      <c r="Y660" s="33">
        <f>IFERROR(IF(OR($R660="",$S660=""),"",ROUND(MOD($S660-$R660,1)*1440,0)),"")</f>
        <v/>
      </c>
      <c r="Z660" s="11">
        <f>IFERROR(IF(OR($T660&lt;&gt;"Delivered",$S660="",$K660=""),"",IF($S660&lt;=$K660,"Yes","No")),"")</f>
        <v/>
      </c>
      <c r="AA660" s="33">
        <f>IFERROR(IF(OR($T660&lt;&gt;"Delivered",$S660="",$K660=""),"",ROUND(MAX(0,($S660-$K660)*1440),0)),"")</f>
        <v/>
      </c>
      <c r="AB660" s="53">
        <f>IFERROR(IF(OR($P660="",$O660=""),"",$P660-$O660),"")</f>
        <v/>
      </c>
      <c r="AC660" s="35">
        <f>IFERROR(IF($P660="","",ROUND($P660*'Settings'!$B$6,2)),"")</f>
        <v/>
      </c>
      <c r="AD660" s="35">
        <f>IFERROR(IF($W660="","",MAX(0,$W660-IF($X660="",0,$X660))),"")</f>
        <v/>
      </c>
      <c r="AE660" s="16">
        <f>IFERROR(IF(COUNTA($A660:$X660)=0,"",IF(OR($A660="",$B660="",$C660="",$D660="",$E660="",$F660="",$G660="",$H660="",$I660="",$L660="",$M660="",$N660="",$T660=""),"Missing required field",IF(COUNTIFS($A$4:$A$1000,$A660,$B$4:$B$1000,$B660,$C$4:$C$1000,$C660)&gt;1,"Duplicate route stop",IF(OR($J660="",$K660=""),"Missing delivery window",IF($K660&lt;=$J660,"Invalid delivery window",IF(IFERROR(INDEX('Fleet Roster'!$C$4:$C$103,MATCH($L660,'Fleet Roster'!$A$4:$A$103,0)),"Not found")&lt;&gt;"Active","Driver not active",IF(IFERROR(INDEX('Fleet Roster'!$I$4:$I$103,MATCH($M660,'Fleet Roster'!$E$4:$E$103,0)),"Not found")&lt;&gt;"Active","Vehicle unavailable",IF(AND($T660="Delivered",OR($S660="",$P660="")),"Delivered row incomplete",IF(AND(OR($T660="Attempted",$T660="Exception"),$U660=""),"Missing exception code",IF(OR(NOT(ISNUMBER($N660)),$N660&lt;0,$N660&gt;'Settings'!$B$9),"Invalid package count",IF(OR(NOT(ISNUMBER($O660)),AND($P660&lt;&gt;"",NOT(ISNUMBER($P660))),$O660&lt;0,$O660&gt;'Settings'!$B$10,$P660&lt;0,$P660&gt;'Settings'!$B$10),"Invalid miles",IF($X660&gt;$W660,"COD collected exceeds amount","OK")))))))))))),"Review row")</f>
        <v/>
      </c>
    </row>
    <row r="661">
      <c r="A661" s="51" t="n"/>
      <c r="B661" s="26" t="n"/>
      <c r="C661" s="27" t="n"/>
      <c r="D661" s="26" t="n"/>
      <c r="E661" s="26" t="n"/>
      <c r="F661" s="28" t="n"/>
      <c r="G661" s="26" t="n"/>
      <c r="H661" s="26" t="n"/>
      <c r="I661" s="29" t="n"/>
      <c r="J661" s="30" t="n"/>
      <c r="K661" s="30" t="n"/>
      <c r="L661" s="26" t="n"/>
      <c r="M661" s="26" t="n"/>
      <c r="N661" s="27" t="n"/>
      <c r="O661" s="52" t="n"/>
      <c r="P661" s="52" t="n"/>
      <c r="Q661" s="30" t="n"/>
      <c r="R661" s="30" t="n"/>
      <c r="S661" s="30" t="n"/>
      <c r="T661" s="26" t="n"/>
      <c r="U661" s="26" t="n"/>
      <c r="V661" s="28" t="n"/>
      <c r="W661" s="32" t="n"/>
      <c r="X661" s="32" t="n"/>
      <c r="Y661" s="33">
        <f>IFERROR(IF(OR($R661="",$S661=""),"",ROUND(MOD($S661-$R661,1)*1440,0)),"")</f>
        <v/>
      </c>
      <c r="Z661" s="11">
        <f>IFERROR(IF(OR($T661&lt;&gt;"Delivered",$S661="",$K661=""),"",IF($S661&lt;=$K661,"Yes","No")),"")</f>
        <v/>
      </c>
      <c r="AA661" s="33">
        <f>IFERROR(IF(OR($T661&lt;&gt;"Delivered",$S661="",$K661=""),"",ROUND(MAX(0,($S661-$K661)*1440),0)),"")</f>
        <v/>
      </c>
      <c r="AB661" s="53">
        <f>IFERROR(IF(OR($P661="",$O661=""),"",$P661-$O661),"")</f>
        <v/>
      </c>
      <c r="AC661" s="35">
        <f>IFERROR(IF($P661="","",ROUND($P661*'Settings'!$B$6,2)),"")</f>
        <v/>
      </c>
      <c r="AD661" s="35">
        <f>IFERROR(IF($W661="","",MAX(0,$W661-IF($X661="",0,$X661))),"")</f>
        <v/>
      </c>
      <c r="AE661" s="16">
        <f>IFERROR(IF(COUNTA($A661:$X661)=0,"",IF(OR($A661="",$B661="",$C661="",$D661="",$E661="",$F661="",$G661="",$H661="",$I661="",$L661="",$M661="",$N661="",$T661=""),"Missing required field",IF(COUNTIFS($A$4:$A$1000,$A661,$B$4:$B$1000,$B661,$C$4:$C$1000,$C661)&gt;1,"Duplicate route stop",IF(OR($J661="",$K661=""),"Missing delivery window",IF($K661&lt;=$J661,"Invalid delivery window",IF(IFERROR(INDEX('Fleet Roster'!$C$4:$C$103,MATCH($L661,'Fleet Roster'!$A$4:$A$103,0)),"Not found")&lt;&gt;"Active","Driver not active",IF(IFERROR(INDEX('Fleet Roster'!$I$4:$I$103,MATCH($M661,'Fleet Roster'!$E$4:$E$103,0)),"Not found")&lt;&gt;"Active","Vehicle unavailable",IF(AND($T661="Delivered",OR($S661="",$P661="")),"Delivered row incomplete",IF(AND(OR($T661="Attempted",$T661="Exception"),$U661=""),"Missing exception code",IF(OR(NOT(ISNUMBER($N661)),$N661&lt;0,$N661&gt;'Settings'!$B$9),"Invalid package count",IF(OR(NOT(ISNUMBER($O661)),AND($P661&lt;&gt;"",NOT(ISNUMBER($P661))),$O661&lt;0,$O661&gt;'Settings'!$B$10,$P661&lt;0,$P661&gt;'Settings'!$B$10),"Invalid miles",IF($X661&gt;$W661,"COD collected exceeds amount","OK")))))))))))),"Review row")</f>
        <v/>
      </c>
    </row>
    <row r="662">
      <c r="A662" s="51" t="n"/>
      <c r="B662" s="26" t="n"/>
      <c r="C662" s="27" t="n"/>
      <c r="D662" s="26" t="n"/>
      <c r="E662" s="26" t="n"/>
      <c r="F662" s="28" t="n"/>
      <c r="G662" s="26" t="n"/>
      <c r="H662" s="26" t="n"/>
      <c r="I662" s="29" t="n"/>
      <c r="J662" s="30" t="n"/>
      <c r="K662" s="30" t="n"/>
      <c r="L662" s="26" t="n"/>
      <c r="M662" s="26" t="n"/>
      <c r="N662" s="27" t="n"/>
      <c r="O662" s="52" t="n"/>
      <c r="P662" s="52" t="n"/>
      <c r="Q662" s="30" t="n"/>
      <c r="R662" s="30" t="n"/>
      <c r="S662" s="30" t="n"/>
      <c r="T662" s="26" t="n"/>
      <c r="U662" s="26" t="n"/>
      <c r="V662" s="28" t="n"/>
      <c r="W662" s="32" t="n"/>
      <c r="X662" s="32" t="n"/>
      <c r="Y662" s="33">
        <f>IFERROR(IF(OR($R662="",$S662=""),"",ROUND(MOD($S662-$R662,1)*1440,0)),"")</f>
        <v/>
      </c>
      <c r="Z662" s="11">
        <f>IFERROR(IF(OR($T662&lt;&gt;"Delivered",$S662="",$K662=""),"",IF($S662&lt;=$K662,"Yes","No")),"")</f>
        <v/>
      </c>
      <c r="AA662" s="33">
        <f>IFERROR(IF(OR($T662&lt;&gt;"Delivered",$S662="",$K662=""),"",ROUND(MAX(0,($S662-$K662)*1440),0)),"")</f>
        <v/>
      </c>
      <c r="AB662" s="53">
        <f>IFERROR(IF(OR($P662="",$O662=""),"",$P662-$O662),"")</f>
        <v/>
      </c>
      <c r="AC662" s="35">
        <f>IFERROR(IF($P662="","",ROUND($P662*'Settings'!$B$6,2)),"")</f>
        <v/>
      </c>
      <c r="AD662" s="35">
        <f>IFERROR(IF($W662="","",MAX(0,$W662-IF($X662="",0,$X662))),"")</f>
        <v/>
      </c>
      <c r="AE662" s="16">
        <f>IFERROR(IF(COUNTA($A662:$X662)=0,"",IF(OR($A662="",$B662="",$C662="",$D662="",$E662="",$F662="",$G662="",$H662="",$I662="",$L662="",$M662="",$N662="",$T662=""),"Missing required field",IF(COUNTIFS($A$4:$A$1000,$A662,$B$4:$B$1000,$B662,$C$4:$C$1000,$C662)&gt;1,"Duplicate route stop",IF(OR($J662="",$K662=""),"Missing delivery window",IF($K662&lt;=$J662,"Invalid delivery window",IF(IFERROR(INDEX('Fleet Roster'!$C$4:$C$103,MATCH($L662,'Fleet Roster'!$A$4:$A$103,0)),"Not found")&lt;&gt;"Active","Driver not active",IF(IFERROR(INDEX('Fleet Roster'!$I$4:$I$103,MATCH($M662,'Fleet Roster'!$E$4:$E$103,0)),"Not found")&lt;&gt;"Active","Vehicle unavailable",IF(AND($T662="Delivered",OR($S662="",$P662="")),"Delivered row incomplete",IF(AND(OR($T662="Attempted",$T662="Exception"),$U662=""),"Missing exception code",IF(OR(NOT(ISNUMBER($N662)),$N662&lt;0,$N662&gt;'Settings'!$B$9),"Invalid package count",IF(OR(NOT(ISNUMBER($O662)),AND($P662&lt;&gt;"",NOT(ISNUMBER($P662))),$O662&lt;0,$O662&gt;'Settings'!$B$10,$P662&lt;0,$P662&gt;'Settings'!$B$10),"Invalid miles",IF($X662&gt;$W662,"COD collected exceeds amount","OK")))))))))))),"Review row")</f>
        <v/>
      </c>
    </row>
    <row r="663">
      <c r="A663" s="51" t="n"/>
      <c r="B663" s="26" t="n"/>
      <c r="C663" s="27" t="n"/>
      <c r="D663" s="26" t="n"/>
      <c r="E663" s="26" t="n"/>
      <c r="F663" s="28" t="n"/>
      <c r="G663" s="26" t="n"/>
      <c r="H663" s="26" t="n"/>
      <c r="I663" s="29" t="n"/>
      <c r="J663" s="30" t="n"/>
      <c r="K663" s="30" t="n"/>
      <c r="L663" s="26" t="n"/>
      <c r="M663" s="26" t="n"/>
      <c r="N663" s="27" t="n"/>
      <c r="O663" s="52" t="n"/>
      <c r="P663" s="52" t="n"/>
      <c r="Q663" s="30" t="n"/>
      <c r="R663" s="30" t="n"/>
      <c r="S663" s="30" t="n"/>
      <c r="T663" s="26" t="n"/>
      <c r="U663" s="26" t="n"/>
      <c r="V663" s="28" t="n"/>
      <c r="W663" s="32" t="n"/>
      <c r="X663" s="32" t="n"/>
      <c r="Y663" s="33">
        <f>IFERROR(IF(OR($R663="",$S663=""),"",ROUND(MOD($S663-$R663,1)*1440,0)),"")</f>
        <v/>
      </c>
      <c r="Z663" s="11">
        <f>IFERROR(IF(OR($T663&lt;&gt;"Delivered",$S663="",$K663=""),"",IF($S663&lt;=$K663,"Yes","No")),"")</f>
        <v/>
      </c>
      <c r="AA663" s="33">
        <f>IFERROR(IF(OR($T663&lt;&gt;"Delivered",$S663="",$K663=""),"",ROUND(MAX(0,($S663-$K663)*1440),0)),"")</f>
        <v/>
      </c>
      <c r="AB663" s="53">
        <f>IFERROR(IF(OR($P663="",$O663=""),"",$P663-$O663),"")</f>
        <v/>
      </c>
      <c r="AC663" s="35">
        <f>IFERROR(IF($P663="","",ROUND($P663*'Settings'!$B$6,2)),"")</f>
        <v/>
      </c>
      <c r="AD663" s="35">
        <f>IFERROR(IF($W663="","",MAX(0,$W663-IF($X663="",0,$X663))),"")</f>
        <v/>
      </c>
      <c r="AE663" s="16">
        <f>IFERROR(IF(COUNTA($A663:$X663)=0,"",IF(OR($A663="",$B663="",$C663="",$D663="",$E663="",$F663="",$G663="",$H663="",$I663="",$L663="",$M663="",$N663="",$T663=""),"Missing required field",IF(COUNTIFS($A$4:$A$1000,$A663,$B$4:$B$1000,$B663,$C$4:$C$1000,$C663)&gt;1,"Duplicate route stop",IF(OR($J663="",$K663=""),"Missing delivery window",IF($K663&lt;=$J663,"Invalid delivery window",IF(IFERROR(INDEX('Fleet Roster'!$C$4:$C$103,MATCH($L663,'Fleet Roster'!$A$4:$A$103,0)),"Not found")&lt;&gt;"Active","Driver not active",IF(IFERROR(INDEX('Fleet Roster'!$I$4:$I$103,MATCH($M663,'Fleet Roster'!$E$4:$E$103,0)),"Not found")&lt;&gt;"Active","Vehicle unavailable",IF(AND($T663="Delivered",OR($S663="",$P663="")),"Delivered row incomplete",IF(AND(OR($T663="Attempted",$T663="Exception"),$U663=""),"Missing exception code",IF(OR(NOT(ISNUMBER($N663)),$N663&lt;0,$N663&gt;'Settings'!$B$9),"Invalid package count",IF(OR(NOT(ISNUMBER($O663)),AND($P663&lt;&gt;"",NOT(ISNUMBER($P663))),$O663&lt;0,$O663&gt;'Settings'!$B$10,$P663&lt;0,$P663&gt;'Settings'!$B$10),"Invalid miles",IF($X663&gt;$W663,"COD collected exceeds amount","OK")))))))))))),"Review row")</f>
        <v/>
      </c>
    </row>
    <row r="664">
      <c r="A664" s="51" t="n"/>
      <c r="B664" s="26" t="n"/>
      <c r="C664" s="27" t="n"/>
      <c r="D664" s="26" t="n"/>
      <c r="E664" s="26" t="n"/>
      <c r="F664" s="28" t="n"/>
      <c r="G664" s="26" t="n"/>
      <c r="H664" s="26" t="n"/>
      <c r="I664" s="29" t="n"/>
      <c r="J664" s="30" t="n"/>
      <c r="K664" s="30" t="n"/>
      <c r="L664" s="26" t="n"/>
      <c r="M664" s="26" t="n"/>
      <c r="N664" s="27" t="n"/>
      <c r="O664" s="52" t="n"/>
      <c r="P664" s="52" t="n"/>
      <c r="Q664" s="30" t="n"/>
      <c r="R664" s="30" t="n"/>
      <c r="S664" s="30" t="n"/>
      <c r="T664" s="26" t="n"/>
      <c r="U664" s="26" t="n"/>
      <c r="V664" s="28" t="n"/>
      <c r="W664" s="32" t="n"/>
      <c r="X664" s="32" t="n"/>
      <c r="Y664" s="33">
        <f>IFERROR(IF(OR($R664="",$S664=""),"",ROUND(MOD($S664-$R664,1)*1440,0)),"")</f>
        <v/>
      </c>
      <c r="Z664" s="11">
        <f>IFERROR(IF(OR($T664&lt;&gt;"Delivered",$S664="",$K664=""),"",IF($S664&lt;=$K664,"Yes","No")),"")</f>
        <v/>
      </c>
      <c r="AA664" s="33">
        <f>IFERROR(IF(OR($T664&lt;&gt;"Delivered",$S664="",$K664=""),"",ROUND(MAX(0,($S664-$K664)*1440),0)),"")</f>
        <v/>
      </c>
      <c r="AB664" s="53">
        <f>IFERROR(IF(OR($P664="",$O664=""),"",$P664-$O664),"")</f>
        <v/>
      </c>
      <c r="AC664" s="35">
        <f>IFERROR(IF($P664="","",ROUND($P664*'Settings'!$B$6,2)),"")</f>
        <v/>
      </c>
      <c r="AD664" s="35">
        <f>IFERROR(IF($W664="","",MAX(0,$W664-IF($X664="",0,$X664))),"")</f>
        <v/>
      </c>
      <c r="AE664" s="16">
        <f>IFERROR(IF(COUNTA($A664:$X664)=0,"",IF(OR($A664="",$B664="",$C664="",$D664="",$E664="",$F664="",$G664="",$H664="",$I664="",$L664="",$M664="",$N664="",$T664=""),"Missing required field",IF(COUNTIFS($A$4:$A$1000,$A664,$B$4:$B$1000,$B664,$C$4:$C$1000,$C664)&gt;1,"Duplicate route stop",IF(OR($J664="",$K664=""),"Missing delivery window",IF($K664&lt;=$J664,"Invalid delivery window",IF(IFERROR(INDEX('Fleet Roster'!$C$4:$C$103,MATCH($L664,'Fleet Roster'!$A$4:$A$103,0)),"Not found")&lt;&gt;"Active","Driver not active",IF(IFERROR(INDEX('Fleet Roster'!$I$4:$I$103,MATCH($M664,'Fleet Roster'!$E$4:$E$103,0)),"Not found")&lt;&gt;"Active","Vehicle unavailable",IF(AND($T664="Delivered",OR($S664="",$P664="")),"Delivered row incomplete",IF(AND(OR($T664="Attempted",$T664="Exception"),$U664=""),"Missing exception code",IF(OR(NOT(ISNUMBER($N664)),$N664&lt;0,$N664&gt;'Settings'!$B$9),"Invalid package count",IF(OR(NOT(ISNUMBER($O664)),AND($P664&lt;&gt;"",NOT(ISNUMBER($P664))),$O664&lt;0,$O664&gt;'Settings'!$B$10,$P664&lt;0,$P664&gt;'Settings'!$B$10),"Invalid miles",IF($X664&gt;$W664,"COD collected exceeds amount","OK")))))))))))),"Review row")</f>
        <v/>
      </c>
    </row>
    <row r="665">
      <c r="A665" s="51" t="n"/>
      <c r="B665" s="26" t="n"/>
      <c r="C665" s="27" t="n"/>
      <c r="D665" s="26" t="n"/>
      <c r="E665" s="26" t="n"/>
      <c r="F665" s="28" t="n"/>
      <c r="G665" s="26" t="n"/>
      <c r="H665" s="26" t="n"/>
      <c r="I665" s="29" t="n"/>
      <c r="J665" s="30" t="n"/>
      <c r="K665" s="30" t="n"/>
      <c r="L665" s="26" t="n"/>
      <c r="M665" s="26" t="n"/>
      <c r="N665" s="27" t="n"/>
      <c r="O665" s="52" t="n"/>
      <c r="P665" s="52" t="n"/>
      <c r="Q665" s="30" t="n"/>
      <c r="R665" s="30" t="n"/>
      <c r="S665" s="30" t="n"/>
      <c r="T665" s="26" t="n"/>
      <c r="U665" s="26" t="n"/>
      <c r="V665" s="28" t="n"/>
      <c r="W665" s="32" t="n"/>
      <c r="X665" s="32" t="n"/>
      <c r="Y665" s="33">
        <f>IFERROR(IF(OR($R665="",$S665=""),"",ROUND(MOD($S665-$R665,1)*1440,0)),"")</f>
        <v/>
      </c>
      <c r="Z665" s="11">
        <f>IFERROR(IF(OR($T665&lt;&gt;"Delivered",$S665="",$K665=""),"",IF($S665&lt;=$K665,"Yes","No")),"")</f>
        <v/>
      </c>
      <c r="AA665" s="33">
        <f>IFERROR(IF(OR($T665&lt;&gt;"Delivered",$S665="",$K665=""),"",ROUND(MAX(0,($S665-$K665)*1440),0)),"")</f>
        <v/>
      </c>
      <c r="AB665" s="53">
        <f>IFERROR(IF(OR($P665="",$O665=""),"",$P665-$O665),"")</f>
        <v/>
      </c>
      <c r="AC665" s="35">
        <f>IFERROR(IF($P665="","",ROUND($P665*'Settings'!$B$6,2)),"")</f>
        <v/>
      </c>
      <c r="AD665" s="35">
        <f>IFERROR(IF($W665="","",MAX(0,$W665-IF($X665="",0,$X665))),"")</f>
        <v/>
      </c>
      <c r="AE665" s="16">
        <f>IFERROR(IF(COUNTA($A665:$X665)=0,"",IF(OR($A665="",$B665="",$C665="",$D665="",$E665="",$F665="",$G665="",$H665="",$I665="",$L665="",$M665="",$N665="",$T665=""),"Missing required field",IF(COUNTIFS($A$4:$A$1000,$A665,$B$4:$B$1000,$B665,$C$4:$C$1000,$C665)&gt;1,"Duplicate route stop",IF(OR($J665="",$K665=""),"Missing delivery window",IF($K665&lt;=$J665,"Invalid delivery window",IF(IFERROR(INDEX('Fleet Roster'!$C$4:$C$103,MATCH($L665,'Fleet Roster'!$A$4:$A$103,0)),"Not found")&lt;&gt;"Active","Driver not active",IF(IFERROR(INDEX('Fleet Roster'!$I$4:$I$103,MATCH($M665,'Fleet Roster'!$E$4:$E$103,0)),"Not found")&lt;&gt;"Active","Vehicle unavailable",IF(AND($T665="Delivered",OR($S665="",$P665="")),"Delivered row incomplete",IF(AND(OR($T665="Attempted",$T665="Exception"),$U665=""),"Missing exception code",IF(OR(NOT(ISNUMBER($N665)),$N665&lt;0,$N665&gt;'Settings'!$B$9),"Invalid package count",IF(OR(NOT(ISNUMBER($O665)),AND($P665&lt;&gt;"",NOT(ISNUMBER($P665))),$O665&lt;0,$O665&gt;'Settings'!$B$10,$P665&lt;0,$P665&gt;'Settings'!$B$10),"Invalid miles",IF($X665&gt;$W665,"COD collected exceeds amount","OK")))))))))))),"Review row")</f>
        <v/>
      </c>
    </row>
    <row r="666">
      <c r="A666" s="51" t="n"/>
      <c r="B666" s="26" t="n"/>
      <c r="C666" s="27" t="n"/>
      <c r="D666" s="26" t="n"/>
      <c r="E666" s="26" t="n"/>
      <c r="F666" s="28" t="n"/>
      <c r="G666" s="26" t="n"/>
      <c r="H666" s="26" t="n"/>
      <c r="I666" s="29" t="n"/>
      <c r="J666" s="30" t="n"/>
      <c r="K666" s="30" t="n"/>
      <c r="L666" s="26" t="n"/>
      <c r="M666" s="26" t="n"/>
      <c r="N666" s="27" t="n"/>
      <c r="O666" s="52" t="n"/>
      <c r="P666" s="52" t="n"/>
      <c r="Q666" s="30" t="n"/>
      <c r="R666" s="30" t="n"/>
      <c r="S666" s="30" t="n"/>
      <c r="T666" s="26" t="n"/>
      <c r="U666" s="26" t="n"/>
      <c r="V666" s="28" t="n"/>
      <c r="W666" s="32" t="n"/>
      <c r="X666" s="32" t="n"/>
      <c r="Y666" s="33">
        <f>IFERROR(IF(OR($R666="",$S666=""),"",ROUND(MOD($S666-$R666,1)*1440,0)),"")</f>
        <v/>
      </c>
      <c r="Z666" s="11">
        <f>IFERROR(IF(OR($T666&lt;&gt;"Delivered",$S666="",$K666=""),"",IF($S666&lt;=$K666,"Yes","No")),"")</f>
        <v/>
      </c>
      <c r="AA666" s="33">
        <f>IFERROR(IF(OR($T666&lt;&gt;"Delivered",$S666="",$K666=""),"",ROUND(MAX(0,($S666-$K666)*1440),0)),"")</f>
        <v/>
      </c>
      <c r="AB666" s="53">
        <f>IFERROR(IF(OR($P666="",$O666=""),"",$P666-$O666),"")</f>
        <v/>
      </c>
      <c r="AC666" s="35">
        <f>IFERROR(IF($P666="","",ROUND($P666*'Settings'!$B$6,2)),"")</f>
        <v/>
      </c>
      <c r="AD666" s="35">
        <f>IFERROR(IF($W666="","",MAX(0,$W666-IF($X666="",0,$X666))),"")</f>
        <v/>
      </c>
      <c r="AE666" s="16">
        <f>IFERROR(IF(COUNTA($A666:$X666)=0,"",IF(OR($A666="",$B666="",$C666="",$D666="",$E666="",$F666="",$G666="",$H666="",$I666="",$L666="",$M666="",$N666="",$T666=""),"Missing required field",IF(COUNTIFS($A$4:$A$1000,$A666,$B$4:$B$1000,$B666,$C$4:$C$1000,$C666)&gt;1,"Duplicate route stop",IF(OR($J666="",$K666=""),"Missing delivery window",IF($K666&lt;=$J666,"Invalid delivery window",IF(IFERROR(INDEX('Fleet Roster'!$C$4:$C$103,MATCH($L666,'Fleet Roster'!$A$4:$A$103,0)),"Not found")&lt;&gt;"Active","Driver not active",IF(IFERROR(INDEX('Fleet Roster'!$I$4:$I$103,MATCH($M666,'Fleet Roster'!$E$4:$E$103,0)),"Not found")&lt;&gt;"Active","Vehicle unavailable",IF(AND($T666="Delivered",OR($S666="",$P666="")),"Delivered row incomplete",IF(AND(OR($T666="Attempted",$T666="Exception"),$U666=""),"Missing exception code",IF(OR(NOT(ISNUMBER($N666)),$N666&lt;0,$N666&gt;'Settings'!$B$9),"Invalid package count",IF(OR(NOT(ISNUMBER($O666)),AND($P666&lt;&gt;"",NOT(ISNUMBER($P666))),$O666&lt;0,$O666&gt;'Settings'!$B$10,$P666&lt;0,$P666&gt;'Settings'!$B$10),"Invalid miles",IF($X666&gt;$W666,"COD collected exceeds amount","OK")))))))))))),"Review row")</f>
        <v/>
      </c>
    </row>
    <row r="667">
      <c r="A667" s="51" t="n"/>
      <c r="B667" s="26" t="n"/>
      <c r="C667" s="27" t="n"/>
      <c r="D667" s="26" t="n"/>
      <c r="E667" s="26" t="n"/>
      <c r="F667" s="28" t="n"/>
      <c r="G667" s="26" t="n"/>
      <c r="H667" s="26" t="n"/>
      <c r="I667" s="29" t="n"/>
      <c r="J667" s="30" t="n"/>
      <c r="K667" s="30" t="n"/>
      <c r="L667" s="26" t="n"/>
      <c r="M667" s="26" t="n"/>
      <c r="N667" s="27" t="n"/>
      <c r="O667" s="52" t="n"/>
      <c r="P667" s="52" t="n"/>
      <c r="Q667" s="30" t="n"/>
      <c r="R667" s="30" t="n"/>
      <c r="S667" s="30" t="n"/>
      <c r="T667" s="26" t="n"/>
      <c r="U667" s="26" t="n"/>
      <c r="V667" s="28" t="n"/>
      <c r="W667" s="32" t="n"/>
      <c r="X667" s="32" t="n"/>
      <c r="Y667" s="33">
        <f>IFERROR(IF(OR($R667="",$S667=""),"",ROUND(MOD($S667-$R667,1)*1440,0)),"")</f>
        <v/>
      </c>
      <c r="Z667" s="11">
        <f>IFERROR(IF(OR($T667&lt;&gt;"Delivered",$S667="",$K667=""),"",IF($S667&lt;=$K667,"Yes","No")),"")</f>
        <v/>
      </c>
      <c r="AA667" s="33">
        <f>IFERROR(IF(OR($T667&lt;&gt;"Delivered",$S667="",$K667=""),"",ROUND(MAX(0,($S667-$K667)*1440),0)),"")</f>
        <v/>
      </c>
      <c r="AB667" s="53">
        <f>IFERROR(IF(OR($P667="",$O667=""),"",$P667-$O667),"")</f>
        <v/>
      </c>
      <c r="AC667" s="35">
        <f>IFERROR(IF($P667="","",ROUND($P667*'Settings'!$B$6,2)),"")</f>
        <v/>
      </c>
      <c r="AD667" s="35">
        <f>IFERROR(IF($W667="","",MAX(0,$W667-IF($X667="",0,$X667))),"")</f>
        <v/>
      </c>
      <c r="AE667" s="16">
        <f>IFERROR(IF(COUNTA($A667:$X667)=0,"",IF(OR($A667="",$B667="",$C667="",$D667="",$E667="",$F667="",$G667="",$H667="",$I667="",$L667="",$M667="",$N667="",$T667=""),"Missing required field",IF(COUNTIFS($A$4:$A$1000,$A667,$B$4:$B$1000,$B667,$C$4:$C$1000,$C667)&gt;1,"Duplicate route stop",IF(OR($J667="",$K667=""),"Missing delivery window",IF($K667&lt;=$J667,"Invalid delivery window",IF(IFERROR(INDEX('Fleet Roster'!$C$4:$C$103,MATCH($L667,'Fleet Roster'!$A$4:$A$103,0)),"Not found")&lt;&gt;"Active","Driver not active",IF(IFERROR(INDEX('Fleet Roster'!$I$4:$I$103,MATCH($M667,'Fleet Roster'!$E$4:$E$103,0)),"Not found")&lt;&gt;"Active","Vehicle unavailable",IF(AND($T667="Delivered",OR($S667="",$P667="")),"Delivered row incomplete",IF(AND(OR($T667="Attempted",$T667="Exception"),$U667=""),"Missing exception code",IF(OR(NOT(ISNUMBER($N667)),$N667&lt;0,$N667&gt;'Settings'!$B$9),"Invalid package count",IF(OR(NOT(ISNUMBER($O667)),AND($P667&lt;&gt;"",NOT(ISNUMBER($P667))),$O667&lt;0,$O667&gt;'Settings'!$B$10,$P667&lt;0,$P667&gt;'Settings'!$B$10),"Invalid miles",IF($X667&gt;$W667,"COD collected exceeds amount","OK")))))))))))),"Review row")</f>
        <v/>
      </c>
    </row>
    <row r="668">
      <c r="A668" s="51" t="n"/>
      <c r="B668" s="26" t="n"/>
      <c r="C668" s="27" t="n"/>
      <c r="D668" s="26" t="n"/>
      <c r="E668" s="26" t="n"/>
      <c r="F668" s="28" t="n"/>
      <c r="G668" s="26" t="n"/>
      <c r="H668" s="26" t="n"/>
      <c r="I668" s="29" t="n"/>
      <c r="J668" s="30" t="n"/>
      <c r="K668" s="30" t="n"/>
      <c r="L668" s="26" t="n"/>
      <c r="M668" s="26" t="n"/>
      <c r="N668" s="27" t="n"/>
      <c r="O668" s="52" t="n"/>
      <c r="P668" s="52" t="n"/>
      <c r="Q668" s="30" t="n"/>
      <c r="R668" s="30" t="n"/>
      <c r="S668" s="30" t="n"/>
      <c r="T668" s="26" t="n"/>
      <c r="U668" s="26" t="n"/>
      <c r="V668" s="28" t="n"/>
      <c r="W668" s="32" t="n"/>
      <c r="X668" s="32" t="n"/>
      <c r="Y668" s="33">
        <f>IFERROR(IF(OR($R668="",$S668=""),"",ROUND(MOD($S668-$R668,1)*1440,0)),"")</f>
        <v/>
      </c>
      <c r="Z668" s="11">
        <f>IFERROR(IF(OR($T668&lt;&gt;"Delivered",$S668="",$K668=""),"",IF($S668&lt;=$K668,"Yes","No")),"")</f>
        <v/>
      </c>
      <c r="AA668" s="33">
        <f>IFERROR(IF(OR($T668&lt;&gt;"Delivered",$S668="",$K668=""),"",ROUND(MAX(0,($S668-$K668)*1440),0)),"")</f>
        <v/>
      </c>
      <c r="AB668" s="53">
        <f>IFERROR(IF(OR($P668="",$O668=""),"",$P668-$O668),"")</f>
        <v/>
      </c>
      <c r="AC668" s="35">
        <f>IFERROR(IF($P668="","",ROUND($P668*'Settings'!$B$6,2)),"")</f>
        <v/>
      </c>
      <c r="AD668" s="35">
        <f>IFERROR(IF($W668="","",MAX(0,$W668-IF($X668="",0,$X668))),"")</f>
        <v/>
      </c>
      <c r="AE668" s="16">
        <f>IFERROR(IF(COUNTA($A668:$X668)=0,"",IF(OR($A668="",$B668="",$C668="",$D668="",$E668="",$F668="",$G668="",$H668="",$I668="",$L668="",$M668="",$N668="",$T668=""),"Missing required field",IF(COUNTIFS($A$4:$A$1000,$A668,$B$4:$B$1000,$B668,$C$4:$C$1000,$C668)&gt;1,"Duplicate route stop",IF(OR($J668="",$K668=""),"Missing delivery window",IF($K668&lt;=$J668,"Invalid delivery window",IF(IFERROR(INDEX('Fleet Roster'!$C$4:$C$103,MATCH($L668,'Fleet Roster'!$A$4:$A$103,0)),"Not found")&lt;&gt;"Active","Driver not active",IF(IFERROR(INDEX('Fleet Roster'!$I$4:$I$103,MATCH($M668,'Fleet Roster'!$E$4:$E$103,0)),"Not found")&lt;&gt;"Active","Vehicle unavailable",IF(AND($T668="Delivered",OR($S668="",$P668="")),"Delivered row incomplete",IF(AND(OR($T668="Attempted",$T668="Exception"),$U668=""),"Missing exception code",IF(OR(NOT(ISNUMBER($N668)),$N668&lt;0,$N668&gt;'Settings'!$B$9),"Invalid package count",IF(OR(NOT(ISNUMBER($O668)),AND($P668&lt;&gt;"",NOT(ISNUMBER($P668))),$O668&lt;0,$O668&gt;'Settings'!$B$10,$P668&lt;0,$P668&gt;'Settings'!$B$10),"Invalid miles",IF($X668&gt;$W668,"COD collected exceeds amount","OK")))))))))))),"Review row")</f>
        <v/>
      </c>
    </row>
    <row r="669">
      <c r="A669" s="51" t="n"/>
      <c r="B669" s="26" t="n"/>
      <c r="C669" s="27" t="n"/>
      <c r="D669" s="26" t="n"/>
      <c r="E669" s="26" t="n"/>
      <c r="F669" s="28" t="n"/>
      <c r="G669" s="26" t="n"/>
      <c r="H669" s="26" t="n"/>
      <c r="I669" s="29" t="n"/>
      <c r="J669" s="30" t="n"/>
      <c r="K669" s="30" t="n"/>
      <c r="L669" s="26" t="n"/>
      <c r="M669" s="26" t="n"/>
      <c r="N669" s="27" t="n"/>
      <c r="O669" s="52" t="n"/>
      <c r="P669" s="52" t="n"/>
      <c r="Q669" s="30" t="n"/>
      <c r="R669" s="30" t="n"/>
      <c r="S669" s="30" t="n"/>
      <c r="T669" s="26" t="n"/>
      <c r="U669" s="26" t="n"/>
      <c r="V669" s="28" t="n"/>
      <c r="W669" s="32" t="n"/>
      <c r="X669" s="32" t="n"/>
      <c r="Y669" s="33">
        <f>IFERROR(IF(OR($R669="",$S669=""),"",ROUND(MOD($S669-$R669,1)*1440,0)),"")</f>
        <v/>
      </c>
      <c r="Z669" s="11">
        <f>IFERROR(IF(OR($T669&lt;&gt;"Delivered",$S669="",$K669=""),"",IF($S669&lt;=$K669,"Yes","No")),"")</f>
        <v/>
      </c>
      <c r="AA669" s="33">
        <f>IFERROR(IF(OR($T669&lt;&gt;"Delivered",$S669="",$K669=""),"",ROUND(MAX(0,($S669-$K669)*1440),0)),"")</f>
        <v/>
      </c>
      <c r="AB669" s="53">
        <f>IFERROR(IF(OR($P669="",$O669=""),"",$P669-$O669),"")</f>
        <v/>
      </c>
      <c r="AC669" s="35">
        <f>IFERROR(IF($P669="","",ROUND($P669*'Settings'!$B$6,2)),"")</f>
        <v/>
      </c>
      <c r="AD669" s="35">
        <f>IFERROR(IF($W669="","",MAX(0,$W669-IF($X669="",0,$X669))),"")</f>
        <v/>
      </c>
      <c r="AE669" s="16">
        <f>IFERROR(IF(COUNTA($A669:$X669)=0,"",IF(OR($A669="",$B669="",$C669="",$D669="",$E669="",$F669="",$G669="",$H669="",$I669="",$L669="",$M669="",$N669="",$T669=""),"Missing required field",IF(COUNTIFS($A$4:$A$1000,$A669,$B$4:$B$1000,$B669,$C$4:$C$1000,$C669)&gt;1,"Duplicate route stop",IF(OR($J669="",$K669=""),"Missing delivery window",IF($K669&lt;=$J669,"Invalid delivery window",IF(IFERROR(INDEX('Fleet Roster'!$C$4:$C$103,MATCH($L669,'Fleet Roster'!$A$4:$A$103,0)),"Not found")&lt;&gt;"Active","Driver not active",IF(IFERROR(INDEX('Fleet Roster'!$I$4:$I$103,MATCH($M669,'Fleet Roster'!$E$4:$E$103,0)),"Not found")&lt;&gt;"Active","Vehicle unavailable",IF(AND($T669="Delivered",OR($S669="",$P669="")),"Delivered row incomplete",IF(AND(OR($T669="Attempted",$T669="Exception"),$U669=""),"Missing exception code",IF(OR(NOT(ISNUMBER($N669)),$N669&lt;0,$N669&gt;'Settings'!$B$9),"Invalid package count",IF(OR(NOT(ISNUMBER($O669)),AND($P669&lt;&gt;"",NOT(ISNUMBER($P669))),$O669&lt;0,$O669&gt;'Settings'!$B$10,$P669&lt;0,$P669&gt;'Settings'!$B$10),"Invalid miles",IF($X669&gt;$W669,"COD collected exceeds amount","OK")))))))))))),"Review row")</f>
        <v/>
      </c>
    </row>
    <row r="670">
      <c r="A670" s="51" t="n"/>
      <c r="B670" s="26" t="n"/>
      <c r="C670" s="27" t="n"/>
      <c r="D670" s="26" t="n"/>
      <c r="E670" s="26" t="n"/>
      <c r="F670" s="28" t="n"/>
      <c r="G670" s="26" t="n"/>
      <c r="H670" s="26" t="n"/>
      <c r="I670" s="29" t="n"/>
      <c r="J670" s="30" t="n"/>
      <c r="K670" s="30" t="n"/>
      <c r="L670" s="26" t="n"/>
      <c r="M670" s="26" t="n"/>
      <c r="N670" s="27" t="n"/>
      <c r="O670" s="52" t="n"/>
      <c r="P670" s="52" t="n"/>
      <c r="Q670" s="30" t="n"/>
      <c r="R670" s="30" t="n"/>
      <c r="S670" s="30" t="n"/>
      <c r="T670" s="26" t="n"/>
      <c r="U670" s="26" t="n"/>
      <c r="V670" s="28" t="n"/>
      <c r="W670" s="32" t="n"/>
      <c r="X670" s="32" t="n"/>
      <c r="Y670" s="33">
        <f>IFERROR(IF(OR($R670="",$S670=""),"",ROUND(MOD($S670-$R670,1)*1440,0)),"")</f>
        <v/>
      </c>
      <c r="Z670" s="11">
        <f>IFERROR(IF(OR($T670&lt;&gt;"Delivered",$S670="",$K670=""),"",IF($S670&lt;=$K670,"Yes","No")),"")</f>
        <v/>
      </c>
      <c r="AA670" s="33">
        <f>IFERROR(IF(OR($T670&lt;&gt;"Delivered",$S670="",$K670=""),"",ROUND(MAX(0,($S670-$K670)*1440),0)),"")</f>
        <v/>
      </c>
      <c r="AB670" s="53">
        <f>IFERROR(IF(OR($P670="",$O670=""),"",$P670-$O670),"")</f>
        <v/>
      </c>
      <c r="AC670" s="35">
        <f>IFERROR(IF($P670="","",ROUND($P670*'Settings'!$B$6,2)),"")</f>
        <v/>
      </c>
      <c r="AD670" s="35">
        <f>IFERROR(IF($W670="","",MAX(0,$W670-IF($X670="",0,$X670))),"")</f>
        <v/>
      </c>
      <c r="AE670" s="16">
        <f>IFERROR(IF(COUNTA($A670:$X670)=0,"",IF(OR($A670="",$B670="",$C670="",$D670="",$E670="",$F670="",$G670="",$H670="",$I670="",$L670="",$M670="",$N670="",$T670=""),"Missing required field",IF(COUNTIFS($A$4:$A$1000,$A670,$B$4:$B$1000,$B670,$C$4:$C$1000,$C670)&gt;1,"Duplicate route stop",IF(OR($J670="",$K670=""),"Missing delivery window",IF($K670&lt;=$J670,"Invalid delivery window",IF(IFERROR(INDEX('Fleet Roster'!$C$4:$C$103,MATCH($L670,'Fleet Roster'!$A$4:$A$103,0)),"Not found")&lt;&gt;"Active","Driver not active",IF(IFERROR(INDEX('Fleet Roster'!$I$4:$I$103,MATCH($M670,'Fleet Roster'!$E$4:$E$103,0)),"Not found")&lt;&gt;"Active","Vehicle unavailable",IF(AND($T670="Delivered",OR($S670="",$P670="")),"Delivered row incomplete",IF(AND(OR($T670="Attempted",$T670="Exception"),$U670=""),"Missing exception code",IF(OR(NOT(ISNUMBER($N670)),$N670&lt;0,$N670&gt;'Settings'!$B$9),"Invalid package count",IF(OR(NOT(ISNUMBER($O670)),AND($P670&lt;&gt;"",NOT(ISNUMBER($P670))),$O670&lt;0,$O670&gt;'Settings'!$B$10,$P670&lt;0,$P670&gt;'Settings'!$B$10),"Invalid miles",IF($X670&gt;$W670,"COD collected exceeds amount","OK")))))))))))),"Review row")</f>
        <v/>
      </c>
    </row>
    <row r="671">
      <c r="A671" s="51" t="n"/>
      <c r="B671" s="26" t="n"/>
      <c r="C671" s="27" t="n"/>
      <c r="D671" s="26" t="n"/>
      <c r="E671" s="26" t="n"/>
      <c r="F671" s="28" t="n"/>
      <c r="G671" s="26" t="n"/>
      <c r="H671" s="26" t="n"/>
      <c r="I671" s="29" t="n"/>
      <c r="J671" s="30" t="n"/>
      <c r="K671" s="30" t="n"/>
      <c r="L671" s="26" t="n"/>
      <c r="M671" s="26" t="n"/>
      <c r="N671" s="27" t="n"/>
      <c r="O671" s="52" t="n"/>
      <c r="P671" s="52" t="n"/>
      <c r="Q671" s="30" t="n"/>
      <c r="R671" s="30" t="n"/>
      <c r="S671" s="30" t="n"/>
      <c r="T671" s="26" t="n"/>
      <c r="U671" s="26" t="n"/>
      <c r="V671" s="28" t="n"/>
      <c r="W671" s="32" t="n"/>
      <c r="X671" s="32" t="n"/>
      <c r="Y671" s="33">
        <f>IFERROR(IF(OR($R671="",$S671=""),"",ROUND(MOD($S671-$R671,1)*1440,0)),"")</f>
        <v/>
      </c>
      <c r="Z671" s="11">
        <f>IFERROR(IF(OR($T671&lt;&gt;"Delivered",$S671="",$K671=""),"",IF($S671&lt;=$K671,"Yes","No")),"")</f>
        <v/>
      </c>
      <c r="AA671" s="33">
        <f>IFERROR(IF(OR($T671&lt;&gt;"Delivered",$S671="",$K671=""),"",ROUND(MAX(0,($S671-$K671)*1440),0)),"")</f>
        <v/>
      </c>
      <c r="AB671" s="53">
        <f>IFERROR(IF(OR($P671="",$O671=""),"",$P671-$O671),"")</f>
        <v/>
      </c>
      <c r="AC671" s="35">
        <f>IFERROR(IF($P671="","",ROUND($P671*'Settings'!$B$6,2)),"")</f>
        <v/>
      </c>
      <c r="AD671" s="35">
        <f>IFERROR(IF($W671="","",MAX(0,$W671-IF($X671="",0,$X671))),"")</f>
        <v/>
      </c>
      <c r="AE671" s="16">
        <f>IFERROR(IF(COUNTA($A671:$X671)=0,"",IF(OR($A671="",$B671="",$C671="",$D671="",$E671="",$F671="",$G671="",$H671="",$I671="",$L671="",$M671="",$N671="",$T671=""),"Missing required field",IF(COUNTIFS($A$4:$A$1000,$A671,$B$4:$B$1000,$B671,$C$4:$C$1000,$C671)&gt;1,"Duplicate route stop",IF(OR($J671="",$K671=""),"Missing delivery window",IF($K671&lt;=$J671,"Invalid delivery window",IF(IFERROR(INDEX('Fleet Roster'!$C$4:$C$103,MATCH($L671,'Fleet Roster'!$A$4:$A$103,0)),"Not found")&lt;&gt;"Active","Driver not active",IF(IFERROR(INDEX('Fleet Roster'!$I$4:$I$103,MATCH($M671,'Fleet Roster'!$E$4:$E$103,0)),"Not found")&lt;&gt;"Active","Vehicle unavailable",IF(AND($T671="Delivered",OR($S671="",$P671="")),"Delivered row incomplete",IF(AND(OR($T671="Attempted",$T671="Exception"),$U671=""),"Missing exception code",IF(OR(NOT(ISNUMBER($N671)),$N671&lt;0,$N671&gt;'Settings'!$B$9),"Invalid package count",IF(OR(NOT(ISNUMBER($O671)),AND($P671&lt;&gt;"",NOT(ISNUMBER($P671))),$O671&lt;0,$O671&gt;'Settings'!$B$10,$P671&lt;0,$P671&gt;'Settings'!$B$10),"Invalid miles",IF($X671&gt;$W671,"COD collected exceeds amount","OK")))))))))))),"Review row")</f>
        <v/>
      </c>
    </row>
    <row r="672">
      <c r="A672" s="51" t="n"/>
      <c r="B672" s="26" t="n"/>
      <c r="C672" s="27" t="n"/>
      <c r="D672" s="26" t="n"/>
      <c r="E672" s="26" t="n"/>
      <c r="F672" s="28" t="n"/>
      <c r="G672" s="26" t="n"/>
      <c r="H672" s="26" t="n"/>
      <c r="I672" s="29" t="n"/>
      <c r="J672" s="30" t="n"/>
      <c r="K672" s="30" t="n"/>
      <c r="L672" s="26" t="n"/>
      <c r="M672" s="26" t="n"/>
      <c r="N672" s="27" t="n"/>
      <c r="O672" s="52" t="n"/>
      <c r="P672" s="52" t="n"/>
      <c r="Q672" s="30" t="n"/>
      <c r="R672" s="30" t="n"/>
      <c r="S672" s="30" t="n"/>
      <c r="T672" s="26" t="n"/>
      <c r="U672" s="26" t="n"/>
      <c r="V672" s="28" t="n"/>
      <c r="W672" s="32" t="n"/>
      <c r="X672" s="32" t="n"/>
      <c r="Y672" s="33">
        <f>IFERROR(IF(OR($R672="",$S672=""),"",ROUND(MOD($S672-$R672,1)*1440,0)),"")</f>
        <v/>
      </c>
      <c r="Z672" s="11">
        <f>IFERROR(IF(OR($T672&lt;&gt;"Delivered",$S672="",$K672=""),"",IF($S672&lt;=$K672,"Yes","No")),"")</f>
        <v/>
      </c>
      <c r="AA672" s="33">
        <f>IFERROR(IF(OR($T672&lt;&gt;"Delivered",$S672="",$K672=""),"",ROUND(MAX(0,($S672-$K672)*1440),0)),"")</f>
        <v/>
      </c>
      <c r="AB672" s="53">
        <f>IFERROR(IF(OR($P672="",$O672=""),"",$P672-$O672),"")</f>
        <v/>
      </c>
      <c r="AC672" s="35">
        <f>IFERROR(IF($P672="","",ROUND($P672*'Settings'!$B$6,2)),"")</f>
        <v/>
      </c>
      <c r="AD672" s="35">
        <f>IFERROR(IF($W672="","",MAX(0,$W672-IF($X672="",0,$X672))),"")</f>
        <v/>
      </c>
      <c r="AE672" s="16">
        <f>IFERROR(IF(COUNTA($A672:$X672)=0,"",IF(OR($A672="",$B672="",$C672="",$D672="",$E672="",$F672="",$G672="",$H672="",$I672="",$L672="",$M672="",$N672="",$T672=""),"Missing required field",IF(COUNTIFS($A$4:$A$1000,$A672,$B$4:$B$1000,$B672,$C$4:$C$1000,$C672)&gt;1,"Duplicate route stop",IF(OR($J672="",$K672=""),"Missing delivery window",IF($K672&lt;=$J672,"Invalid delivery window",IF(IFERROR(INDEX('Fleet Roster'!$C$4:$C$103,MATCH($L672,'Fleet Roster'!$A$4:$A$103,0)),"Not found")&lt;&gt;"Active","Driver not active",IF(IFERROR(INDEX('Fleet Roster'!$I$4:$I$103,MATCH($M672,'Fleet Roster'!$E$4:$E$103,0)),"Not found")&lt;&gt;"Active","Vehicle unavailable",IF(AND($T672="Delivered",OR($S672="",$P672="")),"Delivered row incomplete",IF(AND(OR($T672="Attempted",$T672="Exception"),$U672=""),"Missing exception code",IF(OR(NOT(ISNUMBER($N672)),$N672&lt;0,$N672&gt;'Settings'!$B$9),"Invalid package count",IF(OR(NOT(ISNUMBER($O672)),AND($P672&lt;&gt;"",NOT(ISNUMBER($P672))),$O672&lt;0,$O672&gt;'Settings'!$B$10,$P672&lt;0,$P672&gt;'Settings'!$B$10),"Invalid miles",IF($X672&gt;$W672,"COD collected exceeds amount","OK")))))))))))),"Review row")</f>
        <v/>
      </c>
    </row>
    <row r="673">
      <c r="A673" s="51" t="n"/>
      <c r="B673" s="26" t="n"/>
      <c r="C673" s="27" t="n"/>
      <c r="D673" s="26" t="n"/>
      <c r="E673" s="26" t="n"/>
      <c r="F673" s="28" t="n"/>
      <c r="G673" s="26" t="n"/>
      <c r="H673" s="26" t="n"/>
      <c r="I673" s="29" t="n"/>
      <c r="J673" s="30" t="n"/>
      <c r="K673" s="30" t="n"/>
      <c r="L673" s="26" t="n"/>
      <c r="M673" s="26" t="n"/>
      <c r="N673" s="27" t="n"/>
      <c r="O673" s="52" t="n"/>
      <c r="P673" s="52" t="n"/>
      <c r="Q673" s="30" t="n"/>
      <c r="R673" s="30" t="n"/>
      <c r="S673" s="30" t="n"/>
      <c r="T673" s="26" t="n"/>
      <c r="U673" s="26" t="n"/>
      <c r="V673" s="28" t="n"/>
      <c r="W673" s="32" t="n"/>
      <c r="X673" s="32" t="n"/>
      <c r="Y673" s="33">
        <f>IFERROR(IF(OR($R673="",$S673=""),"",ROUND(MOD($S673-$R673,1)*1440,0)),"")</f>
        <v/>
      </c>
      <c r="Z673" s="11">
        <f>IFERROR(IF(OR($T673&lt;&gt;"Delivered",$S673="",$K673=""),"",IF($S673&lt;=$K673,"Yes","No")),"")</f>
        <v/>
      </c>
      <c r="AA673" s="33">
        <f>IFERROR(IF(OR($T673&lt;&gt;"Delivered",$S673="",$K673=""),"",ROUND(MAX(0,($S673-$K673)*1440),0)),"")</f>
        <v/>
      </c>
      <c r="AB673" s="53">
        <f>IFERROR(IF(OR($P673="",$O673=""),"",$P673-$O673),"")</f>
        <v/>
      </c>
      <c r="AC673" s="35">
        <f>IFERROR(IF($P673="","",ROUND($P673*'Settings'!$B$6,2)),"")</f>
        <v/>
      </c>
      <c r="AD673" s="35">
        <f>IFERROR(IF($W673="","",MAX(0,$W673-IF($X673="",0,$X673))),"")</f>
        <v/>
      </c>
      <c r="AE673" s="16">
        <f>IFERROR(IF(COUNTA($A673:$X673)=0,"",IF(OR($A673="",$B673="",$C673="",$D673="",$E673="",$F673="",$G673="",$H673="",$I673="",$L673="",$M673="",$N673="",$T673=""),"Missing required field",IF(COUNTIFS($A$4:$A$1000,$A673,$B$4:$B$1000,$B673,$C$4:$C$1000,$C673)&gt;1,"Duplicate route stop",IF(OR($J673="",$K673=""),"Missing delivery window",IF($K673&lt;=$J673,"Invalid delivery window",IF(IFERROR(INDEX('Fleet Roster'!$C$4:$C$103,MATCH($L673,'Fleet Roster'!$A$4:$A$103,0)),"Not found")&lt;&gt;"Active","Driver not active",IF(IFERROR(INDEX('Fleet Roster'!$I$4:$I$103,MATCH($M673,'Fleet Roster'!$E$4:$E$103,0)),"Not found")&lt;&gt;"Active","Vehicle unavailable",IF(AND($T673="Delivered",OR($S673="",$P673="")),"Delivered row incomplete",IF(AND(OR($T673="Attempted",$T673="Exception"),$U673=""),"Missing exception code",IF(OR(NOT(ISNUMBER($N673)),$N673&lt;0,$N673&gt;'Settings'!$B$9),"Invalid package count",IF(OR(NOT(ISNUMBER($O673)),AND($P673&lt;&gt;"",NOT(ISNUMBER($P673))),$O673&lt;0,$O673&gt;'Settings'!$B$10,$P673&lt;0,$P673&gt;'Settings'!$B$10),"Invalid miles",IF($X673&gt;$W673,"COD collected exceeds amount","OK")))))))))))),"Review row")</f>
        <v/>
      </c>
    </row>
    <row r="674">
      <c r="A674" s="51" t="n"/>
      <c r="B674" s="26" t="n"/>
      <c r="C674" s="27" t="n"/>
      <c r="D674" s="26" t="n"/>
      <c r="E674" s="26" t="n"/>
      <c r="F674" s="28" t="n"/>
      <c r="G674" s="26" t="n"/>
      <c r="H674" s="26" t="n"/>
      <c r="I674" s="29" t="n"/>
      <c r="J674" s="30" t="n"/>
      <c r="K674" s="30" t="n"/>
      <c r="L674" s="26" t="n"/>
      <c r="M674" s="26" t="n"/>
      <c r="N674" s="27" t="n"/>
      <c r="O674" s="52" t="n"/>
      <c r="P674" s="52" t="n"/>
      <c r="Q674" s="30" t="n"/>
      <c r="R674" s="30" t="n"/>
      <c r="S674" s="30" t="n"/>
      <c r="T674" s="26" t="n"/>
      <c r="U674" s="26" t="n"/>
      <c r="V674" s="28" t="n"/>
      <c r="W674" s="32" t="n"/>
      <c r="X674" s="32" t="n"/>
      <c r="Y674" s="33">
        <f>IFERROR(IF(OR($R674="",$S674=""),"",ROUND(MOD($S674-$R674,1)*1440,0)),"")</f>
        <v/>
      </c>
      <c r="Z674" s="11">
        <f>IFERROR(IF(OR($T674&lt;&gt;"Delivered",$S674="",$K674=""),"",IF($S674&lt;=$K674,"Yes","No")),"")</f>
        <v/>
      </c>
      <c r="AA674" s="33">
        <f>IFERROR(IF(OR($T674&lt;&gt;"Delivered",$S674="",$K674=""),"",ROUND(MAX(0,($S674-$K674)*1440),0)),"")</f>
        <v/>
      </c>
      <c r="AB674" s="53">
        <f>IFERROR(IF(OR($P674="",$O674=""),"",$P674-$O674),"")</f>
        <v/>
      </c>
      <c r="AC674" s="35">
        <f>IFERROR(IF($P674="","",ROUND($P674*'Settings'!$B$6,2)),"")</f>
        <v/>
      </c>
      <c r="AD674" s="35">
        <f>IFERROR(IF($W674="","",MAX(0,$W674-IF($X674="",0,$X674))),"")</f>
        <v/>
      </c>
      <c r="AE674" s="16">
        <f>IFERROR(IF(COUNTA($A674:$X674)=0,"",IF(OR($A674="",$B674="",$C674="",$D674="",$E674="",$F674="",$G674="",$H674="",$I674="",$L674="",$M674="",$N674="",$T674=""),"Missing required field",IF(COUNTIFS($A$4:$A$1000,$A674,$B$4:$B$1000,$B674,$C$4:$C$1000,$C674)&gt;1,"Duplicate route stop",IF(OR($J674="",$K674=""),"Missing delivery window",IF($K674&lt;=$J674,"Invalid delivery window",IF(IFERROR(INDEX('Fleet Roster'!$C$4:$C$103,MATCH($L674,'Fleet Roster'!$A$4:$A$103,0)),"Not found")&lt;&gt;"Active","Driver not active",IF(IFERROR(INDEX('Fleet Roster'!$I$4:$I$103,MATCH($M674,'Fleet Roster'!$E$4:$E$103,0)),"Not found")&lt;&gt;"Active","Vehicle unavailable",IF(AND($T674="Delivered",OR($S674="",$P674="")),"Delivered row incomplete",IF(AND(OR($T674="Attempted",$T674="Exception"),$U674=""),"Missing exception code",IF(OR(NOT(ISNUMBER($N674)),$N674&lt;0,$N674&gt;'Settings'!$B$9),"Invalid package count",IF(OR(NOT(ISNUMBER($O674)),AND($P674&lt;&gt;"",NOT(ISNUMBER($P674))),$O674&lt;0,$O674&gt;'Settings'!$B$10,$P674&lt;0,$P674&gt;'Settings'!$B$10),"Invalid miles",IF($X674&gt;$W674,"COD collected exceeds amount","OK")))))))))))),"Review row")</f>
        <v/>
      </c>
    </row>
    <row r="675">
      <c r="A675" s="51" t="n"/>
      <c r="B675" s="26" t="n"/>
      <c r="C675" s="27" t="n"/>
      <c r="D675" s="26" t="n"/>
      <c r="E675" s="26" t="n"/>
      <c r="F675" s="28" t="n"/>
      <c r="G675" s="26" t="n"/>
      <c r="H675" s="26" t="n"/>
      <c r="I675" s="29" t="n"/>
      <c r="J675" s="30" t="n"/>
      <c r="K675" s="30" t="n"/>
      <c r="L675" s="26" t="n"/>
      <c r="M675" s="26" t="n"/>
      <c r="N675" s="27" t="n"/>
      <c r="O675" s="52" t="n"/>
      <c r="P675" s="52" t="n"/>
      <c r="Q675" s="30" t="n"/>
      <c r="R675" s="30" t="n"/>
      <c r="S675" s="30" t="n"/>
      <c r="T675" s="26" t="n"/>
      <c r="U675" s="26" t="n"/>
      <c r="V675" s="28" t="n"/>
      <c r="W675" s="32" t="n"/>
      <c r="X675" s="32" t="n"/>
      <c r="Y675" s="33">
        <f>IFERROR(IF(OR($R675="",$S675=""),"",ROUND(MOD($S675-$R675,1)*1440,0)),"")</f>
        <v/>
      </c>
      <c r="Z675" s="11">
        <f>IFERROR(IF(OR($T675&lt;&gt;"Delivered",$S675="",$K675=""),"",IF($S675&lt;=$K675,"Yes","No")),"")</f>
        <v/>
      </c>
      <c r="AA675" s="33">
        <f>IFERROR(IF(OR($T675&lt;&gt;"Delivered",$S675="",$K675=""),"",ROUND(MAX(0,($S675-$K675)*1440),0)),"")</f>
        <v/>
      </c>
      <c r="AB675" s="53">
        <f>IFERROR(IF(OR($P675="",$O675=""),"",$P675-$O675),"")</f>
        <v/>
      </c>
      <c r="AC675" s="35">
        <f>IFERROR(IF($P675="","",ROUND($P675*'Settings'!$B$6,2)),"")</f>
        <v/>
      </c>
      <c r="AD675" s="35">
        <f>IFERROR(IF($W675="","",MAX(0,$W675-IF($X675="",0,$X675))),"")</f>
        <v/>
      </c>
      <c r="AE675" s="16">
        <f>IFERROR(IF(COUNTA($A675:$X675)=0,"",IF(OR($A675="",$B675="",$C675="",$D675="",$E675="",$F675="",$G675="",$H675="",$I675="",$L675="",$M675="",$N675="",$T675=""),"Missing required field",IF(COUNTIFS($A$4:$A$1000,$A675,$B$4:$B$1000,$B675,$C$4:$C$1000,$C675)&gt;1,"Duplicate route stop",IF(OR($J675="",$K675=""),"Missing delivery window",IF($K675&lt;=$J675,"Invalid delivery window",IF(IFERROR(INDEX('Fleet Roster'!$C$4:$C$103,MATCH($L675,'Fleet Roster'!$A$4:$A$103,0)),"Not found")&lt;&gt;"Active","Driver not active",IF(IFERROR(INDEX('Fleet Roster'!$I$4:$I$103,MATCH($M675,'Fleet Roster'!$E$4:$E$103,0)),"Not found")&lt;&gt;"Active","Vehicle unavailable",IF(AND($T675="Delivered",OR($S675="",$P675="")),"Delivered row incomplete",IF(AND(OR($T675="Attempted",$T675="Exception"),$U675=""),"Missing exception code",IF(OR(NOT(ISNUMBER($N675)),$N675&lt;0,$N675&gt;'Settings'!$B$9),"Invalid package count",IF(OR(NOT(ISNUMBER($O675)),AND($P675&lt;&gt;"",NOT(ISNUMBER($P675))),$O675&lt;0,$O675&gt;'Settings'!$B$10,$P675&lt;0,$P675&gt;'Settings'!$B$10),"Invalid miles",IF($X675&gt;$W675,"COD collected exceeds amount","OK")))))))))))),"Review row")</f>
        <v/>
      </c>
    </row>
    <row r="676">
      <c r="A676" s="51" t="n"/>
      <c r="B676" s="26" t="n"/>
      <c r="C676" s="27" t="n"/>
      <c r="D676" s="26" t="n"/>
      <c r="E676" s="26" t="n"/>
      <c r="F676" s="28" t="n"/>
      <c r="G676" s="26" t="n"/>
      <c r="H676" s="26" t="n"/>
      <c r="I676" s="29" t="n"/>
      <c r="J676" s="30" t="n"/>
      <c r="K676" s="30" t="n"/>
      <c r="L676" s="26" t="n"/>
      <c r="M676" s="26" t="n"/>
      <c r="N676" s="27" t="n"/>
      <c r="O676" s="52" t="n"/>
      <c r="P676" s="52" t="n"/>
      <c r="Q676" s="30" t="n"/>
      <c r="R676" s="30" t="n"/>
      <c r="S676" s="30" t="n"/>
      <c r="T676" s="26" t="n"/>
      <c r="U676" s="26" t="n"/>
      <c r="V676" s="28" t="n"/>
      <c r="W676" s="32" t="n"/>
      <c r="X676" s="32" t="n"/>
      <c r="Y676" s="33">
        <f>IFERROR(IF(OR($R676="",$S676=""),"",ROUND(MOD($S676-$R676,1)*1440,0)),"")</f>
        <v/>
      </c>
      <c r="Z676" s="11">
        <f>IFERROR(IF(OR($T676&lt;&gt;"Delivered",$S676="",$K676=""),"",IF($S676&lt;=$K676,"Yes","No")),"")</f>
        <v/>
      </c>
      <c r="AA676" s="33">
        <f>IFERROR(IF(OR($T676&lt;&gt;"Delivered",$S676="",$K676=""),"",ROUND(MAX(0,($S676-$K676)*1440),0)),"")</f>
        <v/>
      </c>
      <c r="AB676" s="53">
        <f>IFERROR(IF(OR($P676="",$O676=""),"",$P676-$O676),"")</f>
        <v/>
      </c>
      <c r="AC676" s="35">
        <f>IFERROR(IF($P676="","",ROUND($P676*'Settings'!$B$6,2)),"")</f>
        <v/>
      </c>
      <c r="AD676" s="35">
        <f>IFERROR(IF($W676="","",MAX(0,$W676-IF($X676="",0,$X676))),"")</f>
        <v/>
      </c>
      <c r="AE676" s="16">
        <f>IFERROR(IF(COUNTA($A676:$X676)=0,"",IF(OR($A676="",$B676="",$C676="",$D676="",$E676="",$F676="",$G676="",$H676="",$I676="",$L676="",$M676="",$N676="",$T676=""),"Missing required field",IF(COUNTIFS($A$4:$A$1000,$A676,$B$4:$B$1000,$B676,$C$4:$C$1000,$C676)&gt;1,"Duplicate route stop",IF(OR($J676="",$K676=""),"Missing delivery window",IF($K676&lt;=$J676,"Invalid delivery window",IF(IFERROR(INDEX('Fleet Roster'!$C$4:$C$103,MATCH($L676,'Fleet Roster'!$A$4:$A$103,0)),"Not found")&lt;&gt;"Active","Driver not active",IF(IFERROR(INDEX('Fleet Roster'!$I$4:$I$103,MATCH($M676,'Fleet Roster'!$E$4:$E$103,0)),"Not found")&lt;&gt;"Active","Vehicle unavailable",IF(AND($T676="Delivered",OR($S676="",$P676="")),"Delivered row incomplete",IF(AND(OR($T676="Attempted",$T676="Exception"),$U676=""),"Missing exception code",IF(OR(NOT(ISNUMBER($N676)),$N676&lt;0,$N676&gt;'Settings'!$B$9),"Invalid package count",IF(OR(NOT(ISNUMBER($O676)),AND($P676&lt;&gt;"",NOT(ISNUMBER($P676))),$O676&lt;0,$O676&gt;'Settings'!$B$10,$P676&lt;0,$P676&gt;'Settings'!$B$10),"Invalid miles",IF($X676&gt;$W676,"COD collected exceeds amount","OK")))))))))))),"Review row")</f>
        <v/>
      </c>
    </row>
    <row r="677">
      <c r="A677" s="51" t="n"/>
      <c r="B677" s="26" t="n"/>
      <c r="C677" s="27" t="n"/>
      <c r="D677" s="26" t="n"/>
      <c r="E677" s="26" t="n"/>
      <c r="F677" s="28" t="n"/>
      <c r="G677" s="26" t="n"/>
      <c r="H677" s="26" t="n"/>
      <c r="I677" s="29" t="n"/>
      <c r="J677" s="30" t="n"/>
      <c r="K677" s="30" t="n"/>
      <c r="L677" s="26" t="n"/>
      <c r="M677" s="26" t="n"/>
      <c r="N677" s="27" t="n"/>
      <c r="O677" s="52" t="n"/>
      <c r="P677" s="52" t="n"/>
      <c r="Q677" s="30" t="n"/>
      <c r="R677" s="30" t="n"/>
      <c r="S677" s="30" t="n"/>
      <c r="T677" s="26" t="n"/>
      <c r="U677" s="26" t="n"/>
      <c r="V677" s="28" t="n"/>
      <c r="W677" s="32" t="n"/>
      <c r="X677" s="32" t="n"/>
      <c r="Y677" s="33">
        <f>IFERROR(IF(OR($R677="",$S677=""),"",ROUND(MOD($S677-$R677,1)*1440,0)),"")</f>
        <v/>
      </c>
      <c r="Z677" s="11">
        <f>IFERROR(IF(OR($T677&lt;&gt;"Delivered",$S677="",$K677=""),"",IF($S677&lt;=$K677,"Yes","No")),"")</f>
        <v/>
      </c>
      <c r="AA677" s="33">
        <f>IFERROR(IF(OR($T677&lt;&gt;"Delivered",$S677="",$K677=""),"",ROUND(MAX(0,($S677-$K677)*1440),0)),"")</f>
        <v/>
      </c>
      <c r="AB677" s="53">
        <f>IFERROR(IF(OR($P677="",$O677=""),"",$P677-$O677),"")</f>
        <v/>
      </c>
      <c r="AC677" s="35">
        <f>IFERROR(IF($P677="","",ROUND($P677*'Settings'!$B$6,2)),"")</f>
        <v/>
      </c>
      <c r="AD677" s="35">
        <f>IFERROR(IF($W677="","",MAX(0,$W677-IF($X677="",0,$X677))),"")</f>
        <v/>
      </c>
      <c r="AE677" s="16">
        <f>IFERROR(IF(COUNTA($A677:$X677)=0,"",IF(OR($A677="",$B677="",$C677="",$D677="",$E677="",$F677="",$G677="",$H677="",$I677="",$L677="",$M677="",$N677="",$T677=""),"Missing required field",IF(COUNTIFS($A$4:$A$1000,$A677,$B$4:$B$1000,$B677,$C$4:$C$1000,$C677)&gt;1,"Duplicate route stop",IF(OR($J677="",$K677=""),"Missing delivery window",IF($K677&lt;=$J677,"Invalid delivery window",IF(IFERROR(INDEX('Fleet Roster'!$C$4:$C$103,MATCH($L677,'Fleet Roster'!$A$4:$A$103,0)),"Not found")&lt;&gt;"Active","Driver not active",IF(IFERROR(INDEX('Fleet Roster'!$I$4:$I$103,MATCH($M677,'Fleet Roster'!$E$4:$E$103,0)),"Not found")&lt;&gt;"Active","Vehicle unavailable",IF(AND($T677="Delivered",OR($S677="",$P677="")),"Delivered row incomplete",IF(AND(OR($T677="Attempted",$T677="Exception"),$U677=""),"Missing exception code",IF(OR(NOT(ISNUMBER($N677)),$N677&lt;0,$N677&gt;'Settings'!$B$9),"Invalid package count",IF(OR(NOT(ISNUMBER($O677)),AND($P677&lt;&gt;"",NOT(ISNUMBER($P677))),$O677&lt;0,$O677&gt;'Settings'!$B$10,$P677&lt;0,$P677&gt;'Settings'!$B$10),"Invalid miles",IF($X677&gt;$W677,"COD collected exceeds amount","OK")))))))))))),"Review row")</f>
        <v/>
      </c>
    </row>
    <row r="678">
      <c r="A678" s="51" t="n"/>
      <c r="B678" s="26" t="n"/>
      <c r="C678" s="27" t="n"/>
      <c r="D678" s="26" t="n"/>
      <c r="E678" s="26" t="n"/>
      <c r="F678" s="28" t="n"/>
      <c r="G678" s="26" t="n"/>
      <c r="H678" s="26" t="n"/>
      <c r="I678" s="29" t="n"/>
      <c r="J678" s="30" t="n"/>
      <c r="K678" s="30" t="n"/>
      <c r="L678" s="26" t="n"/>
      <c r="M678" s="26" t="n"/>
      <c r="N678" s="27" t="n"/>
      <c r="O678" s="52" t="n"/>
      <c r="P678" s="52" t="n"/>
      <c r="Q678" s="30" t="n"/>
      <c r="R678" s="30" t="n"/>
      <c r="S678" s="30" t="n"/>
      <c r="T678" s="26" t="n"/>
      <c r="U678" s="26" t="n"/>
      <c r="V678" s="28" t="n"/>
      <c r="W678" s="32" t="n"/>
      <c r="X678" s="32" t="n"/>
      <c r="Y678" s="33">
        <f>IFERROR(IF(OR($R678="",$S678=""),"",ROUND(MOD($S678-$R678,1)*1440,0)),"")</f>
        <v/>
      </c>
      <c r="Z678" s="11">
        <f>IFERROR(IF(OR($T678&lt;&gt;"Delivered",$S678="",$K678=""),"",IF($S678&lt;=$K678,"Yes","No")),"")</f>
        <v/>
      </c>
      <c r="AA678" s="33">
        <f>IFERROR(IF(OR($T678&lt;&gt;"Delivered",$S678="",$K678=""),"",ROUND(MAX(0,($S678-$K678)*1440),0)),"")</f>
        <v/>
      </c>
      <c r="AB678" s="53">
        <f>IFERROR(IF(OR($P678="",$O678=""),"",$P678-$O678),"")</f>
        <v/>
      </c>
      <c r="AC678" s="35">
        <f>IFERROR(IF($P678="","",ROUND($P678*'Settings'!$B$6,2)),"")</f>
        <v/>
      </c>
      <c r="AD678" s="35">
        <f>IFERROR(IF($W678="","",MAX(0,$W678-IF($X678="",0,$X678))),"")</f>
        <v/>
      </c>
      <c r="AE678" s="16">
        <f>IFERROR(IF(COUNTA($A678:$X678)=0,"",IF(OR($A678="",$B678="",$C678="",$D678="",$E678="",$F678="",$G678="",$H678="",$I678="",$L678="",$M678="",$N678="",$T678=""),"Missing required field",IF(COUNTIFS($A$4:$A$1000,$A678,$B$4:$B$1000,$B678,$C$4:$C$1000,$C678)&gt;1,"Duplicate route stop",IF(OR($J678="",$K678=""),"Missing delivery window",IF($K678&lt;=$J678,"Invalid delivery window",IF(IFERROR(INDEX('Fleet Roster'!$C$4:$C$103,MATCH($L678,'Fleet Roster'!$A$4:$A$103,0)),"Not found")&lt;&gt;"Active","Driver not active",IF(IFERROR(INDEX('Fleet Roster'!$I$4:$I$103,MATCH($M678,'Fleet Roster'!$E$4:$E$103,0)),"Not found")&lt;&gt;"Active","Vehicle unavailable",IF(AND($T678="Delivered",OR($S678="",$P678="")),"Delivered row incomplete",IF(AND(OR($T678="Attempted",$T678="Exception"),$U678=""),"Missing exception code",IF(OR(NOT(ISNUMBER($N678)),$N678&lt;0,$N678&gt;'Settings'!$B$9),"Invalid package count",IF(OR(NOT(ISNUMBER($O678)),AND($P678&lt;&gt;"",NOT(ISNUMBER($P678))),$O678&lt;0,$O678&gt;'Settings'!$B$10,$P678&lt;0,$P678&gt;'Settings'!$B$10),"Invalid miles",IF($X678&gt;$W678,"COD collected exceeds amount","OK")))))))))))),"Review row")</f>
        <v/>
      </c>
    </row>
    <row r="679">
      <c r="A679" s="51" t="n"/>
      <c r="B679" s="26" t="n"/>
      <c r="C679" s="27" t="n"/>
      <c r="D679" s="26" t="n"/>
      <c r="E679" s="26" t="n"/>
      <c r="F679" s="28" t="n"/>
      <c r="G679" s="26" t="n"/>
      <c r="H679" s="26" t="n"/>
      <c r="I679" s="29" t="n"/>
      <c r="J679" s="30" t="n"/>
      <c r="K679" s="30" t="n"/>
      <c r="L679" s="26" t="n"/>
      <c r="M679" s="26" t="n"/>
      <c r="N679" s="27" t="n"/>
      <c r="O679" s="52" t="n"/>
      <c r="P679" s="52" t="n"/>
      <c r="Q679" s="30" t="n"/>
      <c r="R679" s="30" t="n"/>
      <c r="S679" s="30" t="n"/>
      <c r="T679" s="26" t="n"/>
      <c r="U679" s="26" t="n"/>
      <c r="V679" s="28" t="n"/>
      <c r="W679" s="32" t="n"/>
      <c r="X679" s="32" t="n"/>
      <c r="Y679" s="33">
        <f>IFERROR(IF(OR($R679="",$S679=""),"",ROUND(MOD($S679-$R679,1)*1440,0)),"")</f>
        <v/>
      </c>
      <c r="Z679" s="11">
        <f>IFERROR(IF(OR($T679&lt;&gt;"Delivered",$S679="",$K679=""),"",IF($S679&lt;=$K679,"Yes","No")),"")</f>
        <v/>
      </c>
      <c r="AA679" s="33">
        <f>IFERROR(IF(OR($T679&lt;&gt;"Delivered",$S679="",$K679=""),"",ROUND(MAX(0,($S679-$K679)*1440),0)),"")</f>
        <v/>
      </c>
      <c r="AB679" s="53">
        <f>IFERROR(IF(OR($P679="",$O679=""),"",$P679-$O679),"")</f>
        <v/>
      </c>
      <c r="AC679" s="35">
        <f>IFERROR(IF($P679="","",ROUND($P679*'Settings'!$B$6,2)),"")</f>
        <v/>
      </c>
      <c r="AD679" s="35">
        <f>IFERROR(IF($W679="","",MAX(0,$W679-IF($X679="",0,$X679))),"")</f>
        <v/>
      </c>
      <c r="AE679" s="16">
        <f>IFERROR(IF(COUNTA($A679:$X679)=0,"",IF(OR($A679="",$B679="",$C679="",$D679="",$E679="",$F679="",$G679="",$H679="",$I679="",$L679="",$M679="",$N679="",$T679=""),"Missing required field",IF(COUNTIFS($A$4:$A$1000,$A679,$B$4:$B$1000,$B679,$C$4:$C$1000,$C679)&gt;1,"Duplicate route stop",IF(OR($J679="",$K679=""),"Missing delivery window",IF($K679&lt;=$J679,"Invalid delivery window",IF(IFERROR(INDEX('Fleet Roster'!$C$4:$C$103,MATCH($L679,'Fleet Roster'!$A$4:$A$103,0)),"Not found")&lt;&gt;"Active","Driver not active",IF(IFERROR(INDEX('Fleet Roster'!$I$4:$I$103,MATCH($M679,'Fleet Roster'!$E$4:$E$103,0)),"Not found")&lt;&gt;"Active","Vehicle unavailable",IF(AND($T679="Delivered",OR($S679="",$P679="")),"Delivered row incomplete",IF(AND(OR($T679="Attempted",$T679="Exception"),$U679=""),"Missing exception code",IF(OR(NOT(ISNUMBER($N679)),$N679&lt;0,$N679&gt;'Settings'!$B$9),"Invalid package count",IF(OR(NOT(ISNUMBER($O679)),AND($P679&lt;&gt;"",NOT(ISNUMBER($P679))),$O679&lt;0,$O679&gt;'Settings'!$B$10,$P679&lt;0,$P679&gt;'Settings'!$B$10),"Invalid miles",IF($X679&gt;$W679,"COD collected exceeds amount","OK")))))))))))),"Review row")</f>
        <v/>
      </c>
    </row>
    <row r="680">
      <c r="A680" s="51" t="n"/>
      <c r="B680" s="26" t="n"/>
      <c r="C680" s="27" t="n"/>
      <c r="D680" s="26" t="n"/>
      <c r="E680" s="26" t="n"/>
      <c r="F680" s="28" t="n"/>
      <c r="G680" s="26" t="n"/>
      <c r="H680" s="26" t="n"/>
      <c r="I680" s="29" t="n"/>
      <c r="J680" s="30" t="n"/>
      <c r="K680" s="30" t="n"/>
      <c r="L680" s="26" t="n"/>
      <c r="M680" s="26" t="n"/>
      <c r="N680" s="27" t="n"/>
      <c r="O680" s="52" t="n"/>
      <c r="P680" s="52" t="n"/>
      <c r="Q680" s="30" t="n"/>
      <c r="R680" s="30" t="n"/>
      <c r="S680" s="30" t="n"/>
      <c r="T680" s="26" t="n"/>
      <c r="U680" s="26" t="n"/>
      <c r="V680" s="28" t="n"/>
      <c r="W680" s="32" t="n"/>
      <c r="X680" s="32" t="n"/>
      <c r="Y680" s="33">
        <f>IFERROR(IF(OR($R680="",$S680=""),"",ROUND(MOD($S680-$R680,1)*1440,0)),"")</f>
        <v/>
      </c>
      <c r="Z680" s="11">
        <f>IFERROR(IF(OR($T680&lt;&gt;"Delivered",$S680="",$K680=""),"",IF($S680&lt;=$K680,"Yes","No")),"")</f>
        <v/>
      </c>
      <c r="AA680" s="33">
        <f>IFERROR(IF(OR($T680&lt;&gt;"Delivered",$S680="",$K680=""),"",ROUND(MAX(0,($S680-$K680)*1440),0)),"")</f>
        <v/>
      </c>
      <c r="AB680" s="53">
        <f>IFERROR(IF(OR($P680="",$O680=""),"",$P680-$O680),"")</f>
        <v/>
      </c>
      <c r="AC680" s="35">
        <f>IFERROR(IF($P680="","",ROUND($P680*'Settings'!$B$6,2)),"")</f>
        <v/>
      </c>
      <c r="AD680" s="35">
        <f>IFERROR(IF($W680="","",MAX(0,$W680-IF($X680="",0,$X680))),"")</f>
        <v/>
      </c>
      <c r="AE680" s="16">
        <f>IFERROR(IF(COUNTA($A680:$X680)=0,"",IF(OR($A680="",$B680="",$C680="",$D680="",$E680="",$F680="",$G680="",$H680="",$I680="",$L680="",$M680="",$N680="",$T680=""),"Missing required field",IF(COUNTIFS($A$4:$A$1000,$A680,$B$4:$B$1000,$B680,$C$4:$C$1000,$C680)&gt;1,"Duplicate route stop",IF(OR($J680="",$K680=""),"Missing delivery window",IF($K680&lt;=$J680,"Invalid delivery window",IF(IFERROR(INDEX('Fleet Roster'!$C$4:$C$103,MATCH($L680,'Fleet Roster'!$A$4:$A$103,0)),"Not found")&lt;&gt;"Active","Driver not active",IF(IFERROR(INDEX('Fleet Roster'!$I$4:$I$103,MATCH($M680,'Fleet Roster'!$E$4:$E$103,0)),"Not found")&lt;&gt;"Active","Vehicle unavailable",IF(AND($T680="Delivered",OR($S680="",$P680="")),"Delivered row incomplete",IF(AND(OR($T680="Attempted",$T680="Exception"),$U680=""),"Missing exception code",IF(OR(NOT(ISNUMBER($N680)),$N680&lt;0,$N680&gt;'Settings'!$B$9),"Invalid package count",IF(OR(NOT(ISNUMBER($O680)),AND($P680&lt;&gt;"",NOT(ISNUMBER($P680))),$O680&lt;0,$O680&gt;'Settings'!$B$10,$P680&lt;0,$P680&gt;'Settings'!$B$10),"Invalid miles",IF($X680&gt;$W680,"COD collected exceeds amount","OK")))))))))))),"Review row")</f>
        <v/>
      </c>
    </row>
    <row r="681">
      <c r="A681" s="51" t="n"/>
      <c r="B681" s="26" t="n"/>
      <c r="C681" s="27" t="n"/>
      <c r="D681" s="26" t="n"/>
      <c r="E681" s="26" t="n"/>
      <c r="F681" s="28" t="n"/>
      <c r="G681" s="26" t="n"/>
      <c r="H681" s="26" t="n"/>
      <c r="I681" s="29" t="n"/>
      <c r="J681" s="30" t="n"/>
      <c r="K681" s="30" t="n"/>
      <c r="L681" s="26" t="n"/>
      <c r="M681" s="26" t="n"/>
      <c r="N681" s="27" t="n"/>
      <c r="O681" s="52" t="n"/>
      <c r="P681" s="52" t="n"/>
      <c r="Q681" s="30" t="n"/>
      <c r="R681" s="30" t="n"/>
      <c r="S681" s="30" t="n"/>
      <c r="T681" s="26" t="n"/>
      <c r="U681" s="26" t="n"/>
      <c r="V681" s="28" t="n"/>
      <c r="W681" s="32" t="n"/>
      <c r="X681" s="32" t="n"/>
      <c r="Y681" s="33">
        <f>IFERROR(IF(OR($R681="",$S681=""),"",ROUND(MOD($S681-$R681,1)*1440,0)),"")</f>
        <v/>
      </c>
      <c r="Z681" s="11">
        <f>IFERROR(IF(OR($T681&lt;&gt;"Delivered",$S681="",$K681=""),"",IF($S681&lt;=$K681,"Yes","No")),"")</f>
        <v/>
      </c>
      <c r="AA681" s="33">
        <f>IFERROR(IF(OR($T681&lt;&gt;"Delivered",$S681="",$K681=""),"",ROUND(MAX(0,($S681-$K681)*1440),0)),"")</f>
        <v/>
      </c>
      <c r="AB681" s="53">
        <f>IFERROR(IF(OR($P681="",$O681=""),"",$P681-$O681),"")</f>
        <v/>
      </c>
      <c r="AC681" s="35">
        <f>IFERROR(IF($P681="","",ROUND($P681*'Settings'!$B$6,2)),"")</f>
        <v/>
      </c>
      <c r="AD681" s="35">
        <f>IFERROR(IF($W681="","",MAX(0,$W681-IF($X681="",0,$X681))),"")</f>
        <v/>
      </c>
      <c r="AE681" s="16">
        <f>IFERROR(IF(COUNTA($A681:$X681)=0,"",IF(OR($A681="",$B681="",$C681="",$D681="",$E681="",$F681="",$G681="",$H681="",$I681="",$L681="",$M681="",$N681="",$T681=""),"Missing required field",IF(COUNTIFS($A$4:$A$1000,$A681,$B$4:$B$1000,$B681,$C$4:$C$1000,$C681)&gt;1,"Duplicate route stop",IF(OR($J681="",$K681=""),"Missing delivery window",IF($K681&lt;=$J681,"Invalid delivery window",IF(IFERROR(INDEX('Fleet Roster'!$C$4:$C$103,MATCH($L681,'Fleet Roster'!$A$4:$A$103,0)),"Not found")&lt;&gt;"Active","Driver not active",IF(IFERROR(INDEX('Fleet Roster'!$I$4:$I$103,MATCH($M681,'Fleet Roster'!$E$4:$E$103,0)),"Not found")&lt;&gt;"Active","Vehicle unavailable",IF(AND($T681="Delivered",OR($S681="",$P681="")),"Delivered row incomplete",IF(AND(OR($T681="Attempted",$T681="Exception"),$U681=""),"Missing exception code",IF(OR(NOT(ISNUMBER($N681)),$N681&lt;0,$N681&gt;'Settings'!$B$9),"Invalid package count",IF(OR(NOT(ISNUMBER($O681)),AND($P681&lt;&gt;"",NOT(ISNUMBER($P681))),$O681&lt;0,$O681&gt;'Settings'!$B$10,$P681&lt;0,$P681&gt;'Settings'!$B$10),"Invalid miles",IF($X681&gt;$W681,"COD collected exceeds amount","OK")))))))))))),"Review row")</f>
        <v/>
      </c>
    </row>
    <row r="682">
      <c r="A682" s="51" t="n"/>
      <c r="B682" s="26" t="n"/>
      <c r="C682" s="27" t="n"/>
      <c r="D682" s="26" t="n"/>
      <c r="E682" s="26" t="n"/>
      <c r="F682" s="28" t="n"/>
      <c r="G682" s="26" t="n"/>
      <c r="H682" s="26" t="n"/>
      <c r="I682" s="29" t="n"/>
      <c r="J682" s="30" t="n"/>
      <c r="K682" s="30" t="n"/>
      <c r="L682" s="26" t="n"/>
      <c r="M682" s="26" t="n"/>
      <c r="N682" s="27" t="n"/>
      <c r="O682" s="52" t="n"/>
      <c r="P682" s="52" t="n"/>
      <c r="Q682" s="30" t="n"/>
      <c r="R682" s="30" t="n"/>
      <c r="S682" s="30" t="n"/>
      <c r="T682" s="26" t="n"/>
      <c r="U682" s="26" t="n"/>
      <c r="V682" s="28" t="n"/>
      <c r="W682" s="32" t="n"/>
      <c r="X682" s="32" t="n"/>
      <c r="Y682" s="33">
        <f>IFERROR(IF(OR($R682="",$S682=""),"",ROUND(MOD($S682-$R682,1)*1440,0)),"")</f>
        <v/>
      </c>
      <c r="Z682" s="11">
        <f>IFERROR(IF(OR($T682&lt;&gt;"Delivered",$S682="",$K682=""),"",IF($S682&lt;=$K682,"Yes","No")),"")</f>
        <v/>
      </c>
      <c r="AA682" s="33">
        <f>IFERROR(IF(OR($T682&lt;&gt;"Delivered",$S682="",$K682=""),"",ROUND(MAX(0,($S682-$K682)*1440),0)),"")</f>
        <v/>
      </c>
      <c r="AB682" s="53">
        <f>IFERROR(IF(OR($P682="",$O682=""),"",$P682-$O682),"")</f>
        <v/>
      </c>
      <c r="AC682" s="35">
        <f>IFERROR(IF($P682="","",ROUND($P682*'Settings'!$B$6,2)),"")</f>
        <v/>
      </c>
      <c r="AD682" s="35">
        <f>IFERROR(IF($W682="","",MAX(0,$W682-IF($X682="",0,$X682))),"")</f>
        <v/>
      </c>
      <c r="AE682" s="16">
        <f>IFERROR(IF(COUNTA($A682:$X682)=0,"",IF(OR($A682="",$B682="",$C682="",$D682="",$E682="",$F682="",$G682="",$H682="",$I682="",$L682="",$M682="",$N682="",$T682=""),"Missing required field",IF(COUNTIFS($A$4:$A$1000,$A682,$B$4:$B$1000,$B682,$C$4:$C$1000,$C682)&gt;1,"Duplicate route stop",IF(OR($J682="",$K682=""),"Missing delivery window",IF($K682&lt;=$J682,"Invalid delivery window",IF(IFERROR(INDEX('Fleet Roster'!$C$4:$C$103,MATCH($L682,'Fleet Roster'!$A$4:$A$103,0)),"Not found")&lt;&gt;"Active","Driver not active",IF(IFERROR(INDEX('Fleet Roster'!$I$4:$I$103,MATCH($M682,'Fleet Roster'!$E$4:$E$103,0)),"Not found")&lt;&gt;"Active","Vehicle unavailable",IF(AND($T682="Delivered",OR($S682="",$P682="")),"Delivered row incomplete",IF(AND(OR($T682="Attempted",$T682="Exception"),$U682=""),"Missing exception code",IF(OR(NOT(ISNUMBER($N682)),$N682&lt;0,$N682&gt;'Settings'!$B$9),"Invalid package count",IF(OR(NOT(ISNUMBER($O682)),AND($P682&lt;&gt;"",NOT(ISNUMBER($P682))),$O682&lt;0,$O682&gt;'Settings'!$B$10,$P682&lt;0,$P682&gt;'Settings'!$B$10),"Invalid miles",IF($X682&gt;$W682,"COD collected exceeds amount","OK")))))))))))),"Review row")</f>
        <v/>
      </c>
    </row>
    <row r="683">
      <c r="A683" s="51" t="n"/>
      <c r="B683" s="26" t="n"/>
      <c r="C683" s="27" t="n"/>
      <c r="D683" s="26" t="n"/>
      <c r="E683" s="26" t="n"/>
      <c r="F683" s="28" t="n"/>
      <c r="G683" s="26" t="n"/>
      <c r="H683" s="26" t="n"/>
      <c r="I683" s="29" t="n"/>
      <c r="J683" s="30" t="n"/>
      <c r="K683" s="30" t="n"/>
      <c r="L683" s="26" t="n"/>
      <c r="M683" s="26" t="n"/>
      <c r="N683" s="27" t="n"/>
      <c r="O683" s="52" t="n"/>
      <c r="P683" s="52" t="n"/>
      <c r="Q683" s="30" t="n"/>
      <c r="R683" s="30" t="n"/>
      <c r="S683" s="30" t="n"/>
      <c r="T683" s="26" t="n"/>
      <c r="U683" s="26" t="n"/>
      <c r="V683" s="28" t="n"/>
      <c r="W683" s="32" t="n"/>
      <c r="X683" s="32" t="n"/>
      <c r="Y683" s="33">
        <f>IFERROR(IF(OR($R683="",$S683=""),"",ROUND(MOD($S683-$R683,1)*1440,0)),"")</f>
        <v/>
      </c>
      <c r="Z683" s="11">
        <f>IFERROR(IF(OR($T683&lt;&gt;"Delivered",$S683="",$K683=""),"",IF($S683&lt;=$K683,"Yes","No")),"")</f>
        <v/>
      </c>
      <c r="AA683" s="33">
        <f>IFERROR(IF(OR($T683&lt;&gt;"Delivered",$S683="",$K683=""),"",ROUND(MAX(0,($S683-$K683)*1440),0)),"")</f>
        <v/>
      </c>
      <c r="AB683" s="53">
        <f>IFERROR(IF(OR($P683="",$O683=""),"",$P683-$O683),"")</f>
        <v/>
      </c>
      <c r="AC683" s="35">
        <f>IFERROR(IF($P683="","",ROUND($P683*'Settings'!$B$6,2)),"")</f>
        <v/>
      </c>
      <c r="AD683" s="35">
        <f>IFERROR(IF($W683="","",MAX(0,$W683-IF($X683="",0,$X683))),"")</f>
        <v/>
      </c>
      <c r="AE683" s="16">
        <f>IFERROR(IF(COUNTA($A683:$X683)=0,"",IF(OR($A683="",$B683="",$C683="",$D683="",$E683="",$F683="",$G683="",$H683="",$I683="",$L683="",$M683="",$N683="",$T683=""),"Missing required field",IF(COUNTIFS($A$4:$A$1000,$A683,$B$4:$B$1000,$B683,$C$4:$C$1000,$C683)&gt;1,"Duplicate route stop",IF(OR($J683="",$K683=""),"Missing delivery window",IF($K683&lt;=$J683,"Invalid delivery window",IF(IFERROR(INDEX('Fleet Roster'!$C$4:$C$103,MATCH($L683,'Fleet Roster'!$A$4:$A$103,0)),"Not found")&lt;&gt;"Active","Driver not active",IF(IFERROR(INDEX('Fleet Roster'!$I$4:$I$103,MATCH($M683,'Fleet Roster'!$E$4:$E$103,0)),"Not found")&lt;&gt;"Active","Vehicle unavailable",IF(AND($T683="Delivered",OR($S683="",$P683="")),"Delivered row incomplete",IF(AND(OR($T683="Attempted",$T683="Exception"),$U683=""),"Missing exception code",IF(OR(NOT(ISNUMBER($N683)),$N683&lt;0,$N683&gt;'Settings'!$B$9),"Invalid package count",IF(OR(NOT(ISNUMBER($O683)),AND($P683&lt;&gt;"",NOT(ISNUMBER($P683))),$O683&lt;0,$O683&gt;'Settings'!$B$10,$P683&lt;0,$P683&gt;'Settings'!$B$10),"Invalid miles",IF($X683&gt;$W683,"COD collected exceeds amount","OK")))))))))))),"Review row")</f>
        <v/>
      </c>
    </row>
    <row r="684">
      <c r="A684" s="51" t="n"/>
      <c r="B684" s="26" t="n"/>
      <c r="C684" s="27" t="n"/>
      <c r="D684" s="26" t="n"/>
      <c r="E684" s="26" t="n"/>
      <c r="F684" s="28" t="n"/>
      <c r="G684" s="26" t="n"/>
      <c r="H684" s="26" t="n"/>
      <c r="I684" s="29" t="n"/>
      <c r="J684" s="30" t="n"/>
      <c r="K684" s="30" t="n"/>
      <c r="L684" s="26" t="n"/>
      <c r="M684" s="26" t="n"/>
      <c r="N684" s="27" t="n"/>
      <c r="O684" s="52" t="n"/>
      <c r="P684" s="52" t="n"/>
      <c r="Q684" s="30" t="n"/>
      <c r="R684" s="30" t="n"/>
      <c r="S684" s="30" t="n"/>
      <c r="T684" s="26" t="n"/>
      <c r="U684" s="26" t="n"/>
      <c r="V684" s="28" t="n"/>
      <c r="W684" s="32" t="n"/>
      <c r="X684" s="32" t="n"/>
      <c r="Y684" s="33">
        <f>IFERROR(IF(OR($R684="",$S684=""),"",ROUND(MOD($S684-$R684,1)*1440,0)),"")</f>
        <v/>
      </c>
      <c r="Z684" s="11">
        <f>IFERROR(IF(OR($T684&lt;&gt;"Delivered",$S684="",$K684=""),"",IF($S684&lt;=$K684,"Yes","No")),"")</f>
        <v/>
      </c>
      <c r="AA684" s="33">
        <f>IFERROR(IF(OR($T684&lt;&gt;"Delivered",$S684="",$K684=""),"",ROUND(MAX(0,($S684-$K684)*1440),0)),"")</f>
        <v/>
      </c>
      <c r="AB684" s="53">
        <f>IFERROR(IF(OR($P684="",$O684=""),"",$P684-$O684),"")</f>
        <v/>
      </c>
      <c r="AC684" s="35">
        <f>IFERROR(IF($P684="","",ROUND($P684*'Settings'!$B$6,2)),"")</f>
        <v/>
      </c>
      <c r="AD684" s="35">
        <f>IFERROR(IF($W684="","",MAX(0,$W684-IF($X684="",0,$X684))),"")</f>
        <v/>
      </c>
      <c r="AE684" s="16">
        <f>IFERROR(IF(COUNTA($A684:$X684)=0,"",IF(OR($A684="",$B684="",$C684="",$D684="",$E684="",$F684="",$G684="",$H684="",$I684="",$L684="",$M684="",$N684="",$T684=""),"Missing required field",IF(COUNTIFS($A$4:$A$1000,$A684,$B$4:$B$1000,$B684,$C$4:$C$1000,$C684)&gt;1,"Duplicate route stop",IF(OR($J684="",$K684=""),"Missing delivery window",IF($K684&lt;=$J684,"Invalid delivery window",IF(IFERROR(INDEX('Fleet Roster'!$C$4:$C$103,MATCH($L684,'Fleet Roster'!$A$4:$A$103,0)),"Not found")&lt;&gt;"Active","Driver not active",IF(IFERROR(INDEX('Fleet Roster'!$I$4:$I$103,MATCH($M684,'Fleet Roster'!$E$4:$E$103,0)),"Not found")&lt;&gt;"Active","Vehicle unavailable",IF(AND($T684="Delivered",OR($S684="",$P684="")),"Delivered row incomplete",IF(AND(OR($T684="Attempted",$T684="Exception"),$U684=""),"Missing exception code",IF(OR(NOT(ISNUMBER($N684)),$N684&lt;0,$N684&gt;'Settings'!$B$9),"Invalid package count",IF(OR(NOT(ISNUMBER($O684)),AND($P684&lt;&gt;"",NOT(ISNUMBER($P684))),$O684&lt;0,$O684&gt;'Settings'!$B$10,$P684&lt;0,$P684&gt;'Settings'!$B$10),"Invalid miles",IF($X684&gt;$W684,"COD collected exceeds amount","OK")))))))))))),"Review row")</f>
        <v/>
      </c>
    </row>
    <row r="685">
      <c r="A685" s="51" t="n"/>
      <c r="B685" s="26" t="n"/>
      <c r="C685" s="27" t="n"/>
      <c r="D685" s="26" t="n"/>
      <c r="E685" s="26" t="n"/>
      <c r="F685" s="28" t="n"/>
      <c r="G685" s="26" t="n"/>
      <c r="H685" s="26" t="n"/>
      <c r="I685" s="29" t="n"/>
      <c r="J685" s="30" t="n"/>
      <c r="K685" s="30" t="n"/>
      <c r="L685" s="26" t="n"/>
      <c r="M685" s="26" t="n"/>
      <c r="N685" s="27" t="n"/>
      <c r="O685" s="52" t="n"/>
      <c r="P685" s="52" t="n"/>
      <c r="Q685" s="30" t="n"/>
      <c r="R685" s="30" t="n"/>
      <c r="S685" s="30" t="n"/>
      <c r="T685" s="26" t="n"/>
      <c r="U685" s="26" t="n"/>
      <c r="V685" s="28" t="n"/>
      <c r="W685" s="32" t="n"/>
      <c r="X685" s="32" t="n"/>
      <c r="Y685" s="33">
        <f>IFERROR(IF(OR($R685="",$S685=""),"",ROUND(MOD($S685-$R685,1)*1440,0)),"")</f>
        <v/>
      </c>
      <c r="Z685" s="11">
        <f>IFERROR(IF(OR($T685&lt;&gt;"Delivered",$S685="",$K685=""),"",IF($S685&lt;=$K685,"Yes","No")),"")</f>
        <v/>
      </c>
      <c r="AA685" s="33">
        <f>IFERROR(IF(OR($T685&lt;&gt;"Delivered",$S685="",$K685=""),"",ROUND(MAX(0,($S685-$K685)*1440),0)),"")</f>
        <v/>
      </c>
      <c r="AB685" s="53">
        <f>IFERROR(IF(OR($P685="",$O685=""),"",$P685-$O685),"")</f>
        <v/>
      </c>
      <c r="AC685" s="35">
        <f>IFERROR(IF($P685="","",ROUND($P685*'Settings'!$B$6,2)),"")</f>
        <v/>
      </c>
      <c r="AD685" s="35">
        <f>IFERROR(IF($W685="","",MAX(0,$W685-IF($X685="",0,$X685))),"")</f>
        <v/>
      </c>
      <c r="AE685" s="16">
        <f>IFERROR(IF(COUNTA($A685:$X685)=0,"",IF(OR($A685="",$B685="",$C685="",$D685="",$E685="",$F685="",$G685="",$H685="",$I685="",$L685="",$M685="",$N685="",$T685=""),"Missing required field",IF(COUNTIFS($A$4:$A$1000,$A685,$B$4:$B$1000,$B685,$C$4:$C$1000,$C685)&gt;1,"Duplicate route stop",IF(OR($J685="",$K685=""),"Missing delivery window",IF($K685&lt;=$J685,"Invalid delivery window",IF(IFERROR(INDEX('Fleet Roster'!$C$4:$C$103,MATCH($L685,'Fleet Roster'!$A$4:$A$103,0)),"Not found")&lt;&gt;"Active","Driver not active",IF(IFERROR(INDEX('Fleet Roster'!$I$4:$I$103,MATCH($M685,'Fleet Roster'!$E$4:$E$103,0)),"Not found")&lt;&gt;"Active","Vehicle unavailable",IF(AND($T685="Delivered",OR($S685="",$P685="")),"Delivered row incomplete",IF(AND(OR($T685="Attempted",$T685="Exception"),$U685=""),"Missing exception code",IF(OR(NOT(ISNUMBER($N685)),$N685&lt;0,$N685&gt;'Settings'!$B$9),"Invalid package count",IF(OR(NOT(ISNUMBER($O685)),AND($P685&lt;&gt;"",NOT(ISNUMBER($P685))),$O685&lt;0,$O685&gt;'Settings'!$B$10,$P685&lt;0,$P685&gt;'Settings'!$B$10),"Invalid miles",IF($X685&gt;$W685,"COD collected exceeds amount","OK")))))))))))),"Review row")</f>
        <v/>
      </c>
    </row>
    <row r="686">
      <c r="A686" s="51" t="n"/>
      <c r="B686" s="26" t="n"/>
      <c r="C686" s="27" t="n"/>
      <c r="D686" s="26" t="n"/>
      <c r="E686" s="26" t="n"/>
      <c r="F686" s="28" t="n"/>
      <c r="G686" s="26" t="n"/>
      <c r="H686" s="26" t="n"/>
      <c r="I686" s="29" t="n"/>
      <c r="J686" s="30" t="n"/>
      <c r="K686" s="30" t="n"/>
      <c r="L686" s="26" t="n"/>
      <c r="M686" s="26" t="n"/>
      <c r="N686" s="27" t="n"/>
      <c r="O686" s="52" t="n"/>
      <c r="P686" s="52" t="n"/>
      <c r="Q686" s="30" t="n"/>
      <c r="R686" s="30" t="n"/>
      <c r="S686" s="30" t="n"/>
      <c r="T686" s="26" t="n"/>
      <c r="U686" s="26" t="n"/>
      <c r="V686" s="28" t="n"/>
      <c r="W686" s="32" t="n"/>
      <c r="X686" s="32" t="n"/>
      <c r="Y686" s="33">
        <f>IFERROR(IF(OR($R686="",$S686=""),"",ROUND(MOD($S686-$R686,1)*1440,0)),"")</f>
        <v/>
      </c>
      <c r="Z686" s="11">
        <f>IFERROR(IF(OR($T686&lt;&gt;"Delivered",$S686="",$K686=""),"",IF($S686&lt;=$K686,"Yes","No")),"")</f>
        <v/>
      </c>
      <c r="AA686" s="33">
        <f>IFERROR(IF(OR($T686&lt;&gt;"Delivered",$S686="",$K686=""),"",ROUND(MAX(0,($S686-$K686)*1440),0)),"")</f>
        <v/>
      </c>
      <c r="AB686" s="53">
        <f>IFERROR(IF(OR($P686="",$O686=""),"",$P686-$O686),"")</f>
        <v/>
      </c>
      <c r="AC686" s="35">
        <f>IFERROR(IF($P686="","",ROUND($P686*'Settings'!$B$6,2)),"")</f>
        <v/>
      </c>
      <c r="AD686" s="35">
        <f>IFERROR(IF($W686="","",MAX(0,$W686-IF($X686="",0,$X686))),"")</f>
        <v/>
      </c>
      <c r="AE686" s="16">
        <f>IFERROR(IF(COUNTA($A686:$X686)=0,"",IF(OR($A686="",$B686="",$C686="",$D686="",$E686="",$F686="",$G686="",$H686="",$I686="",$L686="",$M686="",$N686="",$T686=""),"Missing required field",IF(COUNTIFS($A$4:$A$1000,$A686,$B$4:$B$1000,$B686,$C$4:$C$1000,$C686)&gt;1,"Duplicate route stop",IF(OR($J686="",$K686=""),"Missing delivery window",IF($K686&lt;=$J686,"Invalid delivery window",IF(IFERROR(INDEX('Fleet Roster'!$C$4:$C$103,MATCH($L686,'Fleet Roster'!$A$4:$A$103,0)),"Not found")&lt;&gt;"Active","Driver not active",IF(IFERROR(INDEX('Fleet Roster'!$I$4:$I$103,MATCH($M686,'Fleet Roster'!$E$4:$E$103,0)),"Not found")&lt;&gt;"Active","Vehicle unavailable",IF(AND($T686="Delivered",OR($S686="",$P686="")),"Delivered row incomplete",IF(AND(OR($T686="Attempted",$T686="Exception"),$U686=""),"Missing exception code",IF(OR(NOT(ISNUMBER($N686)),$N686&lt;0,$N686&gt;'Settings'!$B$9),"Invalid package count",IF(OR(NOT(ISNUMBER($O686)),AND($P686&lt;&gt;"",NOT(ISNUMBER($P686))),$O686&lt;0,$O686&gt;'Settings'!$B$10,$P686&lt;0,$P686&gt;'Settings'!$B$10),"Invalid miles",IF($X686&gt;$W686,"COD collected exceeds amount","OK")))))))))))),"Review row")</f>
        <v/>
      </c>
    </row>
    <row r="687">
      <c r="A687" s="51" t="n"/>
      <c r="B687" s="26" t="n"/>
      <c r="C687" s="27" t="n"/>
      <c r="D687" s="26" t="n"/>
      <c r="E687" s="26" t="n"/>
      <c r="F687" s="28" t="n"/>
      <c r="G687" s="26" t="n"/>
      <c r="H687" s="26" t="n"/>
      <c r="I687" s="29" t="n"/>
      <c r="J687" s="30" t="n"/>
      <c r="K687" s="30" t="n"/>
      <c r="L687" s="26" t="n"/>
      <c r="M687" s="26" t="n"/>
      <c r="N687" s="27" t="n"/>
      <c r="O687" s="52" t="n"/>
      <c r="P687" s="52" t="n"/>
      <c r="Q687" s="30" t="n"/>
      <c r="R687" s="30" t="n"/>
      <c r="S687" s="30" t="n"/>
      <c r="T687" s="26" t="n"/>
      <c r="U687" s="26" t="n"/>
      <c r="V687" s="28" t="n"/>
      <c r="W687" s="32" t="n"/>
      <c r="X687" s="32" t="n"/>
      <c r="Y687" s="33">
        <f>IFERROR(IF(OR($R687="",$S687=""),"",ROUND(MOD($S687-$R687,1)*1440,0)),"")</f>
        <v/>
      </c>
      <c r="Z687" s="11">
        <f>IFERROR(IF(OR($T687&lt;&gt;"Delivered",$S687="",$K687=""),"",IF($S687&lt;=$K687,"Yes","No")),"")</f>
        <v/>
      </c>
      <c r="AA687" s="33">
        <f>IFERROR(IF(OR($T687&lt;&gt;"Delivered",$S687="",$K687=""),"",ROUND(MAX(0,($S687-$K687)*1440),0)),"")</f>
        <v/>
      </c>
      <c r="AB687" s="53">
        <f>IFERROR(IF(OR($P687="",$O687=""),"",$P687-$O687),"")</f>
        <v/>
      </c>
      <c r="AC687" s="35">
        <f>IFERROR(IF($P687="","",ROUND($P687*'Settings'!$B$6,2)),"")</f>
        <v/>
      </c>
      <c r="AD687" s="35">
        <f>IFERROR(IF($W687="","",MAX(0,$W687-IF($X687="",0,$X687))),"")</f>
        <v/>
      </c>
      <c r="AE687" s="16">
        <f>IFERROR(IF(COUNTA($A687:$X687)=0,"",IF(OR($A687="",$B687="",$C687="",$D687="",$E687="",$F687="",$G687="",$H687="",$I687="",$L687="",$M687="",$N687="",$T687=""),"Missing required field",IF(COUNTIFS($A$4:$A$1000,$A687,$B$4:$B$1000,$B687,$C$4:$C$1000,$C687)&gt;1,"Duplicate route stop",IF(OR($J687="",$K687=""),"Missing delivery window",IF($K687&lt;=$J687,"Invalid delivery window",IF(IFERROR(INDEX('Fleet Roster'!$C$4:$C$103,MATCH($L687,'Fleet Roster'!$A$4:$A$103,0)),"Not found")&lt;&gt;"Active","Driver not active",IF(IFERROR(INDEX('Fleet Roster'!$I$4:$I$103,MATCH($M687,'Fleet Roster'!$E$4:$E$103,0)),"Not found")&lt;&gt;"Active","Vehicle unavailable",IF(AND($T687="Delivered",OR($S687="",$P687="")),"Delivered row incomplete",IF(AND(OR($T687="Attempted",$T687="Exception"),$U687=""),"Missing exception code",IF(OR(NOT(ISNUMBER($N687)),$N687&lt;0,$N687&gt;'Settings'!$B$9),"Invalid package count",IF(OR(NOT(ISNUMBER($O687)),AND($P687&lt;&gt;"",NOT(ISNUMBER($P687))),$O687&lt;0,$O687&gt;'Settings'!$B$10,$P687&lt;0,$P687&gt;'Settings'!$B$10),"Invalid miles",IF($X687&gt;$W687,"COD collected exceeds amount","OK")))))))))))),"Review row")</f>
        <v/>
      </c>
    </row>
    <row r="688">
      <c r="A688" s="51" t="n"/>
      <c r="B688" s="26" t="n"/>
      <c r="C688" s="27" t="n"/>
      <c r="D688" s="26" t="n"/>
      <c r="E688" s="26" t="n"/>
      <c r="F688" s="28" t="n"/>
      <c r="G688" s="26" t="n"/>
      <c r="H688" s="26" t="n"/>
      <c r="I688" s="29" t="n"/>
      <c r="J688" s="30" t="n"/>
      <c r="K688" s="30" t="n"/>
      <c r="L688" s="26" t="n"/>
      <c r="M688" s="26" t="n"/>
      <c r="N688" s="27" t="n"/>
      <c r="O688" s="52" t="n"/>
      <c r="P688" s="52" t="n"/>
      <c r="Q688" s="30" t="n"/>
      <c r="R688" s="30" t="n"/>
      <c r="S688" s="30" t="n"/>
      <c r="T688" s="26" t="n"/>
      <c r="U688" s="26" t="n"/>
      <c r="V688" s="28" t="n"/>
      <c r="W688" s="32" t="n"/>
      <c r="X688" s="32" t="n"/>
      <c r="Y688" s="33">
        <f>IFERROR(IF(OR($R688="",$S688=""),"",ROUND(MOD($S688-$R688,1)*1440,0)),"")</f>
        <v/>
      </c>
      <c r="Z688" s="11">
        <f>IFERROR(IF(OR($T688&lt;&gt;"Delivered",$S688="",$K688=""),"",IF($S688&lt;=$K688,"Yes","No")),"")</f>
        <v/>
      </c>
      <c r="AA688" s="33">
        <f>IFERROR(IF(OR($T688&lt;&gt;"Delivered",$S688="",$K688=""),"",ROUND(MAX(0,($S688-$K688)*1440),0)),"")</f>
        <v/>
      </c>
      <c r="AB688" s="53">
        <f>IFERROR(IF(OR($P688="",$O688=""),"",$P688-$O688),"")</f>
        <v/>
      </c>
      <c r="AC688" s="35">
        <f>IFERROR(IF($P688="","",ROUND($P688*'Settings'!$B$6,2)),"")</f>
        <v/>
      </c>
      <c r="AD688" s="35">
        <f>IFERROR(IF($W688="","",MAX(0,$W688-IF($X688="",0,$X688))),"")</f>
        <v/>
      </c>
      <c r="AE688" s="16">
        <f>IFERROR(IF(COUNTA($A688:$X688)=0,"",IF(OR($A688="",$B688="",$C688="",$D688="",$E688="",$F688="",$G688="",$H688="",$I688="",$L688="",$M688="",$N688="",$T688=""),"Missing required field",IF(COUNTIFS($A$4:$A$1000,$A688,$B$4:$B$1000,$B688,$C$4:$C$1000,$C688)&gt;1,"Duplicate route stop",IF(OR($J688="",$K688=""),"Missing delivery window",IF($K688&lt;=$J688,"Invalid delivery window",IF(IFERROR(INDEX('Fleet Roster'!$C$4:$C$103,MATCH($L688,'Fleet Roster'!$A$4:$A$103,0)),"Not found")&lt;&gt;"Active","Driver not active",IF(IFERROR(INDEX('Fleet Roster'!$I$4:$I$103,MATCH($M688,'Fleet Roster'!$E$4:$E$103,0)),"Not found")&lt;&gt;"Active","Vehicle unavailable",IF(AND($T688="Delivered",OR($S688="",$P688="")),"Delivered row incomplete",IF(AND(OR($T688="Attempted",$T688="Exception"),$U688=""),"Missing exception code",IF(OR(NOT(ISNUMBER($N688)),$N688&lt;0,$N688&gt;'Settings'!$B$9),"Invalid package count",IF(OR(NOT(ISNUMBER($O688)),AND($P688&lt;&gt;"",NOT(ISNUMBER($P688))),$O688&lt;0,$O688&gt;'Settings'!$B$10,$P688&lt;0,$P688&gt;'Settings'!$B$10),"Invalid miles",IF($X688&gt;$W688,"COD collected exceeds amount","OK")))))))))))),"Review row")</f>
        <v/>
      </c>
    </row>
    <row r="689">
      <c r="A689" s="51" t="n"/>
      <c r="B689" s="26" t="n"/>
      <c r="C689" s="27" t="n"/>
      <c r="D689" s="26" t="n"/>
      <c r="E689" s="26" t="n"/>
      <c r="F689" s="28" t="n"/>
      <c r="G689" s="26" t="n"/>
      <c r="H689" s="26" t="n"/>
      <c r="I689" s="29" t="n"/>
      <c r="J689" s="30" t="n"/>
      <c r="K689" s="30" t="n"/>
      <c r="L689" s="26" t="n"/>
      <c r="M689" s="26" t="n"/>
      <c r="N689" s="27" t="n"/>
      <c r="O689" s="52" t="n"/>
      <c r="P689" s="52" t="n"/>
      <c r="Q689" s="30" t="n"/>
      <c r="R689" s="30" t="n"/>
      <c r="S689" s="30" t="n"/>
      <c r="T689" s="26" t="n"/>
      <c r="U689" s="26" t="n"/>
      <c r="V689" s="28" t="n"/>
      <c r="W689" s="32" t="n"/>
      <c r="X689" s="32" t="n"/>
      <c r="Y689" s="33">
        <f>IFERROR(IF(OR($R689="",$S689=""),"",ROUND(MOD($S689-$R689,1)*1440,0)),"")</f>
        <v/>
      </c>
      <c r="Z689" s="11">
        <f>IFERROR(IF(OR($T689&lt;&gt;"Delivered",$S689="",$K689=""),"",IF($S689&lt;=$K689,"Yes","No")),"")</f>
        <v/>
      </c>
      <c r="AA689" s="33">
        <f>IFERROR(IF(OR($T689&lt;&gt;"Delivered",$S689="",$K689=""),"",ROUND(MAX(0,($S689-$K689)*1440),0)),"")</f>
        <v/>
      </c>
      <c r="AB689" s="53">
        <f>IFERROR(IF(OR($P689="",$O689=""),"",$P689-$O689),"")</f>
        <v/>
      </c>
      <c r="AC689" s="35">
        <f>IFERROR(IF($P689="","",ROUND($P689*'Settings'!$B$6,2)),"")</f>
        <v/>
      </c>
      <c r="AD689" s="35">
        <f>IFERROR(IF($W689="","",MAX(0,$W689-IF($X689="",0,$X689))),"")</f>
        <v/>
      </c>
      <c r="AE689" s="16">
        <f>IFERROR(IF(COUNTA($A689:$X689)=0,"",IF(OR($A689="",$B689="",$C689="",$D689="",$E689="",$F689="",$G689="",$H689="",$I689="",$L689="",$M689="",$N689="",$T689=""),"Missing required field",IF(COUNTIFS($A$4:$A$1000,$A689,$B$4:$B$1000,$B689,$C$4:$C$1000,$C689)&gt;1,"Duplicate route stop",IF(OR($J689="",$K689=""),"Missing delivery window",IF($K689&lt;=$J689,"Invalid delivery window",IF(IFERROR(INDEX('Fleet Roster'!$C$4:$C$103,MATCH($L689,'Fleet Roster'!$A$4:$A$103,0)),"Not found")&lt;&gt;"Active","Driver not active",IF(IFERROR(INDEX('Fleet Roster'!$I$4:$I$103,MATCH($M689,'Fleet Roster'!$E$4:$E$103,0)),"Not found")&lt;&gt;"Active","Vehicle unavailable",IF(AND($T689="Delivered",OR($S689="",$P689="")),"Delivered row incomplete",IF(AND(OR($T689="Attempted",$T689="Exception"),$U689=""),"Missing exception code",IF(OR(NOT(ISNUMBER($N689)),$N689&lt;0,$N689&gt;'Settings'!$B$9),"Invalid package count",IF(OR(NOT(ISNUMBER($O689)),AND($P689&lt;&gt;"",NOT(ISNUMBER($P689))),$O689&lt;0,$O689&gt;'Settings'!$B$10,$P689&lt;0,$P689&gt;'Settings'!$B$10),"Invalid miles",IF($X689&gt;$W689,"COD collected exceeds amount","OK")))))))))))),"Review row")</f>
        <v/>
      </c>
    </row>
    <row r="690">
      <c r="A690" s="51" t="n"/>
      <c r="B690" s="26" t="n"/>
      <c r="C690" s="27" t="n"/>
      <c r="D690" s="26" t="n"/>
      <c r="E690" s="26" t="n"/>
      <c r="F690" s="28" t="n"/>
      <c r="G690" s="26" t="n"/>
      <c r="H690" s="26" t="n"/>
      <c r="I690" s="29" t="n"/>
      <c r="J690" s="30" t="n"/>
      <c r="K690" s="30" t="n"/>
      <c r="L690" s="26" t="n"/>
      <c r="M690" s="26" t="n"/>
      <c r="N690" s="27" t="n"/>
      <c r="O690" s="52" t="n"/>
      <c r="P690" s="52" t="n"/>
      <c r="Q690" s="30" t="n"/>
      <c r="R690" s="30" t="n"/>
      <c r="S690" s="30" t="n"/>
      <c r="T690" s="26" t="n"/>
      <c r="U690" s="26" t="n"/>
      <c r="V690" s="28" t="n"/>
      <c r="W690" s="32" t="n"/>
      <c r="X690" s="32" t="n"/>
      <c r="Y690" s="33">
        <f>IFERROR(IF(OR($R690="",$S690=""),"",ROUND(MOD($S690-$R690,1)*1440,0)),"")</f>
        <v/>
      </c>
      <c r="Z690" s="11">
        <f>IFERROR(IF(OR($T690&lt;&gt;"Delivered",$S690="",$K690=""),"",IF($S690&lt;=$K690,"Yes","No")),"")</f>
        <v/>
      </c>
      <c r="AA690" s="33">
        <f>IFERROR(IF(OR($T690&lt;&gt;"Delivered",$S690="",$K690=""),"",ROUND(MAX(0,($S690-$K690)*1440),0)),"")</f>
        <v/>
      </c>
      <c r="AB690" s="53">
        <f>IFERROR(IF(OR($P690="",$O690=""),"",$P690-$O690),"")</f>
        <v/>
      </c>
      <c r="AC690" s="35">
        <f>IFERROR(IF($P690="","",ROUND($P690*'Settings'!$B$6,2)),"")</f>
        <v/>
      </c>
      <c r="AD690" s="35">
        <f>IFERROR(IF($W690="","",MAX(0,$W690-IF($X690="",0,$X690))),"")</f>
        <v/>
      </c>
      <c r="AE690" s="16">
        <f>IFERROR(IF(COUNTA($A690:$X690)=0,"",IF(OR($A690="",$B690="",$C690="",$D690="",$E690="",$F690="",$G690="",$H690="",$I690="",$L690="",$M690="",$N690="",$T690=""),"Missing required field",IF(COUNTIFS($A$4:$A$1000,$A690,$B$4:$B$1000,$B690,$C$4:$C$1000,$C690)&gt;1,"Duplicate route stop",IF(OR($J690="",$K690=""),"Missing delivery window",IF($K690&lt;=$J690,"Invalid delivery window",IF(IFERROR(INDEX('Fleet Roster'!$C$4:$C$103,MATCH($L690,'Fleet Roster'!$A$4:$A$103,0)),"Not found")&lt;&gt;"Active","Driver not active",IF(IFERROR(INDEX('Fleet Roster'!$I$4:$I$103,MATCH($M690,'Fleet Roster'!$E$4:$E$103,0)),"Not found")&lt;&gt;"Active","Vehicle unavailable",IF(AND($T690="Delivered",OR($S690="",$P690="")),"Delivered row incomplete",IF(AND(OR($T690="Attempted",$T690="Exception"),$U690=""),"Missing exception code",IF(OR(NOT(ISNUMBER($N690)),$N690&lt;0,$N690&gt;'Settings'!$B$9),"Invalid package count",IF(OR(NOT(ISNUMBER($O690)),AND($P690&lt;&gt;"",NOT(ISNUMBER($P690))),$O690&lt;0,$O690&gt;'Settings'!$B$10,$P690&lt;0,$P690&gt;'Settings'!$B$10),"Invalid miles",IF($X690&gt;$W690,"COD collected exceeds amount","OK")))))))))))),"Review row")</f>
        <v/>
      </c>
    </row>
    <row r="691">
      <c r="A691" s="51" t="n"/>
      <c r="B691" s="26" t="n"/>
      <c r="C691" s="27" t="n"/>
      <c r="D691" s="26" t="n"/>
      <c r="E691" s="26" t="n"/>
      <c r="F691" s="28" t="n"/>
      <c r="G691" s="26" t="n"/>
      <c r="H691" s="26" t="n"/>
      <c r="I691" s="29" t="n"/>
      <c r="J691" s="30" t="n"/>
      <c r="K691" s="30" t="n"/>
      <c r="L691" s="26" t="n"/>
      <c r="M691" s="26" t="n"/>
      <c r="N691" s="27" t="n"/>
      <c r="O691" s="52" t="n"/>
      <c r="P691" s="52" t="n"/>
      <c r="Q691" s="30" t="n"/>
      <c r="R691" s="30" t="n"/>
      <c r="S691" s="30" t="n"/>
      <c r="T691" s="26" t="n"/>
      <c r="U691" s="26" t="n"/>
      <c r="V691" s="28" t="n"/>
      <c r="W691" s="32" t="n"/>
      <c r="X691" s="32" t="n"/>
      <c r="Y691" s="33">
        <f>IFERROR(IF(OR($R691="",$S691=""),"",ROUND(MOD($S691-$R691,1)*1440,0)),"")</f>
        <v/>
      </c>
      <c r="Z691" s="11">
        <f>IFERROR(IF(OR($T691&lt;&gt;"Delivered",$S691="",$K691=""),"",IF($S691&lt;=$K691,"Yes","No")),"")</f>
        <v/>
      </c>
      <c r="AA691" s="33">
        <f>IFERROR(IF(OR($T691&lt;&gt;"Delivered",$S691="",$K691=""),"",ROUND(MAX(0,($S691-$K691)*1440),0)),"")</f>
        <v/>
      </c>
      <c r="AB691" s="53">
        <f>IFERROR(IF(OR($P691="",$O691=""),"",$P691-$O691),"")</f>
        <v/>
      </c>
      <c r="AC691" s="35">
        <f>IFERROR(IF($P691="","",ROUND($P691*'Settings'!$B$6,2)),"")</f>
        <v/>
      </c>
      <c r="AD691" s="35">
        <f>IFERROR(IF($W691="","",MAX(0,$W691-IF($X691="",0,$X691))),"")</f>
        <v/>
      </c>
      <c r="AE691" s="16">
        <f>IFERROR(IF(COUNTA($A691:$X691)=0,"",IF(OR($A691="",$B691="",$C691="",$D691="",$E691="",$F691="",$G691="",$H691="",$I691="",$L691="",$M691="",$N691="",$T691=""),"Missing required field",IF(COUNTIFS($A$4:$A$1000,$A691,$B$4:$B$1000,$B691,$C$4:$C$1000,$C691)&gt;1,"Duplicate route stop",IF(OR($J691="",$K691=""),"Missing delivery window",IF($K691&lt;=$J691,"Invalid delivery window",IF(IFERROR(INDEX('Fleet Roster'!$C$4:$C$103,MATCH($L691,'Fleet Roster'!$A$4:$A$103,0)),"Not found")&lt;&gt;"Active","Driver not active",IF(IFERROR(INDEX('Fleet Roster'!$I$4:$I$103,MATCH($M691,'Fleet Roster'!$E$4:$E$103,0)),"Not found")&lt;&gt;"Active","Vehicle unavailable",IF(AND($T691="Delivered",OR($S691="",$P691="")),"Delivered row incomplete",IF(AND(OR($T691="Attempted",$T691="Exception"),$U691=""),"Missing exception code",IF(OR(NOT(ISNUMBER($N691)),$N691&lt;0,$N691&gt;'Settings'!$B$9),"Invalid package count",IF(OR(NOT(ISNUMBER($O691)),AND($P691&lt;&gt;"",NOT(ISNUMBER($P691))),$O691&lt;0,$O691&gt;'Settings'!$B$10,$P691&lt;0,$P691&gt;'Settings'!$B$10),"Invalid miles",IF($X691&gt;$W691,"COD collected exceeds amount","OK")))))))))))),"Review row")</f>
        <v/>
      </c>
    </row>
    <row r="692">
      <c r="A692" s="51" t="n"/>
      <c r="B692" s="26" t="n"/>
      <c r="C692" s="27" t="n"/>
      <c r="D692" s="26" t="n"/>
      <c r="E692" s="26" t="n"/>
      <c r="F692" s="28" t="n"/>
      <c r="G692" s="26" t="n"/>
      <c r="H692" s="26" t="n"/>
      <c r="I692" s="29" t="n"/>
      <c r="J692" s="30" t="n"/>
      <c r="K692" s="30" t="n"/>
      <c r="L692" s="26" t="n"/>
      <c r="M692" s="26" t="n"/>
      <c r="N692" s="27" t="n"/>
      <c r="O692" s="52" t="n"/>
      <c r="P692" s="52" t="n"/>
      <c r="Q692" s="30" t="n"/>
      <c r="R692" s="30" t="n"/>
      <c r="S692" s="30" t="n"/>
      <c r="T692" s="26" t="n"/>
      <c r="U692" s="26" t="n"/>
      <c r="V692" s="28" t="n"/>
      <c r="W692" s="32" t="n"/>
      <c r="X692" s="32" t="n"/>
      <c r="Y692" s="33">
        <f>IFERROR(IF(OR($R692="",$S692=""),"",ROUND(MOD($S692-$R692,1)*1440,0)),"")</f>
        <v/>
      </c>
      <c r="Z692" s="11">
        <f>IFERROR(IF(OR($T692&lt;&gt;"Delivered",$S692="",$K692=""),"",IF($S692&lt;=$K692,"Yes","No")),"")</f>
        <v/>
      </c>
      <c r="AA692" s="33">
        <f>IFERROR(IF(OR($T692&lt;&gt;"Delivered",$S692="",$K692=""),"",ROUND(MAX(0,($S692-$K692)*1440),0)),"")</f>
        <v/>
      </c>
      <c r="AB692" s="53">
        <f>IFERROR(IF(OR($P692="",$O692=""),"",$P692-$O692),"")</f>
        <v/>
      </c>
      <c r="AC692" s="35">
        <f>IFERROR(IF($P692="","",ROUND($P692*'Settings'!$B$6,2)),"")</f>
        <v/>
      </c>
      <c r="AD692" s="35">
        <f>IFERROR(IF($W692="","",MAX(0,$W692-IF($X692="",0,$X692))),"")</f>
        <v/>
      </c>
      <c r="AE692" s="16">
        <f>IFERROR(IF(COUNTA($A692:$X692)=0,"",IF(OR($A692="",$B692="",$C692="",$D692="",$E692="",$F692="",$G692="",$H692="",$I692="",$L692="",$M692="",$N692="",$T692=""),"Missing required field",IF(COUNTIFS($A$4:$A$1000,$A692,$B$4:$B$1000,$B692,$C$4:$C$1000,$C692)&gt;1,"Duplicate route stop",IF(OR($J692="",$K692=""),"Missing delivery window",IF($K692&lt;=$J692,"Invalid delivery window",IF(IFERROR(INDEX('Fleet Roster'!$C$4:$C$103,MATCH($L692,'Fleet Roster'!$A$4:$A$103,0)),"Not found")&lt;&gt;"Active","Driver not active",IF(IFERROR(INDEX('Fleet Roster'!$I$4:$I$103,MATCH($M692,'Fleet Roster'!$E$4:$E$103,0)),"Not found")&lt;&gt;"Active","Vehicle unavailable",IF(AND($T692="Delivered",OR($S692="",$P692="")),"Delivered row incomplete",IF(AND(OR($T692="Attempted",$T692="Exception"),$U692=""),"Missing exception code",IF(OR(NOT(ISNUMBER($N692)),$N692&lt;0,$N692&gt;'Settings'!$B$9),"Invalid package count",IF(OR(NOT(ISNUMBER($O692)),AND($P692&lt;&gt;"",NOT(ISNUMBER($P692))),$O692&lt;0,$O692&gt;'Settings'!$B$10,$P692&lt;0,$P692&gt;'Settings'!$B$10),"Invalid miles",IF($X692&gt;$W692,"COD collected exceeds amount","OK")))))))))))),"Review row")</f>
        <v/>
      </c>
    </row>
    <row r="693">
      <c r="A693" s="51" t="n"/>
      <c r="B693" s="26" t="n"/>
      <c r="C693" s="27" t="n"/>
      <c r="D693" s="26" t="n"/>
      <c r="E693" s="26" t="n"/>
      <c r="F693" s="28" t="n"/>
      <c r="G693" s="26" t="n"/>
      <c r="H693" s="26" t="n"/>
      <c r="I693" s="29" t="n"/>
      <c r="J693" s="30" t="n"/>
      <c r="K693" s="30" t="n"/>
      <c r="L693" s="26" t="n"/>
      <c r="M693" s="26" t="n"/>
      <c r="N693" s="27" t="n"/>
      <c r="O693" s="52" t="n"/>
      <c r="P693" s="52" t="n"/>
      <c r="Q693" s="30" t="n"/>
      <c r="R693" s="30" t="n"/>
      <c r="S693" s="30" t="n"/>
      <c r="T693" s="26" t="n"/>
      <c r="U693" s="26" t="n"/>
      <c r="V693" s="28" t="n"/>
      <c r="W693" s="32" t="n"/>
      <c r="X693" s="32" t="n"/>
      <c r="Y693" s="33">
        <f>IFERROR(IF(OR($R693="",$S693=""),"",ROUND(MOD($S693-$R693,1)*1440,0)),"")</f>
        <v/>
      </c>
      <c r="Z693" s="11">
        <f>IFERROR(IF(OR($T693&lt;&gt;"Delivered",$S693="",$K693=""),"",IF($S693&lt;=$K693,"Yes","No")),"")</f>
        <v/>
      </c>
      <c r="AA693" s="33">
        <f>IFERROR(IF(OR($T693&lt;&gt;"Delivered",$S693="",$K693=""),"",ROUND(MAX(0,($S693-$K693)*1440),0)),"")</f>
        <v/>
      </c>
      <c r="AB693" s="53">
        <f>IFERROR(IF(OR($P693="",$O693=""),"",$P693-$O693),"")</f>
        <v/>
      </c>
      <c r="AC693" s="35">
        <f>IFERROR(IF($P693="","",ROUND($P693*'Settings'!$B$6,2)),"")</f>
        <v/>
      </c>
      <c r="AD693" s="35">
        <f>IFERROR(IF($W693="","",MAX(0,$W693-IF($X693="",0,$X693))),"")</f>
        <v/>
      </c>
      <c r="AE693" s="16">
        <f>IFERROR(IF(COUNTA($A693:$X693)=0,"",IF(OR($A693="",$B693="",$C693="",$D693="",$E693="",$F693="",$G693="",$H693="",$I693="",$L693="",$M693="",$N693="",$T693=""),"Missing required field",IF(COUNTIFS($A$4:$A$1000,$A693,$B$4:$B$1000,$B693,$C$4:$C$1000,$C693)&gt;1,"Duplicate route stop",IF(OR($J693="",$K693=""),"Missing delivery window",IF($K693&lt;=$J693,"Invalid delivery window",IF(IFERROR(INDEX('Fleet Roster'!$C$4:$C$103,MATCH($L693,'Fleet Roster'!$A$4:$A$103,0)),"Not found")&lt;&gt;"Active","Driver not active",IF(IFERROR(INDEX('Fleet Roster'!$I$4:$I$103,MATCH($M693,'Fleet Roster'!$E$4:$E$103,0)),"Not found")&lt;&gt;"Active","Vehicle unavailable",IF(AND($T693="Delivered",OR($S693="",$P693="")),"Delivered row incomplete",IF(AND(OR($T693="Attempted",$T693="Exception"),$U693=""),"Missing exception code",IF(OR(NOT(ISNUMBER($N693)),$N693&lt;0,$N693&gt;'Settings'!$B$9),"Invalid package count",IF(OR(NOT(ISNUMBER($O693)),AND($P693&lt;&gt;"",NOT(ISNUMBER($P693))),$O693&lt;0,$O693&gt;'Settings'!$B$10,$P693&lt;0,$P693&gt;'Settings'!$B$10),"Invalid miles",IF($X693&gt;$W693,"COD collected exceeds amount","OK")))))))))))),"Review row")</f>
        <v/>
      </c>
    </row>
    <row r="694">
      <c r="A694" s="51" t="n"/>
      <c r="B694" s="26" t="n"/>
      <c r="C694" s="27" t="n"/>
      <c r="D694" s="26" t="n"/>
      <c r="E694" s="26" t="n"/>
      <c r="F694" s="28" t="n"/>
      <c r="G694" s="26" t="n"/>
      <c r="H694" s="26" t="n"/>
      <c r="I694" s="29" t="n"/>
      <c r="J694" s="30" t="n"/>
      <c r="K694" s="30" t="n"/>
      <c r="L694" s="26" t="n"/>
      <c r="M694" s="26" t="n"/>
      <c r="N694" s="27" t="n"/>
      <c r="O694" s="52" t="n"/>
      <c r="P694" s="52" t="n"/>
      <c r="Q694" s="30" t="n"/>
      <c r="R694" s="30" t="n"/>
      <c r="S694" s="30" t="n"/>
      <c r="T694" s="26" t="n"/>
      <c r="U694" s="26" t="n"/>
      <c r="V694" s="28" t="n"/>
      <c r="W694" s="32" t="n"/>
      <c r="X694" s="32" t="n"/>
      <c r="Y694" s="33">
        <f>IFERROR(IF(OR($R694="",$S694=""),"",ROUND(MOD($S694-$R694,1)*1440,0)),"")</f>
        <v/>
      </c>
      <c r="Z694" s="11">
        <f>IFERROR(IF(OR($T694&lt;&gt;"Delivered",$S694="",$K694=""),"",IF($S694&lt;=$K694,"Yes","No")),"")</f>
        <v/>
      </c>
      <c r="AA694" s="33">
        <f>IFERROR(IF(OR($T694&lt;&gt;"Delivered",$S694="",$K694=""),"",ROUND(MAX(0,($S694-$K694)*1440),0)),"")</f>
        <v/>
      </c>
      <c r="AB694" s="53">
        <f>IFERROR(IF(OR($P694="",$O694=""),"",$P694-$O694),"")</f>
        <v/>
      </c>
      <c r="AC694" s="35">
        <f>IFERROR(IF($P694="","",ROUND($P694*'Settings'!$B$6,2)),"")</f>
        <v/>
      </c>
      <c r="AD694" s="35">
        <f>IFERROR(IF($W694="","",MAX(0,$W694-IF($X694="",0,$X694))),"")</f>
        <v/>
      </c>
      <c r="AE694" s="16">
        <f>IFERROR(IF(COUNTA($A694:$X694)=0,"",IF(OR($A694="",$B694="",$C694="",$D694="",$E694="",$F694="",$G694="",$H694="",$I694="",$L694="",$M694="",$N694="",$T694=""),"Missing required field",IF(COUNTIFS($A$4:$A$1000,$A694,$B$4:$B$1000,$B694,$C$4:$C$1000,$C694)&gt;1,"Duplicate route stop",IF(OR($J694="",$K694=""),"Missing delivery window",IF($K694&lt;=$J694,"Invalid delivery window",IF(IFERROR(INDEX('Fleet Roster'!$C$4:$C$103,MATCH($L694,'Fleet Roster'!$A$4:$A$103,0)),"Not found")&lt;&gt;"Active","Driver not active",IF(IFERROR(INDEX('Fleet Roster'!$I$4:$I$103,MATCH($M694,'Fleet Roster'!$E$4:$E$103,0)),"Not found")&lt;&gt;"Active","Vehicle unavailable",IF(AND($T694="Delivered",OR($S694="",$P694="")),"Delivered row incomplete",IF(AND(OR($T694="Attempted",$T694="Exception"),$U694=""),"Missing exception code",IF(OR(NOT(ISNUMBER($N694)),$N694&lt;0,$N694&gt;'Settings'!$B$9),"Invalid package count",IF(OR(NOT(ISNUMBER($O694)),AND($P694&lt;&gt;"",NOT(ISNUMBER($P694))),$O694&lt;0,$O694&gt;'Settings'!$B$10,$P694&lt;0,$P694&gt;'Settings'!$B$10),"Invalid miles",IF($X694&gt;$W694,"COD collected exceeds amount","OK")))))))))))),"Review row")</f>
        <v/>
      </c>
    </row>
    <row r="695">
      <c r="A695" s="51" t="n"/>
      <c r="B695" s="26" t="n"/>
      <c r="C695" s="27" t="n"/>
      <c r="D695" s="26" t="n"/>
      <c r="E695" s="26" t="n"/>
      <c r="F695" s="28" t="n"/>
      <c r="G695" s="26" t="n"/>
      <c r="H695" s="26" t="n"/>
      <c r="I695" s="29" t="n"/>
      <c r="J695" s="30" t="n"/>
      <c r="K695" s="30" t="n"/>
      <c r="L695" s="26" t="n"/>
      <c r="M695" s="26" t="n"/>
      <c r="N695" s="27" t="n"/>
      <c r="O695" s="52" t="n"/>
      <c r="P695" s="52" t="n"/>
      <c r="Q695" s="30" t="n"/>
      <c r="R695" s="30" t="n"/>
      <c r="S695" s="30" t="n"/>
      <c r="T695" s="26" t="n"/>
      <c r="U695" s="26" t="n"/>
      <c r="V695" s="28" t="n"/>
      <c r="W695" s="32" t="n"/>
      <c r="X695" s="32" t="n"/>
      <c r="Y695" s="33">
        <f>IFERROR(IF(OR($R695="",$S695=""),"",ROUND(MOD($S695-$R695,1)*1440,0)),"")</f>
        <v/>
      </c>
      <c r="Z695" s="11">
        <f>IFERROR(IF(OR($T695&lt;&gt;"Delivered",$S695="",$K695=""),"",IF($S695&lt;=$K695,"Yes","No")),"")</f>
        <v/>
      </c>
      <c r="AA695" s="33">
        <f>IFERROR(IF(OR($T695&lt;&gt;"Delivered",$S695="",$K695=""),"",ROUND(MAX(0,($S695-$K695)*1440),0)),"")</f>
        <v/>
      </c>
      <c r="AB695" s="53">
        <f>IFERROR(IF(OR($P695="",$O695=""),"",$P695-$O695),"")</f>
        <v/>
      </c>
      <c r="AC695" s="35">
        <f>IFERROR(IF($P695="","",ROUND($P695*'Settings'!$B$6,2)),"")</f>
        <v/>
      </c>
      <c r="AD695" s="35">
        <f>IFERROR(IF($W695="","",MAX(0,$W695-IF($X695="",0,$X695))),"")</f>
        <v/>
      </c>
      <c r="AE695" s="16">
        <f>IFERROR(IF(COUNTA($A695:$X695)=0,"",IF(OR($A695="",$B695="",$C695="",$D695="",$E695="",$F695="",$G695="",$H695="",$I695="",$L695="",$M695="",$N695="",$T695=""),"Missing required field",IF(COUNTIFS($A$4:$A$1000,$A695,$B$4:$B$1000,$B695,$C$4:$C$1000,$C695)&gt;1,"Duplicate route stop",IF(OR($J695="",$K695=""),"Missing delivery window",IF($K695&lt;=$J695,"Invalid delivery window",IF(IFERROR(INDEX('Fleet Roster'!$C$4:$C$103,MATCH($L695,'Fleet Roster'!$A$4:$A$103,0)),"Not found")&lt;&gt;"Active","Driver not active",IF(IFERROR(INDEX('Fleet Roster'!$I$4:$I$103,MATCH($M695,'Fleet Roster'!$E$4:$E$103,0)),"Not found")&lt;&gt;"Active","Vehicle unavailable",IF(AND($T695="Delivered",OR($S695="",$P695="")),"Delivered row incomplete",IF(AND(OR($T695="Attempted",$T695="Exception"),$U695=""),"Missing exception code",IF(OR(NOT(ISNUMBER($N695)),$N695&lt;0,$N695&gt;'Settings'!$B$9),"Invalid package count",IF(OR(NOT(ISNUMBER($O695)),AND($P695&lt;&gt;"",NOT(ISNUMBER($P695))),$O695&lt;0,$O695&gt;'Settings'!$B$10,$P695&lt;0,$P695&gt;'Settings'!$B$10),"Invalid miles",IF($X695&gt;$W695,"COD collected exceeds amount","OK")))))))))))),"Review row")</f>
        <v/>
      </c>
    </row>
    <row r="696">
      <c r="A696" s="51" t="n"/>
      <c r="B696" s="26" t="n"/>
      <c r="C696" s="27" t="n"/>
      <c r="D696" s="26" t="n"/>
      <c r="E696" s="26" t="n"/>
      <c r="F696" s="28" t="n"/>
      <c r="G696" s="26" t="n"/>
      <c r="H696" s="26" t="n"/>
      <c r="I696" s="29" t="n"/>
      <c r="J696" s="30" t="n"/>
      <c r="K696" s="30" t="n"/>
      <c r="L696" s="26" t="n"/>
      <c r="M696" s="26" t="n"/>
      <c r="N696" s="27" t="n"/>
      <c r="O696" s="52" t="n"/>
      <c r="P696" s="52" t="n"/>
      <c r="Q696" s="30" t="n"/>
      <c r="R696" s="30" t="n"/>
      <c r="S696" s="30" t="n"/>
      <c r="T696" s="26" t="n"/>
      <c r="U696" s="26" t="n"/>
      <c r="V696" s="28" t="n"/>
      <c r="W696" s="32" t="n"/>
      <c r="X696" s="32" t="n"/>
      <c r="Y696" s="33">
        <f>IFERROR(IF(OR($R696="",$S696=""),"",ROUND(MOD($S696-$R696,1)*1440,0)),"")</f>
        <v/>
      </c>
      <c r="Z696" s="11">
        <f>IFERROR(IF(OR($T696&lt;&gt;"Delivered",$S696="",$K696=""),"",IF($S696&lt;=$K696,"Yes","No")),"")</f>
        <v/>
      </c>
      <c r="AA696" s="33">
        <f>IFERROR(IF(OR($T696&lt;&gt;"Delivered",$S696="",$K696=""),"",ROUND(MAX(0,($S696-$K696)*1440),0)),"")</f>
        <v/>
      </c>
      <c r="AB696" s="53">
        <f>IFERROR(IF(OR($P696="",$O696=""),"",$P696-$O696),"")</f>
        <v/>
      </c>
      <c r="AC696" s="35">
        <f>IFERROR(IF($P696="","",ROUND($P696*'Settings'!$B$6,2)),"")</f>
        <v/>
      </c>
      <c r="AD696" s="35">
        <f>IFERROR(IF($W696="","",MAX(0,$W696-IF($X696="",0,$X696))),"")</f>
        <v/>
      </c>
      <c r="AE696" s="16">
        <f>IFERROR(IF(COUNTA($A696:$X696)=0,"",IF(OR($A696="",$B696="",$C696="",$D696="",$E696="",$F696="",$G696="",$H696="",$I696="",$L696="",$M696="",$N696="",$T696=""),"Missing required field",IF(COUNTIFS($A$4:$A$1000,$A696,$B$4:$B$1000,$B696,$C$4:$C$1000,$C696)&gt;1,"Duplicate route stop",IF(OR($J696="",$K696=""),"Missing delivery window",IF($K696&lt;=$J696,"Invalid delivery window",IF(IFERROR(INDEX('Fleet Roster'!$C$4:$C$103,MATCH($L696,'Fleet Roster'!$A$4:$A$103,0)),"Not found")&lt;&gt;"Active","Driver not active",IF(IFERROR(INDEX('Fleet Roster'!$I$4:$I$103,MATCH($M696,'Fleet Roster'!$E$4:$E$103,0)),"Not found")&lt;&gt;"Active","Vehicle unavailable",IF(AND($T696="Delivered",OR($S696="",$P696="")),"Delivered row incomplete",IF(AND(OR($T696="Attempted",$T696="Exception"),$U696=""),"Missing exception code",IF(OR(NOT(ISNUMBER($N696)),$N696&lt;0,$N696&gt;'Settings'!$B$9),"Invalid package count",IF(OR(NOT(ISNUMBER($O696)),AND($P696&lt;&gt;"",NOT(ISNUMBER($P696))),$O696&lt;0,$O696&gt;'Settings'!$B$10,$P696&lt;0,$P696&gt;'Settings'!$B$10),"Invalid miles",IF($X696&gt;$W696,"COD collected exceeds amount","OK")))))))))))),"Review row")</f>
        <v/>
      </c>
    </row>
    <row r="697">
      <c r="A697" s="51" t="n"/>
      <c r="B697" s="26" t="n"/>
      <c r="C697" s="27" t="n"/>
      <c r="D697" s="26" t="n"/>
      <c r="E697" s="26" t="n"/>
      <c r="F697" s="28" t="n"/>
      <c r="G697" s="26" t="n"/>
      <c r="H697" s="26" t="n"/>
      <c r="I697" s="29" t="n"/>
      <c r="J697" s="30" t="n"/>
      <c r="K697" s="30" t="n"/>
      <c r="L697" s="26" t="n"/>
      <c r="M697" s="26" t="n"/>
      <c r="N697" s="27" t="n"/>
      <c r="O697" s="52" t="n"/>
      <c r="P697" s="52" t="n"/>
      <c r="Q697" s="30" t="n"/>
      <c r="R697" s="30" t="n"/>
      <c r="S697" s="30" t="n"/>
      <c r="T697" s="26" t="n"/>
      <c r="U697" s="26" t="n"/>
      <c r="V697" s="28" t="n"/>
      <c r="W697" s="32" t="n"/>
      <c r="X697" s="32" t="n"/>
      <c r="Y697" s="33">
        <f>IFERROR(IF(OR($R697="",$S697=""),"",ROUND(MOD($S697-$R697,1)*1440,0)),"")</f>
        <v/>
      </c>
      <c r="Z697" s="11">
        <f>IFERROR(IF(OR($T697&lt;&gt;"Delivered",$S697="",$K697=""),"",IF($S697&lt;=$K697,"Yes","No")),"")</f>
        <v/>
      </c>
      <c r="AA697" s="33">
        <f>IFERROR(IF(OR($T697&lt;&gt;"Delivered",$S697="",$K697=""),"",ROUND(MAX(0,($S697-$K697)*1440),0)),"")</f>
        <v/>
      </c>
      <c r="AB697" s="53">
        <f>IFERROR(IF(OR($P697="",$O697=""),"",$P697-$O697),"")</f>
        <v/>
      </c>
      <c r="AC697" s="35">
        <f>IFERROR(IF($P697="","",ROUND($P697*'Settings'!$B$6,2)),"")</f>
        <v/>
      </c>
      <c r="AD697" s="35">
        <f>IFERROR(IF($W697="","",MAX(0,$W697-IF($X697="",0,$X697))),"")</f>
        <v/>
      </c>
      <c r="AE697" s="16">
        <f>IFERROR(IF(COUNTA($A697:$X697)=0,"",IF(OR($A697="",$B697="",$C697="",$D697="",$E697="",$F697="",$G697="",$H697="",$I697="",$L697="",$M697="",$N697="",$T697=""),"Missing required field",IF(COUNTIFS($A$4:$A$1000,$A697,$B$4:$B$1000,$B697,$C$4:$C$1000,$C697)&gt;1,"Duplicate route stop",IF(OR($J697="",$K697=""),"Missing delivery window",IF($K697&lt;=$J697,"Invalid delivery window",IF(IFERROR(INDEX('Fleet Roster'!$C$4:$C$103,MATCH($L697,'Fleet Roster'!$A$4:$A$103,0)),"Not found")&lt;&gt;"Active","Driver not active",IF(IFERROR(INDEX('Fleet Roster'!$I$4:$I$103,MATCH($M697,'Fleet Roster'!$E$4:$E$103,0)),"Not found")&lt;&gt;"Active","Vehicle unavailable",IF(AND($T697="Delivered",OR($S697="",$P697="")),"Delivered row incomplete",IF(AND(OR($T697="Attempted",$T697="Exception"),$U697=""),"Missing exception code",IF(OR(NOT(ISNUMBER($N697)),$N697&lt;0,$N697&gt;'Settings'!$B$9),"Invalid package count",IF(OR(NOT(ISNUMBER($O697)),AND($P697&lt;&gt;"",NOT(ISNUMBER($P697))),$O697&lt;0,$O697&gt;'Settings'!$B$10,$P697&lt;0,$P697&gt;'Settings'!$B$10),"Invalid miles",IF($X697&gt;$W697,"COD collected exceeds amount","OK")))))))))))),"Review row")</f>
        <v/>
      </c>
    </row>
    <row r="698">
      <c r="A698" s="51" t="n"/>
      <c r="B698" s="26" t="n"/>
      <c r="C698" s="27" t="n"/>
      <c r="D698" s="26" t="n"/>
      <c r="E698" s="26" t="n"/>
      <c r="F698" s="28" t="n"/>
      <c r="G698" s="26" t="n"/>
      <c r="H698" s="26" t="n"/>
      <c r="I698" s="29" t="n"/>
      <c r="J698" s="30" t="n"/>
      <c r="K698" s="30" t="n"/>
      <c r="L698" s="26" t="n"/>
      <c r="M698" s="26" t="n"/>
      <c r="N698" s="27" t="n"/>
      <c r="O698" s="52" t="n"/>
      <c r="P698" s="52" t="n"/>
      <c r="Q698" s="30" t="n"/>
      <c r="R698" s="30" t="n"/>
      <c r="S698" s="30" t="n"/>
      <c r="T698" s="26" t="n"/>
      <c r="U698" s="26" t="n"/>
      <c r="V698" s="28" t="n"/>
      <c r="W698" s="32" t="n"/>
      <c r="X698" s="32" t="n"/>
      <c r="Y698" s="33">
        <f>IFERROR(IF(OR($R698="",$S698=""),"",ROUND(MOD($S698-$R698,1)*1440,0)),"")</f>
        <v/>
      </c>
      <c r="Z698" s="11">
        <f>IFERROR(IF(OR($T698&lt;&gt;"Delivered",$S698="",$K698=""),"",IF($S698&lt;=$K698,"Yes","No")),"")</f>
        <v/>
      </c>
      <c r="AA698" s="33">
        <f>IFERROR(IF(OR($T698&lt;&gt;"Delivered",$S698="",$K698=""),"",ROUND(MAX(0,($S698-$K698)*1440),0)),"")</f>
        <v/>
      </c>
      <c r="AB698" s="53">
        <f>IFERROR(IF(OR($P698="",$O698=""),"",$P698-$O698),"")</f>
        <v/>
      </c>
      <c r="AC698" s="35">
        <f>IFERROR(IF($P698="","",ROUND($P698*'Settings'!$B$6,2)),"")</f>
        <v/>
      </c>
      <c r="AD698" s="35">
        <f>IFERROR(IF($W698="","",MAX(0,$W698-IF($X698="",0,$X698))),"")</f>
        <v/>
      </c>
      <c r="AE698" s="16">
        <f>IFERROR(IF(COUNTA($A698:$X698)=0,"",IF(OR($A698="",$B698="",$C698="",$D698="",$E698="",$F698="",$G698="",$H698="",$I698="",$L698="",$M698="",$N698="",$T698=""),"Missing required field",IF(COUNTIFS($A$4:$A$1000,$A698,$B$4:$B$1000,$B698,$C$4:$C$1000,$C698)&gt;1,"Duplicate route stop",IF(OR($J698="",$K698=""),"Missing delivery window",IF($K698&lt;=$J698,"Invalid delivery window",IF(IFERROR(INDEX('Fleet Roster'!$C$4:$C$103,MATCH($L698,'Fleet Roster'!$A$4:$A$103,0)),"Not found")&lt;&gt;"Active","Driver not active",IF(IFERROR(INDEX('Fleet Roster'!$I$4:$I$103,MATCH($M698,'Fleet Roster'!$E$4:$E$103,0)),"Not found")&lt;&gt;"Active","Vehicle unavailable",IF(AND($T698="Delivered",OR($S698="",$P698="")),"Delivered row incomplete",IF(AND(OR($T698="Attempted",$T698="Exception"),$U698=""),"Missing exception code",IF(OR(NOT(ISNUMBER($N698)),$N698&lt;0,$N698&gt;'Settings'!$B$9),"Invalid package count",IF(OR(NOT(ISNUMBER($O698)),AND($P698&lt;&gt;"",NOT(ISNUMBER($P698))),$O698&lt;0,$O698&gt;'Settings'!$B$10,$P698&lt;0,$P698&gt;'Settings'!$B$10),"Invalid miles",IF($X698&gt;$W698,"COD collected exceeds amount","OK")))))))))))),"Review row")</f>
        <v/>
      </c>
    </row>
    <row r="699">
      <c r="A699" s="51" t="n"/>
      <c r="B699" s="26" t="n"/>
      <c r="C699" s="27" t="n"/>
      <c r="D699" s="26" t="n"/>
      <c r="E699" s="26" t="n"/>
      <c r="F699" s="28" t="n"/>
      <c r="G699" s="26" t="n"/>
      <c r="H699" s="26" t="n"/>
      <c r="I699" s="29" t="n"/>
      <c r="J699" s="30" t="n"/>
      <c r="K699" s="30" t="n"/>
      <c r="L699" s="26" t="n"/>
      <c r="M699" s="26" t="n"/>
      <c r="N699" s="27" t="n"/>
      <c r="O699" s="52" t="n"/>
      <c r="P699" s="52" t="n"/>
      <c r="Q699" s="30" t="n"/>
      <c r="R699" s="30" t="n"/>
      <c r="S699" s="30" t="n"/>
      <c r="T699" s="26" t="n"/>
      <c r="U699" s="26" t="n"/>
      <c r="V699" s="28" t="n"/>
      <c r="W699" s="32" t="n"/>
      <c r="X699" s="32" t="n"/>
      <c r="Y699" s="33">
        <f>IFERROR(IF(OR($R699="",$S699=""),"",ROUND(MOD($S699-$R699,1)*1440,0)),"")</f>
        <v/>
      </c>
      <c r="Z699" s="11">
        <f>IFERROR(IF(OR($T699&lt;&gt;"Delivered",$S699="",$K699=""),"",IF($S699&lt;=$K699,"Yes","No")),"")</f>
        <v/>
      </c>
      <c r="AA699" s="33">
        <f>IFERROR(IF(OR($T699&lt;&gt;"Delivered",$S699="",$K699=""),"",ROUND(MAX(0,($S699-$K699)*1440),0)),"")</f>
        <v/>
      </c>
      <c r="AB699" s="53">
        <f>IFERROR(IF(OR($P699="",$O699=""),"",$P699-$O699),"")</f>
        <v/>
      </c>
      <c r="AC699" s="35">
        <f>IFERROR(IF($P699="","",ROUND($P699*'Settings'!$B$6,2)),"")</f>
        <v/>
      </c>
      <c r="AD699" s="35">
        <f>IFERROR(IF($W699="","",MAX(0,$W699-IF($X699="",0,$X699))),"")</f>
        <v/>
      </c>
      <c r="AE699" s="16">
        <f>IFERROR(IF(COUNTA($A699:$X699)=0,"",IF(OR($A699="",$B699="",$C699="",$D699="",$E699="",$F699="",$G699="",$H699="",$I699="",$L699="",$M699="",$N699="",$T699=""),"Missing required field",IF(COUNTIFS($A$4:$A$1000,$A699,$B$4:$B$1000,$B699,$C$4:$C$1000,$C699)&gt;1,"Duplicate route stop",IF(OR($J699="",$K699=""),"Missing delivery window",IF($K699&lt;=$J699,"Invalid delivery window",IF(IFERROR(INDEX('Fleet Roster'!$C$4:$C$103,MATCH($L699,'Fleet Roster'!$A$4:$A$103,0)),"Not found")&lt;&gt;"Active","Driver not active",IF(IFERROR(INDEX('Fleet Roster'!$I$4:$I$103,MATCH($M699,'Fleet Roster'!$E$4:$E$103,0)),"Not found")&lt;&gt;"Active","Vehicle unavailable",IF(AND($T699="Delivered",OR($S699="",$P699="")),"Delivered row incomplete",IF(AND(OR($T699="Attempted",$T699="Exception"),$U699=""),"Missing exception code",IF(OR(NOT(ISNUMBER($N699)),$N699&lt;0,$N699&gt;'Settings'!$B$9),"Invalid package count",IF(OR(NOT(ISNUMBER($O699)),AND($P699&lt;&gt;"",NOT(ISNUMBER($P699))),$O699&lt;0,$O699&gt;'Settings'!$B$10,$P699&lt;0,$P699&gt;'Settings'!$B$10),"Invalid miles",IF($X699&gt;$W699,"COD collected exceeds amount","OK")))))))))))),"Review row")</f>
        <v/>
      </c>
    </row>
    <row r="700">
      <c r="A700" s="51" t="n"/>
      <c r="B700" s="26" t="n"/>
      <c r="C700" s="27" t="n"/>
      <c r="D700" s="26" t="n"/>
      <c r="E700" s="26" t="n"/>
      <c r="F700" s="28" t="n"/>
      <c r="G700" s="26" t="n"/>
      <c r="H700" s="26" t="n"/>
      <c r="I700" s="29" t="n"/>
      <c r="J700" s="30" t="n"/>
      <c r="K700" s="30" t="n"/>
      <c r="L700" s="26" t="n"/>
      <c r="M700" s="26" t="n"/>
      <c r="N700" s="27" t="n"/>
      <c r="O700" s="52" t="n"/>
      <c r="P700" s="52" t="n"/>
      <c r="Q700" s="30" t="n"/>
      <c r="R700" s="30" t="n"/>
      <c r="S700" s="30" t="n"/>
      <c r="T700" s="26" t="n"/>
      <c r="U700" s="26" t="n"/>
      <c r="V700" s="28" t="n"/>
      <c r="W700" s="32" t="n"/>
      <c r="X700" s="32" t="n"/>
      <c r="Y700" s="33">
        <f>IFERROR(IF(OR($R700="",$S700=""),"",ROUND(MOD($S700-$R700,1)*1440,0)),"")</f>
        <v/>
      </c>
      <c r="Z700" s="11">
        <f>IFERROR(IF(OR($T700&lt;&gt;"Delivered",$S700="",$K700=""),"",IF($S700&lt;=$K700,"Yes","No")),"")</f>
        <v/>
      </c>
      <c r="AA700" s="33">
        <f>IFERROR(IF(OR($T700&lt;&gt;"Delivered",$S700="",$K700=""),"",ROUND(MAX(0,($S700-$K700)*1440),0)),"")</f>
        <v/>
      </c>
      <c r="AB700" s="53">
        <f>IFERROR(IF(OR($P700="",$O700=""),"",$P700-$O700),"")</f>
        <v/>
      </c>
      <c r="AC700" s="35">
        <f>IFERROR(IF($P700="","",ROUND($P700*'Settings'!$B$6,2)),"")</f>
        <v/>
      </c>
      <c r="AD700" s="35">
        <f>IFERROR(IF($W700="","",MAX(0,$W700-IF($X700="",0,$X700))),"")</f>
        <v/>
      </c>
      <c r="AE700" s="16">
        <f>IFERROR(IF(COUNTA($A700:$X700)=0,"",IF(OR($A700="",$B700="",$C700="",$D700="",$E700="",$F700="",$G700="",$H700="",$I700="",$L700="",$M700="",$N700="",$T700=""),"Missing required field",IF(COUNTIFS($A$4:$A$1000,$A700,$B$4:$B$1000,$B700,$C$4:$C$1000,$C700)&gt;1,"Duplicate route stop",IF(OR($J700="",$K700=""),"Missing delivery window",IF($K700&lt;=$J700,"Invalid delivery window",IF(IFERROR(INDEX('Fleet Roster'!$C$4:$C$103,MATCH($L700,'Fleet Roster'!$A$4:$A$103,0)),"Not found")&lt;&gt;"Active","Driver not active",IF(IFERROR(INDEX('Fleet Roster'!$I$4:$I$103,MATCH($M700,'Fleet Roster'!$E$4:$E$103,0)),"Not found")&lt;&gt;"Active","Vehicle unavailable",IF(AND($T700="Delivered",OR($S700="",$P700="")),"Delivered row incomplete",IF(AND(OR($T700="Attempted",$T700="Exception"),$U700=""),"Missing exception code",IF(OR(NOT(ISNUMBER($N700)),$N700&lt;0,$N700&gt;'Settings'!$B$9),"Invalid package count",IF(OR(NOT(ISNUMBER($O700)),AND($P700&lt;&gt;"",NOT(ISNUMBER($P700))),$O700&lt;0,$O700&gt;'Settings'!$B$10,$P700&lt;0,$P700&gt;'Settings'!$B$10),"Invalid miles",IF($X700&gt;$W700,"COD collected exceeds amount","OK")))))))))))),"Review row")</f>
        <v/>
      </c>
    </row>
    <row r="701">
      <c r="A701" s="51" t="n"/>
      <c r="B701" s="26" t="n"/>
      <c r="C701" s="27" t="n"/>
      <c r="D701" s="26" t="n"/>
      <c r="E701" s="26" t="n"/>
      <c r="F701" s="28" t="n"/>
      <c r="G701" s="26" t="n"/>
      <c r="H701" s="26" t="n"/>
      <c r="I701" s="29" t="n"/>
      <c r="J701" s="30" t="n"/>
      <c r="K701" s="30" t="n"/>
      <c r="L701" s="26" t="n"/>
      <c r="M701" s="26" t="n"/>
      <c r="N701" s="27" t="n"/>
      <c r="O701" s="52" t="n"/>
      <c r="P701" s="52" t="n"/>
      <c r="Q701" s="30" t="n"/>
      <c r="R701" s="30" t="n"/>
      <c r="S701" s="30" t="n"/>
      <c r="T701" s="26" t="n"/>
      <c r="U701" s="26" t="n"/>
      <c r="V701" s="28" t="n"/>
      <c r="W701" s="32" t="n"/>
      <c r="X701" s="32" t="n"/>
      <c r="Y701" s="33">
        <f>IFERROR(IF(OR($R701="",$S701=""),"",ROUND(MOD($S701-$R701,1)*1440,0)),"")</f>
        <v/>
      </c>
      <c r="Z701" s="11">
        <f>IFERROR(IF(OR($T701&lt;&gt;"Delivered",$S701="",$K701=""),"",IF($S701&lt;=$K701,"Yes","No")),"")</f>
        <v/>
      </c>
      <c r="AA701" s="33">
        <f>IFERROR(IF(OR($T701&lt;&gt;"Delivered",$S701="",$K701=""),"",ROUND(MAX(0,($S701-$K701)*1440),0)),"")</f>
        <v/>
      </c>
      <c r="AB701" s="53">
        <f>IFERROR(IF(OR($P701="",$O701=""),"",$P701-$O701),"")</f>
        <v/>
      </c>
      <c r="AC701" s="35">
        <f>IFERROR(IF($P701="","",ROUND($P701*'Settings'!$B$6,2)),"")</f>
        <v/>
      </c>
      <c r="AD701" s="35">
        <f>IFERROR(IF($W701="","",MAX(0,$W701-IF($X701="",0,$X701))),"")</f>
        <v/>
      </c>
      <c r="AE701" s="16">
        <f>IFERROR(IF(COUNTA($A701:$X701)=0,"",IF(OR($A701="",$B701="",$C701="",$D701="",$E701="",$F701="",$G701="",$H701="",$I701="",$L701="",$M701="",$N701="",$T701=""),"Missing required field",IF(COUNTIFS($A$4:$A$1000,$A701,$B$4:$B$1000,$B701,$C$4:$C$1000,$C701)&gt;1,"Duplicate route stop",IF(OR($J701="",$K701=""),"Missing delivery window",IF($K701&lt;=$J701,"Invalid delivery window",IF(IFERROR(INDEX('Fleet Roster'!$C$4:$C$103,MATCH($L701,'Fleet Roster'!$A$4:$A$103,0)),"Not found")&lt;&gt;"Active","Driver not active",IF(IFERROR(INDEX('Fleet Roster'!$I$4:$I$103,MATCH($M701,'Fleet Roster'!$E$4:$E$103,0)),"Not found")&lt;&gt;"Active","Vehicle unavailable",IF(AND($T701="Delivered",OR($S701="",$P701="")),"Delivered row incomplete",IF(AND(OR($T701="Attempted",$T701="Exception"),$U701=""),"Missing exception code",IF(OR(NOT(ISNUMBER($N701)),$N701&lt;0,$N701&gt;'Settings'!$B$9),"Invalid package count",IF(OR(NOT(ISNUMBER($O701)),AND($P701&lt;&gt;"",NOT(ISNUMBER($P701))),$O701&lt;0,$O701&gt;'Settings'!$B$10,$P701&lt;0,$P701&gt;'Settings'!$B$10),"Invalid miles",IF($X701&gt;$W701,"COD collected exceeds amount","OK")))))))))))),"Review row")</f>
        <v/>
      </c>
    </row>
    <row r="702">
      <c r="A702" s="51" t="n"/>
      <c r="B702" s="26" t="n"/>
      <c r="C702" s="27" t="n"/>
      <c r="D702" s="26" t="n"/>
      <c r="E702" s="26" t="n"/>
      <c r="F702" s="28" t="n"/>
      <c r="G702" s="26" t="n"/>
      <c r="H702" s="26" t="n"/>
      <c r="I702" s="29" t="n"/>
      <c r="J702" s="30" t="n"/>
      <c r="K702" s="30" t="n"/>
      <c r="L702" s="26" t="n"/>
      <c r="M702" s="26" t="n"/>
      <c r="N702" s="27" t="n"/>
      <c r="O702" s="52" t="n"/>
      <c r="P702" s="52" t="n"/>
      <c r="Q702" s="30" t="n"/>
      <c r="R702" s="30" t="n"/>
      <c r="S702" s="30" t="n"/>
      <c r="T702" s="26" t="n"/>
      <c r="U702" s="26" t="n"/>
      <c r="V702" s="28" t="n"/>
      <c r="W702" s="32" t="n"/>
      <c r="X702" s="32" t="n"/>
      <c r="Y702" s="33">
        <f>IFERROR(IF(OR($R702="",$S702=""),"",ROUND(MOD($S702-$R702,1)*1440,0)),"")</f>
        <v/>
      </c>
      <c r="Z702" s="11">
        <f>IFERROR(IF(OR($T702&lt;&gt;"Delivered",$S702="",$K702=""),"",IF($S702&lt;=$K702,"Yes","No")),"")</f>
        <v/>
      </c>
      <c r="AA702" s="33">
        <f>IFERROR(IF(OR($T702&lt;&gt;"Delivered",$S702="",$K702=""),"",ROUND(MAX(0,($S702-$K702)*1440),0)),"")</f>
        <v/>
      </c>
      <c r="AB702" s="53">
        <f>IFERROR(IF(OR($P702="",$O702=""),"",$P702-$O702),"")</f>
        <v/>
      </c>
      <c r="AC702" s="35">
        <f>IFERROR(IF($P702="","",ROUND($P702*'Settings'!$B$6,2)),"")</f>
        <v/>
      </c>
      <c r="AD702" s="35">
        <f>IFERROR(IF($W702="","",MAX(0,$W702-IF($X702="",0,$X702))),"")</f>
        <v/>
      </c>
      <c r="AE702" s="16">
        <f>IFERROR(IF(COUNTA($A702:$X702)=0,"",IF(OR($A702="",$B702="",$C702="",$D702="",$E702="",$F702="",$G702="",$H702="",$I702="",$L702="",$M702="",$N702="",$T702=""),"Missing required field",IF(COUNTIFS($A$4:$A$1000,$A702,$B$4:$B$1000,$B702,$C$4:$C$1000,$C702)&gt;1,"Duplicate route stop",IF(OR($J702="",$K702=""),"Missing delivery window",IF($K702&lt;=$J702,"Invalid delivery window",IF(IFERROR(INDEX('Fleet Roster'!$C$4:$C$103,MATCH($L702,'Fleet Roster'!$A$4:$A$103,0)),"Not found")&lt;&gt;"Active","Driver not active",IF(IFERROR(INDEX('Fleet Roster'!$I$4:$I$103,MATCH($M702,'Fleet Roster'!$E$4:$E$103,0)),"Not found")&lt;&gt;"Active","Vehicle unavailable",IF(AND($T702="Delivered",OR($S702="",$P702="")),"Delivered row incomplete",IF(AND(OR($T702="Attempted",$T702="Exception"),$U702=""),"Missing exception code",IF(OR(NOT(ISNUMBER($N702)),$N702&lt;0,$N702&gt;'Settings'!$B$9),"Invalid package count",IF(OR(NOT(ISNUMBER($O702)),AND($P702&lt;&gt;"",NOT(ISNUMBER($P702))),$O702&lt;0,$O702&gt;'Settings'!$B$10,$P702&lt;0,$P702&gt;'Settings'!$B$10),"Invalid miles",IF($X702&gt;$W702,"COD collected exceeds amount","OK")))))))))))),"Review row")</f>
        <v/>
      </c>
    </row>
    <row r="703">
      <c r="A703" s="51" t="n"/>
      <c r="B703" s="26" t="n"/>
      <c r="C703" s="27" t="n"/>
      <c r="D703" s="26" t="n"/>
      <c r="E703" s="26" t="n"/>
      <c r="F703" s="28" t="n"/>
      <c r="G703" s="26" t="n"/>
      <c r="H703" s="26" t="n"/>
      <c r="I703" s="29" t="n"/>
      <c r="J703" s="30" t="n"/>
      <c r="K703" s="30" t="n"/>
      <c r="L703" s="26" t="n"/>
      <c r="M703" s="26" t="n"/>
      <c r="N703" s="27" t="n"/>
      <c r="O703" s="52" t="n"/>
      <c r="P703" s="52" t="n"/>
      <c r="Q703" s="30" t="n"/>
      <c r="R703" s="30" t="n"/>
      <c r="S703" s="30" t="n"/>
      <c r="T703" s="26" t="n"/>
      <c r="U703" s="26" t="n"/>
      <c r="V703" s="28" t="n"/>
      <c r="W703" s="32" t="n"/>
      <c r="X703" s="32" t="n"/>
      <c r="Y703" s="33">
        <f>IFERROR(IF(OR($R703="",$S703=""),"",ROUND(MOD($S703-$R703,1)*1440,0)),"")</f>
        <v/>
      </c>
      <c r="Z703" s="11">
        <f>IFERROR(IF(OR($T703&lt;&gt;"Delivered",$S703="",$K703=""),"",IF($S703&lt;=$K703,"Yes","No")),"")</f>
        <v/>
      </c>
      <c r="AA703" s="33">
        <f>IFERROR(IF(OR($T703&lt;&gt;"Delivered",$S703="",$K703=""),"",ROUND(MAX(0,($S703-$K703)*1440),0)),"")</f>
        <v/>
      </c>
      <c r="AB703" s="53">
        <f>IFERROR(IF(OR($P703="",$O703=""),"",$P703-$O703),"")</f>
        <v/>
      </c>
      <c r="AC703" s="35">
        <f>IFERROR(IF($P703="","",ROUND($P703*'Settings'!$B$6,2)),"")</f>
        <v/>
      </c>
      <c r="AD703" s="35">
        <f>IFERROR(IF($W703="","",MAX(0,$W703-IF($X703="",0,$X703))),"")</f>
        <v/>
      </c>
      <c r="AE703" s="16">
        <f>IFERROR(IF(COUNTA($A703:$X703)=0,"",IF(OR($A703="",$B703="",$C703="",$D703="",$E703="",$F703="",$G703="",$H703="",$I703="",$L703="",$M703="",$N703="",$T703=""),"Missing required field",IF(COUNTIFS($A$4:$A$1000,$A703,$B$4:$B$1000,$B703,$C$4:$C$1000,$C703)&gt;1,"Duplicate route stop",IF(OR($J703="",$K703=""),"Missing delivery window",IF($K703&lt;=$J703,"Invalid delivery window",IF(IFERROR(INDEX('Fleet Roster'!$C$4:$C$103,MATCH($L703,'Fleet Roster'!$A$4:$A$103,0)),"Not found")&lt;&gt;"Active","Driver not active",IF(IFERROR(INDEX('Fleet Roster'!$I$4:$I$103,MATCH($M703,'Fleet Roster'!$E$4:$E$103,0)),"Not found")&lt;&gt;"Active","Vehicle unavailable",IF(AND($T703="Delivered",OR($S703="",$P703="")),"Delivered row incomplete",IF(AND(OR($T703="Attempted",$T703="Exception"),$U703=""),"Missing exception code",IF(OR(NOT(ISNUMBER($N703)),$N703&lt;0,$N703&gt;'Settings'!$B$9),"Invalid package count",IF(OR(NOT(ISNUMBER($O703)),AND($P703&lt;&gt;"",NOT(ISNUMBER($P703))),$O703&lt;0,$O703&gt;'Settings'!$B$10,$P703&lt;0,$P703&gt;'Settings'!$B$10),"Invalid miles",IF($X703&gt;$W703,"COD collected exceeds amount","OK")))))))))))),"Review row")</f>
        <v/>
      </c>
    </row>
    <row r="704">
      <c r="A704" s="51" t="n"/>
      <c r="B704" s="26" t="n"/>
      <c r="C704" s="27" t="n"/>
      <c r="D704" s="26" t="n"/>
      <c r="E704" s="26" t="n"/>
      <c r="F704" s="28" t="n"/>
      <c r="G704" s="26" t="n"/>
      <c r="H704" s="26" t="n"/>
      <c r="I704" s="29" t="n"/>
      <c r="J704" s="30" t="n"/>
      <c r="K704" s="30" t="n"/>
      <c r="L704" s="26" t="n"/>
      <c r="M704" s="26" t="n"/>
      <c r="N704" s="27" t="n"/>
      <c r="O704" s="52" t="n"/>
      <c r="P704" s="52" t="n"/>
      <c r="Q704" s="30" t="n"/>
      <c r="R704" s="30" t="n"/>
      <c r="S704" s="30" t="n"/>
      <c r="T704" s="26" t="n"/>
      <c r="U704" s="26" t="n"/>
      <c r="V704" s="28" t="n"/>
      <c r="W704" s="32" t="n"/>
      <c r="X704" s="32" t="n"/>
      <c r="Y704" s="33">
        <f>IFERROR(IF(OR($R704="",$S704=""),"",ROUND(MOD($S704-$R704,1)*1440,0)),"")</f>
        <v/>
      </c>
      <c r="Z704" s="11">
        <f>IFERROR(IF(OR($T704&lt;&gt;"Delivered",$S704="",$K704=""),"",IF($S704&lt;=$K704,"Yes","No")),"")</f>
        <v/>
      </c>
      <c r="AA704" s="33">
        <f>IFERROR(IF(OR($T704&lt;&gt;"Delivered",$S704="",$K704=""),"",ROUND(MAX(0,($S704-$K704)*1440),0)),"")</f>
        <v/>
      </c>
      <c r="AB704" s="53">
        <f>IFERROR(IF(OR($P704="",$O704=""),"",$P704-$O704),"")</f>
        <v/>
      </c>
      <c r="AC704" s="35">
        <f>IFERROR(IF($P704="","",ROUND($P704*'Settings'!$B$6,2)),"")</f>
        <v/>
      </c>
      <c r="AD704" s="35">
        <f>IFERROR(IF($W704="","",MAX(0,$W704-IF($X704="",0,$X704))),"")</f>
        <v/>
      </c>
      <c r="AE704" s="16">
        <f>IFERROR(IF(COUNTA($A704:$X704)=0,"",IF(OR($A704="",$B704="",$C704="",$D704="",$E704="",$F704="",$G704="",$H704="",$I704="",$L704="",$M704="",$N704="",$T704=""),"Missing required field",IF(COUNTIFS($A$4:$A$1000,$A704,$B$4:$B$1000,$B704,$C$4:$C$1000,$C704)&gt;1,"Duplicate route stop",IF(OR($J704="",$K704=""),"Missing delivery window",IF($K704&lt;=$J704,"Invalid delivery window",IF(IFERROR(INDEX('Fleet Roster'!$C$4:$C$103,MATCH($L704,'Fleet Roster'!$A$4:$A$103,0)),"Not found")&lt;&gt;"Active","Driver not active",IF(IFERROR(INDEX('Fleet Roster'!$I$4:$I$103,MATCH($M704,'Fleet Roster'!$E$4:$E$103,0)),"Not found")&lt;&gt;"Active","Vehicle unavailable",IF(AND($T704="Delivered",OR($S704="",$P704="")),"Delivered row incomplete",IF(AND(OR($T704="Attempted",$T704="Exception"),$U704=""),"Missing exception code",IF(OR(NOT(ISNUMBER($N704)),$N704&lt;0,$N704&gt;'Settings'!$B$9),"Invalid package count",IF(OR(NOT(ISNUMBER($O704)),AND($P704&lt;&gt;"",NOT(ISNUMBER($P704))),$O704&lt;0,$O704&gt;'Settings'!$B$10,$P704&lt;0,$P704&gt;'Settings'!$B$10),"Invalid miles",IF($X704&gt;$W704,"COD collected exceeds amount","OK")))))))))))),"Review row")</f>
        <v/>
      </c>
    </row>
    <row r="705">
      <c r="A705" s="51" t="n"/>
      <c r="B705" s="26" t="n"/>
      <c r="C705" s="27" t="n"/>
      <c r="D705" s="26" t="n"/>
      <c r="E705" s="26" t="n"/>
      <c r="F705" s="28" t="n"/>
      <c r="G705" s="26" t="n"/>
      <c r="H705" s="26" t="n"/>
      <c r="I705" s="29" t="n"/>
      <c r="J705" s="30" t="n"/>
      <c r="K705" s="30" t="n"/>
      <c r="L705" s="26" t="n"/>
      <c r="M705" s="26" t="n"/>
      <c r="N705" s="27" t="n"/>
      <c r="O705" s="52" t="n"/>
      <c r="P705" s="52" t="n"/>
      <c r="Q705" s="30" t="n"/>
      <c r="R705" s="30" t="n"/>
      <c r="S705" s="30" t="n"/>
      <c r="T705" s="26" t="n"/>
      <c r="U705" s="26" t="n"/>
      <c r="V705" s="28" t="n"/>
      <c r="W705" s="32" t="n"/>
      <c r="X705" s="32" t="n"/>
      <c r="Y705" s="33">
        <f>IFERROR(IF(OR($R705="",$S705=""),"",ROUND(MOD($S705-$R705,1)*1440,0)),"")</f>
        <v/>
      </c>
      <c r="Z705" s="11">
        <f>IFERROR(IF(OR($T705&lt;&gt;"Delivered",$S705="",$K705=""),"",IF($S705&lt;=$K705,"Yes","No")),"")</f>
        <v/>
      </c>
      <c r="AA705" s="33">
        <f>IFERROR(IF(OR($T705&lt;&gt;"Delivered",$S705="",$K705=""),"",ROUND(MAX(0,($S705-$K705)*1440),0)),"")</f>
        <v/>
      </c>
      <c r="AB705" s="53">
        <f>IFERROR(IF(OR($P705="",$O705=""),"",$P705-$O705),"")</f>
        <v/>
      </c>
      <c r="AC705" s="35">
        <f>IFERROR(IF($P705="","",ROUND($P705*'Settings'!$B$6,2)),"")</f>
        <v/>
      </c>
      <c r="AD705" s="35">
        <f>IFERROR(IF($W705="","",MAX(0,$W705-IF($X705="",0,$X705))),"")</f>
        <v/>
      </c>
      <c r="AE705" s="16">
        <f>IFERROR(IF(COUNTA($A705:$X705)=0,"",IF(OR($A705="",$B705="",$C705="",$D705="",$E705="",$F705="",$G705="",$H705="",$I705="",$L705="",$M705="",$N705="",$T705=""),"Missing required field",IF(COUNTIFS($A$4:$A$1000,$A705,$B$4:$B$1000,$B705,$C$4:$C$1000,$C705)&gt;1,"Duplicate route stop",IF(OR($J705="",$K705=""),"Missing delivery window",IF($K705&lt;=$J705,"Invalid delivery window",IF(IFERROR(INDEX('Fleet Roster'!$C$4:$C$103,MATCH($L705,'Fleet Roster'!$A$4:$A$103,0)),"Not found")&lt;&gt;"Active","Driver not active",IF(IFERROR(INDEX('Fleet Roster'!$I$4:$I$103,MATCH($M705,'Fleet Roster'!$E$4:$E$103,0)),"Not found")&lt;&gt;"Active","Vehicle unavailable",IF(AND($T705="Delivered",OR($S705="",$P705="")),"Delivered row incomplete",IF(AND(OR($T705="Attempted",$T705="Exception"),$U705=""),"Missing exception code",IF(OR(NOT(ISNUMBER($N705)),$N705&lt;0,$N705&gt;'Settings'!$B$9),"Invalid package count",IF(OR(NOT(ISNUMBER($O705)),AND($P705&lt;&gt;"",NOT(ISNUMBER($P705))),$O705&lt;0,$O705&gt;'Settings'!$B$10,$P705&lt;0,$P705&gt;'Settings'!$B$10),"Invalid miles",IF($X705&gt;$W705,"COD collected exceeds amount","OK")))))))))))),"Review row")</f>
        <v/>
      </c>
    </row>
    <row r="706">
      <c r="A706" s="51" t="n"/>
      <c r="B706" s="26" t="n"/>
      <c r="C706" s="27" t="n"/>
      <c r="D706" s="26" t="n"/>
      <c r="E706" s="26" t="n"/>
      <c r="F706" s="28" t="n"/>
      <c r="G706" s="26" t="n"/>
      <c r="H706" s="26" t="n"/>
      <c r="I706" s="29" t="n"/>
      <c r="J706" s="30" t="n"/>
      <c r="K706" s="30" t="n"/>
      <c r="L706" s="26" t="n"/>
      <c r="M706" s="26" t="n"/>
      <c r="N706" s="27" t="n"/>
      <c r="O706" s="52" t="n"/>
      <c r="P706" s="52" t="n"/>
      <c r="Q706" s="30" t="n"/>
      <c r="R706" s="30" t="n"/>
      <c r="S706" s="30" t="n"/>
      <c r="T706" s="26" t="n"/>
      <c r="U706" s="26" t="n"/>
      <c r="V706" s="28" t="n"/>
      <c r="W706" s="32" t="n"/>
      <c r="X706" s="32" t="n"/>
      <c r="Y706" s="33">
        <f>IFERROR(IF(OR($R706="",$S706=""),"",ROUND(MOD($S706-$R706,1)*1440,0)),"")</f>
        <v/>
      </c>
      <c r="Z706" s="11">
        <f>IFERROR(IF(OR($T706&lt;&gt;"Delivered",$S706="",$K706=""),"",IF($S706&lt;=$K706,"Yes","No")),"")</f>
        <v/>
      </c>
      <c r="AA706" s="33">
        <f>IFERROR(IF(OR($T706&lt;&gt;"Delivered",$S706="",$K706=""),"",ROUND(MAX(0,($S706-$K706)*1440),0)),"")</f>
        <v/>
      </c>
      <c r="AB706" s="53">
        <f>IFERROR(IF(OR($P706="",$O706=""),"",$P706-$O706),"")</f>
        <v/>
      </c>
      <c r="AC706" s="35">
        <f>IFERROR(IF($P706="","",ROUND($P706*'Settings'!$B$6,2)),"")</f>
        <v/>
      </c>
      <c r="AD706" s="35">
        <f>IFERROR(IF($W706="","",MAX(0,$W706-IF($X706="",0,$X706))),"")</f>
        <v/>
      </c>
      <c r="AE706" s="16">
        <f>IFERROR(IF(COUNTA($A706:$X706)=0,"",IF(OR($A706="",$B706="",$C706="",$D706="",$E706="",$F706="",$G706="",$H706="",$I706="",$L706="",$M706="",$N706="",$T706=""),"Missing required field",IF(COUNTIFS($A$4:$A$1000,$A706,$B$4:$B$1000,$B706,$C$4:$C$1000,$C706)&gt;1,"Duplicate route stop",IF(OR($J706="",$K706=""),"Missing delivery window",IF($K706&lt;=$J706,"Invalid delivery window",IF(IFERROR(INDEX('Fleet Roster'!$C$4:$C$103,MATCH($L706,'Fleet Roster'!$A$4:$A$103,0)),"Not found")&lt;&gt;"Active","Driver not active",IF(IFERROR(INDEX('Fleet Roster'!$I$4:$I$103,MATCH($M706,'Fleet Roster'!$E$4:$E$103,0)),"Not found")&lt;&gt;"Active","Vehicle unavailable",IF(AND($T706="Delivered",OR($S706="",$P706="")),"Delivered row incomplete",IF(AND(OR($T706="Attempted",$T706="Exception"),$U706=""),"Missing exception code",IF(OR(NOT(ISNUMBER($N706)),$N706&lt;0,$N706&gt;'Settings'!$B$9),"Invalid package count",IF(OR(NOT(ISNUMBER($O706)),AND($P706&lt;&gt;"",NOT(ISNUMBER($P706))),$O706&lt;0,$O706&gt;'Settings'!$B$10,$P706&lt;0,$P706&gt;'Settings'!$B$10),"Invalid miles",IF($X706&gt;$W706,"COD collected exceeds amount","OK")))))))))))),"Review row")</f>
        <v/>
      </c>
    </row>
    <row r="707">
      <c r="A707" s="51" t="n"/>
      <c r="B707" s="26" t="n"/>
      <c r="C707" s="27" t="n"/>
      <c r="D707" s="26" t="n"/>
      <c r="E707" s="26" t="n"/>
      <c r="F707" s="28" t="n"/>
      <c r="G707" s="26" t="n"/>
      <c r="H707" s="26" t="n"/>
      <c r="I707" s="29" t="n"/>
      <c r="J707" s="30" t="n"/>
      <c r="K707" s="30" t="n"/>
      <c r="L707" s="26" t="n"/>
      <c r="M707" s="26" t="n"/>
      <c r="N707" s="27" t="n"/>
      <c r="O707" s="52" t="n"/>
      <c r="P707" s="52" t="n"/>
      <c r="Q707" s="30" t="n"/>
      <c r="R707" s="30" t="n"/>
      <c r="S707" s="30" t="n"/>
      <c r="T707" s="26" t="n"/>
      <c r="U707" s="26" t="n"/>
      <c r="V707" s="28" t="n"/>
      <c r="W707" s="32" t="n"/>
      <c r="X707" s="32" t="n"/>
      <c r="Y707" s="33">
        <f>IFERROR(IF(OR($R707="",$S707=""),"",ROUND(MOD($S707-$R707,1)*1440,0)),"")</f>
        <v/>
      </c>
      <c r="Z707" s="11">
        <f>IFERROR(IF(OR($T707&lt;&gt;"Delivered",$S707="",$K707=""),"",IF($S707&lt;=$K707,"Yes","No")),"")</f>
        <v/>
      </c>
      <c r="AA707" s="33">
        <f>IFERROR(IF(OR($T707&lt;&gt;"Delivered",$S707="",$K707=""),"",ROUND(MAX(0,($S707-$K707)*1440),0)),"")</f>
        <v/>
      </c>
      <c r="AB707" s="53">
        <f>IFERROR(IF(OR($P707="",$O707=""),"",$P707-$O707),"")</f>
        <v/>
      </c>
      <c r="AC707" s="35">
        <f>IFERROR(IF($P707="","",ROUND($P707*'Settings'!$B$6,2)),"")</f>
        <v/>
      </c>
      <c r="AD707" s="35">
        <f>IFERROR(IF($W707="","",MAX(0,$W707-IF($X707="",0,$X707))),"")</f>
        <v/>
      </c>
      <c r="AE707" s="16">
        <f>IFERROR(IF(COUNTA($A707:$X707)=0,"",IF(OR($A707="",$B707="",$C707="",$D707="",$E707="",$F707="",$G707="",$H707="",$I707="",$L707="",$M707="",$N707="",$T707=""),"Missing required field",IF(COUNTIFS($A$4:$A$1000,$A707,$B$4:$B$1000,$B707,$C$4:$C$1000,$C707)&gt;1,"Duplicate route stop",IF(OR($J707="",$K707=""),"Missing delivery window",IF($K707&lt;=$J707,"Invalid delivery window",IF(IFERROR(INDEX('Fleet Roster'!$C$4:$C$103,MATCH($L707,'Fleet Roster'!$A$4:$A$103,0)),"Not found")&lt;&gt;"Active","Driver not active",IF(IFERROR(INDEX('Fleet Roster'!$I$4:$I$103,MATCH($M707,'Fleet Roster'!$E$4:$E$103,0)),"Not found")&lt;&gt;"Active","Vehicle unavailable",IF(AND($T707="Delivered",OR($S707="",$P707="")),"Delivered row incomplete",IF(AND(OR($T707="Attempted",$T707="Exception"),$U707=""),"Missing exception code",IF(OR(NOT(ISNUMBER($N707)),$N707&lt;0,$N707&gt;'Settings'!$B$9),"Invalid package count",IF(OR(NOT(ISNUMBER($O707)),AND($P707&lt;&gt;"",NOT(ISNUMBER($P707))),$O707&lt;0,$O707&gt;'Settings'!$B$10,$P707&lt;0,$P707&gt;'Settings'!$B$10),"Invalid miles",IF($X707&gt;$W707,"COD collected exceeds amount","OK")))))))))))),"Review row")</f>
        <v/>
      </c>
    </row>
    <row r="708">
      <c r="A708" s="51" t="n"/>
      <c r="B708" s="26" t="n"/>
      <c r="C708" s="27" t="n"/>
      <c r="D708" s="26" t="n"/>
      <c r="E708" s="26" t="n"/>
      <c r="F708" s="28" t="n"/>
      <c r="G708" s="26" t="n"/>
      <c r="H708" s="26" t="n"/>
      <c r="I708" s="29" t="n"/>
      <c r="J708" s="30" t="n"/>
      <c r="K708" s="30" t="n"/>
      <c r="L708" s="26" t="n"/>
      <c r="M708" s="26" t="n"/>
      <c r="N708" s="27" t="n"/>
      <c r="O708" s="52" t="n"/>
      <c r="P708" s="52" t="n"/>
      <c r="Q708" s="30" t="n"/>
      <c r="R708" s="30" t="n"/>
      <c r="S708" s="30" t="n"/>
      <c r="T708" s="26" t="n"/>
      <c r="U708" s="26" t="n"/>
      <c r="V708" s="28" t="n"/>
      <c r="W708" s="32" t="n"/>
      <c r="X708" s="32" t="n"/>
      <c r="Y708" s="33">
        <f>IFERROR(IF(OR($R708="",$S708=""),"",ROUND(MOD($S708-$R708,1)*1440,0)),"")</f>
        <v/>
      </c>
      <c r="Z708" s="11">
        <f>IFERROR(IF(OR($T708&lt;&gt;"Delivered",$S708="",$K708=""),"",IF($S708&lt;=$K708,"Yes","No")),"")</f>
        <v/>
      </c>
      <c r="AA708" s="33">
        <f>IFERROR(IF(OR($T708&lt;&gt;"Delivered",$S708="",$K708=""),"",ROUND(MAX(0,($S708-$K708)*1440),0)),"")</f>
        <v/>
      </c>
      <c r="AB708" s="53">
        <f>IFERROR(IF(OR($P708="",$O708=""),"",$P708-$O708),"")</f>
        <v/>
      </c>
      <c r="AC708" s="35">
        <f>IFERROR(IF($P708="","",ROUND($P708*'Settings'!$B$6,2)),"")</f>
        <v/>
      </c>
      <c r="AD708" s="35">
        <f>IFERROR(IF($W708="","",MAX(0,$W708-IF($X708="",0,$X708))),"")</f>
        <v/>
      </c>
      <c r="AE708" s="16">
        <f>IFERROR(IF(COUNTA($A708:$X708)=0,"",IF(OR($A708="",$B708="",$C708="",$D708="",$E708="",$F708="",$G708="",$H708="",$I708="",$L708="",$M708="",$N708="",$T708=""),"Missing required field",IF(COUNTIFS($A$4:$A$1000,$A708,$B$4:$B$1000,$B708,$C$4:$C$1000,$C708)&gt;1,"Duplicate route stop",IF(OR($J708="",$K708=""),"Missing delivery window",IF($K708&lt;=$J708,"Invalid delivery window",IF(IFERROR(INDEX('Fleet Roster'!$C$4:$C$103,MATCH($L708,'Fleet Roster'!$A$4:$A$103,0)),"Not found")&lt;&gt;"Active","Driver not active",IF(IFERROR(INDEX('Fleet Roster'!$I$4:$I$103,MATCH($M708,'Fleet Roster'!$E$4:$E$103,0)),"Not found")&lt;&gt;"Active","Vehicle unavailable",IF(AND($T708="Delivered",OR($S708="",$P708="")),"Delivered row incomplete",IF(AND(OR($T708="Attempted",$T708="Exception"),$U708=""),"Missing exception code",IF(OR(NOT(ISNUMBER($N708)),$N708&lt;0,$N708&gt;'Settings'!$B$9),"Invalid package count",IF(OR(NOT(ISNUMBER($O708)),AND($P708&lt;&gt;"",NOT(ISNUMBER($P708))),$O708&lt;0,$O708&gt;'Settings'!$B$10,$P708&lt;0,$P708&gt;'Settings'!$B$10),"Invalid miles",IF($X708&gt;$W708,"COD collected exceeds amount","OK")))))))))))),"Review row")</f>
        <v/>
      </c>
    </row>
    <row r="709">
      <c r="A709" s="51" t="n"/>
      <c r="B709" s="26" t="n"/>
      <c r="C709" s="27" t="n"/>
      <c r="D709" s="26" t="n"/>
      <c r="E709" s="26" t="n"/>
      <c r="F709" s="28" t="n"/>
      <c r="G709" s="26" t="n"/>
      <c r="H709" s="26" t="n"/>
      <c r="I709" s="29" t="n"/>
      <c r="J709" s="30" t="n"/>
      <c r="K709" s="30" t="n"/>
      <c r="L709" s="26" t="n"/>
      <c r="M709" s="26" t="n"/>
      <c r="N709" s="27" t="n"/>
      <c r="O709" s="52" t="n"/>
      <c r="P709" s="52" t="n"/>
      <c r="Q709" s="30" t="n"/>
      <c r="R709" s="30" t="n"/>
      <c r="S709" s="30" t="n"/>
      <c r="T709" s="26" t="n"/>
      <c r="U709" s="26" t="n"/>
      <c r="V709" s="28" t="n"/>
      <c r="W709" s="32" t="n"/>
      <c r="X709" s="32" t="n"/>
      <c r="Y709" s="33">
        <f>IFERROR(IF(OR($R709="",$S709=""),"",ROUND(MOD($S709-$R709,1)*1440,0)),"")</f>
        <v/>
      </c>
      <c r="Z709" s="11">
        <f>IFERROR(IF(OR($T709&lt;&gt;"Delivered",$S709="",$K709=""),"",IF($S709&lt;=$K709,"Yes","No")),"")</f>
        <v/>
      </c>
      <c r="AA709" s="33">
        <f>IFERROR(IF(OR($T709&lt;&gt;"Delivered",$S709="",$K709=""),"",ROUND(MAX(0,($S709-$K709)*1440),0)),"")</f>
        <v/>
      </c>
      <c r="AB709" s="53">
        <f>IFERROR(IF(OR($P709="",$O709=""),"",$P709-$O709),"")</f>
        <v/>
      </c>
      <c r="AC709" s="35">
        <f>IFERROR(IF($P709="","",ROUND($P709*'Settings'!$B$6,2)),"")</f>
        <v/>
      </c>
      <c r="AD709" s="35">
        <f>IFERROR(IF($W709="","",MAX(0,$W709-IF($X709="",0,$X709))),"")</f>
        <v/>
      </c>
      <c r="AE709" s="16">
        <f>IFERROR(IF(COUNTA($A709:$X709)=0,"",IF(OR($A709="",$B709="",$C709="",$D709="",$E709="",$F709="",$G709="",$H709="",$I709="",$L709="",$M709="",$N709="",$T709=""),"Missing required field",IF(COUNTIFS($A$4:$A$1000,$A709,$B$4:$B$1000,$B709,$C$4:$C$1000,$C709)&gt;1,"Duplicate route stop",IF(OR($J709="",$K709=""),"Missing delivery window",IF($K709&lt;=$J709,"Invalid delivery window",IF(IFERROR(INDEX('Fleet Roster'!$C$4:$C$103,MATCH($L709,'Fleet Roster'!$A$4:$A$103,0)),"Not found")&lt;&gt;"Active","Driver not active",IF(IFERROR(INDEX('Fleet Roster'!$I$4:$I$103,MATCH($M709,'Fleet Roster'!$E$4:$E$103,0)),"Not found")&lt;&gt;"Active","Vehicle unavailable",IF(AND($T709="Delivered",OR($S709="",$P709="")),"Delivered row incomplete",IF(AND(OR($T709="Attempted",$T709="Exception"),$U709=""),"Missing exception code",IF(OR(NOT(ISNUMBER($N709)),$N709&lt;0,$N709&gt;'Settings'!$B$9),"Invalid package count",IF(OR(NOT(ISNUMBER($O709)),AND($P709&lt;&gt;"",NOT(ISNUMBER($P709))),$O709&lt;0,$O709&gt;'Settings'!$B$10,$P709&lt;0,$P709&gt;'Settings'!$B$10),"Invalid miles",IF($X709&gt;$W709,"COD collected exceeds amount","OK")))))))))))),"Review row")</f>
        <v/>
      </c>
    </row>
    <row r="710">
      <c r="A710" s="51" t="n"/>
      <c r="B710" s="26" t="n"/>
      <c r="C710" s="27" t="n"/>
      <c r="D710" s="26" t="n"/>
      <c r="E710" s="26" t="n"/>
      <c r="F710" s="28" t="n"/>
      <c r="G710" s="26" t="n"/>
      <c r="H710" s="26" t="n"/>
      <c r="I710" s="29" t="n"/>
      <c r="J710" s="30" t="n"/>
      <c r="K710" s="30" t="n"/>
      <c r="L710" s="26" t="n"/>
      <c r="M710" s="26" t="n"/>
      <c r="N710" s="27" t="n"/>
      <c r="O710" s="52" t="n"/>
      <c r="P710" s="52" t="n"/>
      <c r="Q710" s="30" t="n"/>
      <c r="R710" s="30" t="n"/>
      <c r="S710" s="30" t="n"/>
      <c r="T710" s="26" t="n"/>
      <c r="U710" s="26" t="n"/>
      <c r="V710" s="28" t="n"/>
      <c r="W710" s="32" t="n"/>
      <c r="X710" s="32" t="n"/>
      <c r="Y710" s="33">
        <f>IFERROR(IF(OR($R710="",$S710=""),"",ROUND(MOD($S710-$R710,1)*1440,0)),"")</f>
        <v/>
      </c>
      <c r="Z710" s="11">
        <f>IFERROR(IF(OR($T710&lt;&gt;"Delivered",$S710="",$K710=""),"",IF($S710&lt;=$K710,"Yes","No")),"")</f>
        <v/>
      </c>
      <c r="AA710" s="33">
        <f>IFERROR(IF(OR($T710&lt;&gt;"Delivered",$S710="",$K710=""),"",ROUND(MAX(0,($S710-$K710)*1440),0)),"")</f>
        <v/>
      </c>
      <c r="AB710" s="53">
        <f>IFERROR(IF(OR($P710="",$O710=""),"",$P710-$O710),"")</f>
        <v/>
      </c>
      <c r="AC710" s="35">
        <f>IFERROR(IF($P710="","",ROUND($P710*'Settings'!$B$6,2)),"")</f>
        <v/>
      </c>
      <c r="AD710" s="35">
        <f>IFERROR(IF($W710="","",MAX(0,$W710-IF($X710="",0,$X710))),"")</f>
        <v/>
      </c>
      <c r="AE710" s="16">
        <f>IFERROR(IF(COUNTA($A710:$X710)=0,"",IF(OR($A710="",$B710="",$C710="",$D710="",$E710="",$F710="",$G710="",$H710="",$I710="",$L710="",$M710="",$N710="",$T710=""),"Missing required field",IF(COUNTIFS($A$4:$A$1000,$A710,$B$4:$B$1000,$B710,$C$4:$C$1000,$C710)&gt;1,"Duplicate route stop",IF(OR($J710="",$K710=""),"Missing delivery window",IF($K710&lt;=$J710,"Invalid delivery window",IF(IFERROR(INDEX('Fleet Roster'!$C$4:$C$103,MATCH($L710,'Fleet Roster'!$A$4:$A$103,0)),"Not found")&lt;&gt;"Active","Driver not active",IF(IFERROR(INDEX('Fleet Roster'!$I$4:$I$103,MATCH($M710,'Fleet Roster'!$E$4:$E$103,0)),"Not found")&lt;&gt;"Active","Vehicle unavailable",IF(AND($T710="Delivered",OR($S710="",$P710="")),"Delivered row incomplete",IF(AND(OR($T710="Attempted",$T710="Exception"),$U710=""),"Missing exception code",IF(OR(NOT(ISNUMBER($N710)),$N710&lt;0,$N710&gt;'Settings'!$B$9),"Invalid package count",IF(OR(NOT(ISNUMBER($O710)),AND($P710&lt;&gt;"",NOT(ISNUMBER($P710))),$O710&lt;0,$O710&gt;'Settings'!$B$10,$P710&lt;0,$P710&gt;'Settings'!$B$10),"Invalid miles",IF($X710&gt;$W710,"COD collected exceeds amount","OK")))))))))))),"Review row")</f>
        <v/>
      </c>
    </row>
    <row r="711">
      <c r="A711" s="51" t="n"/>
      <c r="B711" s="26" t="n"/>
      <c r="C711" s="27" t="n"/>
      <c r="D711" s="26" t="n"/>
      <c r="E711" s="26" t="n"/>
      <c r="F711" s="28" t="n"/>
      <c r="G711" s="26" t="n"/>
      <c r="H711" s="26" t="n"/>
      <c r="I711" s="29" t="n"/>
      <c r="J711" s="30" t="n"/>
      <c r="K711" s="30" t="n"/>
      <c r="L711" s="26" t="n"/>
      <c r="M711" s="26" t="n"/>
      <c r="N711" s="27" t="n"/>
      <c r="O711" s="52" t="n"/>
      <c r="P711" s="52" t="n"/>
      <c r="Q711" s="30" t="n"/>
      <c r="R711" s="30" t="n"/>
      <c r="S711" s="30" t="n"/>
      <c r="T711" s="26" t="n"/>
      <c r="U711" s="26" t="n"/>
      <c r="V711" s="28" t="n"/>
      <c r="W711" s="32" t="n"/>
      <c r="X711" s="32" t="n"/>
      <c r="Y711" s="33">
        <f>IFERROR(IF(OR($R711="",$S711=""),"",ROUND(MOD($S711-$R711,1)*1440,0)),"")</f>
        <v/>
      </c>
      <c r="Z711" s="11">
        <f>IFERROR(IF(OR($T711&lt;&gt;"Delivered",$S711="",$K711=""),"",IF($S711&lt;=$K711,"Yes","No")),"")</f>
        <v/>
      </c>
      <c r="AA711" s="33">
        <f>IFERROR(IF(OR($T711&lt;&gt;"Delivered",$S711="",$K711=""),"",ROUND(MAX(0,($S711-$K711)*1440),0)),"")</f>
        <v/>
      </c>
      <c r="AB711" s="53">
        <f>IFERROR(IF(OR($P711="",$O711=""),"",$P711-$O711),"")</f>
        <v/>
      </c>
      <c r="AC711" s="35">
        <f>IFERROR(IF($P711="","",ROUND($P711*'Settings'!$B$6,2)),"")</f>
        <v/>
      </c>
      <c r="AD711" s="35">
        <f>IFERROR(IF($W711="","",MAX(0,$W711-IF($X711="",0,$X711))),"")</f>
        <v/>
      </c>
      <c r="AE711" s="16">
        <f>IFERROR(IF(COUNTA($A711:$X711)=0,"",IF(OR($A711="",$B711="",$C711="",$D711="",$E711="",$F711="",$G711="",$H711="",$I711="",$L711="",$M711="",$N711="",$T711=""),"Missing required field",IF(COUNTIFS($A$4:$A$1000,$A711,$B$4:$B$1000,$B711,$C$4:$C$1000,$C711)&gt;1,"Duplicate route stop",IF(OR($J711="",$K711=""),"Missing delivery window",IF($K711&lt;=$J711,"Invalid delivery window",IF(IFERROR(INDEX('Fleet Roster'!$C$4:$C$103,MATCH($L711,'Fleet Roster'!$A$4:$A$103,0)),"Not found")&lt;&gt;"Active","Driver not active",IF(IFERROR(INDEX('Fleet Roster'!$I$4:$I$103,MATCH($M711,'Fleet Roster'!$E$4:$E$103,0)),"Not found")&lt;&gt;"Active","Vehicle unavailable",IF(AND($T711="Delivered",OR($S711="",$P711="")),"Delivered row incomplete",IF(AND(OR($T711="Attempted",$T711="Exception"),$U711=""),"Missing exception code",IF(OR(NOT(ISNUMBER($N711)),$N711&lt;0,$N711&gt;'Settings'!$B$9),"Invalid package count",IF(OR(NOT(ISNUMBER($O711)),AND($P711&lt;&gt;"",NOT(ISNUMBER($P711))),$O711&lt;0,$O711&gt;'Settings'!$B$10,$P711&lt;0,$P711&gt;'Settings'!$B$10),"Invalid miles",IF($X711&gt;$W711,"COD collected exceeds amount","OK")))))))))))),"Review row")</f>
        <v/>
      </c>
    </row>
    <row r="712">
      <c r="A712" s="51" t="n"/>
      <c r="B712" s="26" t="n"/>
      <c r="C712" s="27" t="n"/>
      <c r="D712" s="26" t="n"/>
      <c r="E712" s="26" t="n"/>
      <c r="F712" s="28" t="n"/>
      <c r="G712" s="26" t="n"/>
      <c r="H712" s="26" t="n"/>
      <c r="I712" s="29" t="n"/>
      <c r="J712" s="30" t="n"/>
      <c r="K712" s="30" t="n"/>
      <c r="L712" s="26" t="n"/>
      <c r="M712" s="26" t="n"/>
      <c r="N712" s="27" t="n"/>
      <c r="O712" s="52" t="n"/>
      <c r="P712" s="52" t="n"/>
      <c r="Q712" s="30" t="n"/>
      <c r="R712" s="30" t="n"/>
      <c r="S712" s="30" t="n"/>
      <c r="T712" s="26" t="n"/>
      <c r="U712" s="26" t="n"/>
      <c r="V712" s="28" t="n"/>
      <c r="W712" s="32" t="n"/>
      <c r="X712" s="32" t="n"/>
      <c r="Y712" s="33">
        <f>IFERROR(IF(OR($R712="",$S712=""),"",ROUND(MOD($S712-$R712,1)*1440,0)),"")</f>
        <v/>
      </c>
      <c r="Z712" s="11">
        <f>IFERROR(IF(OR($T712&lt;&gt;"Delivered",$S712="",$K712=""),"",IF($S712&lt;=$K712,"Yes","No")),"")</f>
        <v/>
      </c>
      <c r="AA712" s="33">
        <f>IFERROR(IF(OR($T712&lt;&gt;"Delivered",$S712="",$K712=""),"",ROUND(MAX(0,($S712-$K712)*1440),0)),"")</f>
        <v/>
      </c>
      <c r="AB712" s="53">
        <f>IFERROR(IF(OR($P712="",$O712=""),"",$P712-$O712),"")</f>
        <v/>
      </c>
      <c r="AC712" s="35">
        <f>IFERROR(IF($P712="","",ROUND($P712*'Settings'!$B$6,2)),"")</f>
        <v/>
      </c>
      <c r="AD712" s="35">
        <f>IFERROR(IF($W712="","",MAX(0,$W712-IF($X712="",0,$X712))),"")</f>
        <v/>
      </c>
      <c r="AE712" s="16">
        <f>IFERROR(IF(COUNTA($A712:$X712)=0,"",IF(OR($A712="",$B712="",$C712="",$D712="",$E712="",$F712="",$G712="",$H712="",$I712="",$L712="",$M712="",$N712="",$T712=""),"Missing required field",IF(COUNTIFS($A$4:$A$1000,$A712,$B$4:$B$1000,$B712,$C$4:$C$1000,$C712)&gt;1,"Duplicate route stop",IF(OR($J712="",$K712=""),"Missing delivery window",IF($K712&lt;=$J712,"Invalid delivery window",IF(IFERROR(INDEX('Fleet Roster'!$C$4:$C$103,MATCH($L712,'Fleet Roster'!$A$4:$A$103,0)),"Not found")&lt;&gt;"Active","Driver not active",IF(IFERROR(INDEX('Fleet Roster'!$I$4:$I$103,MATCH($M712,'Fleet Roster'!$E$4:$E$103,0)),"Not found")&lt;&gt;"Active","Vehicle unavailable",IF(AND($T712="Delivered",OR($S712="",$P712="")),"Delivered row incomplete",IF(AND(OR($T712="Attempted",$T712="Exception"),$U712=""),"Missing exception code",IF(OR(NOT(ISNUMBER($N712)),$N712&lt;0,$N712&gt;'Settings'!$B$9),"Invalid package count",IF(OR(NOT(ISNUMBER($O712)),AND($P712&lt;&gt;"",NOT(ISNUMBER($P712))),$O712&lt;0,$O712&gt;'Settings'!$B$10,$P712&lt;0,$P712&gt;'Settings'!$B$10),"Invalid miles",IF($X712&gt;$W712,"COD collected exceeds amount","OK")))))))))))),"Review row")</f>
        <v/>
      </c>
    </row>
    <row r="713">
      <c r="A713" s="51" t="n"/>
      <c r="B713" s="26" t="n"/>
      <c r="C713" s="27" t="n"/>
      <c r="D713" s="26" t="n"/>
      <c r="E713" s="26" t="n"/>
      <c r="F713" s="28" t="n"/>
      <c r="G713" s="26" t="n"/>
      <c r="H713" s="26" t="n"/>
      <c r="I713" s="29" t="n"/>
      <c r="J713" s="30" t="n"/>
      <c r="K713" s="30" t="n"/>
      <c r="L713" s="26" t="n"/>
      <c r="M713" s="26" t="n"/>
      <c r="N713" s="27" t="n"/>
      <c r="O713" s="52" t="n"/>
      <c r="P713" s="52" t="n"/>
      <c r="Q713" s="30" t="n"/>
      <c r="R713" s="30" t="n"/>
      <c r="S713" s="30" t="n"/>
      <c r="T713" s="26" t="n"/>
      <c r="U713" s="26" t="n"/>
      <c r="V713" s="28" t="n"/>
      <c r="W713" s="32" t="n"/>
      <c r="X713" s="32" t="n"/>
      <c r="Y713" s="33">
        <f>IFERROR(IF(OR($R713="",$S713=""),"",ROUND(MOD($S713-$R713,1)*1440,0)),"")</f>
        <v/>
      </c>
      <c r="Z713" s="11">
        <f>IFERROR(IF(OR($T713&lt;&gt;"Delivered",$S713="",$K713=""),"",IF($S713&lt;=$K713,"Yes","No")),"")</f>
        <v/>
      </c>
      <c r="AA713" s="33">
        <f>IFERROR(IF(OR($T713&lt;&gt;"Delivered",$S713="",$K713=""),"",ROUND(MAX(0,($S713-$K713)*1440),0)),"")</f>
        <v/>
      </c>
      <c r="AB713" s="53">
        <f>IFERROR(IF(OR($P713="",$O713=""),"",$P713-$O713),"")</f>
        <v/>
      </c>
      <c r="AC713" s="35">
        <f>IFERROR(IF($P713="","",ROUND($P713*'Settings'!$B$6,2)),"")</f>
        <v/>
      </c>
      <c r="AD713" s="35">
        <f>IFERROR(IF($W713="","",MAX(0,$W713-IF($X713="",0,$X713))),"")</f>
        <v/>
      </c>
      <c r="AE713" s="16">
        <f>IFERROR(IF(COUNTA($A713:$X713)=0,"",IF(OR($A713="",$B713="",$C713="",$D713="",$E713="",$F713="",$G713="",$H713="",$I713="",$L713="",$M713="",$N713="",$T713=""),"Missing required field",IF(COUNTIFS($A$4:$A$1000,$A713,$B$4:$B$1000,$B713,$C$4:$C$1000,$C713)&gt;1,"Duplicate route stop",IF(OR($J713="",$K713=""),"Missing delivery window",IF($K713&lt;=$J713,"Invalid delivery window",IF(IFERROR(INDEX('Fleet Roster'!$C$4:$C$103,MATCH($L713,'Fleet Roster'!$A$4:$A$103,0)),"Not found")&lt;&gt;"Active","Driver not active",IF(IFERROR(INDEX('Fleet Roster'!$I$4:$I$103,MATCH($M713,'Fleet Roster'!$E$4:$E$103,0)),"Not found")&lt;&gt;"Active","Vehicle unavailable",IF(AND($T713="Delivered",OR($S713="",$P713="")),"Delivered row incomplete",IF(AND(OR($T713="Attempted",$T713="Exception"),$U713=""),"Missing exception code",IF(OR(NOT(ISNUMBER($N713)),$N713&lt;0,$N713&gt;'Settings'!$B$9),"Invalid package count",IF(OR(NOT(ISNUMBER($O713)),AND($P713&lt;&gt;"",NOT(ISNUMBER($P713))),$O713&lt;0,$O713&gt;'Settings'!$B$10,$P713&lt;0,$P713&gt;'Settings'!$B$10),"Invalid miles",IF($X713&gt;$W713,"COD collected exceeds amount","OK")))))))))))),"Review row")</f>
        <v/>
      </c>
    </row>
    <row r="714">
      <c r="A714" s="51" t="n"/>
      <c r="B714" s="26" t="n"/>
      <c r="C714" s="27" t="n"/>
      <c r="D714" s="26" t="n"/>
      <c r="E714" s="26" t="n"/>
      <c r="F714" s="28" t="n"/>
      <c r="G714" s="26" t="n"/>
      <c r="H714" s="26" t="n"/>
      <c r="I714" s="29" t="n"/>
      <c r="J714" s="30" t="n"/>
      <c r="K714" s="30" t="n"/>
      <c r="L714" s="26" t="n"/>
      <c r="M714" s="26" t="n"/>
      <c r="N714" s="27" t="n"/>
      <c r="O714" s="52" t="n"/>
      <c r="P714" s="52" t="n"/>
      <c r="Q714" s="30" t="n"/>
      <c r="R714" s="30" t="n"/>
      <c r="S714" s="30" t="n"/>
      <c r="T714" s="26" t="n"/>
      <c r="U714" s="26" t="n"/>
      <c r="V714" s="28" t="n"/>
      <c r="W714" s="32" t="n"/>
      <c r="X714" s="32" t="n"/>
      <c r="Y714" s="33">
        <f>IFERROR(IF(OR($R714="",$S714=""),"",ROUND(MOD($S714-$R714,1)*1440,0)),"")</f>
        <v/>
      </c>
      <c r="Z714" s="11">
        <f>IFERROR(IF(OR($T714&lt;&gt;"Delivered",$S714="",$K714=""),"",IF($S714&lt;=$K714,"Yes","No")),"")</f>
        <v/>
      </c>
      <c r="AA714" s="33">
        <f>IFERROR(IF(OR($T714&lt;&gt;"Delivered",$S714="",$K714=""),"",ROUND(MAX(0,($S714-$K714)*1440),0)),"")</f>
        <v/>
      </c>
      <c r="AB714" s="53">
        <f>IFERROR(IF(OR($P714="",$O714=""),"",$P714-$O714),"")</f>
        <v/>
      </c>
      <c r="AC714" s="35">
        <f>IFERROR(IF($P714="","",ROUND($P714*'Settings'!$B$6,2)),"")</f>
        <v/>
      </c>
      <c r="AD714" s="35">
        <f>IFERROR(IF($W714="","",MAX(0,$W714-IF($X714="",0,$X714))),"")</f>
        <v/>
      </c>
      <c r="AE714" s="16">
        <f>IFERROR(IF(COUNTA($A714:$X714)=0,"",IF(OR($A714="",$B714="",$C714="",$D714="",$E714="",$F714="",$G714="",$H714="",$I714="",$L714="",$M714="",$N714="",$T714=""),"Missing required field",IF(COUNTIFS($A$4:$A$1000,$A714,$B$4:$B$1000,$B714,$C$4:$C$1000,$C714)&gt;1,"Duplicate route stop",IF(OR($J714="",$K714=""),"Missing delivery window",IF($K714&lt;=$J714,"Invalid delivery window",IF(IFERROR(INDEX('Fleet Roster'!$C$4:$C$103,MATCH($L714,'Fleet Roster'!$A$4:$A$103,0)),"Not found")&lt;&gt;"Active","Driver not active",IF(IFERROR(INDEX('Fleet Roster'!$I$4:$I$103,MATCH($M714,'Fleet Roster'!$E$4:$E$103,0)),"Not found")&lt;&gt;"Active","Vehicle unavailable",IF(AND($T714="Delivered",OR($S714="",$P714="")),"Delivered row incomplete",IF(AND(OR($T714="Attempted",$T714="Exception"),$U714=""),"Missing exception code",IF(OR(NOT(ISNUMBER($N714)),$N714&lt;0,$N714&gt;'Settings'!$B$9),"Invalid package count",IF(OR(NOT(ISNUMBER($O714)),AND($P714&lt;&gt;"",NOT(ISNUMBER($P714))),$O714&lt;0,$O714&gt;'Settings'!$B$10,$P714&lt;0,$P714&gt;'Settings'!$B$10),"Invalid miles",IF($X714&gt;$W714,"COD collected exceeds amount","OK")))))))))))),"Review row")</f>
        <v/>
      </c>
    </row>
    <row r="715">
      <c r="A715" s="51" t="n"/>
      <c r="B715" s="26" t="n"/>
      <c r="C715" s="27" t="n"/>
      <c r="D715" s="26" t="n"/>
      <c r="E715" s="26" t="n"/>
      <c r="F715" s="28" t="n"/>
      <c r="G715" s="26" t="n"/>
      <c r="H715" s="26" t="n"/>
      <c r="I715" s="29" t="n"/>
      <c r="J715" s="30" t="n"/>
      <c r="K715" s="30" t="n"/>
      <c r="L715" s="26" t="n"/>
      <c r="M715" s="26" t="n"/>
      <c r="N715" s="27" t="n"/>
      <c r="O715" s="52" t="n"/>
      <c r="P715" s="52" t="n"/>
      <c r="Q715" s="30" t="n"/>
      <c r="R715" s="30" t="n"/>
      <c r="S715" s="30" t="n"/>
      <c r="T715" s="26" t="n"/>
      <c r="U715" s="26" t="n"/>
      <c r="V715" s="28" t="n"/>
      <c r="W715" s="32" t="n"/>
      <c r="X715" s="32" t="n"/>
      <c r="Y715" s="33">
        <f>IFERROR(IF(OR($R715="",$S715=""),"",ROUND(MOD($S715-$R715,1)*1440,0)),"")</f>
        <v/>
      </c>
      <c r="Z715" s="11">
        <f>IFERROR(IF(OR($T715&lt;&gt;"Delivered",$S715="",$K715=""),"",IF($S715&lt;=$K715,"Yes","No")),"")</f>
        <v/>
      </c>
      <c r="AA715" s="33">
        <f>IFERROR(IF(OR($T715&lt;&gt;"Delivered",$S715="",$K715=""),"",ROUND(MAX(0,($S715-$K715)*1440),0)),"")</f>
        <v/>
      </c>
      <c r="AB715" s="53">
        <f>IFERROR(IF(OR($P715="",$O715=""),"",$P715-$O715),"")</f>
        <v/>
      </c>
      <c r="AC715" s="35">
        <f>IFERROR(IF($P715="","",ROUND($P715*'Settings'!$B$6,2)),"")</f>
        <v/>
      </c>
      <c r="AD715" s="35">
        <f>IFERROR(IF($W715="","",MAX(0,$W715-IF($X715="",0,$X715))),"")</f>
        <v/>
      </c>
      <c r="AE715" s="16">
        <f>IFERROR(IF(COUNTA($A715:$X715)=0,"",IF(OR($A715="",$B715="",$C715="",$D715="",$E715="",$F715="",$G715="",$H715="",$I715="",$L715="",$M715="",$N715="",$T715=""),"Missing required field",IF(COUNTIFS($A$4:$A$1000,$A715,$B$4:$B$1000,$B715,$C$4:$C$1000,$C715)&gt;1,"Duplicate route stop",IF(OR($J715="",$K715=""),"Missing delivery window",IF($K715&lt;=$J715,"Invalid delivery window",IF(IFERROR(INDEX('Fleet Roster'!$C$4:$C$103,MATCH($L715,'Fleet Roster'!$A$4:$A$103,0)),"Not found")&lt;&gt;"Active","Driver not active",IF(IFERROR(INDEX('Fleet Roster'!$I$4:$I$103,MATCH($M715,'Fleet Roster'!$E$4:$E$103,0)),"Not found")&lt;&gt;"Active","Vehicle unavailable",IF(AND($T715="Delivered",OR($S715="",$P715="")),"Delivered row incomplete",IF(AND(OR($T715="Attempted",$T715="Exception"),$U715=""),"Missing exception code",IF(OR(NOT(ISNUMBER($N715)),$N715&lt;0,$N715&gt;'Settings'!$B$9),"Invalid package count",IF(OR(NOT(ISNUMBER($O715)),AND($P715&lt;&gt;"",NOT(ISNUMBER($P715))),$O715&lt;0,$O715&gt;'Settings'!$B$10,$P715&lt;0,$P715&gt;'Settings'!$B$10),"Invalid miles",IF($X715&gt;$W715,"COD collected exceeds amount","OK")))))))))))),"Review row")</f>
        <v/>
      </c>
    </row>
    <row r="716">
      <c r="A716" s="51" t="n"/>
      <c r="B716" s="26" t="n"/>
      <c r="C716" s="27" t="n"/>
      <c r="D716" s="26" t="n"/>
      <c r="E716" s="26" t="n"/>
      <c r="F716" s="28" t="n"/>
      <c r="G716" s="26" t="n"/>
      <c r="H716" s="26" t="n"/>
      <c r="I716" s="29" t="n"/>
      <c r="J716" s="30" t="n"/>
      <c r="K716" s="30" t="n"/>
      <c r="L716" s="26" t="n"/>
      <c r="M716" s="26" t="n"/>
      <c r="N716" s="27" t="n"/>
      <c r="O716" s="52" t="n"/>
      <c r="P716" s="52" t="n"/>
      <c r="Q716" s="30" t="n"/>
      <c r="R716" s="30" t="n"/>
      <c r="S716" s="30" t="n"/>
      <c r="T716" s="26" t="n"/>
      <c r="U716" s="26" t="n"/>
      <c r="V716" s="28" t="n"/>
      <c r="W716" s="32" t="n"/>
      <c r="X716" s="32" t="n"/>
      <c r="Y716" s="33">
        <f>IFERROR(IF(OR($R716="",$S716=""),"",ROUND(MOD($S716-$R716,1)*1440,0)),"")</f>
        <v/>
      </c>
      <c r="Z716" s="11">
        <f>IFERROR(IF(OR($T716&lt;&gt;"Delivered",$S716="",$K716=""),"",IF($S716&lt;=$K716,"Yes","No")),"")</f>
        <v/>
      </c>
      <c r="AA716" s="33">
        <f>IFERROR(IF(OR($T716&lt;&gt;"Delivered",$S716="",$K716=""),"",ROUND(MAX(0,($S716-$K716)*1440),0)),"")</f>
        <v/>
      </c>
      <c r="AB716" s="53">
        <f>IFERROR(IF(OR($P716="",$O716=""),"",$P716-$O716),"")</f>
        <v/>
      </c>
      <c r="AC716" s="35">
        <f>IFERROR(IF($P716="","",ROUND($P716*'Settings'!$B$6,2)),"")</f>
        <v/>
      </c>
      <c r="AD716" s="35">
        <f>IFERROR(IF($W716="","",MAX(0,$W716-IF($X716="",0,$X716))),"")</f>
        <v/>
      </c>
      <c r="AE716" s="16">
        <f>IFERROR(IF(COUNTA($A716:$X716)=0,"",IF(OR($A716="",$B716="",$C716="",$D716="",$E716="",$F716="",$G716="",$H716="",$I716="",$L716="",$M716="",$N716="",$T716=""),"Missing required field",IF(COUNTIFS($A$4:$A$1000,$A716,$B$4:$B$1000,$B716,$C$4:$C$1000,$C716)&gt;1,"Duplicate route stop",IF(OR($J716="",$K716=""),"Missing delivery window",IF($K716&lt;=$J716,"Invalid delivery window",IF(IFERROR(INDEX('Fleet Roster'!$C$4:$C$103,MATCH($L716,'Fleet Roster'!$A$4:$A$103,0)),"Not found")&lt;&gt;"Active","Driver not active",IF(IFERROR(INDEX('Fleet Roster'!$I$4:$I$103,MATCH($M716,'Fleet Roster'!$E$4:$E$103,0)),"Not found")&lt;&gt;"Active","Vehicle unavailable",IF(AND($T716="Delivered",OR($S716="",$P716="")),"Delivered row incomplete",IF(AND(OR($T716="Attempted",$T716="Exception"),$U716=""),"Missing exception code",IF(OR(NOT(ISNUMBER($N716)),$N716&lt;0,$N716&gt;'Settings'!$B$9),"Invalid package count",IF(OR(NOT(ISNUMBER($O716)),AND($P716&lt;&gt;"",NOT(ISNUMBER($P716))),$O716&lt;0,$O716&gt;'Settings'!$B$10,$P716&lt;0,$P716&gt;'Settings'!$B$10),"Invalid miles",IF($X716&gt;$W716,"COD collected exceeds amount","OK")))))))))))),"Review row")</f>
        <v/>
      </c>
    </row>
    <row r="717">
      <c r="A717" s="51" t="n"/>
      <c r="B717" s="26" t="n"/>
      <c r="C717" s="27" t="n"/>
      <c r="D717" s="26" t="n"/>
      <c r="E717" s="26" t="n"/>
      <c r="F717" s="28" t="n"/>
      <c r="G717" s="26" t="n"/>
      <c r="H717" s="26" t="n"/>
      <c r="I717" s="29" t="n"/>
      <c r="J717" s="30" t="n"/>
      <c r="K717" s="30" t="n"/>
      <c r="L717" s="26" t="n"/>
      <c r="M717" s="26" t="n"/>
      <c r="N717" s="27" t="n"/>
      <c r="O717" s="52" t="n"/>
      <c r="P717" s="52" t="n"/>
      <c r="Q717" s="30" t="n"/>
      <c r="R717" s="30" t="n"/>
      <c r="S717" s="30" t="n"/>
      <c r="T717" s="26" t="n"/>
      <c r="U717" s="26" t="n"/>
      <c r="V717" s="28" t="n"/>
      <c r="W717" s="32" t="n"/>
      <c r="X717" s="32" t="n"/>
      <c r="Y717" s="33">
        <f>IFERROR(IF(OR($R717="",$S717=""),"",ROUND(MOD($S717-$R717,1)*1440,0)),"")</f>
        <v/>
      </c>
      <c r="Z717" s="11">
        <f>IFERROR(IF(OR($T717&lt;&gt;"Delivered",$S717="",$K717=""),"",IF($S717&lt;=$K717,"Yes","No")),"")</f>
        <v/>
      </c>
      <c r="AA717" s="33">
        <f>IFERROR(IF(OR($T717&lt;&gt;"Delivered",$S717="",$K717=""),"",ROUND(MAX(0,($S717-$K717)*1440),0)),"")</f>
        <v/>
      </c>
      <c r="AB717" s="53">
        <f>IFERROR(IF(OR($P717="",$O717=""),"",$P717-$O717),"")</f>
        <v/>
      </c>
      <c r="AC717" s="35">
        <f>IFERROR(IF($P717="","",ROUND($P717*'Settings'!$B$6,2)),"")</f>
        <v/>
      </c>
      <c r="AD717" s="35">
        <f>IFERROR(IF($W717="","",MAX(0,$W717-IF($X717="",0,$X717))),"")</f>
        <v/>
      </c>
      <c r="AE717" s="16">
        <f>IFERROR(IF(COUNTA($A717:$X717)=0,"",IF(OR($A717="",$B717="",$C717="",$D717="",$E717="",$F717="",$G717="",$H717="",$I717="",$L717="",$M717="",$N717="",$T717=""),"Missing required field",IF(COUNTIFS($A$4:$A$1000,$A717,$B$4:$B$1000,$B717,$C$4:$C$1000,$C717)&gt;1,"Duplicate route stop",IF(OR($J717="",$K717=""),"Missing delivery window",IF($K717&lt;=$J717,"Invalid delivery window",IF(IFERROR(INDEX('Fleet Roster'!$C$4:$C$103,MATCH($L717,'Fleet Roster'!$A$4:$A$103,0)),"Not found")&lt;&gt;"Active","Driver not active",IF(IFERROR(INDEX('Fleet Roster'!$I$4:$I$103,MATCH($M717,'Fleet Roster'!$E$4:$E$103,0)),"Not found")&lt;&gt;"Active","Vehicle unavailable",IF(AND($T717="Delivered",OR($S717="",$P717="")),"Delivered row incomplete",IF(AND(OR($T717="Attempted",$T717="Exception"),$U717=""),"Missing exception code",IF(OR(NOT(ISNUMBER($N717)),$N717&lt;0,$N717&gt;'Settings'!$B$9),"Invalid package count",IF(OR(NOT(ISNUMBER($O717)),AND($P717&lt;&gt;"",NOT(ISNUMBER($P717))),$O717&lt;0,$O717&gt;'Settings'!$B$10,$P717&lt;0,$P717&gt;'Settings'!$B$10),"Invalid miles",IF($X717&gt;$W717,"COD collected exceeds amount","OK")))))))))))),"Review row")</f>
        <v/>
      </c>
    </row>
    <row r="718">
      <c r="A718" s="51" t="n"/>
      <c r="B718" s="26" t="n"/>
      <c r="C718" s="27" t="n"/>
      <c r="D718" s="26" t="n"/>
      <c r="E718" s="26" t="n"/>
      <c r="F718" s="28" t="n"/>
      <c r="G718" s="26" t="n"/>
      <c r="H718" s="26" t="n"/>
      <c r="I718" s="29" t="n"/>
      <c r="J718" s="30" t="n"/>
      <c r="K718" s="30" t="n"/>
      <c r="L718" s="26" t="n"/>
      <c r="M718" s="26" t="n"/>
      <c r="N718" s="27" t="n"/>
      <c r="O718" s="52" t="n"/>
      <c r="P718" s="52" t="n"/>
      <c r="Q718" s="30" t="n"/>
      <c r="R718" s="30" t="n"/>
      <c r="S718" s="30" t="n"/>
      <c r="T718" s="26" t="n"/>
      <c r="U718" s="26" t="n"/>
      <c r="V718" s="28" t="n"/>
      <c r="W718" s="32" t="n"/>
      <c r="X718" s="32" t="n"/>
      <c r="Y718" s="33">
        <f>IFERROR(IF(OR($R718="",$S718=""),"",ROUND(MOD($S718-$R718,1)*1440,0)),"")</f>
        <v/>
      </c>
      <c r="Z718" s="11">
        <f>IFERROR(IF(OR($T718&lt;&gt;"Delivered",$S718="",$K718=""),"",IF($S718&lt;=$K718,"Yes","No")),"")</f>
        <v/>
      </c>
      <c r="AA718" s="33">
        <f>IFERROR(IF(OR($T718&lt;&gt;"Delivered",$S718="",$K718=""),"",ROUND(MAX(0,($S718-$K718)*1440),0)),"")</f>
        <v/>
      </c>
      <c r="AB718" s="53">
        <f>IFERROR(IF(OR($P718="",$O718=""),"",$P718-$O718),"")</f>
        <v/>
      </c>
      <c r="AC718" s="35">
        <f>IFERROR(IF($P718="","",ROUND($P718*'Settings'!$B$6,2)),"")</f>
        <v/>
      </c>
      <c r="AD718" s="35">
        <f>IFERROR(IF($W718="","",MAX(0,$W718-IF($X718="",0,$X718))),"")</f>
        <v/>
      </c>
      <c r="AE718" s="16">
        <f>IFERROR(IF(COUNTA($A718:$X718)=0,"",IF(OR($A718="",$B718="",$C718="",$D718="",$E718="",$F718="",$G718="",$H718="",$I718="",$L718="",$M718="",$N718="",$T718=""),"Missing required field",IF(COUNTIFS($A$4:$A$1000,$A718,$B$4:$B$1000,$B718,$C$4:$C$1000,$C718)&gt;1,"Duplicate route stop",IF(OR($J718="",$K718=""),"Missing delivery window",IF($K718&lt;=$J718,"Invalid delivery window",IF(IFERROR(INDEX('Fleet Roster'!$C$4:$C$103,MATCH($L718,'Fleet Roster'!$A$4:$A$103,0)),"Not found")&lt;&gt;"Active","Driver not active",IF(IFERROR(INDEX('Fleet Roster'!$I$4:$I$103,MATCH($M718,'Fleet Roster'!$E$4:$E$103,0)),"Not found")&lt;&gt;"Active","Vehicle unavailable",IF(AND($T718="Delivered",OR($S718="",$P718="")),"Delivered row incomplete",IF(AND(OR($T718="Attempted",$T718="Exception"),$U718=""),"Missing exception code",IF(OR(NOT(ISNUMBER($N718)),$N718&lt;0,$N718&gt;'Settings'!$B$9),"Invalid package count",IF(OR(NOT(ISNUMBER($O718)),AND($P718&lt;&gt;"",NOT(ISNUMBER($P718))),$O718&lt;0,$O718&gt;'Settings'!$B$10,$P718&lt;0,$P718&gt;'Settings'!$B$10),"Invalid miles",IF($X718&gt;$W718,"COD collected exceeds amount","OK")))))))))))),"Review row")</f>
        <v/>
      </c>
    </row>
    <row r="719">
      <c r="A719" s="51" t="n"/>
      <c r="B719" s="26" t="n"/>
      <c r="C719" s="27" t="n"/>
      <c r="D719" s="26" t="n"/>
      <c r="E719" s="26" t="n"/>
      <c r="F719" s="28" t="n"/>
      <c r="G719" s="26" t="n"/>
      <c r="H719" s="26" t="n"/>
      <c r="I719" s="29" t="n"/>
      <c r="J719" s="30" t="n"/>
      <c r="K719" s="30" t="n"/>
      <c r="L719" s="26" t="n"/>
      <c r="M719" s="26" t="n"/>
      <c r="N719" s="27" t="n"/>
      <c r="O719" s="52" t="n"/>
      <c r="P719" s="52" t="n"/>
      <c r="Q719" s="30" t="n"/>
      <c r="R719" s="30" t="n"/>
      <c r="S719" s="30" t="n"/>
      <c r="T719" s="26" t="n"/>
      <c r="U719" s="26" t="n"/>
      <c r="V719" s="28" t="n"/>
      <c r="W719" s="32" t="n"/>
      <c r="X719" s="32" t="n"/>
      <c r="Y719" s="33">
        <f>IFERROR(IF(OR($R719="",$S719=""),"",ROUND(MOD($S719-$R719,1)*1440,0)),"")</f>
        <v/>
      </c>
      <c r="Z719" s="11">
        <f>IFERROR(IF(OR($T719&lt;&gt;"Delivered",$S719="",$K719=""),"",IF($S719&lt;=$K719,"Yes","No")),"")</f>
        <v/>
      </c>
      <c r="AA719" s="33">
        <f>IFERROR(IF(OR($T719&lt;&gt;"Delivered",$S719="",$K719=""),"",ROUND(MAX(0,($S719-$K719)*1440),0)),"")</f>
        <v/>
      </c>
      <c r="AB719" s="53">
        <f>IFERROR(IF(OR($P719="",$O719=""),"",$P719-$O719),"")</f>
        <v/>
      </c>
      <c r="AC719" s="35">
        <f>IFERROR(IF($P719="","",ROUND($P719*'Settings'!$B$6,2)),"")</f>
        <v/>
      </c>
      <c r="AD719" s="35">
        <f>IFERROR(IF($W719="","",MAX(0,$W719-IF($X719="",0,$X719))),"")</f>
        <v/>
      </c>
      <c r="AE719" s="16">
        <f>IFERROR(IF(COUNTA($A719:$X719)=0,"",IF(OR($A719="",$B719="",$C719="",$D719="",$E719="",$F719="",$G719="",$H719="",$I719="",$L719="",$M719="",$N719="",$T719=""),"Missing required field",IF(COUNTIFS($A$4:$A$1000,$A719,$B$4:$B$1000,$B719,$C$4:$C$1000,$C719)&gt;1,"Duplicate route stop",IF(OR($J719="",$K719=""),"Missing delivery window",IF($K719&lt;=$J719,"Invalid delivery window",IF(IFERROR(INDEX('Fleet Roster'!$C$4:$C$103,MATCH($L719,'Fleet Roster'!$A$4:$A$103,0)),"Not found")&lt;&gt;"Active","Driver not active",IF(IFERROR(INDEX('Fleet Roster'!$I$4:$I$103,MATCH($M719,'Fleet Roster'!$E$4:$E$103,0)),"Not found")&lt;&gt;"Active","Vehicle unavailable",IF(AND($T719="Delivered",OR($S719="",$P719="")),"Delivered row incomplete",IF(AND(OR($T719="Attempted",$T719="Exception"),$U719=""),"Missing exception code",IF(OR(NOT(ISNUMBER($N719)),$N719&lt;0,$N719&gt;'Settings'!$B$9),"Invalid package count",IF(OR(NOT(ISNUMBER($O719)),AND($P719&lt;&gt;"",NOT(ISNUMBER($P719))),$O719&lt;0,$O719&gt;'Settings'!$B$10,$P719&lt;0,$P719&gt;'Settings'!$B$10),"Invalid miles",IF($X719&gt;$W719,"COD collected exceeds amount","OK")))))))))))),"Review row")</f>
        <v/>
      </c>
    </row>
    <row r="720">
      <c r="A720" s="51" t="n"/>
      <c r="B720" s="26" t="n"/>
      <c r="C720" s="27" t="n"/>
      <c r="D720" s="26" t="n"/>
      <c r="E720" s="26" t="n"/>
      <c r="F720" s="28" t="n"/>
      <c r="G720" s="26" t="n"/>
      <c r="H720" s="26" t="n"/>
      <c r="I720" s="29" t="n"/>
      <c r="J720" s="30" t="n"/>
      <c r="K720" s="30" t="n"/>
      <c r="L720" s="26" t="n"/>
      <c r="M720" s="26" t="n"/>
      <c r="N720" s="27" t="n"/>
      <c r="O720" s="52" t="n"/>
      <c r="P720" s="52" t="n"/>
      <c r="Q720" s="30" t="n"/>
      <c r="R720" s="30" t="n"/>
      <c r="S720" s="30" t="n"/>
      <c r="T720" s="26" t="n"/>
      <c r="U720" s="26" t="n"/>
      <c r="V720" s="28" t="n"/>
      <c r="W720" s="32" t="n"/>
      <c r="X720" s="32" t="n"/>
      <c r="Y720" s="33">
        <f>IFERROR(IF(OR($R720="",$S720=""),"",ROUND(MOD($S720-$R720,1)*1440,0)),"")</f>
        <v/>
      </c>
      <c r="Z720" s="11">
        <f>IFERROR(IF(OR($T720&lt;&gt;"Delivered",$S720="",$K720=""),"",IF($S720&lt;=$K720,"Yes","No")),"")</f>
        <v/>
      </c>
      <c r="AA720" s="33">
        <f>IFERROR(IF(OR($T720&lt;&gt;"Delivered",$S720="",$K720=""),"",ROUND(MAX(0,($S720-$K720)*1440),0)),"")</f>
        <v/>
      </c>
      <c r="AB720" s="53">
        <f>IFERROR(IF(OR($P720="",$O720=""),"",$P720-$O720),"")</f>
        <v/>
      </c>
      <c r="AC720" s="35">
        <f>IFERROR(IF($P720="","",ROUND($P720*'Settings'!$B$6,2)),"")</f>
        <v/>
      </c>
      <c r="AD720" s="35">
        <f>IFERROR(IF($W720="","",MAX(0,$W720-IF($X720="",0,$X720))),"")</f>
        <v/>
      </c>
      <c r="AE720" s="16">
        <f>IFERROR(IF(COUNTA($A720:$X720)=0,"",IF(OR($A720="",$B720="",$C720="",$D720="",$E720="",$F720="",$G720="",$H720="",$I720="",$L720="",$M720="",$N720="",$T720=""),"Missing required field",IF(COUNTIFS($A$4:$A$1000,$A720,$B$4:$B$1000,$B720,$C$4:$C$1000,$C720)&gt;1,"Duplicate route stop",IF(OR($J720="",$K720=""),"Missing delivery window",IF($K720&lt;=$J720,"Invalid delivery window",IF(IFERROR(INDEX('Fleet Roster'!$C$4:$C$103,MATCH($L720,'Fleet Roster'!$A$4:$A$103,0)),"Not found")&lt;&gt;"Active","Driver not active",IF(IFERROR(INDEX('Fleet Roster'!$I$4:$I$103,MATCH($M720,'Fleet Roster'!$E$4:$E$103,0)),"Not found")&lt;&gt;"Active","Vehicle unavailable",IF(AND($T720="Delivered",OR($S720="",$P720="")),"Delivered row incomplete",IF(AND(OR($T720="Attempted",$T720="Exception"),$U720=""),"Missing exception code",IF(OR(NOT(ISNUMBER($N720)),$N720&lt;0,$N720&gt;'Settings'!$B$9),"Invalid package count",IF(OR(NOT(ISNUMBER($O720)),AND($P720&lt;&gt;"",NOT(ISNUMBER($P720))),$O720&lt;0,$O720&gt;'Settings'!$B$10,$P720&lt;0,$P720&gt;'Settings'!$B$10),"Invalid miles",IF($X720&gt;$W720,"COD collected exceeds amount","OK")))))))))))),"Review row")</f>
        <v/>
      </c>
    </row>
    <row r="721">
      <c r="A721" s="51" t="n"/>
      <c r="B721" s="26" t="n"/>
      <c r="C721" s="27" t="n"/>
      <c r="D721" s="26" t="n"/>
      <c r="E721" s="26" t="n"/>
      <c r="F721" s="28" t="n"/>
      <c r="G721" s="26" t="n"/>
      <c r="H721" s="26" t="n"/>
      <c r="I721" s="29" t="n"/>
      <c r="J721" s="30" t="n"/>
      <c r="K721" s="30" t="n"/>
      <c r="L721" s="26" t="n"/>
      <c r="M721" s="26" t="n"/>
      <c r="N721" s="27" t="n"/>
      <c r="O721" s="52" t="n"/>
      <c r="P721" s="52" t="n"/>
      <c r="Q721" s="30" t="n"/>
      <c r="R721" s="30" t="n"/>
      <c r="S721" s="30" t="n"/>
      <c r="T721" s="26" t="n"/>
      <c r="U721" s="26" t="n"/>
      <c r="V721" s="28" t="n"/>
      <c r="W721" s="32" t="n"/>
      <c r="X721" s="32" t="n"/>
      <c r="Y721" s="33">
        <f>IFERROR(IF(OR($R721="",$S721=""),"",ROUND(MOD($S721-$R721,1)*1440,0)),"")</f>
        <v/>
      </c>
      <c r="Z721" s="11">
        <f>IFERROR(IF(OR($T721&lt;&gt;"Delivered",$S721="",$K721=""),"",IF($S721&lt;=$K721,"Yes","No")),"")</f>
        <v/>
      </c>
      <c r="AA721" s="33">
        <f>IFERROR(IF(OR($T721&lt;&gt;"Delivered",$S721="",$K721=""),"",ROUND(MAX(0,($S721-$K721)*1440),0)),"")</f>
        <v/>
      </c>
      <c r="AB721" s="53">
        <f>IFERROR(IF(OR($P721="",$O721=""),"",$P721-$O721),"")</f>
        <v/>
      </c>
      <c r="AC721" s="35">
        <f>IFERROR(IF($P721="","",ROUND($P721*'Settings'!$B$6,2)),"")</f>
        <v/>
      </c>
      <c r="AD721" s="35">
        <f>IFERROR(IF($W721="","",MAX(0,$W721-IF($X721="",0,$X721))),"")</f>
        <v/>
      </c>
      <c r="AE721" s="16">
        <f>IFERROR(IF(COUNTA($A721:$X721)=0,"",IF(OR($A721="",$B721="",$C721="",$D721="",$E721="",$F721="",$G721="",$H721="",$I721="",$L721="",$M721="",$N721="",$T721=""),"Missing required field",IF(COUNTIFS($A$4:$A$1000,$A721,$B$4:$B$1000,$B721,$C$4:$C$1000,$C721)&gt;1,"Duplicate route stop",IF(OR($J721="",$K721=""),"Missing delivery window",IF($K721&lt;=$J721,"Invalid delivery window",IF(IFERROR(INDEX('Fleet Roster'!$C$4:$C$103,MATCH($L721,'Fleet Roster'!$A$4:$A$103,0)),"Not found")&lt;&gt;"Active","Driver not active",IF(IFERROR(INDEX('Fleet Roster'!$I$4:$I$103,MATCH($M721,'Fleet Roster'!$E$4:$E$103,0)),"Not found")&lt;&gt;"Active","Vehicle unavailable",IF(AND($T721="Delivered",OR($S721="",$P721="")),"Delivered row incomplete",IF(AND(OR($T721="Attempted",$T721="Exception"),$U721=""),"Missing exception code",IF(OR(NOT(ISNUMBER($N721)),$N721&lt;0,$N721&gt;'Settings'!$B$9),"Invalid package count",IF(OR(NOT(ISNUMBER($O721)),AND($P721&lt;&gt;"",NOT(ISNUMBER($P721))),$O721&lt;0,$O721&gt;'Settings'!$B$10,$P721&lt;0,$P721&gt;'Settings'!$B$10),"Invalid miles",IF($X721&gt;$W721,"COD collected exceeds amount","OK")))))))))))),"Review row")</f>
        <v/>
      </c>
    </row>
    <row r="722">
      <c r="A722" s="51" t="n"/>
      <c r="B722" s="26" t="n"/>
      <c r="C722" s="27" t="n"/>
      <c r="D722" s="26" t="n"/>
      <c r="E722" s="26" t="n"/>
      <c r="F722" s="28" t="n"/>
      <c r="G722" s="26" t="n"/>
      <c r="H722" s="26" t="n"/>
      <c r="I722" s="29" t="n"/>
      <c r="J722" s="30" t="n"/>
      <c r="K722" s="30" t="n"/>
      <c r="L722" s="26" t="n"/>
      <c r="M722" s="26" t="n"/>
      <c r="N722" s="27" t="n"/>
      <c r="O722" s="52" t="n"/>
      <c r="P722" s="52" t="n"/>
      <c r="Q722" s="30" t="n"/>
      <c r="R722" s="30" t="n"/>
      <c r="S722" s="30" t="n"/>
      <c r="T722" s="26" t="n"/>
      <c r="U722" s="26" t="n"/>
      <c r="V722" s="28" t="n"/>
      <c r="W722" s="32" t="n"/>
      <c r="X722" s="32" t="n"/>
      <c r="Y722" s="33">
        <f>IFERROR(IF(OR($R722="",$S722=""),"",ROUND(MOD($S722-$R722,1)*1440,0)),"")</f>
        <v/>
      </c>
      <c r="Z722" s="11">
        <f>IFERROR(IF(OR($T722&lt;&gt;"Delivered",$S722="",$K722=""),"",IF($S722&lt;=$K722,"Yes","No")),"")</f>
        <v/>
      </c>
      <c r="AA722" s="33">
        <f>IFERROR(IF(OR($T722&lt;&gt;"Delivered",$S722="",$K722=""),"",ROUND(MAX(0,($S722-$K722)*1440),0)),"")</f>
        <v/>
      </c>
      <c r="AB722" s="53">
        <f>IFERROR(IF(OR($P722="",$O722=""),"",$P722-$O722),"")</f>
        <v/>
      </c>
      <c r="AC722" s="35">
        <f>IFERROR(IF($P722="","",ROUND($P722*'Settings'!$B$6,2)),"")</f>
        <v/>
      </c>
      <c r="AD722" s="35">
        <f>IFERROR(IF($W722="","",MAX(0,$W722-IF($X722="",0,$X722))),"")</f>
        <v/>
      </c>
      <c r="AE722" s="16">
        <f>IFERROR(IF(COUNTA($A722:$X722)=0,"",IF(OR($A722="",$B722="",$C722="",$D722="",$E722="",$F722="",$G722="",$H722="",$I722="",$L722="",$M722="",$N722="",$T722=""),"Missing required field",IF(COUNTIFS($A$4:$A$1000,$A722,$B$4:$B$1000,$B722,$C$4:$C$1000,$C722)&gt;1,"Duplicate route stop",IF(OR($J722="",$K722=""),"Missing delivery window",IF($K722&lt;=$J722,"Invalid delivery window",IF(IFERROR(INDEX('Fleet Roster'!$C$4:$C$103,MATCH($L722,'Fleet Roster'!$A$4:$A$103,0)),"Not found")&lt;&gt;"Active","Driver not active",IF(IFERROR(INDEX('Fleet Roster'!$I$4:$I$103,MATCH($M722,'Fleet Roster'!$E$4:$E$103,0)),"Not found")&lt;&gt;"Active","Vehicle unavailable",IF(AND($T722="Delivered",OR($S722="",$P722="")),"Delivered row incomplete",IF(AND(OR($T722="Attempted",$T722="Exception"),$U722=""),"Missing exception code",IF(OR(NOT(ISNUMBER($N722)),$N722&lt;0,$N722&gt;'Settings'!$B$9),"Invalid package count",IF(OR(NOT(ISNUMBER($O722)),AND($P722&lt;&gt;"",NOT(ISNUMBER($P722))),$O722&lt;0,$O722&gt;'Settings'!$B$10,$P722&lt;0,$P722&gt;'Settings'!$B$10),"Invalid miles",IF($X722&gt;$W722,"COD collected exceeds amount","OK")))))))))))),"Review row")</f>
        <v/>
      </c>
    </row>
    <row r="723">
      <c r="A723" s="51" t="n"/>
      <c r="B723" s="26" t="n"/>
      <c r="C723" s="27" t="n"/>
      <c r="D723" s="26" t="n"/>
      <c r="E723" s="26" t="n"/>
      <c r="F723" s="28" t="n"/>
      <c r="G723" s="26" t="n"/>
      <c r="H723" s="26" t="n"/>
      <c r="I723" s="29" t="n"/>
      <c r="J723" s="30" t="n"/>
      <c r="K723" s="30" t="n"/>
      <c r="L723" s="26" t="n"/>
      <c r="M723" s="26" t="n"/>
      <c r="N723" s="27" t="n"/>
      <c r="O723" s="52" t="n"/>
      <c r="P723" s="52" t="n"/>
      <c r="Q723" s="30" t="n"/>
      <c r="R723" s="30" t="n"/>
      <c r="S723" s="30" t="n"/>
      <c r="T723" s="26" t="n"/>
      <c r="U723" s="26" t="n"/>
      <c r="V723" s="28" t="n"/>
      <c r="W723" s="32" t="n"/>
      <c r="X723" s="32" t="n"/>
      <c r="Y723" s="33">
        <f>IFERROR(IF(OR($R723="",$S723=""),"",ROUND(MOD($S723-$R723,1)*1440,0)),"")</f>
        <v/>
      </c>
      <c r="Z723" s="11">
        <f>IFERROR(IF(OR($T723&lt;&gt;"Delivered",$S723="",$K723=""),"",IF($S723&lt;=$K723,"Yes","No")),"")</f>
        <v/>
      </c>
      <c r="AA723" s="33">
        <f>IFERROR(IF(OR($T723&lt;&gt;"Delivered",$S723="",$K723=""),"",ROUND(MAX(0,($S723-$K723)*1440),0)),"")</f>
        <v/>
      </c>
      <c r="AB723" s="53">
        <f>IFERROR(IF(OR($P723="",$O723=""),"",$P723-$O723),"")</f>
        <v/>
      </c>
      <c r="AC723" s="35">
        <f>IFERROR(IF($P723="","",ROUND($P723*'Settings'!$B$6,2)),"")</f>
        <v/>
      </c>
      <c r="AD723" s="35">
        <f>IFERROR(IF($W723="","",MAX(0,$W723-IF($X723="",0,$X723))),"")</f>
        <v/>
      </c>
      <c r="AE723" s="16">
        <f>IFERROR(IF(COUNTA($A723:$X723)=0,"",IF(OR($A723="",$B723="",$C723="",$D723="",$E723="",$F723="",$G723="",$H723="",$I723="",$L723="",$M723="",$N723="",$T723=""),"Missing required field",IF(COUNTIFS($A$4:$A$1000,$A723,$B$4:$B$1000,$B723,$C$4:$C$1000,$C723)&gt;1,"Duplicate route stop",IF(OR($J723="",$K723=""),"Missing delivery window",IF($K723&lt;=$J723,"Invalid delivery window",IF(IFERROR(INDEX('Fleet Roster'!$C$4:$C$103,MATCH($L723,'Fleet Roster'!$A$4:$A$103,0)),"Not found")&lt;&gt;"Active","Driver not active",IF(IFERROR(INDEX('Fleet Roster'!$I$4:$I$103,MATCH($M723,'Fleet Roster'!$E$4:$E$103,0)),"Not found")&lt;&gt;"Active","Vehicle unavailable",IF(AND($T723="Delivered",OR($S723="",$P723="")),"Delivered row incomplete",IF(AND(OR($T723="Attempted",$T723="Exception"),$U723=""),"Missing exception code",IF(OR(NOT(ISNUMBER($N723)),$N723&lt;0,$N723&gt;'Settings'!$B$9),"Invalid package count",IF(OR(NOT(ISNUMBER($O723)),AND($P723&lt;&gt;"",NOT(ISNUMBER($P723))),$O723&lt;0,$O723&gt;'Settings'!$B$10,$P723&lt;0,$P723&gt;'Settings'!$B$10),"Invalid miles",IF($X723&gt;$W723,"COD collected exceeds amount","OK")))))))))))),"Review row")</f>
        <v/>
      </c>
    </row>
    <row r="724">
      <c r="A724" s="51" t="n"/>
      <c r="B724" s="26" t="n"/>
      <c r="C724" s="27" t="n"/>
      <c r="D724" s="26" t="n"/>
      <c r="E724" s="26" t="n"/>
      <c r="F724" s="28" t="n"/>
      <c r="G724" s="26" t="n"/>
      <c r="H724" s="26" t="n"/>
      <c r="I724" s="29" t="n"/>
      <c r="J724" s="30" t="n"/>
      <c r="K724" s="30" t="n"/>
      <c r="L724" s="26" t="n"/>
      <c r="M724" s="26" t="n"/>
      <c r="N724" s="27" t="n"/>
      <c r="O724" s="52" t="n"/>
      <c r="P724" s="52" t="n"/>
      <c r="Q724" s="30" t="n"/>
      <c r="R724" s="30" t="n"/>
      <c r="S724" s="30" t="n"/>
      <c r="T724" s="26" t="n"/>
      <c r="U724" s="26" t="n"/>
      <c r="V724" s="28" t="n"/>
      <c r="W724" s="32" t="n"/>
      <c r="X724" s="32" t="n"/>
      <c r="Y724" s="33">
        <f>IFERROR(IF(OR($R724="",$S724=""),"",ROUND(MOD($S724-$R724,1)*1440,0)),"")</f>
        <v/>
      </c>
      <c r="Z724" s="11">
        <f>IFERROR(IF(OR($T724&lt;&gt;"Delivered",$S724="",$K724=""),"",IF($S724&lt;=$K724,"Yes","No")),"")</f>
        <v/>
      </c>
      <c r="AA724" s="33">
        <f>IFERROR(IF(OR($T724&lt;&gt;"Delivered",$S724="",$K724=""),"",ROUND(MAX(0,($S724-$K724)*1440),0)),"")</f>
        <v/>
      </c>
      <c r="AB724" s="53">
        <f>IFERROR(IF(OR($P724="",$O724=""),"",$P724-$O724),"")</f>
        <v/>
      </c>
      <c r="AC724" s="35">
        <f>IFERROR(IF($P724="","",ROUND($P724*'Settings'!$B$6,2)),"")</f>
        <v/>
      </c>
      <c r="AD724" s="35">
        <f>IFERROR(IF($W724="","",MAX(0,$W724-IF($X724="",0,$X724))),"")</f>
        <v/>
      </c>
      <c r="AE724" s="16">
        <f>IFERROR(IF(COUNTA($A724:$X724)=0,"",IF(OR($A724="",$B724="",$C724="",$D724="",$E724="",$F724="",$G724="",$H724="",$I724="",$L724="",$M724="",$N724="",$T724=""),"Missing required field",IF(COUNTIFS($A$4:$A$1000,$A724,$B$4:$B$1000,$B724,$C$4:$C$1000,$C724)&gt;1,"Duplicate route stop",IF(OR($J724="",$K724=""),"Missing delivery window",IF($K724&lt;=$J724,"Invalid delivery window",IF(IFERROR(INDEX('Fleet Roster'!$C$4:$C$103,MATCH($L724,'Fleet Roster'!$A$4:$A$103,0)),"Not found")&lt;&gt;"Active","Driver not active",IF(IFERROR(INDEX('Fleet Roster'!$I$4:$I$103,MATCH($M724,'Fleet Roster'!$E$4:$E$103,0)),"Not found")&lt;&gt;"Active","Vehicle unavailable",IF(AND($T724="Delivered",OR($S724="",$P724="")),"Delivered row incomplete",IF(AND(OR($T724="Attempted",$T724="Exception"),$U724=""),"Missing exception code",IF(OR(NOT(ISNUMBER($N724)),$N724&lt;0,$N724&gt;'Settings'!$B$9),"Invalid package count",IF(OR(NOT(ISNUMBER($O724)),AND($P724&lt;&gt;"",NOT(ISNUMBER($P724))),$O724&lt;0,$O724&gt;'Settings'!$B$10,$P724&lt;0,$P724&gt;'Settings'!$B$10),"Invalid miles",IF($X724&gt;$W724,"COD collected exceeds amount","OK")))))))))))),"Review row")</f>
        <v/>
      </c>
    </row>
    <row r="725">
      <c r="A725" s="51" t="n"/>
      <c r="B725" s="26" t="n"/>
      <c r="C725" s="27" t="n"/>
      <c r="D725" s="26" t="n"/>
      <c r="E725" s="26" t="n"/>
      <c r="F725" s="28" t="n"/>
      <c r="G725" s="26" t="n"/>
      <c r="H725" s="26" t="n"/>
      <c r="I725" s="29" t="n"/>
      <c r="J725" s="30" t="n"/>
      <c r="K725" s="30" t="n"/>
      <c r="L725" s="26" t="n"/>
      <c r="M725" s="26" t="n"/>
      <c r="N725" s="27" t="n"/>
      <c r="O725" s="52" t="n"/>
      <c r="P725" s="52" t="n"/>
      <c r="Q725" s="30" t="n"/>
      <c r="R725" s="30" t="n"/>
      <c r="S725" s="30" t="n"/>
      <c r="T725" s="26" t="n"/>
      <c r="U725" s="26" t="n"/>
      <c r="V725" s="28" t="n"/>
      <c r="W725" s="32" t="n"/>
      <c r="X725" s="32" t="n"/>
      <c r="Y725" s="33">
        <f>IFERROR(IF(OR($R725="",$S725=""),"",ROUND(MOD($S725-$R725,1)*1440,0)),"")</f>
        <v/>
      </c>
      <c r="Z725" s="11">
        <f>IFERROR(IF(OR($T725&lt;&gt;"Delivered",$S725="",$K725=""),"",IF($S725&lt;=$K725,"Yes","No")),"")</f>
        <v/>
      </c>
      <c r="AA725" s="33">
        <f>IFERROR(IF(OR($T725&lt;&gt;"Delivered",$S725="",$K725=""),"",ROUND(MAX(0,($S725-$K725)*1440),0)),"")</f>
        <v/>
      </c>
      <c r="AB725" s="53">
        <f>IFERROR(IF(OR($P725="",$O725=""),"",$P725-$O725),"")</f>
        <v/>
      </c>
      <c r="AC725" s="35">
        <f>IFERROR(IF($P725="","",ROUND($P725*'Settings'!$B$6,2)),"")</f>
        <v/>
      </c>
      <c r="AD725" s="35">
        <f>IFERROR(IF($W725="","",MAX(0,$W725-IF($X725="",0,$X725))),"")</f>
        <v/>
      </c>
      <c r="AE725" s="16">
        <f>IFERROR(IF(COUNTA($A725:$X725)=0,"",IF(OR($A725="",$B725="",$C725="",$D725="",$E725="",$F725="",$G725="",$H725="",$I725="",$L725="",$M725="",$N725="",$T725=""),"Missing required field",IF(COUNTIFS($A$4:$A$1000,$A725,$B$4:$B$1000,$B725,$C$4:$C$1000,$C725)&gt;1,"Duplicate route stop",IF(OR($J725="",$K725=""),"Missing delivery window",IF($K725&lt;=$J725,"Invalid delivery window",IF(IFERROR(INDEX('Fleet Roster'!$C$4:$C$103,MATCH($L725,'Fleet Roster'!$A$4:$A$103,0)),"Not found")&lt;&gt;"Active","Driver not active",IF(IFERROR(INDEX('Fleet Roster'!$I$4:$I$103,MATCH($M725,'Fleet Roster'!$E$4:$E$103,0)),"Not found")&lt;&gt;"Active","Vehicle unavailable",IF(AND($T725="Delivered",OR($S725="",$P725="")),"Delivered row incomplete",IF(AND(OR($T725="Attempted",$T725="Exception"),$U725=""),"Missing exception code",IF(OR(NOT(ISNUMBER($N725)),$N725&lt;0,$N725&gt;'Settings'!$B$9),"Invalid package count",IF(OR(NOT(ISNUMBER($O725)),AND($P725&lt;&gt;"",NOT(ISNUMBER($P725))),$O725&lt;0,$O725&gt;'Settings'!$B$10,$P725&lt;0,$P725&gt;'Settings'!$B$10),"Invalid miles",IF($X725&gt;$W725,"COD collected exceeds amount","OK")))))))))))),"Review row")</f>
        <v/>
      </c>
    </row>
    <row r="726">
      <c r="A726" s="51" t="n"/>
      <c r="B726" s="26" t="n"/>
      <c r="C726" s="27" t="n"/>
      <c r="D726" s="26" t="n"/>
      <c r="E726" s="26" t="n"/>
      <c r="F726" s="28" t="n"/>
      <c r="G726" s="26" t="n"/>
      <c r="H726" s="26" t="n"/>
      <c r="I726" s="29" t="n"/>
      <c r="J726" s="30" t="n"/>
      <c r="K726" s="30" t="n"/>
      <c r="L726" s="26" t="n"/>
      <c r="M726" s="26" t="n"/>
      <c r="N726" s="27" t="n"/>
      <c r="O726" s="52" t="n"/>
      <c r="P726" s="52" t="n"/>
      <c r="Q726" s="30" t="n"/>
      <c r="R726" s="30" t="n"/>
      <c r="S726" s="30" t="n"/>
      <c r="T726" s="26" t="n"/>
      <c r="U726" s="26" t="n"/>
      <c r="V726" s="28" t="n"/>
      <c r="W726" s="32" t="n"/>
      <c r="X726" s="32" t="n"/>
      <c r="Y726" s="33">
        <f>IFERROR(IF(OR($R726="",$S726=""),"",ROUND(MOD($S726-$R726,1)*1440,0)),"")</f>
        <v/>
      </c>
      <c r="Z726" s="11">
        <f>IFERROR(IF(OR($T726&lt;&gt;"Delivered",$S726="",$K726=""),"",IF($S726&lt;=$K726,"Yes","No")),"")</f>
        <v/>
      </c>
      <c r="AA726" s="33">
        <f>IFERROR(IF(OR($T726&lt;&gt;"Delivered",$S726="",$K726=""),"",ROUND(MAX(0,($S726-$K726)*1440),0)),"")</f>
        <v/>
      </c>
      <c r="AB726" s="53">
        <f>IFERROR(IF(OR($P726="",$O726=""),"",$P726-$O726),"")</f>
        <v/>
      </c>
      <c r="AC726" s="35">
        <f>IFERROR(IF($P726="","",ROUND($P726*'Settings'!$B$6,2)),"")</f>
        <v/>
      </c>
      <c r="AD726" s="35">
        <f>IFERROR(IF($W726="","",MAX(0,$W726-IF($X726="",0,$X726))),"")</f>
        <v/>
      </c>
      <c r="AE726" s="16">
        <f>IFERROR(IF(COUNTA($A726:$X726)=0,"",IF(OR($A726="",$B726="",$C726="",$D726="",$E726="",$F726="",$G726="",$H726="",$I726="",$L726="",$M726="",$N726="",$T726=""),"Missing required field",IF(COUNTIFS($A$4:$A$1000,$A726,$B$4:$B$1000,$B726,$C$4:$C$1000,$C726)&gt;1,"Duplicate route stop",IF(OR($J726="",$K726=""),"Missing delivery window",IF($K726&lt;=$J726,"Invalid delivery window",IF(IFERROR(INDEX('Fleet Roster'!$C$4:$C$103,MATCH($L726,'Fleet Roster'!$A$4:$A$103,0)),"Not found")&lt;&gt;"Active","Driver not active",IF(IFERROR(INDEX('Fleet Roster'!$I$4:$I$103,MATCH($M726,'Fleet Roster'!$E$4:$E$103,0)),"Not found")&lt;&gt;"Active","Vehicle unavailable",IF(AND($T726="Delivered",OR($S726="",$P726="")),"Delivered row incomplete",IF(AND(OR($T726="Attempted",$T726="Exception"),$U726=""),"Missing exception code",IF(OR(NOT(ISNUMBER($N726)),$N726&lt;0,$N726&gt;'Settings'!$B$9),"Invalid package count",IF(OR(NOT(ISNUMBER($O726)),AND($P726&lt;&gt;"",NOT(ISNUMBER($P726))),$O726&lt;0,$O726&gt;'Settings'!$B$10,$P726&lt;0,$P726&gt;'Settings'!$B$10),"Invalid miles",IF($X726&gt;$W726,"COD collected exceeds amount","OK")))))))))))),"Review row")</f>
        <v/>
      </c>
    </row>
    <row r="727">
      <c r="A727" s="51" t="n"/>
      <c r="B727" s="26" t="n"/>
      <c r="C727" s="27" t="n"/>
      <c r="D727" s="26" t="n"/>
      <c r="E727" s="26" t="n"/>
      <c r="F727" s="28" t="n"/>
      <c r="G727" s="26" t="n"/>
      <c r="H727" s="26" t="n"/>
      <c r="I727" s="29" t="n"/>
      <c r="J727" s="30" t="n"/>
      <c r="K727" s="30" t="n"/>
      <c r="L727" s="26" t="n"/>
      <c r="M727" s="26" t="n"/>
      <c r="N727" s="27" t="n"/>
      <c r="O727" s="52" t="n"/>
      <c r="P727" s="52" t="n"/>
      <c r="Q727" s="30" t="n"/>
      <c r="R727" s="30" t="n"/>
      <c r="S727" s="30" t="n"/>
      <c r="T727" s="26" t="n"/>
      <c r="U727" s="26" t="n"/>
      <c r="V727" s="28" t="n"/>
      <c r="W727" s="32" t="n"/>
      <c r="X727" s="32" t="n"/>
      <c r="Y727" s="33">
        <f>IFERROR(IF(OR($R727="",$S727=""),"",ROUND(MOD($S727-$R727,1)*1440,0)),"")</f>
        <v/>
      </c>
      <c r="Z727" s="11">
        <f>IFERROR(IF(OR($T727&lt;&gt;"Delivered",$S727="",$K727=""),"",IF($S727&lt;=$K727,"Yes","No")),"")</f>
        <v/>
      </c>
      <c r="AA727" s="33">
        <f>IFERROR(IF(OR($T727&lt;&gt;"Delivered",$S727="",$K727=""),"",ROUND(MAX(0,($S727-$K727)*1440),0)),"")</f>
        <v/>
      </c>
      <c r="AB727" s="53">
        <f>IFERROR(IF(OR($P727="",$O727=""),"",$P727-$O727),"")</f>
        <v/>
      </c>
      <c r="AC727" s="35">
        <f>IFERROR(IF($P727="","",ROUND($P727*'Settings'!$B$6,2)),"")</f>
        <v/>
      </c>
      <c r="AD727" s="35">
        <f>IFERROR(IF($W727="","",MAX(0,$W727-IF($X727="",0,$X727))),"")</f>
        <v/>
      </c>
      <c r="AE727" s="16">
        <f>IFERROR(IF(COUNTA($A727:$X727)=0,"",IF(OR($A727="",$B727="",$C727="",$D727="",$E727="",$F727="",$G727="",$H727="",$I727="",$L727="",$M727="",$N727="",$T727=""),"Missing required field",IF(COUNTIFS($A$4:$A$1000,$A727,$B$4:$B$1000,$B727,$C$4:$C$1000,$C727)&gt;1,"Duplicate route stop",IF(OR($J727="",$K727=""),"Missing delivery window",IF($K727&lt;=$J727,"Invalid delivery window",IF(IFERROR(INDEX('Fleet Roster'!$C$4:$C$103,MATCH($L727,'Fleet Roster'!$A$4:$A$103,0)),"Not found")&lt;&gt;"Active","Driver not active",IF(IFERROR(INDEX('Fleet Roster'!$I$4:$I$103,MATCH($M727,'Fleet Roster'!$E$4:$E$103,0)),"Not found")&lt;&gt;"Active","Vehicle unavailable",IF(AND($T727="Delivered",OR($S727="",$P727="")),"Delivered row incomplete",IF(AND(OR($T727="Attempted",$T727="Exception"),$U727=""),"Missing exception code",IF(OR(NOT(ISNUMBER($N727)),$N727&lt;0,$N727&gt;'Settings'!$B$9),"Invalid package count",IF(OR(NOT(ISNUMBER($O727)),AND($P727&lt;&gt;"",NOT(ISNUMBER($P727))),$O727&lt;0,$O727&gt;'Settings'!$B$10,$P727&lt;0,$P727&gt;'Settings'!$B$10),"Invalid miles",IF($X727&gt;$W727,"COD collected exceeds amount","OK")))))))))))),"Review row")</f>
        <v/>
      </c>
    </row>
    <row r="728">
      <c r="A728" s="51" t="n"/>
      <c r="B728" s="26" t="n"/>
      <c r="C728" s="27" t="n"/>
      <c r="D728" s="26" t="n"/>
      <c r="E728" s="26" t="n"/>
      <c r="F728" s="28" t="n"/>
      <c r="G728" s="26" t="n"/>
      <c r="H728" s="26" t="n"/>
      <c r="I728" s="29" t="n"/>
      <c r="J728" s="30" t="n"/>
      <c r="K728" s="30" t="n"/>
      <c r="L728" s="26" t="n"/>
      <c r="M728" s="26" t="n"/>
      <c r="N728" s="27" t="n"/>
      <c r="O728" s="52" t="n"/>
      <c r="P728" s="52" t="n"/>
      <c r="Q728" s="30" t="n"/>
      <c r="R728" s="30" t="n"/>
      <c r="S728" s="30" t="n"/>
      <c r="T728" s="26" t="n"/>
      <c r="U728" s="26" t="n"/>
      <c r="V728" s="28" t="n"/>
      <c r="W728" s="32" t="n"/>
      <c r="X728" s="32" t="n"/>
      <c r="Y728" s="33">
        <f>IFERROR(IF(OR($R728="",$S728=""),"",ROUND(MOD($S728-$R728,1)*1440,0)),"")</f>
        <v/>
      </c>
      <c r="Z728" s="11">
        <f>IFERROR(IF(OR($T728&lt;&gt;"Delivered",$S728="",$K728=""),"",IF($S728&lt;=$K728,"Yes","No")),"")</f>
        <v/>
      </c>
      <c r="AA728" s="33">
        <f>IFERROR(IF(OR($T728&lt;&gt;"Delivered",$S728="",$K728=""),"",ROUND(MAX(0,($S728-$K728)*1440),0)),"")</f>
        <v/>
      </c>
      <c r="AB728" s="53">
        <f>IFERROR(IF(OR($P728="",$O728=""),"",$P728-$O728),"")</f>
        <v/>
      </c>
      <c r="AC728" s="35">
        <f>IFERROR(IF($P728="","",ROUND($P728*'Settings'!$B$6,2)),"")</f>
        <v/>
      </c>
      <c r="AD728" s="35">
        <f>IFERROR(IF($W728="","",MAX(0,$W728-IF($X728="",0,$X728))),"")</f>
        <v/>
      </c>
      <c r="AE728" s="16">
        <f>IFERROR(IF(COUNTA($A728:$X728)=0,"",IF(OR($A728="",$B728="",$C728="",$D728="",$E728="",$F728="",$G728="",$H728="",$I728="",$L728="",$M728="",$N728="",$T728=""),"Missing required field",IF(COUNTIFS($A$4:$A$1000,$A728,$B$4:$B$1000,$B728,$C$4:$C$1000,$C728)&gt;1,"Duplicate route stop",IF(OR($J728="",$K728=""),"Missing delivery window",IF($K728&lt;=$J728,"Invalid delivery window",IF(IFERROR(INDEX('Fleet Roster'!$C$4:$C$103,MATCH($L728,'Fleet Roster'!$A$4:$A$103,0)),"Not found")&lt;&gt;"Active","Driver not active",IF(IFERROR(INDEX('Fleet Roster'!$I$4:$I$103,MATCH($M728,'Fleet Roster'!$E$4:$E$103,0)),"Not found")&lt;&gt;"Active","Vehicle unavailable",IF(AND($T728="Delivered",OR($S728="",$P728="")),"Delivered row incomplete",IF(AND(OR($T728="Attempted",$T728="Exception"),$U728=""),"Missing exception code",IF(OR(NOT(ISNUMBER($N728)),$N728&lt;0,$N728&gt;'Settings'!$B$9),"Invalid package count",IF(OR(NOT(ISNUMBER($O728)),AND($P728&lt;&gt;"",NOT(ISNUMBER($P728))),$O728&lt;0,$O728&gt;'Settings'!$B$10,$P728&lt;0,$P728&gt;'Settings'!$B$10),"Invalid miles",IF($X728&gt;$W728,"COD collected exceeds amount","OK")))))))))))),"Review row")</f>
        <v/>
      </c>
    </row>
    <row r="729">
      <c r="A729" s="51" t="n"/>
      <c r="B729" s="26" t="n"/>
      <c r="C729" s="27" t="n"/>
      <c r="D729" s="26" t="n"/>
      <c r="E729" s="26" t="n"/>
      <c r="F729" s="28" t="n"/>
      <c r="G729" s="26" t="n"/>
      <c r="H729" s="26" t="n"/>
      <c r="I729" s="29" t="n"/>
      <c r="J729" s="30" t="n"/>
      <c r="K729" s="30" t="n"/>
      <c r="L729" s="26" t="n"/>
      <c r="M729" s="26" t="n"/>
      <c r="N729" s="27" t="n"/>
      <c r="O729" s="52" t="n"/>
      <c r="P729" s="52" t="n"/>
      <c r="Q729" s="30" t="n"/>
      <c r="R729" s="30" t="n"/>
      <c r="S729" s="30" t="n"/>
      <c r="T729" s="26" t="n"/>
      <c r="U729" s="26" t="n"/>
      <c r="V729" s="28" t="n"/>
      <c r="W729" s="32" t="n"/>
      <c r="X729" s="32" t="n"/>
      <c r="Y729" s="33">
        <f>IFERROR(IF(OR($R729="",$S729=""),"",ROUND(MOD($S729-$R729,1)*1440,0)),"")</f>
        <v/>
      </c>
      <c r="Z729" s="11">
        <f>IFERROR(IF(OR($T729&lt;&gt;"Delivered",$S729="",$K729=""),"",IF($S729&lt;=$K729,"Yes","No")),"")</f>
        <v/>
      </c>
      <c r="AA729" s="33">
        <f>IFERROR(IF(OR($T729&lt;&gt;"Delivered",$S729="",$K729=""),"",ROUND(MAX(0,($S729-$K729)*1440),0)),"")</f>
        <v/>
      </c>
      <c r="AB729" s="53">
        <f>IFERROR(IF(OR($P729="",$O729=""),"",$P729-$O729),"")</f>
        <v/>
      </c>
      <c r="AC729" s="35">
        <f>IFERROR(IF($P729="","",ROUND($P729*'Settings'!$B$6,2)),"")</f>
        <v/>
      </c>
      <c r="AD729" s="35">
        <f>IFERROR(IF($W729="","",MAX(0,$W729-IF($X729="",0,$X729))),"")</f>
        <v/>
      </c>
      <c r="AE729" s="16">
        <f>IFERROR(IF(COUNTA($A729:$X729)=0,"",IF(OR($A729="",$B729="",$C729="",$D729="",$E729="",$F729="",$G729="",$H729="",$I729="",$L729="",$M729="",$N729="",$T729=""),"Missing required field",IF(COUNTIFS($A$4:$A$1000,$A729,$B$4:$B$1000,$B729,$C$4:$C$1000,$C729)&gt;1,"Duplicate route stop",IF(OR($J729="",$K729=""),"Missing delivery window",IF($K729&lt;=$J729,"Invalid delivery window",IF(IFERROR(INDEX('Fleet Roster'!$C$4:$C$103,MATCH($L729,'Fleet Roster'!$A$4:$A$103,0)),"Not found")&lt;&gt;"Active","Driver not active",IF(IFERROR(INDEX('Fleet Roster'!$I$4:$I$103,MATCH($M729,'Fleet Roster'!$E$4:$E$103,0)),"Not found")&lt;&gt;"Active","Vehicle unavailable",IF(AND($T729="Delivered",OR($S729="",$P729="")),"Delivered row incomplete",IF(AND(OR($T729="Attempted",$T729="Exception"),$U729=""),"Missing exception code",IF(OR(NOT(ISNUMBER($N729)),$N729&lt;0,$N729&gt;'Settings'!$B$9),"Invalid package count",IF(OR(NOT(ISNUMBER($O729)),AND($P729&lt;&gt;"",NOT(ISNUMBER($P729))),$O729&lt;0,$O729&gt;'Settings'!$B$10,$P729&lt;0,$P729&gt;'Settings'!$B$10),"Invalid miles",IF($X729&gt;$W729,"COD collected exceeds amount","OK")))))))))))),"Review row")</f>
        <v/>
      </c>
    </row>
    <row r="730">
      <c r="A730" s="51" t="n"/>
      <c r="B730" s="26" t="n"/>
      <c r="C730" s="27" t="n"/>
      <c r="D730" s="26" t="n"/>
      <c r="E730" s="26" t="n"/>
      <c r="F730" s="28" t="n"/>
      <c r="G730" s="26" t="n"/>
      <c r="H730" s="26" t="n"/>
      <c r="I730" s="29" t="n"/>
      <c r="J730" s="30" t="n"/>
      <c r="K730" s="30" t="n"/>
      <c r="L730" s="26" t="n"/>
      <c r="M730" s="26" t="n"/>
      <c r="N730" s="27" t="n"/>
      <c r="O730" s="52" t="n"/>
      <c r="P730" s="52" t="n"/>
      <c r="Q730" s="30" t="n"/>
      <c r="R730" s="30" t="n"/>
      <c r="S730" s="30" t="n"/>
      <c r="T730" s="26" t="n"/>
      <c r="U730" s="26" t="n"/>
      <c r="V730" s="28" t="n"/>
      <c r="W730" s="32" t="n"/>
      <c r="X730" s="32" t="n"/>
      <c r="Y730" s="33">
        <f>IFERROR(IF(OR($R730="",$S730=""),"",ROUND(MOD($S730-$R730,1)*1440,0)),"")</f>
        <v/>
      </c>
      <c r="Z730" s="11">
        <f>IFERROR(IF(OR($T730&lt;&gt;"Delivered",$S730="",$K730=""),"",IF($S730&lt;=$K730,"Yes","No")),"")</f>
        <v/>
      </c>
      <c r="AA730" s="33">
        <f>IFERROR(IF(OR($T730&lt;&gt;"Delivered",$S730="",$K730=""),"",ROUND(MAX(0,($S730-$K730)*1440),0)),"")</f>
        <v/>
      </c>
      <c r="AB730" s="53">
        <f>IFERROR(IF(OR($P730="",$O730=""),"",$P730-$O730),"")</f>
        <v/>
      </c>
      <c r="AC730" s="35">
        <f>IFERROR(IF($P730="","",ROUND($P730*'Settings'!$B$6,2)),"")</f>
        <v/>
      </c>
      <c r="AD730" s="35">
        <f>IFERROR(IF($W730="","",MAX(0,$W730-IF($X730="",0,$X730))),"")</f>
        <v/>
      </c>
      <c r="AE730" s="16">
        <f>IFERROR(IF(COUNTA($A730:$X730)=0,"",IF(OR($A730="",$B730="",$C730="",$D730="",$E730="",$F730="",$G730="",$H730="",$I730="",$L730="",$M730="",$N730="",$T730=""),"Missing required field",IF(COUNTIFS($A$4:$A$1000,$A730,$B$4:$B$1000,$B730,$C$4:$C$1000,$C730)&gt;1,"Duplicate route stop",IF(OR($J730="",$K730=""),"Missing delivery window",IF($K730&lt;=$J730,"Invalid delivery window",IF(IFERROR(INDEX('Fleet Roster'!$C$4:$C$103,MATCH($L730,'Fleet Roster'!$A$4:$A$103,0)),"Not found")&lt;&gt;"Active","Driver not active",IF(IFERROR(INDEX('Fleet Roster'!$I$4:$I$103,MATCH($M730,'Fleet Roster'!$E$4:$E$103,0)),"Not found")&lt;&gt;"Active","Vehicle unavailable",IF(AND($T730="Delivered",OR($S730="",$P730="")),"Delivered row incomplete",IF(AND(OR($T730="Attempted",$T730="Exception"),$U730=""),"Missing exception code",IF(OR(NOT(ISNUMBER($N730)),$N730&lt;0,$N730&gt;'Settings'!$B$9),"Invalid package count",IF(OR(NOT(ISNUMBER($O730)),AND($P730&lt;&gt;"",NOT(ISNUMBER($P730))),$O730&lt;0,$O730&gt;'Settings'!$B$10,$P730&lt;0,$P730&gt;'Settings'!$B$10),"Invalid miles",IF($X730&gt;$W730,"COD collected exceeds amount","OK")))))))))))),"Review row")</f>
        <v/>
      </c>
    </row>
    <row r="731">
      <c r="A731" s="51" t="n"/>
      <c r="B731" s="26" t="n"/>
      <c r="C731" s="27" t="n"/>
      <c r="D731" s="26" t="n"/>
      <c r="E731" s="26" t="n"/>
      <c r="F731" s="28" t="n"/>
      <c r="G731" s="26" t="n"/>
      <c r="H731" s="26" t="n"/>
      <c r="I731" s="29" t="n"/>
      <c r="J731" s="30" t="n"/>
      <c r="K731" s="30" t="n"/>
      <c r="L731" s="26" t="n"/>
      <c r="M731" s="26" t="n"/>
      <c r="N731" s="27" t="n"/>
      <c r="O731" s="52" t="n"/>
      <c r="P731" s="52" t="n"/>
      <c r="Q731" s="30" t="n"/>
      <c r="R731" s="30" t="n"/>
      <c r="S731" s="30" t="n"/>
      <c r="T731" s="26" t="n"/>
      <c r="U731" s="26" t="n"/>
      <c r="V731" s="28" t="n"/>
      <c r="W731" s="32" t="n"/>
      <c r="X731" s="32" t="n"/>
      <c r="Y731" s="33">
        <f>IFERROR(IF(OR($R731="",$S731=""),"",ROUND(MOD($S731-$R731,1)*1440,0)),"")</f>
        <v/>
      </c>
      <c r="Z731" s="11">
        <f>IFERROR(IF(OR($T731&lt;&gt;"Delivered",$S731="",$K731=""),"",IF($S731&lt;=$K731,"Yes","No")),"")</f>
        <v/>
      </c>
      <c r="AA731" s="33">
        <f>IFERROR(IF(OR($T731&lt;&gt;"Delivered",$S731="",$K731=""),"",ROUND(MAX(0,($S731-$K731)*1440),0)),"")</f>
        <v/>
      </c>
      <c r="AB731" s="53">
        <f>IFERROR(IF(OR($P731="",$O731=""),"",$P731-$O731),"")</f>
        <v/>
      </c>
      <c r="AC731" s="35">
        <f>IFERROR(IF($P731="","",ROUND($P731*'Settings'!$B$6,2)),"")</f>
        <v/>
      </c>
      <c r="AD731" s="35">
        <f>IFERROR(IF($W731="","",MAX(0,$W731-IF($X731="",0,$X731))),"")</f>
        <v/>
      </c>
      <c r="AE731" s="16">
        <f>IFERROR(IF(COUNTA($A731:$X731)=0,"",IF(OR($A731="",$B731="",$C731="",$D731="",$E731="",$F731="",$G731="",$H731="",$I731="",$L731="",$M731="",$N731="",$T731=""),"Missing required field",IF(COUNTIFS($A$4:$A$1000,$A731,$B$4:$B$1000,$B731,$C$4:$C$1000,$C731)&gt;1,"Duplicate route stop",IF(OR($J731="",$K731=""),"Missing delivery window",IF($K731&lt;=$J731,"Invalid delivery window",IF(IFERROR(INDEX('Fleet Roster'!$C$4:$C$103,MATCH($L731,'Fleet Roster'!$A$4:$A$103,0)),"Not found")&lt;&gt;"Active","Driver not active",IF(IFERROR(INDEX('Fleet Roster'!$I$4:$I$103,MATCH($M731,'Fleet Roster'!$E$4:$E$103,0)),"Not found")&lt;&gt;"Active","Vehicle unavailable",IF(AND($T731="Delivered",OR($S731="",$P731="")),"Delivered row incomplete",IF(AND(OR($T731="Attempted",$T731="Exception"),$U731=""),"Missing exception code",IF(OR(NOT(ISNUMBER($N731)),$N731&lt;0,$N731&gt;'Settings'!$B$9),"Invalid package count",IF(OR(NOT(ISNUMBER($O731)),AND($P731&lt;&gt;"",NOT(ISNUMBER($P731))),$O731&lt;0,$O731&gt;'Settings'!$B$10,$P731&lt;0,$P731&gt;'Settings'!$B$10),"Invalid miles",IF($X731&gt;$W731,"COD collected exceeds amount","OK")))))))))))),"Review row")</f>
        <v/>
      </c>
    </row>
    <row r="732">
      <c r="A732" s="51" t="n"/>
      <c r="B732" s="26" t="n"/>
      <c r="C732" s="27" t="n"/>
      <c r="D732" s="26" t="n"/>
      <c r="E732" s="26" t="n"/>
      <c r="F732" s="28" t="n"/>
      <c r="G732" s="26" t="n"/>
      <c r="H732" s="26" t="n"/>
      <c r="I732" s="29" t="n"/>
      <c r="J732" s="30" t="n"/>
      <c r="K732" s="30" t="n"/>
      <c r="L732" s="26" t="n"/>
      <c r="M732" s="26" t="n"/>
      <c r="N732" s="27" t="n"/>
      <c r="O732" s="52" t="n"/>
      <c r="P732" s="52" t="n"/>
      <c r="Q732" s="30" t="n"/>
      <c r="R732" s="30" t="n"/>
      <c r="S732" s="30" t="n"/>
      <c r="T732" s="26" t="n"/>
      <c r="U732" s="26" t="n"/>
      <c r="V732" s="28" t="n"/>
      <c r="W732" s="32" t="n"/>
      <c r="X732" s="32" t="n"/>
      <c r="Y732" s="33">
        <f>IFERROR(IF(OR($R732="",$S732=""),"",ROUND(MOD($S732-$R732,1)*1440,0)),"")</f>
        <v/>
      </c>
      <c r="Z732" s="11">
        <f>IFERROR(IF(OR($T732&lt;&gt;"Delivered",$S732="",$K732=""),"",IF($S732&lt;=$K732,"Yes","No")),"")</f>
        <v/>
      </c>
      <c r="AA732" s="33">
        <f>IFERROR(IF(OR($T732&lt;&gt;"Delivered",$S732="",$K732=""),"",ROUND(MAX(0,($S732-$K732)*1440),0)),"")</f>
        <v/>
      </c>
      <c r="AB732" s="53">
        <f>IFERROR(IF(OR($P732="",$O732=""),"",$P732-$O732),"")</f>
        <v/>
      </c>
      <c r="AC732" s="35">
        <f>IFERROR(IF($P732="","",ROUND($P732*'Settings'!$B$6,2)),"")</f>
        <v/>
      </c>
      <c r="AD732" s="35">
        <f>IFERROR(IF($W732="","",MAX(0,$W732-IF($X732="",0,$X732))),"")</f>
        <v/>
      </c>
      <c r="AE732" s="16">
        <f>IFERROR(IF(COUNTA($A732:$X732)=0,"",IF(OR($A732="",$B732="",$C732="",$D732="",$E732="",$F732="",$G732="",$H732="",$I732="",$L732="",$M732="",$N732="",$T732=""),"Missing required field",IF(COUNTIFS($A$4:$A$1000,$A732,$B$4:$B$1000,$B732,$C$4:$C$1000,$C732)&gt;1,"Duplicate route stop",IF(OR($J732="",$K732=""),"Missing delivery window",IF($K732&lt;=$J732,"Invalid delivery window",IF(IFERROR(INDEX('Fleet Roster'!$C$4:$C$103,MATCH($L732,'Fleet Roster'!$A$4:$A$103,0)),"Not found")&lt;&gt;"Active","Driver not active",IF(IFERROR(INDEX('Fleet Roster'!$I$4:$I$103,MATCH($M732,'Fleet Roster'!$E$4:$E$103,0)),"Not found")&lt;&gt;"Active","Vehicle unavailable",IF(AND($T732="Delivered",OR($S732="",$P732="")),"Delivered row incomplete",IF(AND(OR($T732="Attempted",$T732="Exception"),$U732=""),"Missing exception code",IF(OR(NOT(ISNUMBER($N732)),$N732&lt;0,$N732&gt;'Settings'!$B$9),"Invalid package count",IF(OR(NOT(ISNUMBER($O732)),AND($P732&lt;&gt;"",NOT(ISNUMBER($P732))),$O732&lt;0,$O732&gt;'Settings'!$B$10,$P732&lt;0,$P732&gt;'Settings'!$B$10),"Invalid miles",IF($X732&gt;$W732,"COD collected exceeds amount","OK")))))))))))),"Review row")</f>
        <v/>
      </c>
    </row>
    <row r="733">
      <c r="A733" s="51" t="n"/>
      <c r="B733" s="26" t="n"/>
      <c r="C733" s="27" t="n"/>
      <c r="D733" s="26" t="n"/>
      <c r="E733" s="26" t="n"/>
      <c r="F733" s="28" t="n"/>
      <c r="G733" s="26" t="n"/>
      <c r="H733" s="26" t="n"/>
      <c r="I733" s="29" t="n"/>
      <c r="J733" s="30" t="n"/>
      <c r="K733" s="30" t="n"/>
      <c r="L733" s="26" t="n"/>
      <c r="M733" s="26" t="n"/>
      <c r="N733" s="27" t="n"/>
      <c r="O733" s="52" t="n"/>
      <c r="P733" s="52" t="n"/>
      <c r="Q733" s="30" t="n"/>
      <c r="R733" s="30" t="n"/>
      <c r="S733" s="30" t="n"/>
      <c r="T733" s="26" t="n"/>
      <c r="U733" s="26" t="n"/>
      <c r="V733" s="28" t="n"/>
      <c r="W733" s="32" t="n"/>
      <c r="X733" s="32" t="n"/>
      <c r="Y733" s="33">
        <f>IFERROR(IF(OR($R733="",$S733=""),"",ROUND(MOD($S733-$R733,1)*1440,0)),"")</f>
        <v/>
      </c>
      <c r="Z733" s="11">
        <f>IFERROR(IF(OR($T733&lt;&gt;"Delivered",$S733="",$K733=""),"",IF($S733&lt;=$K733,"Yes","No")),"")</f>
        <v/>
      </c>
      <c r="AA733" s="33">
        <f>IFERROR(IF(OR($T733&lt;&gt;"Delivered",$S733="",$K733=""),"",ROUND(MAX(0,($S733-$K733)*1440),0)),"")</f>
        <v/>
      </c>
      <c r="AB733" s="53">
        <f>IFERROR(IF(OR($P733="",$O733=""),"",$P733-$O733),"")</f>
        <v/>
      </c>
      <c r="AC733" s="35">
        <f>IFERROR(IF($P733="","",ROUND($P733*'Settings'!$B$6,2)),"")</f>
        <v/>
      </c>
      <c r="AD733" s="35">
        <f>IFERROR(IF($W733="","",MAX(0,$W733-IF($X733="",0,$X733))),"")</f>
        <v/>
      </c>
      <c r="AE733" s="16">
        <f>IFERROR(IF(COUNTA($A733:$X733)=0,"",IF(OR($A733="",$B733="",$C733="",$D733="",$E733="",$F733="",$G733="",$H733="",$I733="",$L733="",$M733="",$N733="",$T733=""),"Missing required field",IF(COUNTIFS($A$4:$A$1000,$A733,$B$4:$B$1000,$B733,$C$4:$C$1000,$C733)&gt;1,"Duplicate route stop",IF(OR($J733="",$K733=""),"Missing delivery window",IF($K733&lt;=$J733,"Invalid delivery window",IF(IFERROR(INDEX('Fleet Roster'!$C$4:$C$103,MATCH($L733,'Fleet Roster'!$A$4:$A$103,0)),"Not found")&lt;&gt;"Active","Driver not active",IF(IFERROR(INDEX('Fleet Roster'!$I$4:$I$103,MATCH($M733,'Fleet Roster'!$E$4:$E$103,0)),"Not found")&lt;&gt;"Active","Vehicle unavailable",IF(AND($T733="Delivered",OR($S733="",$P733="")),"Delivered row incomplete",IF(AND(OR($T733="Attempted",$T733="Exception"),$U733=""),"Missing exception code",IF(OR(NOT(ISNUMBER($N733)),$N733&lt;0,$N733&gt;'Settings'!$B$9),"Invalid package count",IF(OR(NOT(ISNUMBER($O733)),AND($P733&lt;&gt;"",NOT(ISNUMBER($P733))),$O733&lt;0,$O733&gt;'Settings'!$B$10,$P733&lt;0,$P733&gt;'Settings'!$B$10),"Invalid miles",IF($X733&gt;$W733,"COD collected exceeds amount","OK")))))))))))),"Review row")</f>
        <v/>
      </c>
    </row>
    <row r="734">
      <c r="A734" s="51" t="n"/>
      <c r="B734" s="26" t="n"/>
      <c r="C734" s="27" t="n"/>
      <c r="D734" s="26" t="n"/>
      <c r="E734" s="26" t="n"/>
      <c r="F734" s="28" t="n"/>
      <c r="G734" s="26" t="n"/>
      <c r="H734" s="26" t="n"/>
      <c r="I734" s="29" t="n"/>
      <c r="J734" s="30" t="n"/>
      <c r="K734" s="30" t="n"/>
      <c r="L734" s="26" t="n"/>
      <c r="M734" s="26" t="n"/>
      <c r="N734" s="27" t="n"/>
      <c r="O734" s="52" t="n"/>
      <c r="P734" s="52" t="n"/>
      <c r="Q734" s="30" t="n"/>
      <c r="R734" s="30" t="n"/>
      <c r="S734" s="30" t="n"/>
      <c r="T734" s="26" t="n"/>
      <c r="U734" s="26" t="n"/>
      <c r="V734" s="28" t="n"/>
      <c r="W734" s="32" t="n"/>
      <c r="X734" s="32" t="n"/>
      <c r="Y734" s="33">
        <f>IFERROR(IF(OR($R734="",$S734=""),"",ROUND(MOD($S734-$R734,1)*1440,0)),"")</f>
        <v/>
      </c>
      <c r="Z734" s="11">
        <f>IFERROR(IF(OR($T734&lt;&gt;"Delivered",$S734="",$K734=""),"",IF($S734&lt;=$K734,"Yes","No")),"")</f>
        <v/>
      </c>
      <c r="AA734" s="33">
        <f>IFERROR(IF(OR($T734&lt;&gt;"Delivered",$S734="",$K734=""),"",ROUND(MAX(0,($S734-$K734)*1440),0)),"")</f>
        <v/>
      </c>
      <c r="AB734" s="53">
        <f>IFERROR(IF(OR($P734="",$O734=""),"",$P734-$O734),"")</f>
        <v/>
      </c>
      <c r="AC734" s="35">
        <f>IFERROR(IF($P734="","",ROUND($P734*'Settings'!$B$6,2)),"")</f>
        <v/>
      </c>
      <c r="AD734" s="35">
        <f>IFERROR(IF($W734="","",MAX(0,$W734-IF($X734="",0,$X734))),"")</f>
        <v/>
      </c>
      <c r="AE734" s="16">
        <f>IFERROR(IF(COUNTA($A734:$X734)=0,"",IF(OR($A734="",$B734="",$C734="",$D734="",$E734="",$F734="",$G734="",$H734="",$I734="",$L734="",$M734="",$N734="",$T734=""),"Missing required field",IF(COUNTIFS($A$4:$A$1000,$A734,$B$4:$B$1000,$B734,$C$4:$C$1000,$C734)&gt;1,"Duplicate route stop",IF(OR($J734="",$K734=""),"Missing delivery window",IF($K734&lt;=$J734,"Invalid delivery window",IF(IFERROR(INDEX('Fleet Roster'!$C$4:$C$103,MATCH($L734,'Fleet Roster'!$A$4:$A$103,0)),"Not found")&lt;&gt;"Active","Driver not active",IF(IFERROR(INDEX('Fleet Roster'!$I$4:$I$103,MATCH($M734,'Fleet Roster'!$E$4:$E$103,0)),"Not found")&lt;&gt;"Active","Vehicle unavailable",IF(AND($T734="Delivered",OR($S734="",$P734="")),"Delivered row incomplete",IF(AND(OR($T734="Attempted",$T734="Exception"),$U734=""),"Missing exception code",IF(OR(NOT(ISNUMBER($N734)),$N734&lt;0,$N734&gt;'Settings'!$B$9),"Invalid package count",IF(OR(NOT(ISNUMBER($O734)),AND($P734&lt;&gt;"",NOT(ISNUMBER($P734))),$O734&lt;0,$O734&gt;'Settings'!$B$10,$P734&lt;0,$P734&gt;'Settings'!$B$10),"Invalid miles",IF($X734&gt;$W734,"COD collected exceeds amount","OK")))))))))))),"Review row")</f>
        <v/>
      </c>
    </row>
    <row r="735">
      <c r="A735" s="51" t="n"/>
      <c r="B735" s="26" t="n"/>
      <c r="C735" s="27" t="n"/>
      <c r="D735" s="26" t="n"/>
      <c r="E735" s="26" t="n"/>
      <c r="F735" s="28" t="n"/>
      <c r="G735" s="26" t="n"/>
      <c r="H735" s="26" t="n"/>
      <c r="I735" s="29" t="n"/>
      <c r="J735" s="30" t="n"/>
      <c r="K735" s="30" t="n"/>
      <c r="L735" s="26" t="n"/>
      <c r="M735" s="26" t="n"/>
      <c r="N735" s="27" t="n"/>
      <c r="O735" s="52" t="n"/>
      <c r="P735" s="52" t="n"/>
      <c r="Q735" s="30" t="n"/>
      <c r="R735" s="30" t="n"/>
      <c r="S735" s="30" t="n"/>
      <c r="T735" s="26" t="n"/>
      <c r="U735" s="26" t="n"/>
      <c r="V735" s="28" t="n"/>
      <c r="W735" s="32" t="n"/>
      <c r="X735" s="32" t="n"/>
      <c r="Y735" s="33">
        <f>IFERROR(IF(OR($R735="",$S735=""),"",ROUND(MOD($S735-$R735,1)*1440,0)),"")</f>
        <v/>
      </c>
      <c r="Z735" s="11">
        <f>IFERROR(IF(OR($T735&lt;&gt;"Delivered",$S735="",$K735=""),"",IF($S735&lt;=$K735,"Yes","No")),"")</f>
        <v/>
      </c>
      <c r="AA735" s="33">
        <f>IFERROR(IF(OR($T735&lt;&gt;"Delivered",$S735="",$K735=""),"",ROUND(MAX(0,($S735-$K735)*1440),0)),"")</f>
        <v/>
      </c>
      <c r="AB735" s="53">
        <f>IFERROR(IF(OR($P735="",$O735=""),"",$P735-$O735),"")</f>
        <v/>
      </c>
      <c r="AC735" s="35">
        <f>IFERROR(IF($P735="","",ROUND($P735*'Settings'!$B$6,2)),"")</f>
        <v/>
      </c>
      <c r="AD735" s="35">
        <f>IFERROR(IF($W735="","",MAX(0,$W735-IF($X735="",0,$X735))),"")</f>
        <v/>
      </c>
      <c r="AE735" s="16">
        <f>IFERROR(IF(COUNTA($A735:$X735)=0,"",IF(OR($A735="",$B735="",$C735="",$D735="",$E735="",$F735="",$G735="",$H735="",$I735="",$L735="",$M735="",$N735="",$T735=""),"Missing required field",IF(COUNTIFS($A$4:$A$1000,$A735,$B$4:$B$1000,$B735,$C$4:$C$1000,$C735)&gt;1,"Duplicate route stop",IF(OR($J735="",$K735=""),"Missing delivery window",IF($K735&lt;=$J735,"Invalid delivery window",IF(IFERROR(INDEX('Fleet Roster'!$C$4:$C$103,MATCH($L735,'Fleet Roster'!$A$4:$A$103,0)),"Not found")&lt;&gt;"Active","Driver not active",IF(IFERROR(INDEX('Fleet Roster'!$I$4:$I$103,MATCH($M735,'Fleet Roster'!$E$4:$E$103,0)),"Not found")&lt;&gt;"Active","Vehicle unavailable",IF(AND($T735="Delivered",OR($S735="",$P735="")),"Delivered row incomplete",IF(AND(OR($T735="Attempted",$T735="Exception"),$U735=""),"Missing exception code",IF(OR(NOT(ISNUMBER($N735)),$N735&lt;0,$N735&gt;'Settings'!$B$9),"Invalid package count",IF(OR(NOT(ISNUMBER($O735)),AND($P735&lt;&gt;"",NOT(ISNUMBER($P735))),$O735&lt;0,$O735&gt;'Settings'!$B$10,$P735&lt;0,$P735&gt;'Settings'!$B$10),"Invalid miles",IF($X735&gt;$W735,"COD collected exceeds amount","OK")))))))))))),"Review row")</f>
        <v/>
      </c>
    </row>
    <row r="736">
      <c r="A736" s="51" t="n"/>
      <c r="B736" s="26" t="n"/>
      <c r="C736" s="27" t="n"/>
      <c r="D736" s="26" t="n"/>
      <c r="E736" s="26" t="n"/>
      <c r="F736" s="28" t="n"/>
      <c r="G736" s="26" t="n"/>
      <c r="H736" s="26" t="n"/>
      <c r="I736" s="29" t="n"/>
      <c r="J736" s="30" t="n"/>
      <c r="K736" s="30" t="n"/>
      <c r="L736" s="26" t="n"/>
      <c r="M736" s="26" t="n"/>
      <c r="N736" s="27" t="n"/>
      <c r="O736" s="52" t="n"/>
      <c r="P736" s="52" t="n"/>
      <c r="Q736" s="30" t="n"/>
      <c r="R736" s="30" t="n"/>
      <c r="S736" s="30" t="n"/>
      <c r="T736" s="26" t="n"/>
      <c r="U736" s="26" t="n"/>
      <c r="V736" s="28" t="n"/>
      <c r="W736" s="32" t="n"/>
      <c r="X736" s="32" t="n"/>
      <c r="Y736" s="33">
        <f>IFERROR(IF(OR($R736="",$S736=""),"",ROUND(MOD($S736-$R736,1)*1440,0)),"")</f>
        <v/>
      </c>
      <c r="Z736" s="11">
        <f>IFERROR(IF(OR($T736&lt;&gt;"Delivered",$S736="",$K736=""),"",IF($S736&lt;=$K736,"Yes","No")),"")</f>
        <v/>
      </c>
      <c r="AA736" s="33">
        <f>IFERROR(IF(OR($T736&lt;&gt;"Delivered",$S736="",$K736=""),"",ROUND(MAX(0,($S736-$K736)*1440),0)),"")</f>
        <v/>
      </c>
      <c r="AB736" s="53">
        <f>IFERROR(IF(OR($P736="",$O736=""),"",$P736-$O736),"")</f>
        <v/>
      </c>
      <c r="AC736" s="35">
        <f>IFERROR(IF($P736="","",ROUND($P736*'Settings'!$B$6,2)),"")</f>
        <v/>
      </c>
      <c r="AD736" s="35">
        <f>IFERROR(IF($W736="","",MAX(0,$W736-IF($X736="",0,$X736))),"")</f>
        <v/>
      </c>
      <c r="AE736" s="16">
        <f>IFERROR(IF(COUNTA($A736:$X736)=0,"",IF(OR($A736="",$B736="",$C736="",$D736="",$E736="",$F736="",$G736="",$H736="",$I736="",$L736="",$M736="",$N736="",$T736=""),"Missing required field",IF(COUNTIFS($A$4:$A$1000,$A736,$B$4:$B$1000,$B736,$C$4:$C$1000,$C736)&gt;1,"Duplicate route stop",IF(OR($J736="",$K736=""),"Missing delivery window",IF($K736&lt;=$J736,"Invalid delivery window",IF(IFERROR(INDEX('Fleet Roster'!$C$4:$C$103,MATCH($L736,'Fleet Roster'!$A$4:$A$103,0)),"Not found")&lt;&gt;"Active","Driver not active",IF(IFERROR(INDEX('Fleet Roster'!$I$4:$I$103,MATCH($M736,'Fleet Roster'!$E$4:$E$103,0)),"Not found")&lt;&gt;"Active","Vehicle unavailable",IF(AND($T736="Delivered",OR($S736="",$P736="")),"Delivered row incomplete",IF(AND(OR($T736="Attempted",$T736="Exception"),$U736=""),"Missing exception code",IF(OR(NOT(ISNUMBER($N736)),$N736&lt;0,$N736&gt;'Settings'!$B$9),"Invalid package count",IF(OR(NOT(ISNUMBER($O736)),AND($P736&lt;&gt;"",NOT(ISNUMBER($P736))),$O736&lt;0,$O736&gt;'Settings'!$B$10,$P736&lt;0,$P736&gt;'Settings'!$B$10),"Invalid miles",IF($X736&gt;$W736,"COD collected exceeds amount","OK")))))))))))),"Review row")</f>
        <v/>
      </c>
    </row>
    <row r="737">
      <c r="A737" s="51" t="n"/>
      <c r="B737" s="26" t="n"/>
      <c r="C737" s="27" t="n"/>
      <c r="D737" s="26" t="n"/>
      <c r="E737" s="26" t="n"/>
      <c r="F737" s="28" t="n"/>
      <c r="G737" s="26" t="n"/>
      <c r="H737" s="26" t="n"/>
      <c r="I737" s="29" t="n"/>
      <c r="J737" s="30" t="n"/>
      <c r="K737" s="30" t="n"/>
      <c r="L737" s="26" t="n"/>
      <c r="M737" s="26" t="n"/>
      <c r="N737" s="27" t="n"/>
      <c r="O737" s="52" t="n"/>
      <c r="P737" s="52" t="n"/>
      <c r="Q737" s="30" t="n"/>
      <c r="R737" s="30" t="n"/>
      <c r="S737" s="30" t="n"/>
      <c r="T737" s="26" t="n"/>
      <c r="U737" s="26" t="n"/>
      <c r="V737" s="28" t="n"/>
      <c r="W737" s="32" t="n"/>
      <c r="X737" s="32" t="n"/>
      <c r="Y737" s="33">
        <f>IFERROR(IF(OR($R737="",$S737=""),"",ROUND(MOD($S737-$R737,1)*1440,0)),"")</f>
        <v/>
      </c>
      <c r="Z737" s="11">
        <f>IFERROR(IF(OR($T737&lt;&gt;"Delivered",$S737="",$K737=""),"",IF($S737&lt;=$K737,"Yes","No")),"")</f>
        <v/>
      </c>
      <c r="AA737" s="33">
        <f>IFERROR(IF(OR($T737&lt;&gt;"Delivered",$S737="",$K737=""),"",ROUND(MAX(0,($S737-$K737)*1440),0)),"")</f>
        <v/>
      </c>
      <c r="AB737" s="53">
        <f>IFERROR(IF(OR($P737="",$O737=""),"",$P737-$O737),"")</f>
        <v/>
      </c>
      <c r="AC737" s="35">
        <f>IFERROR(IF($P737="","",ROUND($P737*'Settings'!$B$6,2)),"")</f>
        <v/>
      </c>
      <c r="AD737" s="35">
        <f>IFERROR(IF($W737="","",MAX(0,$W737-IF($X737="",0,$X737))),"")</f>
        <v/>
      </c>
      <c r="AE737" s="16">
        <f>IFERROR(IF(COUNTA($A737:$X737)=0,"",IF(OR($A737="",$B737="",$C737="",$D737="",$E737="",$F737="",$G737="",$H737="",$I737="",$L737="",$M737="",$N737="",$T737=""),"Missing required field",IF(COUNTIFS($A$4:$A$1000,$A737,$B$4:$B$1000,$B737,$C$4:$C$1000,$C737)&gt;1,"Duplicate route stop",IF(OR($J737="",$K737=""),"Missing delivery window",IF($K737&lt;=$J737,"Invalid delivery window",IF(IFERROR(INDEX('Fleet Roster'!$C$4:$C$103,MATCH($L737,'Fleet Roster'!$A$4:$A$103,0)),"Not found")&lt;&gt;"Active","Driver not active",IF(IFERROR(INDEX('Fleet Roster'!$I$4:$I$103,MATCH($M737,'Fleet Roster'!$E$4:$E$103,0)),"Not found")&lt;&gt;"Active","Vehicle unavailable",IF(AND($T737="Delivered",OR($S737="",$P737="")),"Delivered row incomplete",IF(AND(OR($T737="Attempted",$T737="Exception"),$U737=""),"Missing exception code",IF(OR(NOT(ISNUMBER($N737)),$N737&lt;0,$N737&gt;'Settings'!$B$9),"Invalid package count",IF(OR(NOT(ISNUMBER($O737)),AND($P737&lt;&gt;"",NOT(ISNUMBER($P737))),$O737&lt;0,$O737&gt;'Settings'!$B$10,$P737&lt;0,$P737&gt;'Settings'!$B$10),"Invalid miles",IF($X737&gt;$W737,"COD collected exceeds amount","OK")))))))))))),"Review row")</f>
        <v/>
      </c>
    </row>
    <row r="738">
      <c r="A738" s="51" t="n"/>
      <c r="B738" s="26" t="n"/>
      <c r="C738" s="27" t="n"/>
      <c r="D738" s="26" t="n"/>
      <c r="E738" s="26" t="n"/>
      <c r="F738" s="28" t="n"/>
      <c r="G738" s="26" t="n"/>
      <c r="H738" s="26" t="n"/>
      <c r="I738" s="29" t="n"/>
      <c r="J738" s="30" t="n"/>
      <c r="K738" s="30" t="n"/>
      <c r="L738" s="26" t="n"/>
      <c r="M738" s="26" t="n"/>
      <c r="N738" s="27" t="n"/>
      <c r="O738" s="52" t="n"/>
      <c r="P738" s="52" t="n"/>
      <c r="Q738" s="30" t="n"/>
      <c r="R738" s="30" t="n"/>
      <c r="S738" s="30" t="n"/>
      <c r="T738" s="26" t="n"/>
      <c r="U738" s="26" t="n"/>
      <c r="V738" s="28" t="n"/>
      <c r="W738" s="32" t="n"/>
      <c r="X738" s="32" t="n"/>
      <c r="Y738" s="33">
        <f>IFERROR(IF(OR($R738="",$S738=""),"",ROUND(MOD($S738-$R738,1)*1440,0)),"")</f>
        <v/>
      </c>
      <c r="Z738" s="11">
        <f>IFERROR(IF(OR($T738&lt;&gt;"Delivered",$S738="",$K738=""),"",IF($S738&lt;=$K738,"Yes","No")),"")</f>
        <v/>
      </c>
      <c r="AA738" s="33">
        <f>IFERROR(IF(OR($T738&lt;&gt;"Delivered",$S738="",$K738=""),"",ROUND(MAX(0,($S738-$K738)*1440),0)),"")</f>
        <v/>
      </c>
      <c r="AB738" s="53">
        <f>IFERROR(IF(OR($P738="",$O738=""),"",$P738-$O738),"")</f>
        <v/>
      </c>
      <c r="AC738" s="35">
        <f>IFERROR(IF($P738="","",ROUND($P738*'Settings'!$B$6,2)),"")</f>
        <v/>
      </c>
      <c r="AD738" s="35">
        <f>IFERROR(IF($W738="","",MAX(0,$W738-IF($X738="",0,$X738))),"")</f>
        <v/>
      </c>
      <c r="AE738" s="16">
        <f>IFERROR(IF(COUNTA($A738:$X738)=0,"",IF(OR($A738="",$B738="",$C738="",$D738="",$E738="",$F738="",$G738="",$H738="",$I738="",$L738="",$M738="",$N738="",$T738=""),"Missing required field",IF(COUNTIFS($A$4:$A$1000,$A738,$B$4:$B$1000,$B738,$C$4:$C$1000,$C738)&gt;1,"Duplicate route stop",IF(OR($J738="",$K738=""),"Missing delivery window",IF($K738&lt;=$J738,"Invalid delivery window",IF(IFERROR(INDEX('Fleet Roster'!$C$4:$C$103,MATCH($L738,'Fleet Roster'!$A$4:$A$103,0)),"Not found")&lt;&gt;"Active","Driver not active",IF(IFERROR(INDEX('Fleet Roster'!$I$4:$I$103,MATCH($M738,'Fleet Roster'!$E$4:$E$103,0)),"Not found")&lt;&gt;"Active","Vehicle unavailable",IF(AND($T738="Delivered",OR($S738="",$P738="")),"Delivered row incomplete",IF(AND(OR($T738="Attempted",$T738="Exception"),$U738=""),"Missing exception code",IF(OR(NOT(ISNUMBER($N738)),$N738&lt;0,$N738&gt;'Settings'!$B$9),"Invalid package count",IF(OR(NOT(ISNUMBER($O738)),AND($P738&lt;&gt;"",NOT(ISNUMBER($P738))),$O738&lt;0,$O738&gt;'Settings'!$B$10,$P738&lt;0,$P738&gt;'Settings'!$B$10),"Invalid miles",IF($X738&gt;$W738,"COD collected exceeds amount","OK")))))))))))),"Review row")</f>
        <v/>
      </c>
    </row>
    <row r="739">
      <c r="A739" s="51" t="n"/>
      <c r="B739" s="26" t="n"/>
      <c r="C739" s="27" t="n"/>
      <c r="D739" s="26" t="n"/>
      <c r="E739" s="26" t="n"/>
      <c r="F739" s="28" t="n"/>
      <c r="G739" s="26" t="n"/>
      <c r="H739" s="26" t="n"/>
      <c r="I739" s="29" t="n"/>
      <c r="J739" s="30" t="n"/>
      <c r="K739" s="30" t="n"/>
      <c r="L739" s="26" t="n"/>
      <c r="M739" s="26" t="n"/>
      <c r="N739" s="27" t="n"/>
      <c r="O739" s="52" t="n"/>
      <c r="P739" s="52" t="n"/>
      <c r="Q739" s="30" t="n"/>
      <c r="R739" s="30" t="n"/>
      <c r="S739" s="30" t="n"/>
      <c r="T739" s="26" t="n"/>
      <c r="U739" s="26" t="n"/>
      <c r="V739" s="28" t="n"/>
      <c r="W739" s="32" t="n"/>
      <c r="X739" s="32" t="n"/>
      <c r="Y739" s="33">
        <f>IFERROR(IF(OR($R739="",$S739=""),"",ROUND(MOD($S739-$R739,1)*1440,0)),"")</f>
        <v/>
      </c>
      <c r="Z739" s="11">
        <f>IFERROR(IF(OR($T739&lt;&gt;"Delivered",$S739="",$K739=""),"",IF($S739&lt;=$K739,"Yes","No")),"")</f>
        <v/>
      </c>
      <c r="AA739" s="33">
        <f>IFERROR(IF(OR($T739&lt;&gt;"Delivered",$S739="",$K739=""),"",ROUND(MAX(0,($S739-$K739)*1440),0)),"")</f>
        <v/>
      </c>
      <c r="AB739" s="53">
        <f>IFERROR(IF(OR($P739="",$O739=""),"",$P739-$O739),"")</f>
        <v/>
      </c>
      <c r="AC739" s="35">
        <f>IFERROR(IF($P739="","",ROUND($P739*'Settings'!$B$6,2)),"")</f>
        <v/>
      </c>
      <c r="AD739" s="35">
        <f>IFERROR(IF($W739="","",MAX(0,$W739-IF($X739="",0,$X739))),"")</f>
        <v/>
      </c>
      <c r="AE739" s="16">
        <f>IFERROR(IF(COUNTA($A739:$X739)=0,"",IF(OR($A739="",$B739="",$C739="",$D739="",$E739="",$F739="",$G739="",$H739="",$I739="",$L739="",$M739="",$N739="",$T739=""),"Missing required field",IF(COUNTIFS($A$4:$A$1000,$A739,$B$4:$B$1000,$B739,$C$4:$C$1000,$C739)&gt;1,"Duplicate route stop",IF(OR($J739="",$K739=""),"Missing delivery window",IF($K739&lt;=$J739,"Invalid delivery window",IF(IFERROR(INDEX('Fleet Roster'!$C$4:$C$103,MATCH($L739,'Fleet Roster'!$A$4:$A$103,0)),"Not found")&lt;&gt;"Active","Driver not active",IF(IFERROR(INDEX('Fleet Roster'!$I$4:$I$103,MATCH($M739,'Fleet Roster'!$E$4:$E$103,0)),"Not found")&lt;&gt;"Active","Vehicle unavailable",IF(AND($T739="Delivered",OR($S739="",$P739="")),"Delivered row incomplete",IF(AND(OR($T739="Attempted",$T739="Exception"),$U739=""),"Missing exception code",IF(OR(NOT(ISNUMBER($N739)),$N739&lt;0,$N739&gt;'Settings'!$B$9),"Invalid package count",IF(OR(NOT(ISNUMBER($O739)),AND($P739&lt;&gt;"",NOT(ISNUMBER($P739))),$O739&lt;0,$O739&gt;'Settings'!$B$10,$P739&lt;0,$P739&gt;'Settings'!$B$10),"Invalid miles",IF($X739&gt;$W739,"COD collected exceeds amount","OK")))))))))))),"Review row")</f>
        <v/>
      </c>
    </row>
    <row r="740">
      <c r="A740" s="51" t="n"/>
      <c r="B740" s="26" t="n"/>
      <c r="C740" s="27" t="n"/>
      <c r="D740" s="26" t="n"/>
      <c r="E740" s="26" t="n"/>
      <c r="F740" s="28" t="n"/>
      <c r="G740" s="26" t="n"/>
      <c r="H740" s="26" t="n"/>
      <c r="I740" s="29" t="n"/>
      <c r="J740" s="30" t="n"/>
      <c r="K740" s="30" t="n"/>
      <c r="L740" s="26" t="n"/>
      <c r="M740" s="26" t="n"/>
      <c r="N740" s="27" t="n"/>
      <c r="O740" s="52" t="n"/>
      <c r="P740" s="52" t="n"/>
      <c r="Q740" s="30" t="n"/>
      <c r="R740" s="30" t="n"/>
      <c r="S740" s="30" t="n"/>
      <c r="T740" s="26" t="n"/>
      <c r="U740" s="26" t="n"/>
      <c r="V740" s="28" t="n"/>
      <c r="W740" s="32" t="n"/>
      <c r="X740" s="32" t="n"/>
      <c r="Y740" s="33">
        <f>IFERROR(IF(OR($R740="",$S740=""),"",ROUND(MOD($S740-$R740,1)*1440,0)),"")</f>
        <v/>
      </c>
      <c r="Z740" s="11">
        <f>IFERROR(IF(OR($T740&lt;&gt;"Delivered",$S740="",$K740=""),"",IF($S740&lt;=$K740,"Yes","No")),"")</f>
        <v/>
      </c>
      <c r="AA740" s="33">
        <f>IFERROR(IF(OR($T740&lt;&gt;"Delivered",$S740="",$K740=""),"",ROUND(MAX(0,($S740-$K740)*1440),0)),"")</f>
        <v/>
      </c>
      <c r="AB740" s="53">
        <f>IFERROR(IF(OR($P740="",$O740=""),"",$P740-$O740),"")</f>
        <v/>
      </c>
      <c r="AC740" s="35">
        <f>IFERROR(IF($P740="","",ROUND($P740*'Settings'!$B$6,2)),"")</f>
        <v/>
      </c>
      <c r="AD740" s="35">
        <f>IFERROR(IF($W740="","",MAX(0,$W740-IF($X740="",0,$X740))),"")</f>
        <v/>
      </c>
      <c r="AE740" s="16">
        <f>IFERROR(IF(COUNTA($A740:$X740)=0,"",IF(OR($A740="",$B740="",$C740="",$D740="",$E740="",$F740="",$G740="",$H740="",$I740="",$L740="",$M740="",$N740="",$T740=""),"Missing required field",IF(COUNTIFS($A$4:$A$1000,$A740,$B$4:$B$1000,$B740,$C$4:$C$1000,$C740)&gt;1,"Duplicate route stop",IF(OR($J740="",$K740=""),"Missing delivery window",IF($K740&lt;=$J740,"Invalid delivery window",IF(IFERROR(INDEX('Fleet Roster'!$C$4:$C$103,MATCH($L740,'Fleet Roster'!$A$4:$A$103,0)),"Not found")&lt;&gt;"Active","Driver not active",IF(IFERROR(INDEX('Fleet Roster'!$I$4:$I$103,MATCH($M740,'Fleet Roster'!$E$4:$E$103,0)),"Not found")&lt;&gt;"Active","Vehicle unavailable",IF(AND($T740="Delivered",OR($S740="",$P740="")),"Delivered row incomplete",IF(AND(OR($T740="Attempted",$T740="Exception"),$U740=""),"Missing exception code",IF(OR(NOT(ISNUMBER($N740)),$N740&lt;0,$N740&gt;'Settings'!$B$9),"Invalid package count",IF(OR(NOT(ISNUMBER($O740)),AND($P740&lt;&gt;"",NOT(ISNUMBER($P740))),$O740&lt;0,$O740&gt;'Settings'!$B$10,$P740&lt;0,$P740&gt;'Settings'!$B$10),"Invalid miles",IF($X740&gt;$W740,"COD collected exceeds amount","OK")))))))))))),"Review row")</f>
        <v/>
      </c>
    </row>
    <row r="741">
      <c r="A741" s="51" t="n"/>
      <c r="B741" s="26" t="n"/>
      <c r="C741" s="27" t="n"/>
      <c r="D741" s="26" t="n"/>
      <c r="E741" s="26" t="n"/>
      <c r="F741" s="28" t="n"/>
      <c r="G741" s="26" t="n"/>
      <c r="H741" s="26" t="n"/>
      <c r="I741" s="29" t="n"/>
      <c r="J741" s="30" t="n"/>
      <c r="K741" s="30" t="n"/>
      <c r="L741" s="26" t="n"/>
      <c r="M741" s="26" t="n"/>
      <c r="N741" s="27" t="n"/>
      <c r="O741" s="52" t="n"/>
      <c r="P741" s="52" t="n"/>
      <c r="Q741" s="30" t="n"/>
      <c r="R741" s="30" t="n"/>
      <c r="S741" s="30" t="n"/>
      <c r="T741" s="26" t="n"/>
      <c r="U741" s="26" t="n"/>
      <c r="V741" s="28" t="n"/>
      <c r="W741" s="32" t="n"/>
      <c r="X741" s="32" t="n"/>
      <c r="Y741" s="33">
        <f>IFERROR(IF(OR($R741="",$S741=""),"",ROUND(MOD($S741-$R741,1)*1440,0)),"")</f>
        <v/>
      </c>
      <c r="Z741" s="11">
        <f>IFERROR(IF(OR($T741&lt;&gt;"Delivered",$S741="",$K741=""),"",IF($S741&lt;=$K741,"Yes","No")),"")</f>
        <v/>
      </c>
      <c r="AA741" s="33">
        <f>IFERROR(IF(OR($T741&lt;&gt;"Delivered",$S741="",$K741=""),"",ROUND(MAX(0,($S741-$K741)*1440),0)),"")</f>
        <v/>
      </c>
      <c r="AB741" s="53">
        <f>IFERROR(IF(OR($P741="",$O741=""),"",$P741-$O741),"")</f>
        <v/>
      </c>
      <c r="AC741" s="35">
        <f>IFERROR(IF($P741="","",ROUND($P741*'Settings'!$B$6,2)),"")</f>
        <v/>
      </c>
      <c r="AD741" s="35">
        <f>IFERROR(IF($W741="","",MAX(0,$W741-IF($X741="",0,$X741))),"")</f>
        <v/>
      </c>
      <c r="AE741" s="16">
        <f>IFERROR(IF(COUNTA($A741:$X741)=0,"",IF(OR($A741="",$B741="",$C741="",$D741="",$E741="",$F741="",$G741="",$H741="",$I741="",$L741="",$M741="",$N741="",$T741=""),"Missing required field",IF(COUNTIFS($A$4:$A$1000,$A741,$B$4:$B$1000,$B741,$C$4:$C$1000,$C741)&gt;1,"Duplicate route stop",IF(OR($J741="",$K741=""),"Missing delivery window",IF($K741&lt;=$J741,"Invalid delivery window",IF(IFERROR(INDEX('Fleet Roster'!$C$4:$C$103,MATCH($L741,'Fleet Roster'!$A$4:$A$103,0)),"Not found")&lt;&gt;"Active","Driver not active",IF(IFERROR(INDEX('Fleet Roster'!$I$4:$I$103,MATCH($M741,'Fleet Roster'!$E$4:$E$103,0)),"Not found")&lt;&gt;"Active","Vehicle unavailable",IF(AND($T741="Delivered",OR($S741="",$P741="")),"Delivered row incomplete",IF(AND(OR($T741="Attempted",$T741="Exception"),$U741=""),"Missing exception code",IF(OR(NOT(ISNUMBER($N741)),$N741&lt;0,$N741&gt;'Settings'!$B$9),"Invalid package count",IF(OR(NOT(ISNUMBER($O741)),AND($P741&lt;&gt;"",NOT(ISNUMBER($P741))),$O741&lt;0,$O741&gt;'Settings'!$B$10,$P741&lt;0,$P741&gt;'Settings'!$B$10),"Invalid miles",IF($X741&gt;$W741,"COD collected exceeds amount","OK")))))))))))),"Review row")</f>
        <v/>
      </c>
    </row>
    <row r="742">
      <c r="A742" s="51" t="n"/>
      <c r="B742" s="26" t="n"/>
      <c r="C742" s="27" t="n"/>
      <c r="D742" s="26" t="n"/>
      <c r="E742" s="26" t="n"/>
      <c r="F742" s="28" t="n"/>
      <c r="G742" s="26" t="n"/>
      <c r="H742" s="26" t="n"/>
      <c r="I742" s="29" t="n"/>
      <c r="J742" s="30" t="n"/>
      <c r="K742" s="30" t="n"/>
      <c r="L742" s="26" t="n"/>
      <c r="M742" s="26" t="n"/>
      <c r="N742" s="27" t="n"/>
      <c r="O742" s="52" t="n"/>
      <c r="P742" s="52" t="n"/>
      <c r="Q742" s="30" t="n"/>
      <c r="R742" s="30" t="n"/>
      <c r="S742" s="30" t="n"/>
      <c r="T742" s="26" t="n"/>
      <c r="U742" s="26" t="n"/>
      <c r="V742" s="28" t="n"/>
      <c r="W742" s="32" t="n"/>
      <c r="X742" s="32" t="n"/>
      <c r="Y742" s="33">
        <f>IFERROR(IF(OR($R742="",$S742=""),"",ROUND(MOD($S742-$R742,1)*1440,0)),"")</f>
        <v/>
      </c>
      <c r="Z742" s="11">
        <f>IFERROR(IF(OR($T742&lt;&gt;"Delivered",$S742="",$K742=""),"",IF($S742&lt;=$K742,"Yes","No")),"")</f>
        <v/>
      </c>
      <c r="AA742" s="33">
        <f>IFERROR(IF(OR($T742&lt;&gt;"Delivered",$S742="",$K742=""),"",ROUND(MAX(0,($S742-$K742)*1440),0)),"")</f>
        <v/>
      </c>
      <c r="AB742" s="53">
        <f>IFERROR(IF(OR($P742="",$O742=""),"",$P742-$O742),"")</f>
        <v/>
      </c>
      <c r="AC742" s="35">
        <f>IFERROR(IF($P742="","",ROUND($P742*'Settings'!$B$6,2)),"")</f>
        <v/>
      </c>
      <c r="AD742" s="35">
        <f>IFERROR(IF($W742="","",MAX(0,$W742-IF($X742="",0,$X742))),"")</f>
        <v/>
      </c>
      <c r="AE742" s="16">
        <f>IFERROR(IF(COUNTA($A742:$X742)=0,"",IF(OR($A742="",$B742="",$C742="",$D742="",$E742="",$F742="",$G742="",$H742="",$I742="",$L742="",$M742="",$N742="",$T742=""),"Missing required field",IF(COUNTIFS($A$4:$A$1000,$A742,$B$4:$B$1000,$B742,$C$4:$C$1000,$C742)&gt;1,"Duplicate route stop",IF(OR($J742="",$K742=""),"Missing delivery window",IF($K742&lt;=$J742,"Invalid delivery window",IF(IFERROR(INDEX('Fleet Roster'!$C$4:$C$103,MATCH($L742,'Fleet Roster'!$A$4:$A$103,0)),"Not found")&lt;&gt;"Active","Driver not active",IF(IFERROR(INDEX('Fleet Roster'!$I$4:$I$103,MATCH($M742,'Fleet Roster'!$E$4:$E$103,0)),"Not found")&lt;&gt;"Active","Vehicle unavailable",IF(AND($T742="Delivered",OR($S742="",$P742="")),"Delivered row incomplete",IF(AND(OR($T742="Attempted",$T742="Exception"),$U742=""),"Missing exception code",IF(OR(NOT(ISNUMBER($N742)),$N742&lt;0,$N742&gt;'Settings'!$B$9),"Invalid package count",IF(OR(NOT(ISNUMBER($O742)),AND($P742&lt;&gt;"",NOT(ISNUMBER($P742))),$O742&lt;0,$O742&gt;'Settings'!$B$10,$P742&lt;0,$P742&gt;'Settings'!$B$10),"Invalid miles",IF($X742&gt;$W742,"COD collected exceeds amount","OK")))))))))))),"Review row")</f>
        <v/>
      </c>
    </row>
    <row r="743">
      <c r="A743" s="51" t="n"/>
      <c r="B743" s="26" t="n"/>
      <c r="C743" s="27" t="n"/>
      <c r="D743" s="26" t="n"/>
      <c r="E743" s="26" t="n"/>
      <c r="F743" s="28" t="n"/>
      <c r="G743" s="26" t="n"/>
      <c r="H743" s="26" t="n"/>
      <c r="I743" s="29" t="n"/>
      <c r="J743" s="30" t="n"/>
      <c r="K743" s="30" t="n"/>
      <c r="L743" s="26" t="n"/>
      <c r="M743" s="26" t="n"/>
      <c r="N743" s="27" t="n"/>
      <c r="O743" s="52" t="n"/>
      <c r="P743" s="52" t="n"/>
      <c r="Q743" s="30" t="n"/>
      <c r="R743" s="30" t="n"/>
      <c r="S743" s="30" t="n"/>
      <c r="T743" s="26" t="n"/>
      <c r="U743" s="26" t="n"/>
      <c r="V743" s="28" t="n"/>
      <c r="W743" s="32" t="n"/>
      <c r="X743" s="32" t="n"/>
      <c r="Y743" s="33">
        <f>IFERROR(IF(OR($R743="",$S743=""),"",ROUND(MOD($S743-$R743,1)*1440,0)),"")</f>
        <v/>
      </c>
      <c r="Z743" s="11">
        <f>IFERROR(IF(OR($T743&lt;&gt;"Delivered",$S743="",$K743=""),"",IF($S743&lt;=$K743,"Yes","No")),"")</f>
        <v/>
      </c>
      <c r="AA743" s="33">
        <f>IFERROR(IF(OR($T743&lt;&gt;"Delivered",$S743="",$K743=""),"",ROUND(MAX(0,($S743-$K743)*1440),0)),"")</f>
        <v/>
      </c>
      <c r="AB743" s="53">
        <f>IFERROR(IF(OR($P743="",$O743=""),"",$P743-$O743),"")</f>
        <v/>
      </c>
      <c r="AC743" s="35">
        <f>IFERROR(IF($P743="","",ROUND($P743*'Settings'!$B$6,2)),"")</f>
        <v/>
      </c>
      <c r="AD743" s="35">
        <f>IFERROR(IF($W743="","",MAX(0,$W743-IF($X743="",0,$X743))),"")</f>
        <v/>
      </c>
      <c r="AE743" s="16">
        <f>IFERROR(IF(COUNTA($A743:$X743)=0,"",IF(OR($A743="",$B743="",$C743="",$D743="",$E743="",$F743="",$G743="",$H743="",$I743="",$L743="",$M743="",$N743="",$T743=""),"Missing required field",IF(COUNTIFS($A$4:$A$1000,$A743,$B$4:$B$1000,$B743,$C$4:$C$1000,$C743)&gt;1,"Duplicate route stop",IF(OR($J743="",$K743=""),"Missing delivery window",IF($K743&lt;=$J743,"Invalid delivery window",IF(IFERROR(INDEX('Fleet Roster'!$C$4:$C$103,MATCH($L743,'Fleet Roster'!$A$4:$A$103,0)),"Not found")&lt;&gt;"Active","Driver not active",IF(IFERROR(INDEX('Fleet Roster'!$I$4:$I$103,MATCH($M743,'Fleet Roster'!$E$4:$E$103,0)),"Not found")&lt;&gt;"Active","Vehicle unavailable",IF(AND($T743="Delivered",OR($S743="",$P743="")),"Delivered row incomplete",IF(AND(OR($T743="Attempted",$T743="Exception"),$U743=""),"Missing exception code",IF(OR(NOT(ISNUMBER($N743)),$N743&lt;0,$N743&gt;'Settings'!$B$9),"Invalid package count",IF(OR(NOT(ISNUMBER($O743)),AND($P743&lt;&gt;"",NOT(ISNUMBER($P743))),$O743&lt;0,$O743&gt;'Settings'!$B$10,$P743&lt;0,$P743&gt;'Settings'!$B$10),"Invalid miles",IF($X743&gt;$W743,"COD collected exceeds amount","OK")))))))))))),"Review row")</f>
        <v/>
      </c>
    </row>
    <row r="744">
      <c r="A744" s="51" t="n"/>
      <c r="B744" s="26" t="n"/>
      <c r="C744" s="27" t="n"/>
      <c r="D744" s="26" t="n"/>
      <c r="E744" s="26" t="n"/>
      <c r="F744" s="28" t="n"/>
      <c r="G744" s="26" t="n"/>
      <c r="H744" s="26" t="n"/>
      <c r="I744" s="29" t="n"/>
      <c r="J744" s="30" t="n"/>
      <c r="K744" s="30" t="n"/>
      <c r="L744" s="26" t="n"/>
      <c r="M744" s="26" t="n"/>
      <c r="N744" s="27" t="n"/>
      <c r="O744" s="52" t="n"/>
      <c r="P744" s="52" t="n"/>
      <c r="Q744" s="30" t="n"/>
      <c r="R744" s="30" t="n"/>
      <c r="S744" s="30" t="n"/>
      <c r="T744" s="26" t="n"/>
      <c r="U744" s="26" t="n"/>
      <c r="V744" s="28" t="n"/>
      <c r="W744" s="32" t="n"/>
      <c r="X744" s="32" t="n"/>
      <c r="Y744" s="33">
        <f>IFERROR(IF(OR($R744="",$S744=""),"",ROUND(MOD($S744-$R744,1)*1440,0)),"")</f>
        <v/>
      </c>
      <c r="Z744" s="11">
        <f>IFERROR(IF(OR($T744&lt;&gt;"Delivered",$S744="",$K744=""),"",IF($S744&lt;=$K744,"Yes","No")),"")</f>
        <v/>
      </c>
      <c r="AA744" s="33">
        <f>IFERROR(IF(OR($T744&lt;&gt;"Delivered",$S744="",$K744=""),"",ROUND(MAX(0,($S744-$K744)*1440),0)),"")</f>
        <v/>
      </c>
      <c r="AB744" s="53">
        <f>IFERROR(IF(OR($P744="",$O744=""),"",$P744-$O744),"")</f>
        <v/>
      </c>
      <c r="AC744" s="35">
        <f>IFERROR(IF($P744="","",ROUND($P744*'Settings'!$B$6,2)),"")</f>
        <v/>
      </c>
      <c r="AD744" s="35">
        <f>IFERROR(IF($W744="","",MAX(0,$W744-IF($X744="",0,$X744))),"")</f>
        <v/>
      </c>
      <c r="AE744" s="16">
        <f>IFERROR(IF(COUNTA($A744:$X744)=0,"",IF(OR($A744="",$B744="",$C744="",$D744="",$E744="",$F744="",$G744="",$H744="",$I744="",$L744="",$M744="",$N744="",$T744=""),"Missing required field",IF(COUNTIFS($A$4:$A$1000,$A744,$B$4:$B$1000,$B744,$C$4:$C$1000,$C744)&gt;1,"Duplicate route stop",IF(OR($J744="",$K744=""),"Missing delivery window",IF($K744&lt;=$J744,"Invalid delivery window",IF(IFERROR(INDEX('Fleet Roster'!$C$4:$C$103,MATCH($L744,'Fleet Roster'!$A$4:$A$103,0)),"Not found")&lt;&gt;"Active","Driver not active",IF(IFERROR(INDEX('Fleet Roster'!$I$4:$I$103,MATCH($M744,'Fleet Roster'!$E$4:$E$103,0)),"Not found")&lt;&gt;"Active","Vehicle unavailable",IF(AND($T744="Delivered",OR($S744="",$P744="")),"Delivered row incomplete",IF(AND(OR($T744="Attempted",$T744="Exception"),$U744=""),"Missing exception code",IF(OR(NOT(ISNUMBER($N744)),$N744&lt;0,$N744&gt;'Settings'!$B$9),"Invalid package count",IF(OR(NOT(ISNUMBER($O744)),AND($P744&lt;&gt;"",NOT(ISNUMBER($P744))),$O744&lt;0,$O744&gt;'Settings'!$B$10,$P744&lt;0,$P744&gt;'Settings'!$B$10),"Invalid miles",IF($X744&gt;$W744,"COD collected exceeds amount","OK")))))))))))),"Review row")</f>
        <v/>
      </c>
    </row>
    <row r="745">
      <c r="A745" s="51" t="n"/>
      <c r="B745" s="26" t="n"/>
      <c r="C745" s="27" t="n"/>
      <c r="D745" s="26" t="n"/>
      <c r="E745" s="26" t="n"/>
      <c r="F745" s="28" t="n"/>
      <c r="G745" s="26" t="n"/>
      <c r="H745" s="26" t="n"/>
      <c r="I745" s="29" t="n"/>
      <c r="J745" s="30" t="n"/>
      <c r="K745" s="30" t="n"/>
      <c r="L745" s="26" t="n"/>
      <c r="M745" s="26" t="n"/>
      <c r="N745" s="27" t="n"/>
      <c r="O745" s="52" t="n"/>
      <c r="P745" s="52" t="n"/>
      <c r="Q745" s="30" t="n"/>
      <c r="R745" s="30" t="n"/>
      <c r="S745" s="30" t="n"/>
      <c r="T745" s="26" t="n"/>
      <c r="U745" s="26" t="n"/>
      <c r="V745" s="28" t="n"/>
      <c r="W745" s="32" t="n"/>
      <c r="X745" s="32" t="n"/>
      <c r="Y745" s="33">
        <f>IFERROR(IF(OR($R745="",$S745=""),"",ROUND(MOD($S745-$R745,1)*1440,0)),"")</f>
        <v/>
      </c>
      <c r="Z745" s="11">
        <f>IFERROR(IF(OR($T745&lt;&gt;"Delivered",$S745="",$K745=""),"",IF($S745&lt;=$K745,"Yes","No")),"")</f>
        <v/>
      </c>
      <c r="AA745" s="33">
        <f>IFERROR(IF(OR($T745&lt;&gt;"Delivered",$S745="",$K745=""),"",ROUND(MAX(0,($S745-$K745)*1440),0)),"")</f>
        <v/>
      </c>
      <c r="AB745" s="53">
        <f>IFERROR(IF(OR($P745="",$O745=""),"",$P745-$O745),"")</f>
        <v/>
      </c>
      <c r="AC745" s="35">
        <f>IFERROR(IF($P745="","",ROUND($P745*'Settings'!$B$6,2)),"")</f>
        <v/>
      </c>
      <c r="AD745" s="35">
        <f>IFERROR(IF($W745="","",MAX(0,$W745-IF($X745="",0,$X745))),"")</f>
        <v/>
      </c>
      <c r="AE745" s="16">
        <f>IFERROR(IF(COUNTA($A745:$X745)=0,"",IF(OR($A745="",$B745="",$C745="",$D745="",$E745="",$F745="",$G745="",$H745="",$I745="",$L745="",$M745="",$N745="",$T745=""),"Missing required field",IF(COUNTIFS($A$4:$A$1000,$A745,$B$4:$B$1000,$B745,$C$4:$C$1000,$C745)&gt;1,"Duplicate route stop",IF(OR($J745="",$K745=""),"Missing delivery window",IF($K745&lt;=$J745,"Invalid delivery window",IF(IFERROR(INDEX('Fleet Roster'!$C$4:$C$103,MATCH($L745,'Fleet Roster'!$A$4:$A$103,0)),"Not found")&lt;&gt;"Active","Driver not active",IF(IFERROR(INDEX('Fleet Roster'!$I$4:$I$103,MATCH($M745,'Fleet Roster'!$E$4:$E$103,0)),"Not found")&lt;&gt;"Active","Vehicle unavailable",IF(AND($T745="Delivered",OR($S745="",$P745="")),"Delivered row incomplete",IF(AND(OR($T745="Attempted",$T745="Exception"),$U745=""),"Missing exception code",IF(OR(NOT(ISNUMBER($N745)),$N745&lt;0,$N745&gt;'Settings'!$B$9),"Invalid package count",IF(OR(NOT(ISNUMBER($O745)),AND($P745&lt;&gt;"",NOT(ISNUMBER($P745))),$O745&lt;0,$O745&gt;'Settings'!$B$10,$P745&lt;0,$P745&gt;'Settings'!$B$10),"Invalid miles",IF($X745&gt;$W745,"COD collected exceeds amount","OK")))))))))))),"Review row")</f>
        <v/>
      </c>
    </row>
    <row r="746">
      <c r="A746" s="51" t="n"/>
      <c r="B746" s="26" t="n"/>
      <c r="C746" s="27" t="n"/>
      <c r="D746" s="26" t="n"/>
      <c r="E746" s="26" t="n"/>
      <c r="F746" s="28" t="n"/>
      <c r="G746" s="26" t="n"/>
      <c r="H746" s="26" t="n"/>
      <c r="I746" s="29" t="n"/>
      <c r="J746" s="30" t="n"/>
      <c r="K746" s="30" t="n"/>
      <c r="L746" s="26" t="n"/>
      <c r="M746" s="26" t="n"/>
      <c r="N746" s="27" t="n"/>
      <c r="O746" s="52" t="n"/>
      <c r="P746" s="52" t="n"/>
      <c r="Q746" s="30" t="n"/>
      <c r="R746" s="30" t="n"/>
      <c r="S746" s="30" t="n"/>
      <c r="T746" s="26" t="n"/>
      <c r="U746" s="26" t="n"/>
      <c r="V746" s="28" t="n"/>
      <c r="W746" s="32" t="n"/>
      <c r="X746" s="32" t="n"/>
      <c r="Y746" s="33">
        <f>IFERROR(IF(OR($R746="",$S746=""),"",ROUND(MOD($S746-$R746,1)*1440,0)),"")</f>
        <v/>
      </c>
      <c r="Z746" s="11">
        <f>IFERROR(IF(OR($T746&lt;&gt;"Delivered",$S746="",$K746=""),"",IF($S746&lt;=$K746,"Yes","No")),"")</f>
        <v/>
      </c>
      <c r="AA746" s="33">
        <f>IFERROR(IF(OR($T746&lt;&gt;"Delivered",$S746="",$K746=""),"",ROUND(MAX(0,($S746-$K746)*1440),0)),"")</f>
        <v/>
      </c>
      <c r="AB746" s="53">
        <f>IFERROR(IF(OR($P746="",$O746=""),"",$P746-$O746),"")</f>
        <v/>
      </c>
      <c r="AC746" s="35">
        <f>IFERROR(IF($P746="","",ROUND($P746*'Settings'!$B$6,2)),"")</f>
        <v/>
      </c>
      <c r="AD746" s="35">
        <f>IFERROR(IF($W746="","",MAX(0,$W746-IF($X746="",0,$X746))),"")</f>
        <v/>
      </c>
      <c r="AE746" s="16">
        <f>IFERROR(IF(COUNTA($A746:$X746)=0,"",IF(OR($A746="",$B746="",$C746="",$D746="",$E746="",$F746="",$G746="",$H746="",$I746="",$L746="",$M746="",$N746="",$T746=""),"Missing required field",IF(COUNTIFS($A$4:$A$1000,$A746,$B$4:$B$1000,$B746,$C$4:$C$1000,$C746)&gt;1,"Duplicate route stop",IF(OR($J746="",$K746=""),"Missing delivery window",IF($K746&lt;=$J746,"Invalid delivery window",IF(IFERROR(INDEX('Fleet Roster'!$C$4:$C$103,MATCH($L746,'Fleet Roster'!$A$4:$A$103,0)),"Not found")&lt;&gt;"Active","Driver not active",IF(IFERROR(INDEX('Fleet Roster'!$I$4:$I$103,MATCH($M746,'Fleet Roster'!$E$4:$E$103,0)),"Not found")&lt;&gt;"Active","Vehicle unavailable",IF(AND($T746="Delivered",OR($S746="",$P746="")),"Delivered row incomplete",IF(AND(OR($T746="Attempted",$T746="Exception"),$U746=""),"Missing exception code",IF(OR(NOT(ISNUMBER($N746)),$N746&lt;0,$N746&gt;'Settings'!$B$9),"Invalid package count",IF(OR(NOT(ISNUMBER($O746)),AND($P746&lt;&gt;"",NOT(ISNUMBER($P746))),$O746&lt;0,$O746&gt;'Settings'!$B$10,$P746&lt;0,$P746&gt;'Settings'!$B$10),"Invalid miles",IF($X746&gt;$W746,"COD collected exceeds amount","OK")))))))))))),"Review row")</f>
        <v/>
      </c>
    </row>
    <row r="747">
      <c r="A747" s="51" t="n"/>
      <c r="B747" s="26" t="n"/>
      <c r="C747" s="27" t="n"/>
      <c r="D747" s="26" t="n"/>
      <c r="E747" s="26" t="n"/>
      <c r="F747" s="28" t="n"/>
      <c r="G747" s="26" t="n"/>
      <c r="H747" s="26" t="n"/>
      <c r="I747" s="29" t="n"/>
      <c r="J747" s="30" t="n"/>
      <c r="K747" s="30" t="n"/>
      <c r="L747" s="26" t="n"/>
      <c r="M747" s="26" t="n"/>
      <c r="N747" s="27" t="n"/>
      <c r="O747" s="52" t="n"/>
      <c r="P747" s="52" t="n"/>
      <c r="Q747" s="30" t="n"/>
      <c r="R747" s="30" t="n"/>
      <c r="S747" s="30" t="n"/>
      <c r="T747" s="26" t="n"/>
      <c r="U747" s="26" t="n"/>
      <c r="V747" s="28" t="n"/>
      <c r="W747" s="32" t="n"/>
      <c r="X747" s="32" t="n"/>
      <c r="Y747" s="33">
        <f>IFERROR(IF(OR($R747="",$S747=""),"",ROUND(MOD($S747-$R747,1)*1440,0)),"")</f>
        <v/>
      </c>
      <c r="Z747" s="11">
        <f>IFERROR(IF(OR($T747&lt;&gt;"Delivered",$S747="",$K747=""),"",IF($S747&lt;=$K747,"Yes","No")),"")</f>
        <v/>
      </c>
      <c r="AA747" s="33">
        <f>IFERROR(IF(OR($T747&lt;&gt;"Delivered",$S747="",$K747=""),"",ROUND(MAX(0,($S747-$K747)*1440),0)),"")</f>
        <v/>
      </c>
      <c r="AB747" s="53">
        <f>IFERROR(IF(OR($P747="",$O747=""),"",$P747-$O747),"")</f>
        <v/>
      </c>
      <c r="AC747" s="35">
        <f>IFERROR(IF($P747="","",ROUND($P747*'Settings'!$B$6,2)),"")</f>
        <v/>
      </c>
      <c r="AD747" s="35">
        <f>IFERROR(IF($W747="","",MAX(0,$W747-IF($X747="",0,$X747))),"")</f>
        <v/>
      </c>
      <c r="AE747" s="16">
        <f>IFERROR(IF(COUNTA($A747:$X747)=0,"",IF(OR($A747="",$B747="",$C747="",$D747="",$E747="",$F747="",$G747="",$H747="",$I747="",$L747="",$M747="",$N747="",$T747=""),"Missing required field",IF(COUNTIFS($A$4:$A$1000,$A747,$B$4:$B$1000,$B747,$C$4:$C$1000,$C747)&gt;1,"Duplicate route stop",IF(OR($J747="",$K747=""),"Missing delivery window",IF($K747&lt;=$J747,"Invalid delivery window",IF(IFERROR(INDEX('Fleet Roster'!$C$4:$C$103,MATCH($L747,'Fleet Roster'!$A$4:$A$103,0)),"Not found")&lt;&gt;"Active","Driver not active",IF(IFERROR(INDEX('Fleet Roster'!$I$4:$I$103,MATCH($M747,'Fleet Roster'!$E$4:$E$103,0)),"Not found")&lt;&gt;"Active","Vehicle unavailable",IF(AND($T747="Delivered",OR($S747="",$P747="")),"Delivered row incomplete",IF(AND(OR($T747="Attempted",$T747="Exception"),$U747=""),"Missing exception code",IF(OR(NOT(ISNUMBER($N747)),$N747&lt;0,$N747&gt;'Settings'!$B$9),"Invalid package count",IF(OR(NOT(ISNUMBER($O747)),AND($P747&lt;&gt;"",NOT(ISNUMBER($P747))),$O747&lt;0,$O747&gt;'Settings'!$B$10,$P747&lt;0,$P747&gt;'Settings'!$B$10),"Invalid miles",IF($X747&gt;$W747,"COD collected exceeds amount","OK")))))))))))),"Review row")</f>
        <v/>
      </c>
    </row>
    <row r="748">
      <c r="A748" s="51" t="n"/>
      <c r="B748" s="26" t="n"/>
      <c r="C748" s="27" t="n"/>
      <c r="D748" s="26" t="n"/>
      <c r="E748" s="26" t="n"/>
      <c r="F748" s="28" t="n"/>
      <c r="G748" s="26" t="n"/>
      <c r="H748" s="26" t="n"/>
      <c r="I748" s="29" t="n"/>
      <c r="J748" s="30" t="n"/>
      <c r="K748" s="30" t="n"/>
      <c r="L748" s="26" t="n"/>
      <c r="M748" s="26" t="n"/>
      <c r="N748" s="27" t="n"/>
      <c r="O748" s="52" t="n"/>
      <c r="P748" s="52" t="n"/>
      <c r="Q748" s="30" t="n"/>
      <c r="R748" s="30" t="n"/>
      <c r="S748" s="30" t="n"/>
      <c r="T748" s="26" t="n"/>
      <c r="U748" s="26" t="n"/>
      <c r="V748" s="28" t="n"/>
      <c r="W748" s="32" t="n"/>
      <c r="X748" s="32" t="n"/>
      <c r="Y748" s="33">
        <f>IFERROR(IF(OR($R748="",$S748=""),"",ROUND(MOD($S748-$R748,1)*1440,0)),"")</f>
        <v/>
      </c>
      <c r="Z748" s="11">
        <f>IFERROR(IF(OR($T748&lt;&gt;"Delivered",$S748="",$K748=""),"",IF($S748&lt;=$K748,"Yes","No")),"")</f>
        <v/>
      </c>
      <c r="AA748" s="33">
        <f>IFERROR(IF(OR($T748&lt;&gt;"Delivered",$S748="",$K748=""),"",ROUND(MAX(0,($S748-$K748)*1440),0)),"")</f>
        <v/>
      </c>
      <c r="AB748" s="53">
        <f>IFERROR(IF(OR($P748="",$O748=""),"",$P748-$O748),"")</f>
        <v/>
      </c>
      <c r="AC748" s="35">
        <f>IFERROR(IF($P748="","",ROUND($P748*'Settings'!$B$6,2)),"")</f>
        <v/>
      </c>
      <c r="AD748" s="35">
        <f>IFERROR(IF($W748="","",MAX(0,$W748-IF($X748="",0,$X748))),"")</f>
        <v/>
      </c>
      <c r="AE748" s="16">
        <f>IFERROR(IF(COUNTA($A748:$X748)=0,"",IF(OR($A748="",$B748="",$C748="",$D748="",$E748="",$F748="",$G748="",$H748="",$I748="",$L748="",$M748="",$N748="",$T748=""),"Missing required field",IF(COUNTIFS($A$4:$A$1000,$A748,$B$4:$B$1000,$B748,$C$4:$C$1000,$C748)&gt;1,"Duplicate route stop",IF(OR($J748="",$K748=""),"Missing delivery window",IF($K748&lt;=$J748,"Invalid delivery window",IF(IFERROR(INDEX('Fleet Roster'!$C$4:$C$103,MATCH($L748,'Fleet Roster'!$A$4:$A$103,0)),"Not found")&lt;&gt;"Active","Driver not active",IF(IFERROR(INDEX('Fleet Roster'!$I$4:$I$103,MATCH($M748,'Fleet Roster'!$E$4:$E$103,0)),"Not found")&lt;&gt;"Active","Vehicle unavailable",IF(AND($T748="Delivered",OR($S748="",$P748="")),"Delivered row incomplete",IF(AND(OR($T748="Attempted",$T748="Exception"),$U748=""),"Missing exception code",IF(OR(NOT(ISNUMBER($N748)),$N748&lt;0,$N748&gt;'Settings'!$B$9),"Invalid package count",IF(OR(NOT(ISNUMBER($O748)),AND($P748&lt;&gt;"",NOT(ISNUMBER($P748))),$O748&lt;0,$O748&gt;'Settings'!$B$10,$P748&lt;0,$P748&gt;'Settings'!$B$10),"Invalid miles",IF($X748&gt;$W748,"COD collected exceeds amount","OK")))))))))))),"Review row")</f>
        <v/>
      </c>
    </row>
    <row r="749">
      <c r="A749" s="51" t="n"/>
      <c r="B749" s="26" t="n"/>
      <c r="C749" s="27" t="n"/>
      <c r="D749" s="26" t="n"/>
      <c r="E749" s="26" t="n"/>
      <c r="F749" s="28" t="n"/>
      <c r="G749" s="26" t="n"/>
      <c r="H749" s="26" t="n"/>
      <c r="I749" s="29" t="n"/>
      <c r="J749" s="30" t="n"/>
      <c r="K749" s="30" t="n"/>
      <c r="L749" s="26" t="n"/>
      <c r="M749" s="26" t="n"/>
      <c r="N749" s="27" t="n"/>
      <c r="O749" s="52" t="n"/>
      <c r="P749" s="52" t="n"/>
      <c r="Q749" s="30" t="n"/>
      <c r="R749" s="30" t="n"/>
      <c r="S749" s="30" t="n"/>
      <c r="T749" s="26" t="n"/>
      <c r="U749" s="26" t="n"/>
      <c r="V749" s="28" t="n"/>
      <c r="W749" s="32" t="n"/>
      <c r="X749" s="32" t="n"/>
      <c r="Y749" s="33">
        <f>IFERROR(IF(OR($R749="",$S749=""),"",ROUND(MOD($S749-$R749,1)*1440,0)),"")</f>
        <v/>
      </c>
      <c r="Z749" s="11">
        <f>IFERROR(IF(OR($T749&lt;&gt;"Delivered",$S749="",$K749=""),"",IF($S749&lt;=$K749,"Yes","No")),"")</f>
        <v/>
      </c>
      <c r="AA749" s="33">
        <f>IFERROR(IF(OR($T749&lt;&gt;"Delivered",$S749="",$K749=""),"",ROUND(MAX(0,($S749-$K749)*1440),0)),"")</f>
        <v/>
      </c>
      <c r="AB749" s="53">
        <f>IFERROR(IF(OR($P749="",$O749=""),"",$P749-$O749),"")</f>
        <v/>
      </c>
      <c r="AC749" s="35">
        <f>IFERROR(IF($P749="","",ROUND($P749*'Settings'!$B$6,2)),"")</f>
        <v/>
      </c>
      <c r="AD749" s="35">
        <f>IFERROR(IF($W749="","",MAX(0,$W749-IF($X749="",0,$X749))),"")</f>
        <v/>
      </c>
      <c r="AE749" s="16">
        <f>IFERROR(IF(COUNTA($A749:$X749)=0,"",IF(OR($A749="",$B749="",$C749="",$D749="",$E749="",$F749="",$G749="",$H749="",$I749="",$L749="",$M749="",$N749="",$T749=""),"Missing required field",IF(COUNTIFS($A$4:$A$1000,$A749,$B$4:$B$1000,$B749,$C$4:$C$1000,$C749)&gt;1,"Duplicate route stop",IF(OR($J749="",$K749=""),"Missing delivery window",IF($K749&lt;=$J749,"Invalid delivery window",IF(IFERROR(INDEX('Fleet Roster'!$C$4:$C$103,MATCH($L749,'Fleet Roster'!$A$4:$A$103,0)),"Not found")&lt;&gt;"Active","Driver not active",IF(IFERROR(INDEX('Fleet Roster'!$I$4:$I$103,MATCH($M749,'Fleet Roster'!$E$4:$E$103,0)),"Not found")&lt;&gt;"Active","Vehicle unavailable",IF(AND($T749="Delivered",OR($S749="",$P749="")),"Delivered row incomplete",IF(AND(OR($T749="Attempted",$T749="Exception"),$U749=""),"Missing exception code",IF(OR(NOT(ISNUMBER($N749)),$N749&lt;0,$N749&gt;'Settings'!$B$9),"Invalid package count",IF(OR(NOT(ISNUMBER($O749)),AND($P749&lt;&gt;"",NOT(ISNUMBER($P749))),$O749&lt;0,$O749&gt;'Settings'!$B$10,$P749&lt;0,$P749&gt;'Settings'!$B$10),"Invalid miles",IF($X749&gt;$W749,"COD collected exceeds amount","OK")))))))))))),"Review row")</f>
        <v/>
      </c>
    </row>
    <row r="750">
      <c r="A750" s="51" t="n"/>
      <c r="B750" s="26" t="n"/>
      <c r="C750" s="27" t="n"/>
      <c r="D750" s="26" t="n"/>
      <c r="E750" s="26" t="n"/>
      <c r="F750" s="28" t="n"/>
      <c r="G750" s="26" t="n"/>
      <c r="H750" s="26" t="n"/>
      <c r="I750" s="29" t="n"/>
      <c r="J750" s="30" t="n"/>
      <c r="K750" s="30" t="n"/>
      <c r="L750" s="26" t="n"/>
      <c r="M750" s="26" t="n"/>
      <c r="N750" s="27" t="n"/>
      <c r="O750" s="52" t="n"/>
      <c r="P750" s="52" t="n"/>
      <c r="Q750" s="30" t="n"/>
      <c r="R750" s="30" t="n"/>
      <c r="S750" s="30" t="n"/>
      <c r="T750" s="26" t="n"/>
      <c r="U750" s="26" t="n"/>
      <c r="V750" s="28" t="n"/>
      <c r="W750" s="32" t="n"/>
      <c r="X750" s="32" t="n"/>
      <c r="Y750" s="33">
        <f>IFERROR(IF(OR($R750="",$S750=""),"",ROUND(MOD($S750-$R750,1)*1440,0)),"")</f>
        <v/>
      </c>
      <c r="Z750" s="11">
        <f>IFERROR(IF(OR($T750&lt;&gt;"Delivered",$S750="",$K750=""),"",IF($S750&lt;=$K750,"Yes","No")),"")</f>
        <v/>
      </c>
      <c r="AA750" s="33">
        <f>IFERROR(IF(OR($T750&lt;&gt;"Delivered",$S750="",$K750=""),"",ROUND(MAX(0,($S750-$K750)*1440),0)),"")</f>
        <v/>
      </c>
      <c r="AB750" s="53">
        <f>IFERROR(IF(OR($P750="",$O750=""),"",$P750-$O750),"")</f>
        <v/>
      </c>
      <c r="AC750" s="35">
        <f>IFERROR(IF($P750="","",ROUND($P750*'Settings'!$B$6,2)),"")</f>
        <v/>
      </c>
      <c r="AD750" s="35">
        <f>IFERROR(IF($W750="","",MAX(0,$W750-IF($X750="",0,$X750))),"")</f>
        <v/>
      </c>
      <c r="AE750" s="16">
        <f>IFERROR(IF(COUNTA($A750:$X750)=0,"",IF(OR($A750="",$B750="",$C750="",$D750="",$E750="",$F750="",$G750="",$H750="",$I750="",$L750="",$M750="",$N750="",$T750=""),"Missing required field",IF(COUNTIFS($A$4:$A$1000,$A750,$B$4:$B$1000,$B750,$C$4:$C$1000,$C750)&gt;1,"Duplicate route stop",IF(OR($J750="",$K750=""),"Missing delivery window",IF($K750&lt;=$J750,"Invalid delivery window",IF(IFERROR(INDEX('Fleet Roster'!$C$4:$C$103,MATCH($L750,'Fleet Roster'!$A$4:$A$103,0)),"Not found")&lt;&gt;"Active","Driver not active",IF(IFERROR(INDEX('Fleet Roster'!$I$4:$I$103,MATCH($M750,'Fleet Roster'!$E$4:$E$103,0)),"Not found")&lt;&gt;"Active","Vehicle unavailable",IF(AND($T750="Delivered",OR($S750="",$P750="")),"Delivered row incomplete",IF(AND(OR($T750="Attempted",$T750="Exception"),$U750=""),"Missing exception code",IF(OR(NOT(ISNUMBER($N750)),$N750&lt;0,$N750&gt;'Settings'!$B$9),"Invalid package count",IF(OR(NOT(ISNUMBER($O750)),AND($P750&lt;&gt;"",NOT(ISNUMBER($P750))),$O750&lt;0,$O750&gt;'Settings'!$B$10,$P750&lt;0,$P750&gt;'Settings'!$B$10),"Invalid miles",IF($X750&gt;$W750,"COD collected exceeds amount","OK")))))))))))),"Review row")</f>
        <v/>
      </c>
    </row>
    <row r="751">
      <c r="A751" s="51" t="n"/>
      <c r="B751" s="26" t="n"/>
      <c r="C751" s="27" t="n"/>
      <c r="D751" s="26" t="n"/>
      <c r="E751" s="26" t="n"/>
      <c r="F751" s="28" t="n"/>
      <c r="G751" s="26" t="n"/>
      <c r="H751" s="26" t="n"/>
      <c r="I751" s="29" t="n"/>
      <c r="J751" s="30" t="n"/>
      <c r="K751" s="30" t="n"/>
      <c r="L751" s="26" t="n"/>
      <c r="M751" s="26" t="n"/>
      <c r="N751" s="27" t="n"/>
      <c r="O751" s="52" t="n"/>
      <c r="P751" s="52" t="n"/>
      <c r="Q751" s="30" t="n"/>
      <c r="R751" s="30" t="n"/>
      <c r="S751" s="30" t="n"/>
      <c r="T751" s="26" t="n"/>
      <c r="U751" s="26" t="n"/>
      <c r="V751" s="28" t="n"/>
      <c r="W751" s="32" t="n"/>
      <c r="X751" s="32" t="n"/>
      <c r="Y751" s="33">
        <f>IFERROR(IF(OR($R751="",$S751=""),"",ROUND(MOD($S751-$R751,1)*1440,0)),"")</f>
        <v/>
      </c>
      <c r="Z751" s="11">
        <f>IFERROR(IF(OR($T751&lt;&gt;"Delivered",$S751="",$K751=""),"",IF($S751&lt;=$K751,"Yes","No")),"")</f>
        <v/>
      </c>
      <c r="AA751" s="33">
        <f>IFERROR(IF(OR($T751&lt;&gt;"Delivered",$S751="",$K751=""),"",ROUND(MAX(0,($S751-$K751)*1440),0)),"")</f>
        <v/>
      </c>
      <c r="AB751" s="53">
        <f>IFERROR(IF(OR($P751="",$O751=""),"",$P751-$O751),"")</f>
        <v/>
      </c>
      <c r="AC751" s="35">
        <f>IFERROR(IF($P751="","",ROUND($P751*'Settings'!$B$6,2)),"")</f>
        <v/>
      </c>
      <c r="AD751" s="35">
        <f>IFERROR(IF($W751="","",MAX(0,$W751-IF($X751="",0,$X751))),"")</f>
        <v/>
      </c>
      <c r="AE751" s="16">
        <f>IFERROR(IF(COUNTA($A751:$X751)=0,"",IF(OR($A751="",$B751="",$C751="",$D751="",$E751="",$F751="",$G751="",$H751="",$I751="",$L751="",$M751="",$N751="",$T751=""),"Missing required field",IF(COUNTIFS($A$4:$A$1000,$A751,$B$4:$B$1000,$B751,$C$4:$C$1000,$C751)&gt;1,"Duplicate route stop",IF(OR($J751="",$K751=""),"Missing delivery window",IF($K751&lt;=$J751,"Invalid delivery window",IF(IFERROR(INDEX('Fleet Roster'!$C$4:$C$103,MATCH($L751,'Fleet Roster'!$A$4:$A$103,0)),"Not found")&lt;&gt;"Active","Driver not active",IF(IFERROR(INDEX('Fleet Roster'!$I$4:$I$103,MATCH($M751,'Fleet Roster'!$E$4:$E$103,0)),"Not found")&lt;&gt;"Active","Vehicle unavailable",IF(AND($T751="Delivered",OR($S751="",$P751="")),"Delivered row incomplete",IF(AND(OR($T751="Attempted",$T751="Exception"),$U751=""),"Missing exception code",IF(OR(NOT(ISNUMBER($N751)),$N751&lt;0,$N751&gt;'Settings'!$B$9),"Invalid package count",IF(OR(NOT(ISNUMBER($O751)),AND($P751&lt;&gt;"",NOT(ISNUMBER($P751))),$O751&lt;0,$O751&gt;'Settings'!$B$10,$P751&lt;0,$P751&gt;'Settings'!$B$10),"Invalid miles",IF($X751&gt;$W751,"COD collected exceeds amount","OK")))))))))))),"Review row")</f>
        <v/>
      </c>
    </row>
    <row r="752">
      <c r="A752" s="51" t="n"/>
      <c r="B752" s="26" t="n"/>
      <c r="C752" s="27" t="n"/>
      <c r="D752" s="26" t="n"/>
      <c r="E752" s="26" t="n"/>
      <c r="F752" s="28" t="n"/>
      <c r="G752" s="26" t="n"/>
      <c r="H752" s="26" t="n"/>
      <c r="I752" s="29" t="n"/>
      <c r="J752" s="30" t="n"/>
      <c r="K752" s="30" t="n"/>
      <c r="L752" s="26" t="n"/>
      <c r="M752" s="26" t="n"/>
      <c r="N752" s="27" t="n"/>
      <c r="O752" s="52" t="n"/>
      <c r="P752" s="52" t="n"/>
      <c r="Q752" s="30" t="n"/>
      <c r="R752" s="30" t="n"/>
      <c r="S752" s="30" t="n"/>
      <c r="T752" s="26" t="n"/>
      <c r="U752" s="26" t="n"/>
      <c r="V752" s="28" t="n"/>
      <c r="W752" s="32" t="n"/>
      <c r="X752" s="32" t="n"/>
      <c r="Y752" s="33">
        <f>IFERROR(IF(OR($R752="",$S752=""),"",ROUND(MOD($S752-$R752,1)*1440,0)),"")</f>
        <v/>
      </c>
      <c r="Z752" s="11">
        <f>IFERROR(IF(OR($T752&lt;&gt;"Delivered",$S752="",$K752=""),"",IF($S752&lt;=$K752,"Yes","No")),"")</f>
        <v/>
      </c>
      <c r="AA752" s="33">
        <f>IFERROR(IF(OR($T752&lt;&gt;"Delivered",$S752="",$K752=""),"",ROUND(MAX(0,($S752-$K752)*1440),0)),"")</f>
        <v/>
      </c>
      <c r="AB752" s="53">
        <f>IFERROR(IF(OR($P752="",$O752=""),"",$P752-$O752),"")</f>
        <v/>
      </c>
      <c r="AC752" s="35">
        <f>IFERROR(IF($P752="","",ROUND($P752*'Settings'!$B$6,2)),"")</f>
        <v/>
      </c>
      <c r="AD752" s="35">
        <f>IFERROR(IF($W752="","",MAX(0,$W752-IF($X752="",0,$X752))),"")</f>
        <v/>
      </c>
      <c r="AE752" s="16">
        <f>IFERROR(IF(COUNTA($A752:$X752)=0,"",IF(OR($A752="",$B752="",$C752="",$D752="",$E752="",$F752="",$G752="",$H752="",$I752="",$L752="",$M752="",$N752="",$T752=""),"Missing required field",IF(COUNTIFS($A$4:$A$1000,$A752,$B$4:$B$1000,$B752,$C$4:$C$1000,$C752)&gt;1,"Duplicate route stop",IF(OR($J752="",$K752=""),"Missing delivery window",IF($K752&lt;=$J752,"Invalid delivery window",IF(IFERROR(INDEX('Fleet Roster'!$C$4:$C$103,MATCH($L752,'Fleet Roster'!$A$4:$A$103,0)),"Not found")&lt;&gt;"Active","Driver not active",IF(IFERROR(INDEX('Fleet Roster'!$I$4:$I$103,MATCH($M752,'Fleet Roster'!$E$4:$E$103,0)),"Not found")&lt;&gt;"Active","Vehicle unavailable",IF(AND($T752="Delivered",OR($S752="",$P752="")),"Delivered row incomplete",IF(AND(OR($T752="Attempted",$T752="Exception"),$U752=""),"Missing exception code",IF(OR(NOT(ISNUMBER($N752)),$N752&lt;0,$N752&gt;'Settings'!$B$9),"Invalid package count",IF(OR(NOT(ISNUMBER($O752)),AND($P752&lt;&gt;"",NOT(ISNUMBER($P752))),$O752&lt;0,$O752&gt;'Settings'!$B$10,$P752&lt;0,$P752&gt;'Settings'!$B$10),"Invalid miles",IF($X752&gt;$W752,"COD collected exceeds amount","OK")))))))))))),"Review row")</f>
        <v/>
      </c>
    </row>
    <row r="753">
      <c r="A753" s="51" t="n"/>
      <c r="B753" s="26" t="n"/>
      <c r="C753" s="27" t="n"/>
      <c r="D753" s="26" t="n"/>
      <c r="E753" s="26" t="n"/>
      <c r="F753" s="28" t="n"/>
      <c r="G753" s="26" t="n"/>
      <c r="H753" s="26" t="n"/>
      <c r="I753" s="29" t="n"/>
      <c r="J753" s="30" t="n"/>
      <c r="K753" s="30" t="n"/>
      <c r="L753" s="26" t="n"/>
      <c r="M753" s="26" t="n"/>
      <c r="N753" s="27" t="n"/>
      <c r="O753" s="52" t="n"/>
      <c r="P753" s="52" t="n"/>
      <c r="Q753" s="30" t="n"/>
      <c r="R753" s="30" t="n"/>
      <c r="S753" s="30" t="n"/>
      <c r="T753" s="26" t="n"/>
      <c r="U753" s="26" t="n"/>
      <c r="V753" s="28" t="n"/>
      <c r="W753" s="32" t="n"/>
      <c r="X753" s="32" t="n"/>
      <c r="Y753" s="33">
        <f>IFERROR(IF(OR($R753="",$S753=""),"",ROUND(MOD($S753-$R753,1)*1440,0)),"")</f>
        <v/>
      </c>
      <c r="Z753" s="11">
        <f>IFERROR(IF(OR($T753&lt;&gt;"Delivered",$S753="",$K753=""),"",IF($S753&lt;=$K753,"Yes","No")),"")</f>
        <v/>
      </c>
      <c r="AA753" s="33">
        <f>IFERROR(IF(OR($T753&lt;&gt;"Delivered",$S753="",$K753=""),"",ROUND(MAX(0,($S753-$K753)*1440),0)),"")</f>
        <v/>
      </c>
      <c r="AB753" s="53">
        <f>IFERROR(IF(OR($P753="",$O753=""),"",$P753-$O753),"")</f>
        <v/>
      </c>
      <c r="AC753" s="35">
        <f>IFERROR(IF($P753="","",ROUND($P753*'Settings'!$B$6,2)),"")</f>
        <v/>
      </c>
      <c r="AD753" s="35">
        <f>IFERROR(IF($W753="","",MAX(0,$W753-IF($X753="",0,$X753))),"")</f>
        <v/>
      </c>
      <c r="AE753" s="16">
        <f>IFERROR(IF(COUNTA($A753:$X753)=0,"",IF(OR($A753="",$B753="",$C753="",$D753="",$E753="",$F753="",$G753="",$H753="",$I753="",$L753="",$M753="",$N753="",$T753=""),"Missing required field",IF(COUNTIFS($A$4:$A$1000,$A753,$B$4:$B$1000,$B753,$C$4:$C$1000,$C753)&gt;1,"Duplicate route stop",IF(OR($J753="",$K753=""),"Missing delivery window",IF($K753&lt;=$J753,"Invalid delivery window",IF(IFERROR(INDEX('Fleet Roster'!$C$4:$C$103,MATCH($L753,'Fleet Roster'!$A$4:$A$103,0)),"Not found")&lt;&gt;"Active","Driver not active",IF(IFERROR(INDEX('Fleet Roster'!$I$4:$I$103,MATCH($M753,'Fleet Roster'!$E$4:$E$103,0)),"Not found")&lt;&gt;"Active","Vehicle unavailable",IF(AND($T753="Delivered",OR($S753="",$P753="")),"Delivered row incomplete",IF(AND(OR($T753="Attempted",$T753="Exception"),$U753=""),"Missing exception code",IF(OR(NOT(ISNUMBER($N753)),$N753&lt;0,$N753&gt;'Settings'!$B$9),"Invalid package count",IF(OR(NOT(ISNUMBER($O753)),AND($P753&lt;&gt;"",NOT(ISNUMBER($P753))),$O753&lt;0,$O753&gt;'Settings'!$B$10,$P753&lt;0,$P753&gt;'Settings'!$B$10),"Invalid miles",IF($X753&gt;$W753,"COD collected exceeds amount","OK")))))))))))),"Review row")</f>
        <v/>
      </c>
    </row>
    <row r="754">
      <c r="A754" s="51" t="n"/>
      <c r="B754" s="26" t="n"/>
      <c r="C754" s="27" t="n"/>
      <c r="D754" s="26" t="n"/>
      <c r="E754" s="26" t="n"/>
      <c r="F754" s="28" t="n"/>
      <c r="G754" s="26" t="n"/>
      <c r="H754" s="26" t="n"/>
      <c r="I754" s="29" t="n"/>
      <c r="J754" s="30" t="n"/>
      <c r="K754" s="30" t="n"/>
      <c r="L754" s="26" t="n"/>
      <c r="M754" s="26" t="n"/>
      <c r="N754" s="27" t="n"/>
      <c r="O754" s="52" t="n"/>
      <c r="P754" s="52" t="n"/>
      <c r="Q754" s="30" t="n"/>
      <c r="R754" s="30" t="n"/>
      <c r="S754" s="30" t="n"/>
      <c r="T754" s="26" t="n"/>
      <c r="U754" s="26" t="n"/>
      <c r="V754" s="28" t="n"/>
      <c r="W754" s="32" t="n"/>
      <c r="X754" s="32" t="n"/>
      <c r="Y754" s="33">
        <f>IFERROR(IF(OR($R754="",$S754=""),"",ROUND(MOD($S754-$R754,1)*1440,0)),"")</f>
        <v/>
      </c>
      <c r="Z754" s="11">
        <f>IFERROR(IF(OR($T754&lt;&gt;"Delivered",$S754="",$K754=""),"",IF($S754&lt;=$K754,"Yes","No")),"")</f>
        <v/>
      </c>
      <c r="AA754" s="33">
        <f>IFERROR(IF(OR($T754&lt;&gt;"Delivered",$S754="",$K754=""),"",ROUND(MAX(0,($S754-$K754)*1440),0)),"")</f>
        <v/>
      </c>
      <c r="AB754" s="53">
        <f>IFERROR(IF(OR($P754="",$O754=""),"",$P754-$O754),"")</f>
        <v/>
      </c>
      <c r="AC754" s="35">
        <f>IFERROR(IF($P754="","",ROUND($P754*'Settings'!$B$6,2)),"")</f>
        <v/>
      </c>
      <c r="AD754" s="35">
        <f>IFERROR(IF($W754="","",MAX(0,$W754-IF($X754="",0,$X754))),"")</f>
        <v/>
      </c>
      <c r="AE754" s="16">
        <f>IFERROR(IF(COUNTA($A754:$X754)=0,"",IF(OR($A754="",$B754="",$C754="",$D754="",$E754="",$F754="",$G754="",$H754="",$I754="",$L754="",$M754="",$N754="",$T754=""),"Missing required field",IF(COUNTIFS($A$4:$A$1000,$A754,$B$4:$B$1000,$B754,$C$4:$C$1000,$C754)&gt;1,"Duplicate route stop",IF(OR($J754="",$K754=""),"Missing delivery window",IF($K754&lt;=$J754,"Invalid delivery window",IF(IFERROR(INDEX('Fleet Roster'!$C$4:$C$103,MATCH($L754,'Fleet Roster'!$A$4:$A$103,0)),"Not found")&lt;&gt;"Active","Driver not active",IF(IFERROR(INDEX('Fleet Roster'!$I$4:$I$103,MATCH($M754,'Fleet Roster'!$E$4:$E$103,0)),"Not found")&lt;&gt;"Active","Vehicle unavailable",IF(AND($T754="Delivered",OR($S754="",$P754="")),"Delivered row incomplete",IF(AND(OR($T754="Attempted",$T754="Exception"),$U754=""),"Missing exception code",IF(OR(NOT(ISNUMBER($N754)),$N754&lt;0,$N754&gt;'Settings'!$B$9),"Invalid package count",IF(OR(NOT(ISNUMBER($O754)),AND($P754&lt;&gt;"",NOT(ISNUMBER($P754))),$O754&lt;0,$O754&gt;'Settings'!$B$10,$P754&lt;0,$P754&gt;'Settings'!$B$10),"Invalid miles",IF($X754&gt;$W754,"COD collected exceeds amount","OK")))))))))))),"Review row")</f>
        <v/>
      </c>
    </row>
    <row r="755">
      <c r="A755" s="51" t="n"/>
      <c r="B755" s="26" t="n"/>
      <c r="C755" s="27" t="n"/>
      <c r="D755" s="26" t="n"/>
      <c r="E755" s="26" t="n"/>
      <c r="F755" s="28" t="n"/>
      <c r="G755" s="26" t="n"/>
      <c r="H755" s="26" t="n"/>
      <c r="I755" s="29" t="n"/>
      <c r="J755" s="30" t="n"/>
      <c r="K755" s="30" t="n"/>
      <c r="L755" s="26" t="n"/>
      <c r="M755" s="26" t="n"/>
      <c r="N755" s="27" t="n"/>
      <c r="O755" s="52" t="n"/>
      <c r="P755" s="52" t="n"/>
      <c r="Q755" s="30" t="n"/>
      <c r="R755" s="30" t="n"/>
      <c r="S755" s="30" t="n"/>
      <c r="T755" s="26" t="n"/>
      <c r="U755" s="26" t="n"/>
      <c r="V755" s="28" t="n"/>
      <c r="W755" s="32" t="n"/>
      <c r="X755" s="32" t="n"/>
      <c r="Y755" s="33">
        <f>IFERROR(IF(OR($R755="",$S755=""),"",ROUND(MOD($S755-$R755,1)*1440,0)),"")</f>
        <v/>
      </c>
      <c r="Z755" s="11">
        <f>IFERROR(IF(OR($T755&lt;&gt;"Delivered",$S755="",$K755=""),"",IF($S755&lt;=$K755,"Yes","No")),"")</f>
        <v/>
      </c>
      <c r="AA755" s="33">
        <f>IFERROR(IF(OR($T755&lt;&gt;"Delivered",$S755="",$K755=""),"",ROUND(MAX(0,($S755-$K755)*1440),0)),"")</f>
        <v/>
      </c>
      <c r="AB755" s="53">
        <f>IFERROR(IF(OR($P755="",$O755=""),"",$P755-$O755),"")</f>
        <v/>
      </c>
      <c r="AC755" s="35">
        <f>IFERROR(IF($P755="","",ROUND($P755*'Settings'!$B$6,2)),"")</f>
        <v/>
      </c>
      <c r="AD755" s="35">
        <f>IFERROR(IF($W755="","",MAX(0,$W755-IF($X755="",0,$X755))),"")</f>
        <v/>
      </c>
      <c r="AE755" s="16">
        <f>IFERROR(IF(COUNTA($A755:$X755)=0,"",IF(OR($A755="",$B755="",$C755="",$D755="",$E755="",$F755="",$G755="",$H755="",$I755="",$L755="",$M755="",$N755="",$T755=""),"Missing required field",IF(COUNTIFS($A$4:$A$1000,$A755,$B$4:$B$1000,$B755,$C$4:$C$1000,$C755)&gt;1,"Duplicate route stop",IF(OR($J755="",$K755=""),"Missing delivery window",IF($K755&lt;=$J755,"Invalid delivery window",IF(IFERROR(INDEX('Fleet Roster'!$C$4:$C$103,MATCH($L755,'Fleet Roster'!$A$4:$A$103,0)),"Not found")&lt;&gt;"Active","Driver not active",IF(IFERROR(INDEX('Fleet Roster'!$I$4:$I$103,MATCH($M755,'Fleet Roster'!$E$4:$E$103,0)),"Not found")&lt;&gt;"Active","Vehicle unavailable",IF(AND($T755="Delivered",OR($S755="",$P755="")),"Delivered row incomplete",IF(AND(OR($T755="Attempted",$T755="Exception"),$U755=""),"Missing exception code",IF(OR(NOT(ISNUMBER($N755)),$N755&lt;0,$N755&gt;'Settings'!$B$9),"Invalid package count",IF(OR(NOT(ISNUMBER($O755)),AND($P755&lt;&gt;"",NOT(ISNUMBER($P755))),$O755&lt;0,$O755&gt;'Settings'!$B$10,$P755&lt;0,$P755&gt;'Settings'!$B$10),"Invalid miles",IF($X755&gt;$W755,"COD collected exceeds amount","OK")))))))))))),"Review row")</f>
        <v/>
      </c>
    </row>
    <row r="756">
      <c r="A756" s="51" t="n"/>
      <c r="B756" s="26" t="n"/>
      <c r="C756" s="27" t="n"/>
      <c r="D756" s="26" t="n"/>
      <c r="E756" s="26" t="n"/>
      <c r="F756" s="28" t="n"/>
      <c r="G756" s="26" t="n"/>
      <c r="H756" s="26" t="n"/>
      <c r="I756" s="29" t="n"/>
      <c r="J756" s="30" t="n"/>
      <c r="K756" s="30" t="n"/>
      <c r="L756" s="26" t="n"/>
      <c r="M756" s="26" t="n"/>
      <c r="N756" s="27" t="n"/>
      <c r="O756" s="52" t="n"/>
      <c r="P756" s="52" t="n"/>
      <c r="Q756" s="30" t="n"/>
      <c r="R756" s="30" t="n"/>
      <c r="S756" s="30" t="n"/>
      <c r="T756" s="26" t="n"/>
      <c r="U756" s="26" t="n"/>
      <c r="V756" s="28" t="n"/>
      <c r="W756" s="32" t="n"/>
      <c r="X756" s="32" t="n"/>
      <c r="Y756" s="33">
        <f>IFERROR(IF(OR($R756="",$S756=""),"",ROUND(MOD($S756-$R756,1)*1440,0)),"")</f>
        <v/>
      </c>
      <c r="Z756" s="11">
        <f>IFERROR(IF(OR($T756&lt;&gt;"Delivered",$S756="",$K756=""),"",IF($S756&lt;=$K756,"Yes","No")),"")</f>
        <v/>
      </c>
      <c r="AA756" s="33">
        <f>IFERROR(IF(OR($T756&lt;&gt;"Delivered",$S756="",$K756=""),"",ROUND(MAX(0,($S756-$K756)*1440),0)),"")</f>
        <v/>
      </c>
      <c r="AB756" s="53">
        <f>IFERROR(IF(OR($P756="",$O756=""),"",$P756-$O756),"")</f>
        <v/>
      </c>
      <c r="AC756" s="35">
        <f>IFERROR(IF($P756="","",ROUND($P756*'Settings'!$B$6,2)),"")</f>
        <v/>
      </c>
      <c r="AD756" s="35">
        <f>IFERROR(IF($W756="","",MAX(0,$W756-IF($X756="",0,$X756))),"")</f>
        <v/>
      </c>
      <c r="AE756" s="16">
        <f>IFERROR(IF(COUNTA($A756:$X756)=0,"",IF(OR($A756="",$B756="",$C756="",$D756="",$E756="",$F756="",$G756="",$H756="",$I756="",$L756="",$M756="",$N756="",$T756=""),"Missing required field",IF(COUNTIFS($A$4:$A$1000,$A756,$B$4:$B$1000,$B756,$C$4:$C$1000,$C756)&gt;1,"Duplicate route stop",IF(OR($J756="",$K756=""),"Missing delivery window",IF($K756&lt;=$J756,"Invalid delivery window",IF(IFERROR(INDEX('Fleet Roster'!$C$4:$C$103,MATCH($L756,'Fleet Roster'!$A$4:$A$103,0)),"Not found")&lt;&gt;"Active","Driver not active",IF(IFERROR(INDEX('Fleet Roster'!$I$4:$I$103,MATCH($M756,'Fleet Roster'!$E$4:$E$103,0)),"Not found")&lt;&gt;"Active","Vehicle unavailable",IF(AND($T756="Delivered",OR($S756="",$P756="")),"Delivered row incomplete",IF(AND(OR($T756="Attempted",$T756="Exception"),$U756=""),"Missing exception code",IF(OR(NOT(ISNUMBER($N756)),$N756&lt;0,$N756&gt;'Settings'!$B$9),"Invalid package count",IF(OR(NOT(ISNUMBER($O756)),AND($P756&lt;&gt;"",NOT(ISNUMBER($P756))),$O756&lt;0,$O756&gt;'Settings'!$B$10,$P756&lt;0,$P756&gt;'Settings'!$B$10),"Invalid miles",IF($X756&gt;$W756,"COD collected exceeds amount","OK")))))))))))),"Review row")</f>
        <v/>
      </c>
    </row>
    <row r="757">
      <c r="A757" s="51" t="n"/>
      <c r="B757" s="26" t="n"/>
      <c r="C757" s="27" t="n"/>
      <c r="D757" s="26" t="n"/>
      <c r="E757" s="26" t="n"/>
      <c r="F757" s="28" t="n"/>
      <c r="G757" s="26" t="n"/>
      <c r="H757" s="26" t="n"/>
      <c r="I757" s="29" t="n"/>
      <c r="J757" s="30" t="n"/>
      <c r="K757" s="30" t="n"/>
      <c r="L757" s="26" t="n"/>
      <c r="M757" s="26" t="n"/>
      <c r="N757" s="27" t="n"/>
      <c r="O757" s="52" t="n"/>
      <c r="P757" s="52" t="n"/>
      <c r="Q757" s="30" t="n"/>
      <c r="R757" s="30" t="n"/>
      <c r="S757" s="30" t="n"/>
      <c r="T757" s="26" t="n"/>
      <c r="U757" s="26" t="n"/>
      <c r="V757" s="28" t="n"/>
      <c r="W757" s="32" t="n"/>
      <c r="X757" s="32" t="n"/>
      <c r="Y757" s="33">
        <f>IFERROR(IF(OR($R757="",$S757=""),"",ROUND(MOD($S757-$R757,1)*1440,0)),"")</f>
        <v/>
      </c>
      <c r="Z757" s="11">
        <f>IFERROR(IF(OR($T757&lt;&gt;"Delivered",$S757="",$K757=""),"",IF($S757&lt;=$K757,"Yes","No")),"")</f>
        <v/>
      </c>
      <c r="AA757" s="33">
        <f>IFERROR(IF(OR($T757&lt;&gt;"Delivered",$S757="",$K757=""),"",ROUND(MAX(0,($S757-$K757)*1440),0)),"")</f>
        <v/>
      </c>
      <c r="AB757" s="53">
        <f>IFERROR(IF(OR($P757="",$O757=""),"",$P757-$O757),"")</f>
        <v/>
      </c>
      <c r="AC757" s="35">
        <f>IFERROR(IF($P757="","",ROUND($P757*'Settings'!$B$6,2)),"")</f>
        <v/>
      </c>
      <c r="AD757" s="35">
        <f>IFERROR(IF($W757="","",MAX(0,$W757-IF($X757="",0,$X757))),"")</f>
        <v/>
      </c>
      <c r="AE757" s="16">
        <f>IFERROR(IF(COUNTA($A757:$X757)=0,"",IF(OR($A757="",$B757="",$C757="",$D757="",$E757="",$F757="",$G757="",$H757="",$I757="",$L757="",$M757="",$N757="",$T757=""),"Missing required field",IF(COUNTIFS($A$4:$A$1000,$A757,$B$4:$B$1000,$B757,$C$4:$C$1000,$C757)&gt;1,"Duplicate route stop",IF(OR($J757="",$K757=""),"Missing delivery window",IF($K757&lt;=$J757,"Invalid delivery window",IF(IFERROR(INDEX('Fleet Roster'!$C$4:$C$103,MATCH($L757,'Fleet Roster'!$A$4:$A$103,0)),"Not found")&lt;&gt;"Active","Driver not active",IF(IFERROR(INDEX('Fleet Roster'!$I$4:$I$103,MATCH($M757,'Fleet Roster'!$E$4:$E$103,0)),"Not found")&lt;&gt;"Active","Vehicle unavailable",IF(AND($T757="Delivered",OR($S757="",$P757="")),"Delivered row incomplete",IF(AND(OR($T757="Attempted",$T757="Exception"),$U757=""),"Missing exception code",IF(OR(NOT(ISNUMBER($N757)),$N757&lt;0,$N757&gt;'Settings'!$B$9),"Invalid package count",IF(OR(NOT(ISNUMBER($O757)),AND($P757&lt;&gt;"",NOT(ISNUMBER($P757))),$O757&lt;0,$O757&gt;'Settings'!$B$10,$P757&lt;0,$P757&gt;'Settings'!$B$10),"Invalid miles",IF($X757&gt;$W757,"COD collected exceeds amount","OK")))))))))))),"Review row")</f>
        <v/>
      </c>
    </row>
    <row r="758">
      <c r="A758" s="51" t="n"/>
      <c r="B758" s="26" t="n"/>
      <c r="C758" s="27" t="n"/>
      <c r="D758" s="26" t="n"/>
      <c r="E758" s="26" t="n"/>
      <c r="F758" s="28" t="n"/>
      <c r="G758" s="26" t="n"/>
      <c r="H758" s="26" t="n"/>
      <c r="I758" s="29" t="n"/>
      <c r="J758" s="30" t="n"/>
      <c r="K758" s="30" t="n"/>
      <c r="L758" s="26" t="n"/>
      <c r="M758" s="26" t="n"/>
      <c r="N758" s="27" t="n"/>
      <c r="O758" s="52" t="n"/>
      <c r="P758" s="52" t="n"/>
      <c r="Q758" s="30" t="n"/>
      <c r="R758" s="30" t="n"/>
      <c r="S758" s="30" t="n"/>
      <c r="T758" s="26" t="n"/>
      <c r="U758" s="26" t="n"/>
      <c r="V758" s="28" t="n"/>
      <c r="W758" s="32" t="n"/>
      <c r="X758" s="32" t="n"/>
      <c r="Y758" s="33">
        <f>IFERROR(IF(OR($R758="",$S758=""),"",ROUND(MOD($S758-$R758,1)*1440,0)),"")</f>
        <v/>
      </c>
      <c r="Z758" s="11">
        <f>IFERROR(IF(OR($T758&lt;&gt;"Delivered",$S758="",$K758=""),"",IF($S758&lt;=$K758,"Yes","No")),"")</f>
        <v/>
      </c>
      <c r="AA758" s="33">
        <f>IFERROR(IF(OR($T758&lt;&gt;"Delivered",$S758="",$K758=""),"",ROUND(MAX(0,($S758-$K758)*1440),0)),"")</f>
        <v/>
      </c>
      <c r="AB758" s="53">
        <f>IFERROR(IF(OR($P758="",$O758=""),"",$P758-$O758),"")</f>
        <v/>
      </c>
      <c r="AC758" s="35">
        <f>IFERROR(IF($P758="","",ROUND($P758*'Settings'!$B$6,2)),"")</f>
        <v/>
      </c>
      <c r="AD758" s="35">
        <f>IFERROR(IF($W758="","",MAX(0,$W758-IF($X758="",0,$X758))),"")</f>
        <v/>
      </c>
      <c r="AE758" s="16">
        <f>IFERROR(IF(COUNTA($A758:$X758)=0,"",IF(OR($A758="",$B758="",$C758="",$D758="",$E758="",$F758="",$G758="",$H758="",$I758="",$L758="",$M758="",$N758="",$T758=""),"Missing required field",IF(COUNTIFS($A$4:$A$1000,$A758,$B$4:$B$1000,$B758,$C$4:$C$1000,$C758)&gt;1,"Duplicate route stop",IF(OR($J758="",$K758=""),"Missing delivery window",IF($K758&lt;=$J758,"Invalid delivery window",IF(IFERROR(INDEX('Fleet Roster'!$C$4:$C$103,MATCH($L758,'Fleet Roster'!$A$4:$A$103,0)),"Not found")&lt;&gt;"Active","Driver not active",IF(IFERROR(INDEX('Fleet Roster'!$I$4:$I$103,MATCH($M758,'Fleet Roster'!$E$4:$E$103,0)),"Not found")&lt;&gt;"Active","Vehicle unavailable",IF(AND($T758="Delivered",OR($S758="",$P758="")),"Delivered row incomplete",IF(AND(OR($T758="Attempted",$T758="Exception"),$U758=""),"Missing exception code",IF(OR(NOT(ISNUMBER($N758)),$N758&lt;0,$N758&gt;'Settings'!$B$9),"Invalid package count",IF(OR(NOT(ISNUMBER($O758)),AND($P758&lt;&gt;"",NOT(ISNUMBER($P758))),$O758&lt;0,$O758&gt;'Settings'!$B$10,$P758&lt;0,$P758&gt;'Settings'!$B$10),"Invalid miles",IF($X758&gt;$W758,"COD collected exceeds amount","OK")))))))))))),"Review row")</f>
        <v/>
      </c>
    </row>
    <row r="759">
      <c r="A759" s="51" t="n"/>
      <c r="B759" s="26" t="n"/>
      <c r="C759" s="27" t="n"/>
      <c r="D759" s="26" t="n"/>
      <c r="E759" s="26" t="n"/>
      <c r="F759" s="28" t="n"/>
      <c r="G759" s="26" t="n"/>
      <c r="H759" s="26" t="n"/>
      <c r="I759" s="29" t="n"/>
      <c r="J759" s="30" t="n"/>
      <c r="K759" s="30" t="n"/>
      <c r="L759" s="26" t="n"/>
      <c r="M759" s="26" t="n"/>
      <c r="N759" s="27" t="n"/>
      <c r="O759" s="52" t="n"/>
      <c r="P759" s="52" t="n"/>
      <c r="Q759" s="30" t="n"/>
      <c r="R759" s="30" t="n"/>
      <c r="S759" s="30" t="n"/>
      <c r="T759" s="26" t="n"/>
      <c r="U759" s="26" t="n"/>
      <c r="V759" s="28" t="n"/>
      <c r="W759" s="32" t="n"/>
      <c r="X759" s="32" t="n"/>
      <c r="Y759" s="33">
        <f>IFERROR(IF(OR($R759="",$S759=""),"",ROUND(MOD($S759-$R759,1)*1440,0)),"")</f>
        <v/>
      </c>
      <c r="Z759" s="11">
        <f>IFERROR(IF(OR($T759&lt;&gt;"Delivered",$S759="",$K759=""),"",IF($S759&lt;=$K759,"Yes","No")),"")</f>
        <v/>
      </c>
      <c r="AA759" s="33">
        <f>IFERROR(IF(OR($T759&lt;&gt;"Delivered",$S759="",$K759=""),"",ROUND(MAX(0,($S759-$K759)*1440),0)),"")</f>
        <v/>
      </c>
      <c r="AB759" s="53">
        <f>IFERROR(IF(OR($P759="",$O759=""),"",$P759-$O759),"")</f>
        <v/>
      </c>
      <c r="AC759" s="35">
        <f>IFERROR(IF($P759="","",ROUND($P759*'Settings'!$B$6,2)),"")</f>
        <v/>
      </c>
      <c r="AD759" s="35">
        <f>IFERROR(IF($W759="","",MAX(0,$W759-IF($X759="",0,$X759))),"")</f>
        <v/>
      </c>
      <c r="AE759" s="16">
        <f>IFERROR(IF(COUNTA($A759:$X759)=0,"",IF(OR($A759="",$B759="",$C759="",$D759="",$E759="",$F759="",$G759="",$H759="",$I759="",$L759="",$M759="",$N759="",$T759=""),"Missing required field",IF(COUNTIFS($A$4:$A$1000,$A759,$B$4:$B$1000,$B759,$C$4:$C$1000,$C759)&gt;1,"Duplicate route stop",IF(OR($J759="",$K759=""),"Missing delivery window",IF($K759&lt;=$J759,"Invalid delivery window",IF(IFERROR(INDEX('Fleet Roster'!$C$4:$C$103,MATCH($L759,'Fleet Roster'!$A$4:$A$103,0)),"Not found")&lt;&gt;"Active","Driver not active",IF(IFERROR(INDEX('Fleet Roster'!$I$4:$I$103,MATCH($M759,'Fleet Roster'!$E$4:$E$103,0)),"Not found")&lt;&gt;"Active","Vehicle unavailable",IF(AND($T759="Delivered",OR($S759="",$P759="")),"Delivered row incomplete",IF(AND(OR($T759="Attempted",$T759="Exception"),$U759=""),"Missing exception code",IF(OR(NOT(ISNUMBER($N759)),$N759&lt;0,$N759&gt;'Settings'!$B$9),"Invalid package count",IF(OR(NOT(ISNUMBER($O759)),AND($P759&lt;&gt;"",NOT(ISNUMBER($P759))),$O759&lt;0,$O759&gt;'Settings'!$B$10,$P759&lt;0,$P759&gt;'Settings'!$B$10),"Invalid miles",IF($X759&gt;$W759,"COD collected exceeds amount","OK")))))))))))),"Review row")</f>
        <v/>
      </c>
    </row>
    <row r="760">
      <c r="A760" s="51" t="n"/>
      <c r="B760" s="26" t="n"/>
      <c r="C760" s="27" t="n"/>
      <c r="D760" s="26" t="n"/>
      <c r="E760" s="26" t="n"/>
      <c r="F760" s="28" t="n"/>
      <c r="G760" s="26" t="n"/>
      <c r="H760" s="26" t="n"/>
      <c r="I760" s="29" t="n"/>
      <c r="J760" s="30" t="n"/>
      <c r="K760" s="30" t="n"/>
      <c r="L760" s="26" t="n"/>
      <c r="M760" s="26" t="n"/>
      <c r="N760" s="27" t="n"/>
      <c r="O760" s="52" t="n"/>
      <c r="P760" s="52" t="n"/>
      <c r="Q760" s="30" t="n"/>
      <c r="R760" s="30" t="n"/>
      <c r="S760" s="30" t="n"/>
      <c r="T760" s="26" t="n"/>
      <c r="U760" s="26" t="n"/>
      <c r="V760" s="28" t="n"/>
      <c r="W760" s="32" t="n"/>
      <c r="X760" s="32" t="n"/>
      <c r="Y760" s="33">
        <f>IFERROR(IF(OR($R760="",$S760=""),"",ROUND(MOD($S760-$R760,1)*1440,0)),"")</f>
        <v/>
      </c>
      <c r="Z760" s="11">
        <f>IFERROR(IF(OR($T760&lt;&gt;"Delivered",$S760="",$K760=""),"",IF($S760&lt;=$K760,"Yes","No")),"")</f>
        <v/>
      </c>
      <c r="AA760" s="33">
        <f>IFERROR(IF(OR($T760&lt;&gt;"Delivered",$S760="",$K760=""),"",ROUND(MAX(0,($S760-$K760)*1440),0)),"")</f>
        <v/>
      </c>
      <c r="AB760" s="53">
        <f>IFERROR(IF(OR($P760="",$O760=""),"",$P760-$O760),"")</f>
        <v/>
      </c>
      <c r="AC760" s="35">
        <f>IFERROR(IF($P760="","",ROUND($P760*'Settings'!$B$6,2)),"")</f>
        <v/>
      </c>
      <c r="AD760" s="35">
        <f>IFERROR(IF($W760="","",MAX(0,$W760-IF($X760="",0,$X760))),"")</f>
        <v/>
      </c>
      <c r="AE760" s="16">
        <f>IFERROR(IF(COUNTA($A760:$X760)=0,"",IF(OR($A760="",$B760="",$C760="",$D760="",$E760="",$F760="",$G760="",$H760="",$I760="",$L760="",$M760="",$N760="",$T760=""),"Missing required field",IF(COUNTIFS($A$4:$A$1000,$A760,$B$4:$B$1000,$B760,$C$4:$C$1000,$C760)&gt;1,"Duplicate route stop",IF(OR($J760="",$K760=""),"Missing delivery window",IF($K760&lt;=$J760,"Invalid delivery window",IF(IFERROR(INDEX('Fleet Roster'!$C$4:$C$103,MATCH($L760,'Fleet Roster'!$A$4:$A$103,0)),"Not found")&lt;&gt;"Active","Driver not active",IF(IFERROR(INDEX('Fleet Roster'!$I$4:$I$103,MATCH($M760,'Fleet Roster'!$E$4:$E$103,0)),"Not found")&lt;&gt;"Active","Vehicle unavailable",IF(AND($T760="Delivered",OR($S760="",$P760="")),"Delivered row incomplete",IF(AND(OR($T760="Attempted",$T760="Exception"),$U760=""),"Missing exception code",IF(OR(NOT(ISNUMBER($N760)),$N760&lt;0,$N760&gt;'Settings'!$B$9),"Invalid package count",IF(OR(NOT(ISNUMBER($O760)),AND($P760&lt;&gt;"",NOT(ISNUMBER($P760))),$O760&lt;0,$O760&gt;'Settings'!$B$10,$P760&lt;0,$P760&gt;'Settings'!$B$10),"Invalid miles",IF($X760&gt;$W760,"COD collected exceeds amount","OK")))))))))))),"Review row")</f>
        <v/>
      </c>
    </row>
    <row r="761">
      <c r="A761" s="51" t="n"/>
      <c r="B761" s="26" t="n"/>
      <c r="C761" s="27" t="n"/>
      <c r="D761" s="26" t="n"/>
      <c r="E761" s="26" t="n"/>
      <c r="F761" s="28" t="n"/>
      <c r="G761" s="26" t="n"/>
      <c r="H761" s="26" t="n"/>
      <c r="I761" s="29" t="n"/>
      <c r="J761" s="30" t="n"/>
      <c r="K761" s="30" t="n"/>
      <c r="L761" s="26" t="n"/>
      <c r="M761" s="26" t="n"/>
      <c r="N761" s="27" t="n"/>
      <c r="O761" s="52" t="n"/>
      <c r="P761" s="52" t="n"/>
      <c r="Q761" s="30" t="n"/>
      <c r="R761" s="30" t="n"/>
      <c r="S761" s="30" t="n"/>
      <c r="T761" s="26" t="n"/>
      <c r="U761" s="26" t="n"/>
      <c r="V761" s="28" t="n"/>
      <c r="W761" s="32" t="n"/>
      <c r="X761" s="32" t="n"/>
      <c r="Y761" s="33">
        <f>IFERROR(IF(OR($R761="",$S761=""),"",ROUND(MOD($S761-$R761,1)*1440,0)),"")</f>
        <v/>
      </c>
      <c r="Z761" s="11">
        <f>IFERROR(IF(OR($T761&lt;&gt;"Delivered",$S761="",$K761=""),"",IF($S761&lt;=$K761,"Yes","No")),"")</f>
        <v/>
      </c>
      <c r="AA761" s="33">
        <f>IFERROR(IF(OR($T761&lt;&gt;"Delivered",$S761="",$K761=""),"",ROUND(MAX(0,($S761-$K761)*1440),0)),"")</f>
        <v/>
      </c>
      <c r="AB761" s="53">
        <f>IFERROR(IF(OR($P761="",$O761=""),"",$P761-$O761),"")</f>
        <v/>
      </c>
      <c r="AC761" s="35">
        <f>IFERROR(IF($P761="","",ROUND($P761*'Settings'!$B$6,2)),"")</f>
        <v/>
      </c>
      <c r="AD761" s="35">
        <f>IFERROR(IF($W761="","",MAX(0,$W761-IF($X761="",0,$X761))),"")</f>
        <v/>
      </c>
      <c r="AE761" s="16">
        <f>IFERROR(IF(COUNTA($A761:$X761)=0,"",IF(OR($A761="",$B761="",$C761="",$D761="",$E761="",$F761="",$G761="",$H761="",$I761="",$L761="",$M761="",$N761="",$T761=""),"Missing required field",IF(COUNTIFS($A$4:$A$1000,$A761,$B$4:$B$1000,$B761,$C$4:$C$1000,$C761)&gt;1,"Duplicate route stop",IF(OR($J761="",$K761=""),"Missing delivery window",IF($K761&lt;=$J761,"Invalid delivery window",IF(IFERROR(INDEX('Fleet Roster'!$C$4:$C$103,MATCH($L761,'Fleet Roster'!$A$4:$A$103,0)),"Not found")&lt;&gt;"Active","Driver not active",IF(IFERROR(INDEX('Fleet Roster'!$I$4:$I$103,MATCH($M761,'Fleet Roster'!$E$4:$E$103,0)),"Not found")&lt;&gt;"Active","Vehicle unavailable",IF(AND($T761="Delivered",OR($S761="",$P761="")),"Delivered row incomplete",IF(AND(OR($T761="Attempted",$T761="Exception"),$U761=""),"Missing exception code",IF(OR(NOT(ISNUMBER($N761)),$N761&lt;0,$N761&gt;'Settings'!$B$9),"Invalid package count",IF(OR(NOT(ISNUMBER($O761)),AND($P761&lt;&gt;"",NOT(ISNUMBER($P761))),$O761&lt;0,$O761&gt;'Settings'!$B$10,$P761&lt;0,$P761&gt;'Settings'!$B$10),"Invalid miles",IF($X761&gt;$W761,"COD collected exceeds amount","OK")))))))))))),"Review row")</f>
        <v/>
      </c>
    </row>
    <row r="762">
      <c r="A762" s="51" t="n"/>
      <c r="B762" s="26" t="n"/>
      <c r="C762" s="27" t="n"/>
      <c r="D762" s="26" t="n"/>
      <c r="E762" s="26" t="n"/>
      <c r="F762" s="28" t="n"/>
      <c r="G762" s="26" t="n"/>
      <c r="H762" s="26" t="n"/>
      <c r="I762" s="29" t="n"/>
      <c r="J762" s="30" t="n"/>
      <c r="K762" s="30" t="n"/>
      <c r="L762" s="26" t="n"/>
      <c r="M762" s="26" t="n"/>
      <c r="N762" s="27" t="n"/>
      <c r="O762" s="52" t="n"/>
      <c r="P762" s="52" t="n"/>
      <c r="Q762" s="30" t="n"/>
      <c r="R762" s="30" t="n"/>
      <c r="S762" s="30" t="n"/>
      <c r="T762" s="26" t="n"/>
      <c r="U762" s="26" t="n"/>
      <c r="V762" s="28" t="n"/>
      <c r="W762" s="32" t="n"/>
      <c r="X762" s="32" t="n"/>
      <c r="Y762" s="33">
        <f>IFERROR(IF(OR($R762="",$S762=""),"",ROUND(MOD($S762-$R762,1)*1440,0)),"")</f>
        <v/>
      </c>
      <c r="Z762" s="11">
        <f>IFERROR(IF(OR($T762&lt;&gt;"Delivered",$S762="",$K762=""),"",IF($S762&lt;=$K762,"Yes","No")),"")</f>
        <v/>
      </c>
      <c r="AA762" s="33">
        <f>IFERROR(IF(OR($T762&lt;&gt;"Delivered",$S762="",$K762=""),"",ROUND(MAX(0,($S762-$K762)*1440),0)),"")</f>
        <v/>
      </c>
      <c r="AB762" s="53">
        <f>IFERROR(IF(OR($P762="",$O762=""),"",$P762-$O762),"")</f>
        <v/>
      </c>
      <c r="AC762" s="35">
        <f>IFERROR(IF($P762="","",ROUND($P762*'Settings'!$B$6,2)),"")</f>
        <v/>
      </c>
      <c r="AD762" s="35">
        <f>IFERROR(IF($W762="","",MAX(0,$W762-IF($X762="",0,$X762))),"")</f>
        <v/>
      </c>
      <c r="AE762" s="16">
        <f>IFERROR(IF(COUNTA($A762:$X762)=0,"",IF(OR($A762="",$B762="",$C762="",$D762="",$E762="",$F762="",$G762="",$H762="",$I762="",$L762="",$M762="",$N762="",$T762=""),"Missing required field",IF(COUNTIFS($A$4:$A$1000,$A762,$B$4:$B$1000,$B762,$C$4:$C$1000,$C762)&gt;1,"Duplicate route stop",IF(OR($J762="",$K762=""),"Missing delivery window",IF($K762&lt;=$J762,"Invalid delivery window",IF(IFERROR(INDEX('Fleet Roster'!$C$4:$C$103,MATCH($L762,'Fleet Roster'!$A$4:$A$103,0)),"Not found")&lt;&gt;"Active","Driver not active",IF(IFERROR(INDEX('Fleet Roster'!$I$4:$I$103,MATCH($M762,'Fleet Roster'!$E$4:$E$103,0)),"Not found")&lt;&gt;"Active","Vehicle unavailable",IF(AND($T762="Delivered",OR($S762="",$P762="")),"Delivered row incomplete",IF(AND(OR($T762="Attempted",$T762="Exception"),$U762=""),"Missing exception code",IF(OR(NOT(ISNUMBER($N762)),$N762&lt;0,$N762&gt;'Settings'!$B$9),"Invalid package count",IF(OR(NOT(ISNUMBER($O762)),AND($P762&lt;&gt;"",NOT(ISNUMBER($P762))),$O762&lt;0,$O762&gt;'Settings'!$B$10,$P762&lt;0,$P762&gt;'Settings'!$B$10),"Invalid miles",IF($X762&gt;$W762,"COD collected exceeds amount","OK")))))))))))),"Review row")</f>
        <v/>
      </c>
    </row>
    <row r="763">
      <c r="A763" s="51" t="n"/>
      <c r="B763" s="26" t="n"/>
      <c r="C763" s="27" t="n"/>
      <c r="D763" s="26" t="n"/>
      <c r="E763" s="26" t="n"/>
      <c r="F763" s="28" t="n"/>
      <c r="G763" s="26" t="n"/>
      <c r="H763" s="26" t="n"/>
      <c r="I763" s="29" t="n"/>
      <c r="J763" s="30" t="n"/>
      <c r="K763" s="30" t="n"/>
      <c r="L763" s="26" t="n"/>
      <c r="M763" s="26" t="n"/>
      <c r="N763" s="27" t="n"/>
      <c r="O763" s="52" t="n"/>
      <c r="P763" s="52" t="n"/>
      <c r="Q763" s="30" t="n"/>
      <c r="R763" s="30" t="n"/>
      <c r="S763" s="30" t="n"/>
      <c r="T763" s="26" t="n"/>
      <c r="U763" s="26" t="n"/>
      <c r="V763" s="28" t="n"/>
      <c r="W763" s="32" t="n"/>
      <c r="X763" s="32" t="n"/>
      <c r="Y763" s="33">
        <f>IFERROR(IF(OR($R763="",$S763=""),"",ROUND(MOD($S763-$R763,1)*1440,0)),"")</f>
        <v/>
      </c>
      <c r="Z763" s="11">
        <f>IFERROR(IF(OR($T763&lt;&gt;"Delivered",$S763="",$K763=""),"",IF($S763&lt;=$K763,"Yes","No")),"")</f>
        <v/>
      </c>
      <c r="AA763" s="33">
        <f>IFERROR(IF(OR($T763&lt;&gt;"Delivered",$S763="",$K763=""),"",ROUND(MAX(0,($S763-$K763)*1440),0)),"")</f>
        <v/>
      </c>
      <c r="AB763" s="53">
        <f>IFERROR(IF(OR($P763="",$O763=""),"",$P763-$O763),"")</f>
        <v/>
      </c>
      <c r="AC763" s="35">
        <f>IFERROR(IF($P763="","",ROUND($P763*'Settings'!$B$6,2)),"")</f>
        <v/>
      </c>
      <c r="AD763" s="35">
        <f>IFERROR(IF($W763="","",MAX(0,$W763-IF($X763="",0,$X763))),"")</f>
        <v/>
      </c>
      <c r="AE763" s="16">
        <f>IFERROR(IF(COUNTA($A763:$X763)=0,"",IF(OR($A763="",$B763="",$C763="",$D763="",$E763="",$F763="",$G763="",$H763="",$I763="",$L763="",$M763="",$N763="",$T763=""),"Missing required field",IF(COUNTIFS($A$4:$A$1000,$A763,$B$4:$B$1000,$B763,$C$4:$C$1000,$C763)&gt;1,"Duplicate route stop",IF(OR($J763="",$K763=""),"Missing delivery window",IF($K763&lt;=$J763,"Invalid delivery window",IF(IFERROR(INDEX('Fleet Roster'!$C$4:$C$103,MATCH($L763,'Fleet Roster'!$A$4:$A$103,0)),"Not found")&lt;&gt;"Active","Driver not active",IF(IFERROR(INDEX('Fleet Roster'!$I$4:$I$103,MATCH($M763,'Fleet Roster'!$E$4:$E$103,0)),"Not found")&lt;&gt;"Active","Vehicle unavailable",IF(AND($T763="Delivered",OR($S763="",$P763="")),"Delivered row incomplete",IF(AND(OR($T763="Attempted",$T763="Exception"),$U763=""),"Missing exception code",IF(OR(NOT(ISNUMBER($N763)),$N763&lt;0,$N763&gt;'Settings'!$B$9),"Invalid package count",IF(OR(NOT(ISNUMBER($O763)),AND($P763&lt;&gt;"",NOT(ISNUMBER($P763))),$O763&lt;0,$O763&gt;'Settings'!$B$10,$P763&lt;0,$P763&gt;'Settings'!$B$10),"Invalid miles",IF($X763&gt;$W763,"COD collected exceeds amount","OK")))))))))))),"Review row")</f>
        <v/>
      </c>
    </row>
    <row r="764">
      <c r="A764" s="51" t="n"/>
      <c r="B764" s="26" t="n"/>
      <c r="C764" s="27" t="n"/>
      <c r="D764" s="26" t="n"/>
      <c r="E764" s="26" t="n"/>
      <c r="F764" s="28" t="n"/>
      <c r="G764" s="26" t="n"/>
      <c r="H764" s="26" t="n"/>
      <c r="I764" s="29" t="n"/>
      <c r="J764" s="30" t="n"/>
      <c r="K764" s="30" t="n"/>
      <c r="L764" s="26" t="n"/>
      <c r="M764" s="26" t="n"/>
      <c r="N764" s="27" t="n"/>
      <c r="O764" s="52" t="n"/>
      <c r="P764" s="52" t="n"/>
      <c r="Q764" s="30" t="n"/>
      <c r="R764" s="30" t="n"/>
      <c r="S764" s="30" t="n"/>
      <c r="T764" s="26" t="n"/>
      <c r="U764" s="26" t="n"/>
      <c r="V764" s="28" t="n"/>
      <c r="W764" s="32" t="n"/>
      <c r="X764" s="32" t="n"/>
      <c r="Y764" s="33">
        <f>IFERROR(IF(OR($R764="",$S764=""),"",ROUND(MOD($S764-$R764,1)*1440,0)),"")</f>
        <v/>
      </c>
      <c r="Z764" s="11">
        <f>IFERROR(IF(OR($T764&lt;&gt;"Delivered",$S764="",$K764=""),"",IF($S764&lt;=$K764,"Yes","No")),"")</f>
        <v/>
      </c>
      <c r="AA764" s="33">
        <f>IFERROR(IF(OR($T764&lt;&gt;"Delivered",$S764="",$K764=""),"",ROUND(MAX(0,($S764-$K764)*1440),0)),"")</f>
        <v/>
      </c>
      <c r="AB764" s="53">
        <f>IFERROR(IF(OR($P764="",$O764=""),"",$P764-$O764),"")</f>
        <v/>
      </c>
      <c r="AC764" s="35">
        <f>IFERROR(IF($P764="","",ROUND($P764*'Settings'!$B$6,2)),"")</f>
        <v/>
      </c>
      <c r="AD764" s="35">
        <f>IFERROR(IF($W764="","",MAX(0,$W764-IF($X764="",0,$X764))),"")</f>
        <v/>
      </c>
      <c r="AE764" s="16">
        <f>IFERROR(IF(COUNTA($A764:$X764)=0,"",IF(OR($A764="",$B764="",$C764="",$D764="",$E764="",$F764="",$G764="",$H764="",$I764="",$L764="",$M764="",$N764="",$T764=""),"Missing required field",IF(COUNTIFS($A$4:$A$1000,$A764,$B$4:$B$1000,$B764,$C$4:$C$1000,$C764)&gt;1,"Duplicate route stop",IF(OR($J764="",$K764=""),"Missing delivery window",IF($K764&lt;=$J764,"Invalid delivery window",IF(IFERROR(INDEX('Fleet Roster'!$C$4:$C$103,MATCH($L764,'Fleet Roster'!$A$4:$A$103,0)),"Not found")&lt;&gt;"Active","Driver not active",IF(IFERROR(INDEX('Fleet Roster'!$I$4:$I$103,MATCH($M764,'Fleet Roster'!$E$4:$E$103,0)),"Not found")&lt;&gt;"Active","Vehicle unavailable",IF(AND($T764="Delivered",OR($S764="",$P764="")),"Delivered row incomplete",IF(AND(OR($T764="Attempted",$T764="Exception"),$U764=""),"Missing exception code",IF(OR(NOT(ISNUMBER($N764)),$N764&lt;0,$N764&gt;'Settings'!$B$9),"Invalid package count",IF(OR(NOT(ISNUMBER($O764)),AND($P764&lt;&gt;"",NOT(ISNUMBER($P764))),$O764&lt;0,$O764&gt;'Settings'!$B$10,$P764&lt;0,$P764&gt;'Settings'!$B$10),"Invalid miles",IF($X764&gt;$W764,"COD collected exceeds amount","OK")))))))))))),"Review row")</f>
        <v/>
      </c>
    </row>
    <row r="765">
      <c r="A765" s="51" t="n"/>
      <c r="B765" s="26" t="n"/>
      <c r="C765" s="27" t="n"/>
      <c r="D765" s="26" t="n"/>
      <c r="E765" s="26" t="n"/>
      <c r="F765" s="28" t="n"/>
      <c r="G765" s="26" t="n"/>
      <c r="H765" s="26" t="n"/>
      <c r="I765" s="29" t="n"/>
      <c r="J765" s="30" t="n"/>
      <c r="K765" s="30" t="n"/>
      <c r="L765" s="26" t="n"/>
      <c r="M765" s="26" t="n"/>
      <c r="N765" s="27" t="n"/>
      <c r="O765" s="52" t="n"/>
      <c r="P765" s="52" t="n"/>
      <c r="Q765" s="30" t="n"/>
      <c r="R765" s="30" t="n"/>
      <c r="S765" s="30" t="n"/>
      <c r="T765" s="26" t="n"/>
      <c r="U765" s="26" t="n"/>
      <c r="V765" s="28" t="n"/>
      <c r="W765" s="32" t="n"/>
      <c r="X765" s="32" t="n"/>
      <c r="Y765" s="33">
        <f>IFERROR(IF(OR($R765="",$S765=""),"",ROUND(MOD($S765-$R765,1)*1440,0)),"")</f>
        <v/>
      </c>
      <c r="Z765" s="11">
        <f>IFERROR(IF(OR($T765&lt;&gt;"Delivered",$S765="",$K765=""),"",IF($S765&lt;=$K765,"Yes","No")),"")</f>
        <v/>
      </c>
      <c r="AA765" s="33">
        <f>IFERROR(IF(OR($T765&lt;&gt;"Delivered",$S765="",$K765=""),"",ROUND(MAX(0,($S765-$K765)*1440),0)),"")</f>
        <v/>
      </c>
      <c r="AB765" s="53">
        <f>IFERROR(IF(OR($P765="",$O765=""),"",$P765-$O765),"")</f>
        <v/>
      </c>
      <c r="AC765" s="35">
        <f>IFERROR(IF($P765="","",ROUND($P765*'Settings'!$B$6,2)),"")</f>
        <v/>
      </c>
      <c r="AD765" s="35">
        <f>IFERROR(IF($W765="","",MAX(0,$W765-IF($X765="",0,$X765))),"")</f>
        <v/>
      </c>
      <c r="AE765" s="16">
        <f>IFERROR(IF(COUNTA($A765:$X765)=0,"",IF(OR($A765="",$B765="",$C765="",$D765="",$E765="",$F765="",$G765="",$H765="",$I765="",$L765="",$M765="",$N765="",$T765=""),"Missing required field",IF(COUNTIFS($A$4:$A$1000,$A765,$B$4:$B$1000,$B765,$C$4:$C$1000,$C765)&gt;1,"Duplicate route stop",IF(OR($J765="",$K765=""),"Missing delivery window",IF($K765&lt;=$J765,"Invalid delivery window",IF(IFERROR(INDEX('Fleet Roster'!$C$4:$C$103,MATCH($L765,'Fleet Roster'!$A$4:$A$103,0)),"Not found")&lt;&gt;"Active","Driver not active",IF(IFERROR(INDEX('Fleet Roster'!$I$4:$I$103,MATCH($M765,'Fleet Roster'!$E$4:$E$103,0)),"Not found")&lt;&gt;"Active","Vehicle unavailable",IF(AND($T765="Delivered",OR($S765="",$P765="")),"Delivered row incomplete",IF(AND(OR($T765="Attempted",$T765="Exception"),$U765=""),"Missing exception code",IF(OR(NOT(ISNUMBER($N765)),$N765&lt;0,$N765&gt;'Settings'!$B$9),"Invalid package count",IF(OR(NOT(ISNUMBER($O765)),AND($P765&lt;&gt;"",NOT(ISNUMBER($P765))),$O765&lt;0,$O765&gt;'Settings'!$B$10,$P765&lt;0,$P765&gt;'Settings'!$B$10),"Invalid miles",IF($X765&gt;$W765,"COD collected exceeds amount","OK")))))))))))),"Review row")</f>
        <v/>
      </c>
    </row>
    <row r="766">
      <c r="A766" s="51" t="n"/>
      <c r="B766" s="26" t="n"/>
      <c r="C766" s="27" t="n"/>
      <c r="D766" s="26" t="n"/>
      <c r="E766" s="26" t="n"/>
      <c r="F766" s="28" t="n"/>
      <c r="G766" s="26" t="n"/>
      <c r="H766" s="26" t="n"/>
      <c r="I766" s="29" t="n"/>
      <c r="J766" s="30" t="n"/>
      <c r="K766" s="30" t="n"/>
      <c r="L766" s="26" t="n"/>
      <c r="M766" s="26" t="n"/>
      <c r="N766" s="27" t="n"/>
      <c r="O766" s="52" t="n"/>
      <c r="P766" s="52" t="n"/>
      <c r="Q766" s="30" t="n"/>
      <c r="R766" s="30" t="n"/>
      <c r="S766" s="30" t="n"/>
      <c r="T766" s="26" t="n"/>
      <c r="U766" s="26" t="n"/>
      <c r="V766" s="28" t="n"/>
      <c r="W766" s="32" t="n"/>
      <c r="X766" s="32" t="n"/>
      <c r="Y766" s="33">
        <f>IFERROR(IF(OR($R766="",$S766=""),"",ROUND(MOD($S766-$R766,1)*1440,0)),"")</f>
        <v/>
      </c>
      <c r="Z766" s="11">
        <f>IFERROR(IF(OR($T766&lt;&gt;"Delivered",$S766="",$K766=""),"",IF($S766&lt;=$K766,"Yes","No")),"")</f>
        <v/>
      </c>
      <c r="AA766" s="33">
        <f>IFERROR(IF(OR($T766&lt;&gt;"Delivered",$S766="",$K766=""),"",ROUND(MAX(0,($S766-$K766)*1440),0)),"")</f>
        <v/>
      </c>
      <c r="AB766" s="53">
        <f>IFERROR(IF(OR($P766="",$O766=""),"",$P766-$O766),"")</f>
        <v/>
      </c>
      <c r="AC766" s="35">
        <f>IFERROR(IF($P766="","",ROUND($P766*'Settings'!$B$6,2)),"")</f>
        <v/>
      </c>
      <c r="AD766" s="35">
        <f>IFERROR(IF($W766="","",MAX(0,$W766-IF($X766="",0,$X766))),"")</f>
        <v/>
      </c>
      <c r="AE766" s="16">
        <f>IFERROR(IF(COUNTA($A766:$X766)=0,"",IF(OR($A766="",$B766="",$C766="",$D766="",$E766="",$F766="",$G766="",$H766="",$I766="",$L766="",$M766="",$N766="",$T766=""),"Missing required field",IF(COUNTIFS($A$4:$A$1000,$A766,$B$4:$B$1000,$B766,$C$4:$C$1000,$C766)&gt;1,"Duplicate route stop",IF(OR($J766="",$K766=""),"Missing delivery window",IF($K766&lt;=$J766,"Invalid delivery window",IF(IFERROR(INDEX('Fleet Roster'!$C$4:$C$103,MATCH($L766,'Fleet Roster'!$A$4:$A$103,0)),"Not found")&lt;&gt;"Active","Driver not active",IF(IFERROR(INDEX('Fleet Roster'!$I$4:$I$103,MATCH($M766,'Fleet Roster'!$E$4:$E$103,0)),"Not found")&lt;&gt;"Active","Vehicle unavailable",IF(AND($T766="Delivered",OR($S766="",$P766="")),"Delivered row incomplete",IF(AND(OR($T766="Attempted",$T766="Exception"),$U766=""),"Missing exception code",IF(OR(NOT(ISNUMBER($N766)),$N766&lt;0,$N766&gt;'Settings'!$B$9),"Invalid package count",IF(OR(NOT(ISNUMBER($O766)),AND($P766&lt;&gt;"",NOT(ISNUMBER($P766))),$O766&lt;0,$O766&gt;'Settings'!$B$10,$P766&lt;0,$P766&gt;'Settings'!$B$10),"Invalid miles",IF($X766&gt;$W766,"COD collected exceeds amount","OK")))))))))))),"Review row")</f>
        <v/>
      </c>
    </row>
    <row r="767">
      <c r="A767" s="51" t="n"/>
      <c r="B767" s="26" t="n"/>
      <c r="C767" s="27" t="n"/>
      <c r="D767" s="26" t="n"/>
      <c r="E767" s="26" t="n"/>
      <c r="F767" s="28" t="n"/>
      <c r="G767" s="26" t="n"/>
      <c r="H767" s="26" t="n"/>
      <c r="I767" s="29" t="n"/>
      <c r="J767" s="30" t="n"/>
      <c r="K767" s="30" t="n"/>
      <c r="L767" s="26" t="n"/>
      <c r="M767" s="26" t="n"/>
      <c r="N767" s="27" t="n"/>
      <c r="O767" s="52" t="n"/>
      <c r="P767" s="52" t="n"/>
      <c r="Q767" s="30" t="n"/>
      <c r="R767" s="30" t="n"/>
      <c r="S767" s="30" t="n"/>
      <c r="T767" s="26" t="n"/>
      <c r="U767" s="26" t="n"/>
      <c r="V767" s="28" t="n"/>
      <c r="W767" s="32" t="n"/>
      <c r="X767" s="32" t="n"/>
      <c r="Y767" s="33">
        <f>IFERROR(IF(OR($R767="",$S767=""),"",ROUND(MOD($S767-$R767,1)*1440,0)),"")</f>
        <v/>
      </c>
      <c r="Z767" s="11">
        <f>IFERROR(IF(OR($T767&lt;&gt;"Delivered",$S767="",$K767=""),"",IF($S767&lt;=$K767,"Yes","No")),"")</f>
        <v/>
      </c>
      <c r="AA767" s="33">
        <f>IFERROR(IF(OR($T767&lt;&gt;"Delivered",$S767="",$K767=""),"",ROUND(MAX(0,($S767-$K767)*1440),0)),"")</f>
        <v/>
      </c>
      <c r="AB767" s="53">
        <f>IFERROR(IF(OR($P767="",$O767=""),"",$P767-$O767),"")</f>
        <v/>
      </c>
      <c r="AC767" s="35">
        <f>IFERROR(IF($P767="","",ROUND($P767*'Settings'!$B$6,2)),"")</f>
        <v/>
      </c>
      <c r="AD767" s="35">
        <f>IFERROR(IF($W767="","",MAX(0,$W767-IF($X767="",0,$X767))),"")</f>
        <v/>
      </c>
      <c r="AE767" s="16">
        <f>IFERROR(IF(COUNTA($A767:$X767)=0,"",IF(OR($A767="",$B767="",$C767="",$D767="",$E767="",$F767="",$G767="",$H767="",$I767="",$L767="",$M767="",$N767="",$T767=""),"Missing required field",IF(COUNTIFS($A$4:$A$1000,$A767,$B$4:$B$1000,$B767,$C$4:$C$1000,$C767)&gt;1,"Duplicate route stop",IF(OR($J767="",$K767=""),"Missing delivery window",IF($K767&lt;=$J767,"Invalid delivery window",IF(IFERROR(INDEX('Fleet Roster'!$C$4:$C$103,MATCH($L767,'Fleet Roster'!$A$4:$A$103,0)),"Not found")&lt;&gt;"Active","Driver not active",IF(IFERROR(INDEX('Fleet Roster'!$I$4:$I$103,MATCH($M767,'Fleet Roster'!$E$4:$E$103,0)),"Not found")&lt;&gt;"Active","Vehicle unavailable",IF(AND($T767="Delivered",OR($S767="",$P767="")),"Delivered row incomplete",IF(AND(OR($T767="Attempted",$T767="Exception"),$U767=""),"Missing exception code",IF(OR(NOT(ISNUMBER($N767)),$N767&lt;0,$N767&gt;'Settings'!$B$9),"Invalid package count",IF(OR(NOT(ISNUMBER($O767)),AND($P767&lt;&gt;"",NOT(ISNUMBER($P767))),$O767&lt;0,$O767&gt;'Settings'!$B$10,$P767&lt;0,$P767&gt;'Settings'!$B$10),"Invalid miles",IF($X767&gt;$W767,"COD collected exceeds amount","OK")))))))))))),"Review row")</f>
        <v/>
      </c>
    </row>
    <row r="768">
      <c r="A768" s="51" t="n"/>
      <c r="B768" s="26" t="n"/>
      <c r="C768" s="27" t="n"/>
      <c r="D768" s="26" t="n"/>
      <c r="E768" s="26" t="n"/>
      <c r="F768" s="28" t="n"/>
      <c r="G768" s="26" t="n"/>
      <c r="H768" s="26" t="n"/>
      <c r="I768" s="29" t="n"/>
      <c r="J768" s="30" t="n"/>
      <c r="K768" s="30" t="n"/>
      <c r="L768" s="26" t="n"/>
      <c r="M768" s="26" t="n"/>
      <c r="N768" s="27" t="n"/>
      <c r="O768" s="52" t="n"/>
      <c r="P768" s="52" t="n"/>
      <c r="Q768" s="30" t="n"/>
      <c r="R768" s="30" t="n"/>
      <c r="S768" s="30" t="n"/>
      <c r="T768" s="26" t="n"/>
      <c r="U768" s="26" t="n"/>
      <c r="V768" s="28" t="n"/>
      <c r="W768" s="32" t="n"/>
      <c r="X768" s="32" t="n"/>
      <c r="Y768" s="33">
        <f>IFERROR(IF(OR($R768="",$S768=""),"",ROUND(MOD($S768-$R768,1)*1440,0)),"")</f>
        <v/>
      </c>
      <c r="Z768" s="11">
        <f>IFERROR(IF(OR($T768&lt;&gt;"Delivered",$S768="",$K768=""),"",IF($S768&lt;=$K768,"Yes","No")),"")</f>
        <v/>
      </c>
      <c r="AA768" s="33">
        <f>IFERROR(IF(OR($T768&lt;&gt;"Delivered",$S768="",$K768=""),"",ROUND(MAX(0,($S768-$K768)*1440),0)),"")</f>
        <v/>
      </c>
      <c r="AB768" s="53">
        <f>IFERROR(IF(OR($P768="",$O768=""),"",$P768-$O768),"")</f>
        <v/>
      </c>
      <c r="AC768" s="35">
        <f>IFERROR(IF($P768="","",ROUND($P768*'Settings'!$B$6,2)),"")</f>
        <v/>
      </c>
      <c r="AD768" s="35">
        <f>IFERROR(IF($W768="","",MAX(0,$W768-IF($X768="",0,$X768))),"")</f>
        <v/>
      </c>
      <c r="AE768" s="16">
        <f>IFERROR(IF(COUNTA($A768:$X768)=0,"",IF(OR($A768="",$B768="",$C768="",$D768="",$E768="",$F768="",$G768="",$H768="",$I768="",$L768="",$M768="",$N768="",$T768=""),"Missing required field",IF(COUNTIFS($A$4:$A$1000,$A768,$B$4:$B$1000,$B768,$C$4:$C$1000,$C768)&gt;1,"Duplicate route stop",IF(OR($J768="",$K768=""),"Missing delivery window",IF($K768&lt;=$J768,"Invalid delivery window",IF(IFERROR(INDEX('Fleet Roster'!$C$4:$C$103,MATCH($L768,'Fleet Roster'!$A$4:$A$103,0)),"Not found")&lt;&gt;"Active","Driver not active",IF(IFERROR(INDEX('Fleet Roster'!$I$4:$I$103,MATCH($M768,'Fleet Roster'!$E$4:$E$103,0)),"Not found")&lt;&gt;"Active","Vehicle unavailable",IF(AND($T768="Delivered",OR($S768="",$P768="")),"Delivered row incomplete",IF(AND(OR($T768="Attempted",$T768="Exception"),$U768=""),"Missing exception code",IF(OR(NOT(ISNUMBER($N768)),$N768&lt;0,$N768&gt;'Settings'!$B$9),"Invalid package count",IF(OR(NOT(ISNUMBER($O768)),AND($P768&lt;&gt;"",NOT(ISNUMBER($P768))),$O768&lt;0,$O768&gt;'Settings'!$B$10,$P768&lt;0,$P768&gt;'Settings'!$B$10),"Invalid miles",IF($X768&gt;$W768,"COD collected exceeds amount","OK")))))))))))),"Review row")</f>
        <v/>
      </c>
    </row>
    <row r="769">
      <c r="A769" s="51" t="n"/>
      <c r="B769" s="26" t="n"/>
      <c r="C769" s="27" t="n"/>
      <c r="D769" s="26" t="n"/>
      <c r="E769" s="26" t="n"/>
      <c r="F769" s="28" t="n"/>
      <c r="G769" s="26" t="n"/>
      <c r="H769" s="26" t="n"/>
      <c r="I769" s="29" t="n"/>
      <c r="J769" s="30" t="n"/>
      <c r="K769" s="30" t="n"/>
      <c r="L769" s="26" t="n"/>
      <c r="M769" s="26" t="n"/>
      <c r="N769" s="27" t="n"/>
      <c r="O769" s="52" t="n"/>
      <c r="P769" s="52" t="n"/>
      <c r="Q769" s="30" t="n"/>
      <c r="R769" s="30" t="n"/>
      <c r="S769" s="30" t="n"/>
      <c r="T769" s="26" t="n"/>
      <c r="U769" s="26" t="n"/>
      <c r="V769" s="28" t="n"/>
      <c r="W769" s="32" t="n"/>
      <c r="X769" s="32" t="n"/>
      <c r="Y769" s="33">
        <f>IFERROR(IF(OR($R769="",$S769=""),"",ROUND(MOD($S769-$R769,1)*1440,0)),"")</f>
        <v/>
      </c>
      <c r="Z769" s="11">
        <f>IFERROR(IF(OR($T769&lt;&gt;"Delivered",$S769="",$K769=""),"",IF($S769&lt;=$K769,"Yes","No")),"")</f>
        <v/>
      </c>
      <c r="AA769" s="33">
        <f>IFERROR(IF(OR($T769&lt;&gt;"Delivered",$S769="",$K769=""),"",ROUND(MAX(0,($S769-$K769)*1440),0)),"")</f>
        <v/>
      </c>
      <c r="AB769" s="53">
        <f>IFERROR(IF(OR($P769="",$O769=""),"",$P769-$O769),"")</f>
        <v/>
      </c>
      <c r="AC769" s="35">
        <f>IFERROR(IF($P769="","",ROUND($P769*'Settings'!$B$6,2)),"")</f>
        <v/>
      </c>
      <c r="AD769" s="35">
        <f>IFERROR(IF($W769="","",MAX(0,$W769-IF($X769="",0,$X769))),"")</f>
        <v/>
      </c>
      <c r="AE769" s="16">
        <f>IFERROR(IF(COUNTA($A769:$X769)=0,"",IF(OR($A769="",$B769="",$C769="",$D769="",$E769="",$F769="",$G769="",$H769="",$I769="",$L769="",$M769="",$N769="",$T769=""),"Missing required field",IF(COUNTIFS($A$4:$A$1000,$A769,$B$4:$B$1000,$B769,$C$4:$C$1000,$C769)&gt;1,"Duplicate route stop",IF(OR($J769="",$K769=""),"Missing delivery window",IF($K769&lt;=$J769,"Invalid delivery window",IF(IFERROR(INDEX('Fleet Roster'!$C$4:$C$103,MATCH($L769,'Fleet Roster'!$A$4:$A$103,0)),"Not found")&lt;&gt;"Active","Driver not active",IF(IFERROR(INDEX('Fleet Roster'!$I$4:$I$103,MATCH($M769,'Fleet Roster'!$E$4:$E$103,0)),"Not found")&lt;&gt;"Active","Vehicle unavailable",IF(AND($T769="Delivered",OR($S769="",$P769="")),"Delivered row incomplete",IF(AND(OR($T769="Attempted",$T769="Exception"),$U769=""),"Missing exception code",IF(OR(NOT(ISNUMBER($N769)),$N769&lt;0,$N769&gt;'Settings'!$B$9),"Invalid package count",IF(OR(NOT(ISNUMBER($O769)),AND($P769&lt;&gt;"",NOT(ISNUMBER($P769))),$O769&lt;0,$O769&gt;'Settings'!$B$10,$P769&lt;0,$P769&gt;'Settings'!$B$10),"Invalid miles",IF($X769&gt;$W769,"COD collected exceeds amount","OK")))))))))))),"Review row")</f>
        <v/>
      </c>
    </row>
    <row r="770">
      <c r="A770" s="51" t="n"/>
      <c r="B770" s="26" t="n"/>
      <c r="C770" s="27" t="n"/>
      <c r="D770" s="26" t="n"/>
      <c r="E770" s="26" t="n"/>
      <c r="F770" s="28" t="n"/>
      <c r="G770" s="26" t="n"/>
      <c r="H770" s="26" t="n"/>
      <c r="I770" s="29" t="n"/>
      <c r="J770" s="30" t="n"/>
      <c r="K770" s="30" t="n"/>
      <c r="L770" s="26" t="n"/>
      <c r="M770" s="26" t="n"/>
      <c r="N770" s="27" t="n"/>
      <c r="O770" s="52" t="n"/>
      <c r="P770" s="52" t="n"/>
      <c r="Q770" s="30" t="n"/>
      <c r="R770" s="30" t="n"/>
      <c r="S770" s="30" t="n"/>
      <c r="T770" s="26" t="n"/>
      <c r="U770" s="26" t="n"/>
      <c r="V770" s="28" t="n"/>
      <c r="W770" s="32" t="n"/>
      <c r="X770" s="32" t="n"/>
      <c r="Y770" s="33">
        <f>IFERROR(IF(OR($R770="",$S770=""),"",ROUND(MOD($S770-$R770,1)*1440,0)),"")</f>
        <v/>
      </c>
      <c r="Z770" s="11">
        <f>IFERROR(IF(OR($T770&lt;&gt;"Delivered",$S770="",$K770=""),"",IF($S770&lt;=$K770,"Yes","No")),"")</f>
        <v/>
      </c>
      <c r="AA770" s="33">
        <f>IFERROR(IF(OR($T770&lt;&gt;"Delivered",$S770="",$K770=""),"",ROUND(MAX(0,($S770-$K770)*1440),0)),"")</f>
        <v/>
      </c>
      <c r="AB770" s="53">
        <f>IFERROR(IF(OR($P770="",$O770=""),"",$P770-$O770),"")</f>
        <v/>
      </c>
      <c r="AC770" s="35">
        <f>IFERROR(IF($P770="","",ROUND($P770*'Settings'!$B$6,2)),"")</f>
        <v/>
      </c>
      <c r="AD770" s="35">
        <f>IFERROR(IF($W770="","",MAX(0,$W770-IF($X770="",0,$X770))),"")</f>
        <v/>
      </c>
      <c r="AE770" s="16">
        <f>IFERROR(IF(COUNTA($A770:$X770)=0,"",IF(OR($A770="",$B770="",$C770="",$D770="",$E770="",$F770="",$G770="",$H770="",$I770="",$L770="",$M770="",$N770="",$T770=""),"Missing required field",IF(COUNTIFS($A$4:$A$1000,$A770,$B$4:$B$1000,$B770,$C$4:$C$1000,$C770)&gt;1,"Duplicate route stop",IF(OR($J770="",$K770=""),"Missing delivery window",IF($K770&lt;=$J770,"Invalid delivery window",IF(IFERROR(INDEX('Fleet Roster'!$C$4:$C$103,MATCH($L770,'Fleet Roster'!$A$4:$A$103,0)),"Not found")&lt;&gt;"Active","Driver not active",IF(IFERROR(INDEX('Fleet Roster'!$I$4:$I$103,MATCH($M770,'Fleet Roster'!$E$4:$E$103,0)),"Not found")&lt;&gt;"Active","Vehicle unavailable",IF(AND($T770="Delivered",OR($S770="",$P770="")),"Delivered row incomplete",IF(AND(OR($T770="Attempted",$T770="Exception"),$U770=""),"Missing exception code",IF(OR(NOT(ISNUMBER($N770)),$N770&lt;0,$N770&gt;'Settings'!$B$9),"Invalid package count",IF(OR(NOT(ISNUMBER($O770)),AND($P770&lt;&gt;"",NOT(ISNUMBER($P770))),$O770&lt;0,$O770&gt;'Settings'!$B$10,$P770&lt;0,$P770&gt;'Settings'!$B$10),"Invalid miles",IF($X770&gt;$W770,"COD collected exceeds amount","OK")))))))))))),"Review row")</f>
        <v/>
      </c>
    </row>
    <row r="771">
      <c r="A771" s="51" t="n"/>
      <c r="B771" s="26" t="n"/>
      <c r="C771" s="27" t="n"/>
      <c r="D771" s="26" t="n"/>
      <c r="E771" s="26" t="n"/>
      <c r="F771" s="28" t="n"/>
      <c r="G771" s="26" t="n"/>
      <c r="H771" s="26" t="n"/>
      <c r="I771" s="29" t="n"/>
      <c r="J771" s="30" t="n"/>
      <c r="K771" s="30" t="n"/>
      <c r="L771" s="26" t="n"/>
      <c r="M771" s="26" t="n"/>
      <c r="N771" s="27" t="n"/>
      <c r="O771" s="52" t="n"/>
      <c r="P771" s="52" t="n"/>
      <c r="Q771" s="30" t="n"/>
      <c r="R771" s="30" t="n"/>
      <c r="S771" s="30" t="n"/>
      <c r="T771" s="26" t="n"/>
      <c r="U771" s="26" t="n"/>
      <c r="V771" s="28" t="n"/>
      <c r="W771" s="32" t="n"/>
      <c r="X771" s="32" t="n"/>
      <c r="Y771" s="33">
        <f>IFERROR(IF(OR($R771="",$S771=""),"",ROUND(MOD($S771-$R771,1)*1440,0)),"")</f>
        <v/>
      </c>
      <c r="Z771" s="11">
        <f>IFERROR(IF(OR($T771&lt;&gt;"Delivered",$S771="",$K771=""),"",IF($S771&lt;=$K771,"Yes","No")),"")</f>
        <v/>
      </c>
      <c r="AA771" s="33">
        <f>IFERROR(IF(OR($T771&lt;&gt;"Delivered",$S771="",$K771=""),"",ROUND(MAX(0,($S771-$K771)*1440),0)),"")</f>
        <v/>
      </c>
      <c r="AB771" s="53">
        <f>IFERROR(IF(OR($P771="",$O771=""),"",$P771-$O771),"")</f>
        <v/>
      </c>
      <c r="AC771" s="35">
        <f>IFERROR(IF($P771="","",ROUND($P771*'Settings'!$B$6,2)),"")</f>
        <v/>
      </c>
      <c r="AD771" s="35">
        <f>IFERROR(IF($W771="","",MAX(0,$W771-IF($X771="",0,$X771))),"")</f>
        <v/>
      </c>
      <c r="AE771" s="16">
        <f>IFERROR(IF(COUNTA($A771:$X771)=0,"",IF(OR($A771="",$B771="",$C771="",$D771="",$E771="",$F771="",$G771="",$H771="",$I771="",$L771="",$M771="",$N771="",$T771=""),"Missing required field",IF(COUNTIFS($A$4:$A$1000,$A771,$B$4:$B$1000,$B771,$C$4:$C$1000,$C771)&gt;1,"Duplicate route stop",IF(OR($J771="",$K771=""),"Missing delivery window",IF($K771&lt;=$J771,"Invalid delivery window",IF(IFERROR(INDEX('Fleet Roster'!$C$4:$C$103,MATCH($L771,'Fleet Roster'!$A$4:$A$103,0)),"Not found")&lt;&gt;"Active","Driver not active",IF(IFERROR(INDEX('Fleet Roster'!$I$4:$I$103,MATCH($M771,'Fleet Roster'!$E$4:$E$103,0)),"Not found")&lt;&gt;"Active","Vehicle unavailable",IF(AND($T771="Delivered",OR($S771="",$P771="")),"Delivered row incomplete",IF(AND(OR($T771="Attempted",$T771="Exception"),$U771=""),"Missing exception code",IF(OR(NOT(ISNUMBER($N771)),$N771&lt;0,$N771&gt;'Settings'!$B$9),"Invalid package count",IF(OR(NOT(ISNUMBER($O771)),AND($P771&lt;&gt;"",NOT(ISNUMBER($P771))),$O771&lt;0,$O771&gt;'Settings'!$B$10,$P771&lt;0,$P771&gt;'Settings'!$B$10),"Invalid miles",IF($X771&gt;$W771,"COD collected exceeds amount","OK")))))))))))),"Review row")</f>
        <v/>
      </c>
    </row>
    <row r="772">
      <c r="A772" s="51" t="n"/>
      <c r="B772" s="26" t="n"/>
      <c r="C772" s="27" t="n"/>
      <c r="D772" s="26" t="n"/>
      <c r="E772" s="26" t="n"/>
      <c r="F772" s="28" t="n"/>
      <c r="G772" s="26" t="n"/>
      <c r="H772" s="26" t="n"/>
      <c r="I772" s="29" t="n"/>
      <c r="J772" s="30" t="n"/>
      <c r="K772" s="30" t="n"/>
      <c r="L772" s="26" t="n"/>
      <c r="M772" s="26" t="n"/>
      <c r="N772" s="27" t="n"/>
      <c r="O772" s="52" t="n"/>
      <c r="P772" s="52" t="n"/>
      <c r="Q772" s="30" t="n"/>
      <c r="R772" s="30" t="n"/>
      <c r="S772" s="30" t="n"/>
      <c r="T772" s="26" t="n"/>
      <c r="U772" s="26" t="n"/>
      <c r="V772" s="28" t="n"/>
      <c r="W772" s="32" t="n"/>
      <c r="X772" s="32" t="n"/>
      <c r="Y772" s="33">
        <f>IFERROR(IF(OR($R772="",$S772=""),"",ROUND(MOD($S772-$R772,1)*1440,0)),"")</f>
        <v/>
      </c>
      <c r="Z772" s="11">
        <f>IFERROR(IF(OR($T772&lt;&gt;"Delivered",$S772="",$K772=""),"",IF($S772&lt;=$K772,"Yes","No")),"")</f>
        <v/>
      </c>
      <c r="AA772" s="33">
        <f>IFERROR(IF(OR($T772&lt;&gt;"Delivered",$S772="",$K772=""),"",ROUND(MAX(0,($S772-$K772)*1440),0)),"")</f>
        <v/>
      </c>
      <c r="AB772" s="53">
        <f>IFERROR(IF(OR($P772="",$O772=""),"",$P772-$O772),"")</f>
        <v/>
      </c>
      <c r="AC772" s="35">
        <f>IFERROR(IF($P772="","",ROUND($P772*'Settings'!$B$6,2)),"")</f>
        <v/>
      </c>
      <c r="AD772" s="35">
        <f>IFERROR(IF($W772="","",MAX(0,$W772-IF($X772="",0,$X772))),"")</f>
        <v/>
      </c>
      <c r="AE772" s="16">
        <f>IFERROR(IF(COUNTA($A772:$X772)=0,"",IF(OR($A772="",$B772="",$C772="",$D772="",$E772="",$F772="",$G772="",$H772="",$I772="",$L772="",$M772="",$N772="",$T772=""),"Missing required field",IF(COUNTIFS($A$4:$A$1000,$A772,$B$4:$B$1000,$B772,$C$4:$C$1000,$C772)&gt;1,"Duplicate route stop",IF(OR($J772="",$K772=""),"Missing delivery window",IF($K772&lt;=$J772,"Invalid delivery window",IF(IFERROR(INDEX('Fleet Roster'!$C$4:$C$103,MATCH($L772,'Fleet Roster'!$A$4:$A$103,0)),"Not found")&lt;&gt;"Active","Driver not active",IF(IFERROR(INDEX('Fleet Roster'!$I$4:$I$103,MATCH($M772,'Fleet Roster'!$E$4:$E$103,0)),"Not found")&lt;&gt;"Active","Vehicle unavailable",IF(AND($T772="Delivered",OR($S772="",$P772="")),"Delivered row incomplete",IF(AND(OR($T772="Attempted",$T772="Exception"),$U772=""),"Missing exception code",IF(OR(NOT(ISNUMBER($N772)),$N772&lt;0,$N772&gt;'Settings'!$B$9),"Invalid package count",IF(OR(NOT(ISNUMBER($O772)),AND($P772&lt;&gt;"",NOT(ISNUMBER($P772))),$O772&lt;0,$O772&gt;'Settings'!$B$10,$P772&lt;0,$P772&gt;'Settings'!$B$10),"Invalid miles",IF($X772&gt;$W772,"COD collected exceeds amount","OK")))))))))))),"Review row")</f>
        <v/>
      </c>
    </row>
    <row r="773">
      <c r="A773" s="51" t="n"/>
      <c r="B773" s="26" t="n"/>
      <c r="C773" s="27" t="n"/>
      <c r="D773" s="26" t="n"/>
      <c r="E773" s="26" t="n"/>
      <c r="F773" s="28" t="n"/>
      <c r="G773" s="26" t="n"/>
      <c r="H773" s="26" t="n"/>
      <c r="I773" s="29" t="n"/>
      <c r="J773" s="30" t="n"/>
      <c r="K773" s="30" t="n"/>
      <c r="L773" s="26" t="n"/>
      <c r="M773" s="26" t="n"/>
      <c r="N773" s="27" t="n"/>
      <c r="O773" s="52" t="n"/>
      <c r="P773" s="52" t="n"/>
      <c r="Q773" s="30" t="n"/>
      <c r="R773" s="30" t="n"/>
      <c r="S773" s="30" t="n"/>
      <c r="T773" s="26" t="n"/>
      <c r="U773" s="26" t="n"/>
      <c r="V773" s="28" t="n"/>
      <c r="W773" s="32" t="n"/>
      <c r="X773" s="32" t="n"/>
      <c r="Y773" s="33">
        <f>IFERROR(IF(OR($R773="",$S773=""),"",ROUND(MOD($S773-$R773,1)*1440,0)),"")</f>
        <v/>
      </c>
      <c r="Z773" s="11">
        <f>IFERROR(IF(OR($T773&lt;&gt;"Delivered",$S773="",$K773=""),"",IF($S773&lt;=$K773,"Yes","No")),"")</f>
        <v/>
      </c>
      <c r="AA773" s="33">
        <f>IFERROR(IF(OR($T773&lt;&gt;"Delivered",$S773="",$K773=""),"",ROUND(MAX(0,($S773-$K773)*1440),0)),"")</f>
        <v/>
      </c>
      <c r="AB773" s="53">
        <f>IFERROR(IF(OR($P773="",$O773=""),"",$P773-$O773),"")</f>
        <v/>
      </c>
      <c r="AC773" s="35">
        <f>IFERROR(IF($P773="","",ROUND($P773*'Settings'!$B$6,2)),"")</f>
        <v/>
      </c>
      <c r="AD773" s="35">
        <f>IFERROR(IF($W773="","",MAX(0,$W773-IF($X773="",0,$X773))),"")</f>
        <v/>
      </c>
      <c r="AE773" s="16">
        <f>IFERROR(IF(COUNTA($A773:$X773)=0,"",IF(OR($A773="",$B773="",$C773="",$D773="",$E773="",$F773="",$G773="",$H773="",$I773="",$L773="",$M773="",$N773="",$T773=""),"Missing required field",IF(COUNTIFS($A$4:$A$1000,$A773,$B$4:$B$1000,$B773,$C$4:$C$1000,$C773)&gt;1,"Duplicate route stop",IF(OR($J773="",$K773=""),"Missing delivery window",IF($K773&lt;=$J773,"Invalid delivery window",IF(IFERROR(INDEX('Fleet Roster'!$C$4:$C$103,MATCH($L773,'Fleet Roster'!$A$4:$A$103,0)),"Not found")&lt;&gt;"Active","Driver not active",IF(IFERROR(INDEX('Fleet Roster'!$I$4:$I$103,MATCH($M773,'Fleet Roster'!$E$4:$E$103,0)),"Not found")&lt;&gt;"Active","Vehicle unavailable",IF(AND($T773="Delivered",OR($S773="",$P773="")),"Delivered row incomplete",IF(AND(OR($T773="Attempted",$T773="Exception"),$U773=""),"Missing exception code",IF(OR(NOT(ISNUMBER($N773)),$N773&lt;0,$N773&gt;'Settings'!$B$9),"Invalid package count",IF(OR(NOT(ISNUMBER($O773)),AND($P773&lt;&gt;"",NOT(ISNUMBER($P773))),$O773&lt;0,$O773&gt;'Settings'!$B$10,$P773&lt;0,$P773&gt;'Settings'!$B$10),"Invalid miles",IF($X773&gt;$W773,"COD collected exceeds amount","OK")))))))))))),"Review row")</f>
        <v/>
      </c>
    </row>
    <row r="774">
      <c r="A774" s="51" t="n"/>
      <c r="B774" s="26" t="n"/>
      <c r="C774" s="27" t="n"/>
      <c r="D774" s="26" t="n"/>
      <c r="E774" s="26" t="n"/>
      <c r="F774" s="28" t="n"/>
      <c r="G774" s="26" t="n"/>
      <c r="H774" s="26" t="n"/>
      <c r="I774" s="29" t="n"/>
      <c r="J774" s="30" t="n"/>
      <c r="K774" s="30" t="n"/>
      <c r="L774" s="26" t="n"/>
      <c r="M774" s="26" t="n"/>
      <c r="N774" s="27" t="n"/>
      <c r="O774" s="52" t="n"/>
      <c r="P774" s="52" t="n"/>
      <c r="Q774" s="30" t="n"/>
      <c r="R774" s="30" t="n"/>
      <c r="S774" s="30" t="n"/>
      <c r="T774" s="26" t="n"/>
      <c r="U774" s="26" t="n"/>
      <c r="V774" s="28" t="n"/>
      <c r="W774" s="32" t="n"/>
      <c r="X774" s="32" t="n"/>
      <c r="Y774" s="33">
        <f>IFERROR(IF(OR($R774="",$S774=""),"",ROUND(MOD($S774-$R774,1)*1440,0)),"")</f>
        <v/>
      </c>
      <c r="Z774" s="11">
        <f>IFERROR(IF(OR($T774&lt;&gt;"Delivered",$S774="",$K774=""),"",IF($S774&lt;=$K774,"Yes","No")),"")</f>
        <v/>
      </c>
      <c r="AA774" s="33">
        <f>IFERROR(IF(OR($T774&lt;&gt;"Delivered",$S774="",$K774=""),"",ROUND(MAX(0,($S774-$K774)*1440),0)),"")</f>
        <v/>
      </c>
      <c r="AB774" s="53">
        <f>IFERROR(IF(OR($P774="",$O774=""),"",$P774-$O774),"")</f>
        <v/>
      </c>
      <c r="AC774" s="35">
        <f>IFERROR(IF($P774="","",ROUND($P774*'Settings'!$B$6,2)),"")</f>
        <v/>
      </c>
      <c r="AD774" s="35">
        <f>IFERROR(IF($W774="","",MAX(0,$W774-IF($X774="",0,$X774))),"")</f>
        <v/>
      </c>
      <c r="AE774" s="16">
        <f>IFERROR(IF(COUNTA($A774:$X774)=0,"",IF(OR($A774="",$B774="",$C774="",$D774="",$E774="",$F774="",$G774="",$H774="",$I774="",$L774="",$M774="",$N774="",$T774=""),"Missing required field",IF(COUNTIFS($A$4:$A$1000,$A774,$B$4:$B$1000,$B774,$C$4:$C$1000,$C774)&gt;1,"Duplicate route stop",IF(OR($J774="",$K774=""),"Missing delivery window",IF($K774&lt;=$J774,"Invalid delivery window",IF(IFERROR(INDEX('Fleet Roster'!$C$4:$C$103,MATCH($L774,'Fleet Roster'!$A$4:$A$103,0)),"Not found")&lt;&gt;"Active","Driver not active",IF(IFERROR(INDEX('Fleet Roster'!$I$4:$I$103,MATCH($M774,'Fleet Roster'!$E$4:$E$103,0)),"Not found")&lt;&gt;"Active","Vehicle unavailable",IF(AND($T774="Delivered",OR($S774="",$P774="")),"Delivered row incomplete",IF(AND(OR($T774="Attempted",$T774="Exception"),$U774=""),"Missing exception code",IF(OR(NOT(ISNUMBER($N774)),$N774&lt;0,$N774&gt;'Settings'!$B$9),"Invalid package count",IF(OR(NOT(ISNUMBER($O774)),AND($P774&lt;&gt;"",NOT(ISNUMBER($P774))),$O774&lt;0,$O774&gt;'Settings'!$B$10,$P774&lt;0,$P774&gt;'Settings'!$B$10),"Invalid miles",IF($X774&gt;$W774,"COD collected exceeds amount","OK")))))))))))),"Review row")</f>
        <v/>
      </c>
    </row>
    <row r="775">
      <c r="A775" s="51" t="n"/>
      <c r="B775" s="26" t="n"/>
      <c r="C775" s="27" t="n"/>
      <c r="D775" s="26" t="n"/>
      <c r="E775" s="26" t="n"/>
      <c r="F775" s="28" t="n"/>
      <c r="G775" s="26" t="n"/>
      <c r="H775" s="26" t="n"/>
      <c r="I775" s="29" t="n"/>
      <c r="J775" s="30" t="n"/>
      <c r="K775" s="30" t="n"/>
      <c r="L775" s="26" t="n"/>
      <c r="M775" s="26" t="n"/>
      <c r="N775" s="27" t="n"/>
      <c r="O775" s="52" t="n"/>
      <c r="P775" s="52" t="n"/>
      <c r="Q775" s="30" t="n"/>
      <c r="R775" s="30" t="n"/>
      <c r="S775" s="30" t="n"/>
      <c r="T775" s="26" t="n"/>
      <c r="U775" s="26" t="n"/>
      <c r="V775" s="28" t="n"/>
      <c r="W775" s="32" t="n"/>
      <c r="X775" s="32" t="n"/>
      <c r="Y775" s="33">
        <f>IFERROR(IF(OR($R775="",$S775=""),"",ROUND(MOD($S775-$R775,1)*1440,0)),"")</f>
        <v/>
      </c>
      <c r="Z775" s="11">
        <f>IFERROR(IF(OR($T775&lt;&gt;"Delivered",$S775="",$K775=""),"",IF($S775&lt;=$K775,"Yes","No")),"")</f>
        <v/>
      </c>
      <c r="AA775" s="33">
        <f>IFERROR(IF(OR($T775&lt;&gt;"Delivered",$S775="",$K775=""),"",ROUND(MAX(0,($S775-$K775)*1440),0)),"")</f>
        <v/>
      </c>
      <c r="AB775" s="53">
        <f>IFERROR(IF(OR($P775="",$O775=""),"",$P775-$O775),"")</f>
        <v/>
      </c>
      <c r="AC775" s="35">
        <f>IFERROR(IF($P775="","",ROUND($P775*'Settings'!$B$6,2)),"")</f>
        <v/>
      </c>
      <c r="AD775" s="35">
        <f>IFERROR(IF($W775="","",MAX(0,$W775-IF($X775="",0,$X775))),"")</f>
        <v/>
      </c>
      <c r="AE775" s="16">
        <f>IFERROR(IF(COUNTA($A775:$X775)=0,"",IF(OR($A775="",$B775="",$C775="",$D775="",$E775="",$F775="",$G775="",$H775="",$I775="",$L775="",$M775="",$N775="",$T775=""),"Missing required field",IF(COUNTIFS($A$4:$A$1000,$A775,$B$4:$B$1000,$B775,$C$4:$C$1000,$C775)&gt;1,"Duplicate route stop",IF(OR($J775="",$K775=""),"Missing delivery window",IF($K775&lt;=$J775,"Invalid delivery window",IF(IFERROR(INDEX('Fleet Roster'!$C$4:$C$103,MATCH($L775,'Fleet Roster'!$A$4:$A$103,0)),"Not found")&lt;&gt;"Active","Driver not active",IF(IFERROR(INDEX('Fleet Roster'!$I$4:$I$103,MATCH($M775,'Fleet Roster'!$E$4:$E$103,0)),"Not found")&lt;&gt;"Active","Vehicle unavailable",IF(AND($T775="Delivered",OR($S775="",$P775="")),"Delivered row incomplete",IF(AND(OR($T775="Attempted",$T775="Exception"),$U775=""),"Missing exception code",IF(OR(NOT(ISNUMBER($N775)),$N775&lt;0,$N775&gt;'Settings'!$B$9),"Invalid package count",IF(OR(NOT(ISNUMBER($O775)),AND($P775&lt;&gt;"",NOT(ISNUMBER($P775))),$O775&lt;0,$O775&gt;'Settings'!$B$10,$P775&lt;0,$P775&gt;'Settings'!$B$10),"Invalid miles",IF($X775&gt;$W775,"COD collected exceeds amount","OK")))))))))))),"Review row")</f>
        <v/>
      </c>
    </row>
    <row r="776">
      <c r="A776" s="51" t="n"/>
      <c r="B776" s="26" t="n"/>
      <c r="C776" s="27" t="n"/>
      <c r="D776" s="26" t="n"/>
      <c r="E776" s="26" t="n"/>
      <c r="F776" s="28" t="n"/>
      <c r="G776" s="26" t="n"/>
      <c r="H776" s="26" t="n"/>
      <c r="I776" s="29" t="n"/>
      <c r="J776" s="30" t="n"/>
      <c r="K776" s="30" t="n"/>
      <c r="L776" s="26" t="n"/>
      <c r="M776" s="26" t="n"/>
      <c r="N776" s="27" t="n"/>
      <c r="O776" s="52" t="n"/>
      <c r="P776" s="52" t="n"/>
      <c r="Q776" s="30" t="n"/>
      <c r="R776" s="30" t="n"/>
      <c r="S776" s="30" t="n"/>
      <c r="T776" s="26" t="n"/>
      <c r="U776" s="26" t="n"/>
      <c r="V776" s="28" t="n"/>
      <c r="W776" s="32" t="n"/>
      <c r="X776" s="32" t="n"/>
      <c r="Y776" s="33">
        <f>IFERROR(IF(OR($R776="",$S776=""),"",ROUND(MOD($S776-$R776,1)*1440,0)),"")</f>
        <v/>
      </c>
      <c r="Z776" s="11">
        <f>IFERROR(IF(OR($T776&lt;&gt;"Delivered",$S776="",$K776=""),"",IF($S776&lt;=$K776,"Yes","No")),"")</f>
        <v/>
      </c>
      <c r="AA776" s="33">
        <f>IFERROR(IF(OR($T776&lt;&gt;"Delivered",$S776="",$K776=""),"",ROUND(MAX(0,($S776-$K776)*1440),0)),"")</f>
        <v/>
      </c>
      <c r="AB776" s="53">
        <f>IFERROR(IF(OR($P776="",$O776=""),"",$P776-$O776),"")</f>
        <v/>
      </c>
      <c r="AC776" s="35">
        <f>IFERROR(IF($P776="","",ROUND($P776*'Settings'!$B$6,2)),"")</f>
        <v/>
      </c>
      <c r="AD776" s="35">
        <f>IFERROR(IF($W776="","",MAX(0,$W776-IF($X776="",0,$X776))),"")</f>
        <v/>
      </c>
      <c r="AE776" s="16">
        <f>IFERROR(IF(COUNTA($A776:$X776)=0,"",IF(OR($A776="",$B776="",$C776="",$D776="",$E776="",$F776="",$G776="",$H776="",$I776="",$L776="",$M776="",$N776="",$T776=""),"Missing required field",IF(COUNTIFS($A$4:$A$1000,$A776,$B$4:$B$1000,$B776,$C$4:$C$1000,$C776)&gt;1,"Duplicate route stop",IF(OR($J776="",$K776=""),"Missing delivery window",IF($K776&lt;=$J776,"Invalid delivery window",IF(IFERROR(INDEX('Fleet Roster'!$C$4:$C$103,MATCH($L776,'Fleet Roster'!$A$4:$A$103,0)),"Not found")&lt;&gt;"Active","Driver not active",IF(IFERROR(INDEX('Fleet Roster'!$I$4:$I$103,MATCH($M776,'Fleet Roster'!$E$4:$E$103,0)),"Not found")&lt;&gt;"Active","Vehicle unavailable",IF(AND($T776="Delivered",OR($S776="",$P776="")),"Delivered row incomplete",IF(AND(OR($T776="Attempted",$T776="Exception"),$U776=""),"Missing exception code",IF(OR(NOT(ISNUMBER($N776)),$N776&lt;0,$N776&gt;'Settings'!$B$9),"Invalid package count",IF(OR(NOT(ISNUMBER($O776)),AND($P776&lt;&gt;"",NOT(ISNUMBER($P776))),$O776&lt;0,$O776&gt;'Settings'!$B$10,$P776&lt;0,$P776&gt;'Settings'!$B$10),"Invalid miles",IF($X776&gt;$W776,"COD collected exceeds amount","OK")))))))))))),"Review row")</f>
        <v/>
      </c>
    </row>
    <row r="777">
      <c r="A777" s="51" t="n"/>
      <c r="B777" s="26" t="n"/>
      <c r="C777" s="27" t="n"/>
      <c r="D777" s="26" t="n"/>
      <c r="E777" s="26" t="n"/>
      <c r="F777" s="28" t="n"/>
      <c r="G777" s="26" t="n"/>
      <c r="H777" s="26" t="n"/>
      <c r="I777" s="29" t="n"/>
      <c r="J777" s="30" t="n"/>
      <c r="K777" s="30" t="n"/>
      <c r="L777" s="26" t="n"/>
      <c r="M777" s="26" t="n"/>
      <c r="N777" s="27" t="n"/>
      <c r="O777" s="52" t="n"/>
      <c r="P777" s="52" t="n"/>
      <c r="Q777" s="30" t="n"/>
      <c r="R777" s="30" t="n"/>
      <c r="S777" s="30" t="n"/>
      <c r="T777" s="26" t="n"/>
      <c r="U777" s="26" t="n"/>
      <c r="V777" s="28" t="n"/>
      <c r="W777" s="32" t="n"/>
      <c r="X777" s="32" t="n"/>
      <c r="Y777" s="33">
        <f>IFERROR(IF(OR($R777="",$S777=""),"",ROUND(MOD($S777-$R777,1)*1440,0)),"")</f>
        <v/>
      </c>
      <c r="Z777" s="11">
        <f>IFERROR(IF(OR($T777&lt;&gt;"Delivered",$S777="",$K777=""),"",IF($S777&lt;=$K777,"Yes","No")),"")</f>
        <v/>
      </c>
      <c r="AA777" s="33">
        <f>IFERROR(IF(OR($T777&lt;&gt;"Delivered",$S777="",$K777=""),"",ROUND(MAX(0,($S777-$K777)*1440),0)),"")</f>
        <v/>
      </c>
      <c r="AB777" s="53">
        <f>IFERROR(IF(OR($P777="",$O777=""),"",$P777-$O777),"")</f>
        <v/>
      </c>
      <c r="AC777" s="35">
        <f>IFERROR(IF($P777="","",ROUND($P777*'Settings'!$B$6,2)),"")</f>
        <v/>
      </c>
      <c r="AD777" s="35">
        <f>IFERROR(IF($W777="","",MAX(0,$W777-IF($X777="",0,$X777))),"")</f>
        <v/>
      </c>
      <c r="AE777" s="16">
        <f>IFERROR(IF(COUNTA($A777:$X777)=0,"",IF(OR($A777="",$B777="",$C777="",$D777="",$E777="",$F777="",$G777="",$H777="",$I777="",$L777="",$M777="",$N777="",$T777=""),"Missing required field",IF(COUNTIFS($A$4:$A$1000,$A777,$B$4:$B$1000,$B777,$C$4:$C$1000,$C777)&gt;1,"Duplicate route stop",IF(OR($J777="",$K777=""),"Missing delivery window",IF($K777&lt;=$J777,"Invalid delivery window",IF(IFERROR(INDEX('Fleet Roster'!$C$4:$C$103,MATCH($L777,'Fleet Roster'!$A$4:$A$103,0)),"Not found")&lt;&gt;"Active","Driver not active",IF(IFERROR(INDEX('Fleet Roster'!$I$4:$I$103,MATCH($M777,'Fleet Roster'!$E$4:$E$103,0)),"Not found")&lt;&gt;"Active","Vehicle unavailable",IF(AND($T777="Delivered",OR($S777="",$P777="")),"Delivered row incomplete",IF(AND(OR($T777="Attempted",$T777="Exception"),$U777=""),"Missing exception code",IF(OR(NOT(ISNUMBER($N777)),$N777&lt;0,$N777&gt;'Settings'!$B$9),"Invalid package count",IF(OR(NOT(ISNUMBER($O777)),AND($P777&lt;&gt;"",NOT(ISNUMBER($P777))),$O777&lt;0,$O777&gt;'Settings'!$B$10,$P777&lt;0,$P777&gt;'Settings'!$B$10),"Invalid miles",IF($X777&gt;$W777,"COD collected exceeds amount","OK")))))))))))),"Review row")</f>
        <v/>
      </c>
    </row>
    <row r="778">
      <c r="A778" s="51" t="n"/>
      <c r="B778" s="26" t="n"/>
      <c r="C778" s="27" t="n"/>
      <c r="D778" s="26" t="n"/>
      <c r="E778" s="26" t="n"/>
      <c r="F778" s="28" t="n"/>
      <c r="G778" s="26" t="n"/>
      <c r="H778" s="26" t="n"/>
      <c r="I778" s="29" t="n"/>
      <c r="J778" s="30" t="n"/>
      <c r="K778" s="30" t="n"/>
      <c r="L778" s="26" t="n"/>
      <c r="M778" s="26" t="n"/>
      <c r="N778" s="27" t="n"/>
      <c r="O778" s="52" t="n"/>
      <c r="P778" s="52" t="n"/>
      <c r="Q778" s="30" t="n"/>
      <c r="R778" s="30" t="n"/>
      <c r="S778" s="30" t="n"/>
      <c r="T778" s="26" t="n"/>
      <c r="U778" s="26" t="n"/>
      <c r="V778" s="28" t="n"/>
      <c r="W778" s="32" t="n"/>
      <c r="X778" s="32" t="n"/>
      <c r="Y778" s="33">
        <f>IFERROR(IF(OR($R778="",$S778=""),"",ROUND(MOD($S778-$R778,1)*1440,0)),"")</f>
        <v/>
      </c>
      <c r="Z778" s="11">
        <f>IFERROR(IF(OR($T778&lt;&gt;"Delivered",$S778="",$K778=""),"",IF($S778&lt;=$K778,"Yes","No")),"")</f>
        <v/>
      </c>
      <c r="AA778" s="33">
        <f>IFERROR(IF(OR($T778&lt;&gt;"Delivered",$S778="",$K778=""),"",ROUND(MAX(0,($S778-$K778)*1440),0)),"")</f>
        <v/>
      </c>
      <c r="AB778" s="53">
        <f>IFERROR(IF(OR($P778="",$O778=""),"",$P778-$O778),"")</f>
        <v/>
      </c>
      <c r="AC778" s="35">
        <f>IFERROR(IF($P778="","",ROUND($P778*'Settings'!$B$6,2)),"")</f>
        <v/>
      </c>
      <c r="AD778" s="35">
        <f>IFERROR(IF($W778="","",MAX(0,$W778-IF($X778="",0,$X778))),"")</f>
        <v/>
      </c>
      <c r="AE778" s="16">
        <f>IFERROR(IF(COUNTA($A778:$X778)=0,"",IF(OR($A778="",$B778="",$C778="",$D778="",$E778="",$F778="",$G778="",$H778="",$I778="",$L778="",$M778="",$N778="",$T778=""),"Missing required field",IF(COUNTIFS($A$4:$A$1000,$A778,$B$4:$B$1000,$B778,$C$4:$C$1000,$C778)&gt;1,"Duplicate route stop",IF(OR($J778="",$K778=""),"Missing delivery window",IF($K778&lt;=$J778,"Invalid delivery window",IF(IFERROR(INDEX('Fleet Roster'!$C$4:$C$103,MATCH($L778,'Fleet Roster'!$A$4:$A$103,0)),"Not found")&lt;&gt;"Active","Driver not active",IF(IFERROR(INDEX('Fleet Roster'!$I$4:$I$103,MATCH($M778,'Fleet Roster'!$E$4:$E$103,0)),"Not found")&lt;&gt;"Active","Vehicle unavailable",IF(AND($T778="Delivered",OR($S778="",$P778="")),"Delivered row incomplete",IF(AND(OR($T778="Attempted",$T778="Exception"),$U778=""),"Missing exception code",IF(OR(NOT(ISNUMBER($N778)),$N778&lt;0,$N778&gt;'Settings'!$B$9),"Invalid package count",IF(OR(NOT(ISNUMBER($O778)),AND($P778&lt;&gt;"",NOT(ISNUMBER($P778))),$O778&lt;0,$O778&gt;'Settings'!$B$10,$P778&lt;0,$P778&gt;'Settings'!$B$10),"Invalid miles",IF($X778&gt;$W778,"COD collected exceeds amount","OK")))))))))))),"Review row")</f>
        <v/>
      </c>
    </row>
    <row r="779">
      <c r="A779" s="51" t="n"/>
      <c r="B779" s="26" t="n"/>
      <c r="C779" s="27" t="n"/>
      <c r="D779" s="26" t="n"/>
      <c r="E779" s="26" t="n"/>
      <c r="F779" s="28" t="n"/>
      <c r="G779" s="26" t="n"/>
      <c r="H779" s="26" t="n"/>
      <c r="I779" s="29" t="n"/>
      <c r="J779" s="30" t="n"/>
      <c r="K779" s="30" t="n"/>
      <c r="L779" s="26" t="n"/>
      <c r="M779" s="26" t="n"/>
      <c r="N779" s="27" t="n"/>
      <c r="O779" s="52" t="n"/>
      <c r="P779" s="52" t="n"/>
      <c r="Q779" s="30" t="n"/>
      <c r="R779" s="30" t="n"/>
      <c r="S779" s="30" t="n"/>
      <c r="T779" s="26" t="n"/>
      <c r="U779" s="26" t="n"/>
      <c r="V779" s="28" t="n"/>
      <c r="W779" s="32" t="n"/>
      <c r="X779" s="32" t="n"/>
      <c r="Y779" s="33">
        <f>IFERROR(IF(OR($R779="",$S779=""),"",ROUND(MOD($S779-$R779,1)*1440,0)),"")</f>
        <v/>
      </c>
      <c r="Z779" s="11">
        <f>IFERROR(IF(OR($T779&lt;&gt;"Delivered",$S779="",$K779=""),"",IF($S779&lt;=$K779,"Yes","No")),"")</f>
        <v/>
      </c>
      <c r="AA779" s="33">
        <f>IFERROR(IF(OR($T779&lt;&gt;"Delivered",$S779="",$K779=""),"",ROUND(MAX(0,($S779-$K779)*1440),0)),"")</f>
        <v/>
      </c>
      <c r="AB779" s="53">
        <f>IFERROR(IF(OR($P779="",$O779=""),"",$P779-$O779),"")</f>
        <v/>
      </c>
      <c r="AC779" s="35">
        <f>IFERROR(IF($P779="","",ROUND($P779*'Settings'!$B$6,2)),"")</f>
        <v/>
      </c>
      <c r="AD779" s="35">
        <f>IFERROR(IF($W779="","",MAX(0,$W779-IF($X779="",0,$X779))),"")</f>
        <v/>
      </c>
      <c r="AE779" s="16">
        <f>IFERROR(IF(COUNTA($A779:$X779)=0,"",IF(OR($A779="",$B779="",$C779="",$D779="",$E779="",$F779="",$G779="",$H779="",$I779="",$L779="",$M779="",$N779="",$T779=""),"Missing required field",IF(COUNTIFS($A$4:$A$1000,$A779,$B$4:$B$1000,$B779,$C$4:$C$1000,$C779)&gt;1,"Duplicate route stop",IF(OR($J779="",$K779=""),"Missing delivery window",IF($K779&lt;=$J779,"Invalid delivery window",IF(IFERROR(INDEX('Fleet Roster'!$C$4:$C$103,MATCH($L779,'Fleet Roster'!$A$4:$A$103,0)),"Not found")&lt;&gt;"Active","Driver not active",IF(IFERROR(INDEX('Fleet Roster'!$I$4:$I$103,MATCH($M779,'Fleet Roster'!$E$4:$E$103,0)),"Not found")&lt;&gt;"Active","Vehicle unavailable",IF(AND($T779="Delivered",OR($S779="",$P779="")),"Delivered row incomplete",IF(AND(OR($T779="Attempted",$T779="Exception"),$U779=""),"Missing exception code",IF(OR(NOT(ISNUMBER($N779)),$N779&lt;0,$N779&gt;'Settings'!$B$9),"Invalid package count",IF(OR(NOT(ISNUMBER($O779)),AND($P779&lt;&gt;"",NOT(ISNUMBER($P779))),$O779&lt;0,$O779&gt;'Settings'!$B$10,$P779&lt;0,$P779&gt;'Settings'!$B$10),"Invalid miles",IF($X779&gt;$W779,"COD collected exceeds amount","OK")))))))))))),"Review row")</f>
        <v/>
      </c>
    </row>
    <row r="780">
      <c r="A780" s="51" t="n"/>
      <c r="B780" s="26" t="n"/>
      <c r="C780" s="27" t="n"/>
      <c r="D780" s="26" t="n"/>
      <c r="E780" s="26" t="n"/>
      <c r="F780" s="28" t="n"/>
      <c r="G780" s="26" t="n"/>
      <c r="H780" s="26" t="n"/>
      <c r="I780" s="29" t="n"/>
      <c r="J780" s="30" t="n"/>
      <c r="K780" s="30" t="n"/>
      <c r="L780" s="26" t="n"/>
      <c r="M780" s="26" t="n"/>
      <c r="N780" s="27" t="n"/>
      <c r="O780" s="52" t="n"/>
      <c r="P780" s="52" t="n"/>
      <c r="Q780" s="30" t="n"/>
      <c r="R780" s="30" t="n"/>
      <c r="S780" s="30" t="n"/>
      <c r="T780" s="26" t="n"/>
      <c r="U780" s="26" t="n"/>
      <c r="V780" s="28" t="n"/>
      <c r="W780" s="32" t="n"/>
      <c r="X780" s="32" t="n"/>
      <c r="Y780" s="33">
        <f>IFERROR(IF(OR($R780="",$S780=""),"",ROUND(MOD($S780-$R780,1)*1440,0)),"")</f>
        <v/>
      </c>
      <c r="Z780" s="11">
        <f>IFERROR(IF(OR($T780&lt;&gt;"Delivered",$S780="",$K780=""),"",IF($S780&lt;=$K780,"Yes","No")),"")</f>
        <v/>
      </c>
      <c r="AA780" s="33">
        <f>IFERROR(IF(OR($T780&lt;&gt;"Delivered",$S780="",$K780=""),"",ROUND(MAX(0,($S780-$K780)*1440),0)),"")</f>
        <v/>
      </c>
      <c r="AB780" s="53">
        <f>IFERROR(IF(OR($P780="",$O780=""),"",$P780-$O780),"")</f>
        <v/>
      </c>
      <c r="AC780" s="35">
        <f>IFERROR(IF($P780="","",ROUND($P780*'Settings'!$B$6,2)),"")</f>
        <v/>
      </c>
      <c r="AD780" s="35">
        <f>IFERROR(IF($W780="","",MAX(0,$W780-IF($X780="",0,$X780))),"")</f>
        <v/>
      </c>
      <c r="AE780" s="16">
        <f>IFERROR(IF(COUNTA($A780:$X780)=0,"",IF(OR($A780="",$B780="",$C780="",$D780="",$E780="",$F780="",$G780="",$H780="",$I780="",$L780="",$M780="",$N780="",$T780=""),"Missing required field",IF(COUNTIFS($A$4:$A$1000,$A780,$B$4:$B$1000,$B780,$C$4:$C$1000,$C780)&gt;1,"Duplicate route stop",IF(OR($J780="",$K780=""),"Missing delivery window",IF($K780&lt;=$J780,"Invalid delivery window",IF(IFERROR(INDEX('Fleet Roster'!$C$4:$C$103,MATCH($L780,'Fleet Roster'!$A$4:$A$103,0)),"Not found")&lt;&gt;"Active","Driver not active",IF(IFERROR(INDEX('Fleet Roster'!$I$4:$I$103,MATCH($M780,'Fleet Roster'!$E$4:$E$103,0)),"Not found")&lt;&gt;"Active","Vehicle unavailable",IF(AND($T780="Delivered",OR($S780="",$P780="")),"Delivered row incomplete",IF(AND(OR($T780="Attempted",$T780="Exception"),$U780=""),"Missing exception code",IF(OR(NOT(ISNUMBER($N780)),$N780&lt;0,$N780&gt;'Settings'!$B$9),"Invalid package count",IF(OR(NOT(ISNUMBER($O780)),AND($P780&lt;&gt;"",NOT(ISNUMBER($P780))),$O780&lt;0,$O780&gt;'Settings'!$B$10,$P780&lt;0,$P780&gt;'Settings'!$B$10),"Invalid miles",IF($X780&gt;$W780,"COD collected exceeds amount","OK")))))))))))),"Review row")</f>
        <v/>
      </c>
    </row>
    <row r="781">
      <c r="A781" s="51" t="n"/>
      <c r="B781" s="26" t="n"/>
      <c r="C781" s="27" t="n"/>
      <c r="D781" s="26" t="n"/>
      <c r="E781" s="26" t="n"/>
      <c r="F781" s="28" t="n"/>
      <c r="G781" s="26" t="n"/>
      <c r="H781" s="26" t="n"/>
      <c r="I781" s="29" t="n"/>
      <c r="J781" s="30" t="n"/>
      <c r="K781" s="30" t="n"/>
      <c r="L781" s="26" t="n"/>
      <c r="M781" s="26" t="n"/>
      <c r="N781" s="27" t="n"/>
      <c r="O781" s="52" t="n"/>
      <c r="P781" s="52" t="n"/>
      <c r="Q781" s="30" t="n"/>
      <c r="R781" s="30" t="n"/>
      <c r="S781" s="30" t="n"/>
      <c r="T781" s="26" t="n"/>
      <c r="U781" s="26" t="n"/>
      <c r="V781" s="28" t="n"/>
      <c r="W781" s="32" t="n"/>
      <c r="X781" s="32" t="n"/>
      <c r="Y781" s="33">
        <f>IFERROR(IF(OR($R781="",$S781=""),"",ROUND(MOD($S781-$R781,1)*1440,0)),"")</f>
        <v/>
      </c>
      <c r="Z781" s="11">
        <f>IFERROR(IF(OR($T781&lt;&gt;"Delivered",$S781="",$K781=""),"",IF($S781&lt;=$K781,"Yes","No")),"")</f>
        <v/>
      </c>
      <c r="AA781" s="33">
        <f>IFERROR(IF(OR($T781&lt;&gt;"Delivered",$S781="",$K781=""),"",ROUND(MAX(0,($S781-$K781)*1440),0)),"")</f>
        <v/>
      </c>
      <c r="AB781" s="53">
        <f>IFERROR(IF(OR($P781="",$O781=""),"",$P781-$O781),"")</f>
        <v/>
      </c>
      <c r="AC781" s="35">
        <f>IFERROR(IF($P781="","",ROUND($P781*'Settings'!$B$6,2)),"")</f>
        <v/>
      </c>
      <c r="AD781" s="35">
        <f>IFERROR(IF($W781="","",MAX(0,$W781-IF($X781="",0,$X781))),"")</f>
        <v/>
      </c>
      <c r="AE781" s="16">
        <f>IFERROR(IF(COUNTA($A781:$X781)=0,"",IF(OR($A781="",$B781="",$C781="",$D781="",$E781="",$F781="",$G781="",$H781="",$I781="",$L781="",$M781="",$N781="",$T781=""),"Missing required field",IF(COUNTIFS($A$4:$A$1000,$A781,$B$4:$B$1000,$B781,$C$4:$C$1000,$C781)&gt;1,"Duplicate route stop",IF(OR($J781="",$K781=""),"Missing delivery window",IF($K781&lt;=$J781,"Invalid delivery window",IF(IFERROR(INDEX('Fleet Roster'!$C$4:$C$103,MATCH($L781,'Fleet Roster'!$A$4:$A$103,0)),"Not found")&lt;&gt;"Active","Driver not active",IF(IFERROR(INDEX('Fleet Roster'!$I$4:$I$103,MATCH($M781,'Fleet Roster'!$E$4:$E$103,0)),"Not found")&lt;&gt;"Active","Vehicle unavailable",IF(AND($T781="Delivered",OR($S781="",$P781="")),"Delivered row incomplete",IF(AND(OR($T781="Attempted",$T781="Exception"),$U781=""),"Missing exception code",IF(OR(NOT(ISNUMBER($N781)),$N781&lt;0,$N781&gt;'Settings'!$B$9),"Invalid package count",IF(OR(NOT(ISNUMBER($O781)),AND($P781&lt;&gt;"",NOT(ISNUMBER($P781))),$O781&lt;0,$O781&gt;'Settings'!$B$10,$P781&lt;0,$P781&gt;'Settings'!$B$10),"Invalid miles",IF($X781&gt;$W781,"COD collected exceeds amount","OK")))))))))))),"Review row")</f>
        <v/>
      </c>
    </row>
    <row r="782">
      <c r="A782" s="51" t="n"/>
      <c r="B782" s="26" t="n"/>
      <c r="C782" s="27" t="n"/>
      <c r="D782" s="26" t="n"/>
      <c r="E782" s="26" t="n"/>
      <c r="F782" s="28" t="n"/>
      <c r="G782" s="26" t="n"/>
      <c r="H782" s="26" t="n"/>
      <c r="I782" s="29" t="n"/>
      <c r="J782" s="30" t="n"/>
      <c r="K782" s="30" t="n"/>
      <c r="L782" s="26" t="n"/>
      <c r="M782" s="26" t="n"/>
      <c r="N782" s="27" t="n"/>
      <c r="O782" s="52" t="n"/>
      <c r="P782" s="52" t="n"/>
      <c r="Q782" s="30" t="n"/>
      <c r="R782" s="30" t="n"/>
      <c r="S782" s="30" t="n"/>
      <c r="T782" s="26" t="n"/>
      <c r="U782" s="26" t="n"/>
      <c r="V782" s="28" t="n"/>
      <c r="W782" s="32" t="n"/>
      <c r="X782" s="32" t="n"/>
      <c r="Y782" s="33">
        <f>IFERROR(IF(OR($R782="",$S782=""),"",ROUND(MOD($S782-$R782,1)*1440,0)),"")</f>
        <v/>
      </c>
      <c r="Z782" s="11">
        <f>IFERROR(IF(OR($T782&lt;&gt;"Delivered",$S782="",$K782=""),"",IF($S782&lt;=$K782,"Yes","No")),"")</f>
        <v/>
      </c>
      <c r="AA782" s="33">
        <f>IFERROR(IF(OR($T782&lt;&gt;"Delivered",$S782="",$K782=""),"",ROUND(MAX(0,($S782-$K782)*1440),0)),"")</f>
        <v/>
      </c>
      <c r="AB782" s="53">
        <f>IFERROR(IF(OR($P782="",$O782=""),"",$P782-$O782),"")</f>
        <v/>
      </c>
      <c r="AC782" s="35">
        <f>IFERROR(IF($P782="","",ROUND($P782*'Settings'!$B$6,2)),"")</f>
        <v/>
      </c>
      <c r="AD782" s="35">
        <f>IFERROR(IF($W782="","",MAX(0,$W782-IF($X782="",0,$X782))),"")</f>
        <v/>
      </c>
      <c r="AE782" s="16">
        <f>IFERROR(IF(COUNTA($A782:$X782)=0,"",IF(OR($A782="",$B782="",$C782="",$D782="",$E782="",$F782="",$G782="",$H782="",$I782="",$L782="",$M782="",$N782="",$T782=""),"Missing required field",IF(COUNTIFS($A$4:$A$1000,$A782,$B$4:$B$1000,$B782,$C$4:$C$1000,$C782)&gt;1,"Duplicate route stop",IF(OR($J782="",$K782=""),"Missing delivery window",IF($K782&lt;=$J782,"Invalid delivery window",IF(IFERROR(INDEX('Fleet Roster'!$C$4:$C$103,MATCH($L782,'Fleet Roster'!$A$4:$A$103,0)),"Not found")&lt;&gt;"Active","Driver not active",IF(IFERROR(INDEX('Fleet Roster'!$I$4:$I$103,MATCH($M782,'Fleet Roster'!$E$4:$E$103,0)),"Not found")&lt;&gt;"Active","Vehicle unavailable",IF(AND($T782="Delivered",OR($S782="",$P782="")),"Delivered row incomplete",IF(AND(OR($T782="Attempted",$T782="Exception"),$U782=""),"Missing exception code",IF(OR(NOT(ISNUMBER($N782)),$N782&lt;0,$N782&gt;'Settings'!$B$9),"Invalid package count",IF(OR(NOT(ISNUMBER($O782)),AND($P782&lt;&gt;"",NOT(ISNUMBER($P782))),$O782&lt;0,$O782&gt;'Settings'!$B$10,$P782&lt;0,$P782&gt;'Settings'!$B$10),"Invalid miles",IF($X782&gt;$W782,"COD collected exceeds amount","OK")))))))))))),"Review row")</f>
        <v/>
      </c>
    </row>
    <row r="783">
      <c r="A783" s="51" t="n"/>
      <c r="B783" s="26" t="n"/>
      <c r="C783" s="27" t="n"/>
      <c r="D783" s="26" t="n"/>
      <c r="E783" s="26" t="n"/>
      <c r="F783" s="28" t="n"/>
      <c r="G783" s="26" t="n"/>
      <c r="H783" s="26" t="n"/>
      <c r="I783" s="29" t="n"/>
      <c r="J783" s="30" t="n"/>
      <c r="K783" s="30" t="n"/>
      <c r="L783" s="26" t="n"/>
      <c r="M783" s="26" t="n"/>
      <c r="N783" s="27" t="n"/>
      <c r="O783" s="52" t="n"/>
      <c r="P783" s="52" t="n"/>
      <c r="Q783" s="30" t="n"/>
      <c r="R783" s="30" t="n"/>
      <c r="S783" s="30" t="n"/>
      <c r="T783" s="26" t="n"/>
      <c r="U783" s="26" t="n"/>
      <c r="V783" s="28" t="n"/>
      <c r="W783" s="32" t="n"/>
      <c r="X783" s="32" t="n"/>
      <c r="Y783" s="33">
        <f>IFERROR(IF(OR($R783="",$S783=""),"",ROUND(MOD($S783-$R783,1)*1440,0)),"")</f>
        <v/>
      </c>
      <c r="Z783" s="11">
        <f>IFERROR(IF(OR($T783&lt;&gt;"Delivered",$S783="",$K783=""),"",IF($S783&lt;=$K783,"Yes","No")),"")</f>
        <v/>
      </c>
      <c r="AA783" s="33">
        <f>IFERROR(IF(OR($T783&lt;&gt;"Delivered",$S783="",$K783=""),"",ROUND(MAX(0,($S783-$K783)*1440),0)),"")</f>
        <v/>
      </c>
      <c r="AB783" s="53">
        <f>IFERROR(IF(OR($P783="",$O783=""),"",$P783-$O783),"")</f>
        <v/>
      </c>
      <c r="AC783" s="35">
        <f>IFERROR(IF($P783="","",ROUND($P783*'Settings'!$B$6,2)),"")</f>
        <v/>
      </c>
      <c r="AD783" s="35">
        <f>IFERROR(IF($W783="","",MAX(0,$W783-IF($X783="",0,$X783))),"")</f>
        <v/>
      </c>
      <c r="AE783" s="16">
        <f>IFERROR(IF(COUNTA($A783:$X783)=0,"",IF(OR($A783="",$B783="",$C783="",$D783="",$E783="",$F783="",$G783="",$H783="",$I783="",$L783="",$M783="",$N783="",$T783=""),"Missing required field",IF(COUNTIFS($A$4:$A$1000,$A783,$B$4:$B$1000,$B783,$C$4:$C$1000,$C783)&gt;1,"Duplicate route stop",IF(OR($J783="",$K783=""),"Missing delivery window",IF($K783&lt;=$J783,"Invalid delivery window",IF(IFERROR(INDEX('Fleet Roster'!$C$4:$C$103,MATCH($L783,'Fleet Roster'!$A$4:$A$103,0)),"Not found")&lt;&gt;"Active","Driver not active",IF(IFERROR(INDEX('Fleet Roster'!$I$4:$I$103,MATCH($M783,'Fleet Roster'!$E$4:$E$103,0)),"Not found")&lt;&gt;"Active","Vehicle unavailable",IF(AND($T783="Delivered",OR($S783="",$P783="")),"Delivered row incomplete",IF(AND(OR($T783="Attempted",$T783="Exception"),$U783=""),"Missing exception code",IF(OR(NOT(ISNUMBER($N783)),$N783&lt;0,$N783&gt;'Settings'!$B$9),"Invalid package count",IF(OR(NOT(ISNUMBER($O783)),AND($P783&lt;&gt;"",NOT(ISNUMBER($P783))),$O783&lt;0,$O783&gt;'Settings'!$B$10,$P783&lt;0,$P783&gt;'Settings'!$B$10),"Invalid miles",IF($X783&gt;$W783,"COD collected exceeds amount","OK")))))))))))),"Review row")</f>
        <v/>
      </c>
    </row>
    <row r="784">
      <c r="A784" s="51" t="n"/>
      <c r="B784" s="26" t="n"/>
      <c r="C784" s="27" t="n"/>
      <c r="D784" s="26" t="n"/>
      <c r="E784" s="26" t="n"/>
      <c r="F784" s="28" t="n"/>
      <c r="G784" s="26" t="n"/>
      <c r="H784" s="26" t="n"/>
      <c r="I784" s="29" t="n"/>
      <c r="J784" s="30" t="n"/>
      <c r="K784" s="30" t="n"/>
      <c r="L784" s="26" t="n"/>
      <c r="M784" s="26" t="n"/>
      <c r="N784" s="27" t="n"/>
      <c r="O784" s="52" t="n"/>
      <c r="P784" s="52" t="n"/>
      <c r="Q784" s="30" t="n"/>
      <c r="R784" s="30" t="n"/>
      <c r="S784" s="30" t="n"/>
      <c r="T784" s="26" t="n"/>
      <c r="U784" s="26" t="n"/>
      <c r="V784" s="28" t="n"/>
      <c r="W784" s="32" t="n"/>
      <c r="X784" s="32" t="n"/>
      <c r="Y784" s="33">
        <f>IFERROR(IF(OR($R784="",$S784=""),"",ROUND(MOD($S784-$R784,1)*1440,0)),"")</f>
        <v/>
      </c>
      <c r="Z784" s="11">
        <f>IFERROR(IF(OR($T784&lt;&gt;"Delivered",$S784="",$K784=""),"",IF($S784&lt;=$K784,"Yes","No")),"")</f>
        <v/>
      </c>
      <c r="AA784" s="33">
        <f>IFERROR(IF(OR($T784&lt;&gt;"Delivered",$S784="",$K784=""),"",ROUND(MAX(0,($S784-$K784)*1440),0)),"")</f>
        <v/>
      </c>
      <c r="AB784" s="53">
        <f>IFERROR(IF(OR($P784="",$O784=""),"",$P784-$O784),"")</f>
        <v/>
      </c>
      <c r="AC784" s="35">
        <f>IFERROR(IF($P784="","",ROUND($P784*'Settings'!$B$6,2)),"")</f>
        <v/>
      </c>
      <c r="AD784" s="35">
        <f>IFERROR(IF($W784="","",MAX(0,$W784-IF($X784="",0,$X784))),"")</f>
        <v/>
      </c>
      <c r="AE784" s="16">
        <f>IFERROR(IF(COUNTA($A784:$X784)=0,"",IF(OR($A784="",$B784="",$C784="",$D784="",$E784="",$F784="",$G784="",$H784="",$I784="",$L784="",$M784="",$N784="",$T784=""),"Missing required field",IF(COUNTIFS($A$4:$A$1000,$A784,$B$4:$B$1000,$B784,$C$4:$C$1000,$C784)&gt;1,"Duplicate route stop",IF(OR($J784="",$K784=""),"Missing delivery window",IF($K784&lt;=$J784,"Invalid delivery window",IF(IFERROR(INDEX('Fleet Roster'!$C$4:$C$103,MATCH($L784,'Fleet Roster'!$A$4:$A$103,0)),"Not found")&lt;&gt;"Active","Driver not active",IF(IFERROR(INDEX('Fleet Roster'!$I$4:$I$103,MATCH($M784,'Fleet Roster'!$E$4:$E$103,0)),"Not found")&lt;&gt;"Active","Vehicle unavailable",IF(AND($T784="Delivered",OR($S784="",$P784="")),"Delivered row incomplete",IF(AND(OR($T784="Attempted",$T784="Exception"),$U784=""),"Missing exception code",IF(OR(NOT(ISNUMBER($N784)),$N784&lt;0,$N784&gt;'Settings'!$B$9),"Invalid package count",IF(OR(NOT(ISNUMBER($O784)),AND($P784&lt;&gt;"",NOT(ISNUMBER($P784))),$O784&lt;0,$O784&gt;'Settings'!$B$10,$P784&lt;0,$P784&gt;'Settings'!$B$10),"Invalid miles",IF($X784&gt;$W784,"COD collected exceeds amount","OK")))))))))))),"Review row")</f>
        <v/>
      </c>
    </row>
    <row r="785">
      <c r="A785" s="51" t="n"/>
      <c r="B785" s="26" t="n"/>
      <c r="C785" s="27" t="n"/>
      <c r="D785" s="26" t="n"/>
      <c r="E785" s="26" t="n"/>
      <c r="F785" s="28" t="n"/>
      <c r="G785" s="26" t="n"/>
      <c r="H785" s="26" t="n"/>
      <c r="I785" s="29" t="n"/>
      <c r="J785" s="30" t="n"/>
      <c r="K785" s="30" t="n"/>
      <c r="L785" s="26" t="n"/>
      <c r="M785" s="26" t="n"/>
      <c r="N785" s="27" t="n"/>
      <c r="O785" s="52" t="n"/>
      <c r="P785" s="52" t="n"/>
      <c r="Q785" s="30" t="n"/>
      <c r="R785" s="30" t="n"/>
      <c r="S785" s="30" t="n"/>
      <c r="T785" s="26" t="n"/>
      <c r="U785" s="26" t="n"/>
      <c r="V785" s="28" t="n"/>
      <c r="W785" s="32" t="n"/>
      <c r="X785" s="32" t="n"/>
      <c r="Y785" s="33">
        <f>IFERROR(IF(OR($R785="",$S785=""),"",ROUND(MOD($S785-$R785,1)*1440,0)),"")</f>
        <v/>
      </c>
      <c r="Z785" s="11">
        <f>IFERROR(IF(OR($T785&lt;&gt;"Delivered",$S785="",$K785=""),"",IF($S785&lt;=$K785,"Yes","No")),"")</f>
        <v/>
      </c>
      <c r="AA785" s="33">
        <f>IFERROR(IF(OR($T785&lt;&gt;"Delivered",$S785="",$K785=""),"",ROUND(MAX(0,($S785-$K785)*1440),0)),"")</f>
        <v/>
      </c>
      <c r="AB785" s="53">
        <f>IFERROR(IF(OR($P785="",$O785=""),"",$P785-$O785),"")</f>
        <v/>
      </c>
      <c r="AC785" s="35">
        <f>IFERROR(IF($P785="","",ROUND($P785*'Settings'!$B$6,2)),"")</f>
        <v/>
      </c>
      <c r="AD785" s="35">
        <f>IFERROR(IF($W785="","",MAX(0,$W785-IF($X785="",0,$X785))),"")</f>
        <v/>
      </c>
      <c r="AE785" s="16">
        <f>IFERROR(IF(COUNTA($A785:$X785)=0,"",IF(OR($A785="",$B785="",$C785="",$D785="",$E785="",$F785="",$G785="",$H785="",$I785="",$L785="",$M785="",$N785="",$T785=""),"Missing required field",IF(COUNTIFS($A$4:$A$1000,$A785,$B$4:$B$1000,$B785,$C$4:$C$1000,$C785)&gt;1,"Duplicate route stop",IF(OR($J785="",$K785=""),"Missing delivery window",IF($K785&lt;=$J785,"Invalid delivery window",IF(IFERROR(INDEX('Fleet Roster'!$C$4:$C$103,MATCH($L785,'Fleet Roster'!$A$4:$A$103,0)),"Not found")&lt;&gt;"Active","Driver not active",IF(IFERROR(INDEX('Fleet Roster'!$I$4:$I$103,MATCH($M785,'Fleet Roster'!$E$4:$E$103,0)),"Not found")&lt;&gt;"Active","Vehicle unavailable",IF(AND($T785="Delivered",OR($S785="",$P785="")),"Delivered row incomplete",IF(AND(OR($T785="Attempted",$T785="Exception"),$U785=""),"Missing exception code",IF(OR(NOT(ISNUMBER($N785)),$N785&lt;0,$N785&gt;'Settings'!$B$9),"Invalid package count",IF(OR(NOT(ISNUMBER($O785)),AND($P785&lt;&gt;"",NOT(ISNUMBER($P785))),$O785&lt;0,$O785&gt;'Settings'!$B$10,$P785&lt;0,$P785&gt;'Settings'!$B$10),"Invalid miles",IF($X785&gt;$W785,"COD collected exceeds amount","OK")))))))))))),"Review row")</f>
        <v/>
      </c>
    </row>
    <row r="786">
      <c r="A786" s="51" t="n"/>
      <c r="B786" s="26" t="n"/>
      <c r="C786" s="27" t="n"/>
      <c r="D786" s="26" t="n"/>
      <c r="E786" s="26" t="n"/>
      <c r="F786" s="28" t="n"/>
      <c r="G786" s="26" t="n"/>
      <c r="H786" s="26" t="n"/>
      <c r="I786" s="29" t="n"/>
      <c r="J786" s="30" t="n"/>
      <c r="K786" s="30" t="n"/>
      <c r="L786" s="26" t="n"/>
      <c r="M786" s="26" t="n"/>
      <c r="N786" s="27" t="n"/>
      <c r="O786" s="52" t="n"/>
      <c r="P786" s="52" t="n"/>
      <c r="Q786" s="30" t="n"/>
      <c r="R786" s="30" t="n"/>
      <c r="S786" s="30" t="n"/>
      <c r="T786" s="26" t="n"/>
      <c r="U786" s="26" t="n"/>
      <c r="V786" s="28" t="n"/>
      <c r="W786" s="32" t="n"/>
      <c r="X786" s="32" t="n"/>
      <c r="Y786" s="33">
        <f>IFERROR(IF(OR($R786="",$S786=""),"",ROUND(MOD($S786-$R786,1)*1440,0)),"")</f>
        <v/>
      </c>
      <c r="Z786" s="11">
        <f>IFERROR(IF(OR($T786&lt;&gt;"Delivered",$S786="",$K786=""),"",IF($S786&lt;=$K786,"Yes","No")),"")</f>
        <v/>
      </c>
      <c r="AA786" s="33">
        <f>IFERROR(IF(OR($T786&lt;&gt;"Delivered",$S786="",$K786=""),"",ROUND(MAX(0,($S786-$K786)*1440),0)),"")</f>
        <v/>
      </c>
      <c r="AB786" s="53">
        <f>IFERROR(IF(OR($P786="",$O786=""),"",$P786-$O786),"")</f>
        <v/>
      </c>
      <c r="AC786" s="35">
        <f>IFERROR(IF($P786="","",ROUND($P786*'Settings'!$B$6,2)),"")</f>
        <v/>
      </c>
      <c r="AD786" s="35">
        <f>IFERROR(IF($W786="","",MAX(0,$W786-IF($X786="",0,$X786))),"")</f>
        <v/>
      </c>
      <c r="AE786" s="16">
        <f>IFERROR(IF(COUNTA($A786:$X786)=0,"",IF(OR($A786="",$B786="",$C786="",$D786="",$E786="",$F786="",$G786="",$H786="",$I786="",$L786="",$M786="",$N786="",$T786=""),"Missing required field",IF(COUNTIFS($A$4:$A$1000,$A786,$B$4:$B$1000,$B786,$C$4:$C$1000,$C786)&gt;1,"Duplicate route stop",IF(OR($J786="",$K786=""),"Missing delivery window",IF($K786&lt;=$J786,"Invalid delivery window",IF(IFERROR(INDEX('Fleet Roster'!$C$4:$C$103,MATCH($L786,'Fleet Roster'!$A$4:$A$103,0)),"Not found")&lt;&gt;"Active","Driver not active",IF(IFERROR(INDEX('Fleet Roster'!$I$4:$I$103,MATCH($M786,'Fleet Roster'!$E$4:$E$103,0)),"Not found")&lt;&gt;"Active","Vehicle unavailable",IF(AND($T786="Delivered",OR($S786="",$P786="")),"Delivered row incomplete",IF(AND(OR($T786="Attempted",$T786="Exception"),$U786=""),"Missing exception code",IF(OR(NOT(ISNUMBER($N786)),$N786&lt;0,$N786&gt;'Settings'!$B$9),"Invalid package count",IF(OR(NOT(ISNUMBER($O786)),AND($P786&lt;&gt;"",NOT(ISNUMBER($P786))),$O786&lt;0,$O786&gt;'Settings'!$B$10,$P786&lt;0,$P786&gt;'Settings'!$B$10),"Invalid miles",IF($X786&gt;$W786,"COD collected exceeds amount","OK")))))))))))),"Review row")</f>
        <v/>
      </c>
    </row>
    <row r="787">
      <c r="A787" s="51" t="n"/>
      <c r="B787" s="26" t="n"/>
      <c r="C787" s="27" t="n"/>
      <c r="D787" s="26" t="n"/>
      <c r="E787" s="26" t="n"/>
      <c r="F787" s="28" t="n"/>
      <c r="G787" s="26" t="n"/>
      <c r="H787" s="26" t="n"/>
      <c r="I787" s="29" t="n"/>
      <c r="J787" s="30" t="n"/>
      <c r="K787" s="30" t="n"/>
      <c r="L787" s="26" t="n"/>
      <c r="M787" s="26" t="n"/>
      <c r="N787" s="27" t="n"/>
      <c r="O787" s="52" t="n"/>
      <c r="P787" s="52" t="n"/>
      <c r="Q787" s="30" t="n"/>
      <c r="R787" s="30" t="n"/>
      <c r="S787" s="30" t="n"/>
      <c r="T787" s="26" t="n"/>
      <c r="U787" s="26" t="n"/>
      <c r="V787" s="28" t="n"/>
      <c r="W787" s="32" t="n"/>
      <c r="X787" s="32" t="n"/>
      <c r="Y787" s="33">
        <f>IFERROR(IF(OR($R787="",$S787=""),"",ROUND(MOD($S787-$R787,1)*1440,0)),"")</f>
        <v/>
      </c>
      <c r="Z787" s="11">
        <f>IFERROR(IF(OR($T787&lt;&gt;"Delivered",$S787="",$K787=""),"",IF($S787&lt;=$K787,"Yes","No")),"")</f>
        <v/>
      </c>
      <c r="AA787" s="33">
        <f>IFERROR(IF(OR($T787&lt;&gt;"Delivered",$S787="",$K787=""),"",ROUND(MAX(0,($S787-$K787)*1440),0)),"")</f>
        <v/>
      </c>
      <c r="AB787" s="53">
        <f>IFERROR(IF(OR($P787="",$O787=""),"",$P787-$O787),"")</f>
        <v/>
      </c>
      <c r="AC787" s="35">
        <f>IFERROR(IF($P787="","",ROUND($P787*'Settings'!$B$6,2)),"")</f>
        <v/>
      </c>
      <c r="AD787" s="35">
        <f>IFERROR(IF($W787="","",MAX(0,$W787-IF($X787="",0,$X787))),"")</f>
        <v/>
      </c>
      <c r="AE787" s="16">
        <f>IFERROR(IF(COUNTA($A787:$X787)=0,"",IF(OR($A787="",$B787="",$C787="",$D787="",$E787="",$F787="",$G787="",$H787="",$I787="",$L787="",$M787="",$N787="",$T787=""),"Missing required field",IF(COUNTIFS($A$4:$A$1000,$A787,$B$4:$B$1000,$B787,$C$4:$C$1000,$C787)&gt;1,"Duplicate route stop",IF(OR($J787="",$K787=""),"Missing delivery window",IF($K787&lt;=$J787,"Invalid delivery window",IF(IFERROR(INDEX('Fleet Roster'!$C$4:$C$103,MATCH($L787,'Fleet Roster'!$A$4:$A$103,0)),"Not found")&lt;&gt;"Active","Driver not active",IF(IFERROR(INDEX('Fleet Roster'!$I$4:$I$103,MATCH($M787,'Fleet Roster'!$E$4:$E$103,0)),"Not found")&lt;&gt;"Active","Vehicle unavailable",IF(AND($T787="Delivered",OR($S787="",$P787="")),"Delivered row incomplete",IF(AND(OR($T787="Attempted",$T787="Exception"),$U787=""),"Missing exception code",IF(OR(NOT(ISNUMBER($N787)),$N787&lt;0,$N787&gt;'Settings'!$B$9),"Invalid package count",IF(OR(NOT(ISNUMBER($O787)),AND($P787&lt;&gt;"",NOT(ISNUMBER($P787))),$O787&lt;0,$O787&gt;'Settings'!$B$10,$P787&lt;0,$P787&gt;'Settings'!$B$10),"Invalid miles",IF($X787&gt;$W787,"COD collected exceeds amount","OK")))))))))))),"Review row")</f>
        <v/>
      </c>
    </row>
    <row r="788">
      <c r="A788" s="51" t="n"/>
      <c r="B788" s="26" t="n"/>
      <c r="C788" s="27" t="n"/>
      <c r="D788" s="26" t="n"/>
      <c r="E788" s="26" t="n"/>
      <c r="F788" s="28" t="n"/>
      <c r="G788" s="26" t="n"/>
      <c r="H788" s="26" t="n"/>
      <c r="I788" s="29" t="n"/>
      <c r="J788" s="30" t="n"/>
      <c r="K788" s="30" t="n"/>
      <c r="L788" s="26" t="n"/>
      <c r="M788" s="26" t="n"/>
      <c r="N788" s="27" t="n"/>
      <c r="O788" s="52" t="n"/>
      <c r="P788" s="52" t="n"/>
      <c r="Q788" s="30" t="n"/>
      <c r="R788" s="30" t="n"/>
      <c r="S788" s="30" t="n"/>
      <c r="T788" s="26" t="n"/>
      <c r="U788" s="26" t="n"/>
      <c r="V788" s="28" t="n"/>
      <c r="W788" s="32" t="n"/>
      <c r="X788" s="32" t="n"/>
      <c r="Y788" s="33">
        <f>IFERROR(IF(OR($R788="",$S788=""),"",ROUND(MOD($S788-$R788,1)*1440,0)),"")</f>
        <v/>
      </c>
      <c r="Z788" s="11">
        <f>IFERROR(IF(OR($T788&lt;&gt;"Delivered",$S788="",$K788=""),"",IF($S788&lt;=$K788,"Yes","No")),"")</f>
        <v/>
      </c>
      <c r="AA788" s="33">
        <f>IFERROR(IF(OR($T788&lt;&gt;"Delivered",$S788="",$K788=""),"",ROUND(MAX(0,($S788-$K788)*1440),0)),"")</f>
        <v/>
      </c>
      <c r="AB788" s="53">
        <f>IFERROR(IF(OR($P788="",$O788=""),"",$P788-$O788),"")</f>
        <v/>
      </c>
      <c r="AC788" s="35">
        <f>IFERROR(IF($P788="","",ROUND($P788*'Settings'!$B$6,2)),"")</f>
        <v/>
      </c>
      <c r="AD788" s="35">
        <f>IFERROR(IF($W788="","",MAX(0,$W788-IF($X788="",0,$X788))),"")</f>
        <v/>
      </c>
      <c r="AE788" s="16">
        <f>IFERROR(IF(COUNTA($A788:$X788)=0,"",IF(OR($A788="",$B788="",$C788="",$D788="",$E788="",$F788="",$G788="",$H788="",$I788="",$L788="",$M788="",$N788="",$T788=""),"Missing required field",IF(COUNTIFS($A$4:$A$1000,$A788,$B$4:$B$1000,$B788,$C$4:$C$1000,$C788)&gt;1,"Duplicate route stop",IF(OR($J788="",$K788=""),"Missing delivery window",IF($K788&lt;=$J788,"Invalid delivery window",IF(IFERROR(INDEX('Fleet Roster'!$C$4:$C$103,MATCH($L788,'Fleet Roster'!$A$4:$A$103,0)),"Not found")&lt;&gt;"Active","Driver not active",IF(IFERROR(INDEX('Fleet Roster'!$I$4:$I$103,MATCH($M788,'Fleet Roster'!$E$4:$E$103,0)),"Not found")&lt;&gt;"Active","Vehicle unavailable",IF(AND($T788="Delivered",OR($S788="",$P788="")),"Delivered row incomplete",IF(AND(OR($T788="Attempted",$T788="Exception"),$U788=""),"Missing exception code",IF(OR(NOT(ISNUMBER($N788)),$N788&lt;0,$N788&gt;'Settings'!$B$9),"Invalid package count",IF(OR(NOT(ISNUMBER($O788)),AND($P788&lt;&gt;"",NOT(ISNUMBER($P788))),$O788&lt;0,$O788&gt;'Settings'!$B$10,$P788&lt;0,$P788&gt;'Settings'!$B$10),"Invalid miles",IF($X788&gt;$W788,"COD collected exceeds amount","OK")))))))))))),"Review row")</f>
        <v/>
      </c>
    </row>
    <row r="789">
      <c r="A789" s="51" t="n"/>
      <c r="B789" s="26" t="n"/>
      <c r="C789" s="27" t="n"/>
      <c r="D789" s="26" t="n"/>
      <c r="E789" s="26" t="n"/>
      <c r="F789" s="28" t="n"/>
      <c r="G789" s="26" t="n"/>
      <c r="H789" s="26" t="n"/>
      <c r="I789" s="29" t="n"/>
      <c r="J789" s="30" t="n"/>
      <c r="K789" s="30" t="n"/>
      <c r="L789" s="26" t="n"/>
      <c r="M789" s="26" t="n"/>
      <c r="N789" s="27" t="n"/>
      <c r="O789" s="52" t="n"/>
      <c r="P789" s="52" t="n"/>
      <c r="Q789" s="30" t="n"/>
      <c r="R789" s="30" t="n"/>
      <c r="S789" s="30" t="n"/>
      <c r="T789" s="26" t="n"/>
      <c r="U789" s="26" t="n"/>
      <c r="V789" s="28" t="n"/>
      <c r="W789" s="32" t="n"/>
      <c r="X789" s="32" t="n"/>
      <c r="Y789" s="33">
        <f>IFERROR(IF(OR($R789="",$S789=""),"",ROUND(MOD($S789-$R789,1)*1440,0)),"")</f>
        <v/>
      </c>
      <c r="Z789" s="11">
        <f>IFERROR(IF(OR($T789&lt;&gt;"Delivered",$S789="",$K789=""),"",IF($S789&lt;=$K789,"Yes","No")),"")</f>
        <v/>
      </c>
      <c r="AA789" s="33">
        <f>IFERROR(IF(OR($T789&lt;&gt;"Delivered",$S789="",$K789=""),"",ROUND(MAX(0,($S789-$K789)*1440),0)),"")</f>
        <v/>
      </c>
      <c r="AB789" s="53">
        <f>IFERROR(IF(OR($P789="",$O789=""),"",$P789-$O789),"")</f>
        <v/>
      </c>
      <c r="AC789" s="35">
        <f>IFERROR(IF($P789="","",ROUND($P789*'Settings'!$B$6,2)),"")</f>
        <v/>
      </c>
      <c r="AD789" s="35">
        <f>IFERROR(IF($W789="","",MAX(0,$W789-IF($X789="",0,$X789))),"")</f>
        <v/>
      </c>
      <c r="AE789" s="16">
        <f>IFERROR(IF(COUNTA($A789:$X789)=0,"",IF(OR($A789="",$B789="",$C789="",$D789="",$E789="",$F789="",$G789="",$H789="",$I789="",$L789="",$M789="",$N789="",$T789=""),"Missing required field",IF(COUNTIFS($A$4:$A$1000,$A789,$B$4:$B$1000,$B789,$C$4:$C$1000,$C789)&gt;1,"Duplicate route stop",IF(OR($J789="",$K789=""),"Missing delivery window",IF($K789&lt;=$J789,"Invalid delivery window",IF(IFERROR(INDEX('Fleet Roster'!$C$4:$C$103,MATCH($L789,'Fleet Roster'!$A$4:$A$103,0)),"Not found")&lt;&gt;"Active","Driver not active",IF(IFERROR(INDEX('Fleet Roster'!$I$4:$I$103,MATCH($M789,'Fleet Roster'!$E$4:$E$103,0)),"Not found")&lt;&gt;"Active","Vehicle unavailable",IF(AND($T789="Delivered",OR($S789="",$P789="")),"Delivered row incomplete",IF(AND(OR($T789="Attempted",$T789="Exception"),$U789=""),"Missing exception code",IF(OR(NOT(ISNUMBER($N789)),$N789&lt;0,$N789&gt;'Settings'!$B$9),"Invalid package count",IF(OR(NOT(ISNUMBER($O789)),AND($P789&lt;&gt;"",NOT(ISNUMBER($P789))),$O789&lt;0,$O789&gt;'Settings'!$B$10,$P789&lt;0,$P789&gt;'Settings'!$B$10),"Invalid miles",IF($X789&gt;$W789,"COD collected exceeds amount","OK")))))))))))),"Review row")</f>
        <v/>
      </c>
    </row>
    <row r="790">
      <c r="A790" s="51" t="n"/>
      <c r="B790" s="26" t="n"/>
      <c r="C790" s="27" t="n"/>
      <c r="D790" s="26" t="n"/>
      <c r="E790" s="26" t="n"/>
      <c r="F790" s="28" t="n"/>
      <c r="G790" s="26" t="n"/>
      <c r="H790" s="26" t="n"/>
      <c r="I790" s="29" t="n"/>
      <c r="J790" s="30" t="n"/>
      <c r="K790" s="30" t="n"/>
      <c r="L790" s="26" t="n"/>
      <c r="M790" s="26" t="n"/>
      <c r="N790" s="27" t="n"/>
      <c r="O790" s="52" t="n"/>
      <c r="P790" s="52" t="n"/>
      <c r="Q790" s="30" t="n"/>
      <c r="R790" s="30" t="n"/>
      <c r="S790" s="30" t="n"/>
      <c r="T790" s="26" t="n"/>
      <c r="U790" s="26" t="n"/>
      <c r="V790" s="28" t="n"/>
      <c r="W790" s="32" t="n"/>
      <c r="X790" s="32" t="n"/>
      <c r="Y790" s="33">
        <f>IFERROR(IF(OR($R790="",$S790=""),"",ROUND(MOD($S790-$R790,1)*1440,0)),"")</f>
        <v/>
      </c>
      <c r="Z790" s="11">
        <f>IFERROR(IF(OR($T790&lt;&gt;"Delivered",$S790="",$K790=""),"",IF($S790&lt;=$K790,"Yes","No")),"")</f>
        <v/>
      </c>
      <c r="AA790" s="33">
        <f>IFERROR(IF(OR($T790&lt;&gt;"Delivered",$S790="",$K790=""),"",ROUND(MAX(0,($S790-$K790)*1440),0)),"")</f>
        <v/>
      </c>
      <c r="AB790" s="53">
        <f>IFERROR(IF(OR($P790="",$O790=""),"",$P790-$O790),"")</f>
        <v/>
      </c>
      <c r="AC790" s="35">
        <f>IFERROR(IF($P790="","",ROUND($P790*'Settings'!$B$6,2)),"")</f>
        <v/>
      </c>
      <c r="AD790" s="35">
        <f>IFERROR(IF($W790="","",MAX(0,$W790-IF($X790="",0,$X790))),"")</f>
        <v/>
      </c>
      <c r="AE790" s="16">
        <f>IFERROR(IF(COUNTA($A790:$X790)=0,"",IF(OR($A790="",$B790="",$C790="",$D790="",$E790="",$F790="",$G790="",$H790="",$I790="",$L790="",$M790="",$N790="",$T790=""),"Missing required field",IF(COUNTIFS($A$4:$A$1000,$A790,$B$4:$B$1000,$B790,$C$4:$C$1000,$C790)&gt;1,"Duplicate route stop",IF(OR($J790="",$K790=""),"Missing delivery window",IF($K790&lt;=$J790,"Invalid delivery window",IF(IFERROR(INDEX('Fleet Roster'!$C$4:$C$103,MATCH($L790,'Fleet Roster'!$A$4:$A$103,0)),"Not found")&lt;&gt;"Active","Driver not active",IF(IFERROR(INDEX('Fleet Roster'!$I$4:$I$103,MATCH($M790,'Fleet Roster'!$E$4:$E$103,0)),"Not found")&lt;&gt;"Active","Vehicle unavailable",IF(AND($T790="Delivered",OR($S790="",$P790="")),"Delivered row incomplete",IF(AND(OR($T790="Attempted",$T790="Exception"),$U790=""),"Missing exception code",IF(OR(NOT(ISNUMBER($N790)),$N790&lt;0,$N790&gt;'Settings'!$B$9),"Invalid package count",IF(OR(NOT(ISNUMBER($O790)),AND($P790&lt;&gt;"",NOT(ISNUMBER($P790))),$O790&lt;0,$O790&gt;'Settings'!$B$10,$P790&lt;0,$P790&gt;'Settings'!$B$10),"Invalid miles",IF($X790&gt;$W790,"COD collected exceeds amount","OK")))))))))))),"Review row")</f>
        <v/>
      </c>
    </row>
    <row r="791">
      <c r="A791" s="51" t="n"/>
      <c r="B791" s="26" t="n"/>
      <c r="C791" s="27" t="n"/>
      <c r="D791" s="26" t="n"/>
      <c r="E791" s="26" t="n"/>
      <c r="F791" s="28" t="n"/>
      <c r="G791" s="26" t="n"/>
      <c r="H791" s="26" t="n"/>
      <c r="I791" s="29" t="n"/>
      <c r="J791" s="30" t="n"/>
      <c r="K791" s="30" t="n"/>
      <c r="L791" s="26" t="n"/>
      <c r="M791" s="26" t="n"/>
      <c r="N791" s="27" t="n"/>
      <c r="O791" s="52" t="n"/>
      <c r="P791" s="52" t="n"/>
      <c r="Q791" s="30" t="n"/>
      <c r="R791" s="30" t="n"/>
      <c r="S791" s="30" t="n"/>
      <c r="T791" s="26" t="n"/>
      <c r="U791" s="26" t="n"/>
      <c r="V791" s="28" t="n"/>
      <c r="W791" s="32" t="n"/>
      <c r="X791" s="32" t="n"/>
      <c r="Y791" s="33">
        <f>IFERROR(IF(OR($R791="",$S791=""),"",ROUND(MOD($S791-$R791,1)*1440,0)),"")</f>
        <v/>
      </c>
      <c r="Z791" s="11">
        <f>IFERROR(IF(OR($T791&lt;&gt;"Delivered",$S791="",$K791=""),"",IF($S791&lt;=$K791,"Yes","No")),"")</f>
        <v/>
      </c>
      <c r="AA791" s="33">
        <f>IFERROR(IF(OR($T791&lt;&gt;"Delivered",$S791="",$K791=""),"",ROUND(MAX(0,($S791-$K791)*1440),0)),"")</f>
        <v/>
      </c>
      <c r="AB791" s="53">
        <f>IFERROR(IF(OR($P791="",$O791=""),"",$P791-$O791),"")</f>
        <v/>
      </c>
      <c r="AC791" s="35">
        <f>IFERROR(IF($P791="","",ROUND($P791*'Settings'!$B$6,2)),"")</f>
        <v/>
      </c>
      <c r="AD791" s="35">
        <f>IFERROR(IF($W791="","",MAX(0,$W791-IF($X791="",0,$X791))),"")</f>
        <v/>
      </c>
      <c r="AE791" s="16">
        <f>IFERROR(IF(COUNTA($A791:$X791)=0,"",IF(OR($A791="",$B791="",$C791="",$D791="",$E791="",$F791="",$G791="",$H791="",$I791="",$L791="",$M791="",$N791="",$T791=""),"Missing required field",IF(COUNTIFS($A$4:$A$1000,$A791,$B$4:$B$1000,$B791,$C$4:$C$1000,$C791)&gt;1,"Duplicate route stop",IF(OR($J791="",$K791=""),"Missing delivery window",IF($K791&lt;=$J791,"Invalid delivery window",IF(IFERROR(INDEX('Fleet Roster'!$C$4:$C$103,MATCH($L791,'Fleet Roster'!$A$4:$A$103,0)),"Not found")&lt;&gt;"Active","Driver not active",IF(IFERROR(INDEX('Fleet Roster'!$I$4:$I$103,MATCH($M791,'Fleet Roster'!$E$4:$E$103,0)),"Not found")&lt;&gt;"Active","Vehicle unavailable",IF(AND($T791="Delivered",OR($S791="",$P791="")),"Delivered row incomplete",IF(AND(OR($T791="Attempted",$T791="Exception"),$U791=""),"Missing exception code",IF(OR(NOT(ISNUMBER($N791)),$N791&lt;0,$N791&gt;'Settings'!$B$9),"Invalid package count",IF(OR(NOT(ISNUMBER($O791)),AND($P791&lt;&gt;"",NOT(ISNUMBER($P791))),$O791&lt;0,$O791&gt;'Settings'!$B$10,$P791&lt;0,$P791&gt;'Settings'!$B$10),"Invalid miles",IF($X791&gt;$W791,"COD collected exceeds amount","OK")))))))))))),"Review row")</f>
        <v/>
      </c>
    </row>
    <row r="792">
      <c r="A792" s="51" t="n"/>
      <c r="B792" s="26" t="n"/>
      <c r="C792" s="27" t="n"/>
      <c r="D792" s="26" t="n"/>
      <c r="E792" s="26" t="n"/>
      <c r="F792" s="28" t="n"/>
      <c r="G792" s="26" t="n"/>
      <c r="H792" s="26" t="n"/>
      <c r="I792" s="29" t="n"/>
      <c r="J792" s="30" t="n"/>
      <c r="K792" s="30" t="n"/>
      <c r="L792" s="26" t="n"/>
      <c r="M792" s="26" t="n"/>
      <c r="N792" s="27" t="n"/>
      <c r="O792" s="52" t="n"/>
      <c r="P792" s="52" t="n"/>
      <c r="Q792" s="30" t="n"/>
      <c r="R792" s="30" t="n"/>
      <c r="S792" s="30" t="n"/>
      <c r="T792" s="26" t="n"/>
      <c r="U792" s="26" t="n"/>
      <c r="V792" s="28" t="n"/>
      <c r="W792" s="32" t="n"/>
      <c r="X792" s="32" t="n"/>
      <c r="Y792" s="33">
        <f>IFERROR(IF(OR($R792="",$S792=""),"",ROUND(MOD($S792-$R792,1)*1440,0)),"")</f>
        <v/>
      </c>
      <c r="Z792" s="11">
        <f>IFERROR(IF(OR($T792&lt;&gt;"Delivered",$S792="",$K792=""),"",IF($S792&lt;=$K792,"Yes","No")),"")</f>
        <v/>
      </c>
      <c r="AA792" s="33">
        <f>IFERROR(IF(OR($T792&lt;&gt;"Delivered",$S792="",$K792=""),"",ROUND(MAX(0,($S792-$K792)*1440),0)),"")</f>
        <v/>
      </c>
      <c r="AB792" s="53">
        <f>IFERROR(IF(OR($P792="",$O792=""),"",$P792-$O792),"")</f>
        <v/>
      </c>
      <c r="AC792" s="35">
        <f>IFERROR(IF($P792="","",ROUND($P792*'Settings'!$B$6,2)),"")</f>
        <v/>
      </c>
      <c r="AD792" s="35">
        <f>IFERROR(IF($W792="","",MAX(0,$W792-IF($X792="",0,$X792))),"")</f>
        <v/>
      </c>
      <c r="AE792" s="16">
        <f>IFERROR(IF(COUNTA($A792:$X792)=0,"",IF(OR($A792="",$B792="",$C792="",$D792="",$E792="",$F792="",$G792="",$H792="",$I792="",$L792="",$M792="",$N792="",$T792=""),"Missing required field",IF(COUNTIFS($A$4:$A$1000,$A792,$B$4:$B$1000,$B792,$C$4:$C$1000,$C792)&gt;1,"Duplicate route stop",IF(OR($J792="",$K792=""),"Missing delivery window",IF($K792&lt;=$J792,"Invalid delivery window",IF(IFERROR(INDEX('Fleet Roster'!$C$4:$C$103,MATCH($L792,'Fleet Roster'!$A$4:$A$103,0)),"Not found")&lt;&gt;"Active","Driver not active",IF(IFERROR(INDEX('Fleet Roster'!$I$4:$I$103,MATCH($M792,'Fleet Roster'!$E$4:$E$103,0)),"Not found")&lt;&gt;"Active","Vehicle unavailable",IF(AND($T792="Delivered",OR($S792="",$P792="")),"Delivered row incomplete",IF(AND(OR($T792="Attempted",$T792="Exception"),$U792=""),"Missing exception code",IF(OR(NOT(ISNUMBER($N792)),$N792&lt;0,$N792&gt;'Settings'!$B$9),"Invalid package count",IF(OR(NOT(ISNUMBER($O792)),AND($P792&lt;&gt;"",NOT(ISNUMBER($P792))),$O792&lt;0,$O792&gt;'Settings'!$B$10,$P792&lt;0,$P792&gt;'Settings'!$B$10),"Invalid miles",IF($X792&gt;$W792,"COD collected exceeds amount","OK")))))))))))),"Review row")</f>
        <v/>
      </c>
    </row>
    <row r="793">
      <c r="A793" s="51" t="n"/>
      <c r="B793" s="26" t="n"/>
      <c r="C793" s="27" t="n"/>
      <c r="D793" s="26" t="n"/>
      <c r="E793" s="26" t="n"/>
      <c r="F793" s="28" t="n"/>
      <c r="G793" s="26" t="n"/>
      <c r="H793" s="26" t="n"/>
      <c r="I793" s="29" t="n"/>
      <c r="J793" s="30" t="n"/>
      <c r="K793" s="30" t="n"/>
      <c r="L793" s="26" t="n"/>
      <c r="M793" s="26" t="n"/>
      <c r="N793" s="27" t="n"/>
      <c r="O793" s="52" t="n"/>
      <c r="P793" s="52" t="n"/>
      <c r="Q793" s="30" t="n"/>
      <c r="R793" s="30" t="n"/>
      <c r="S793" s="30" t="n"/>
      <c r="T793" s="26" t="n"/>
      <c r="U793" s="26" t="n"/>
      <c r="V793" s="28" t="n"/>
      <c r="W793" s="32" t="n"/>
      <c r="X793" s="32" t="n"/>
      <c r="Y793" s="33">
        <f>IFERROR(IF(OR($R793="",$S793=""),"",ROUND(MOD($S793-$R793,1)*1440,0)),"")</f>
        <v/>
      </c>
      <c r="Z793" s="11">
        <f>IFERROR(IF(OR($T793&lt;&gt;"Delivered",$S793="",$K793=""),"",IF($S793&lt;=$K793,"Yes","No")),"")</f>
        <v/>
      </c>
      <c r="AA793" s="33">
        <f>IFERROR(IF(OR($T793&lt;&gt;"Delivered",$S793="",$K793=""),"",ROUND(MAX(0,($S793-$K793)*1440),0)),"")</f>
        <v/>
      </c>
      <c r="AB793" s="53">
        <f>IFERROR(IF(OR($P793="",$O793=""),"",$P793-$O793),"")</f>
        <v/>
      </c>
      <c r="AC793" s="35">
        <f>IFERROR(IF($P793="","",ROUND($P793*'Settings'!$B$6,2)),"")</f>
        <v/>
      </c>
      <c r="AD793" s="35">
        <f>IFERROR(IF($W793="","",MAX(0,$W793-IF($X793="",0,$X793))),"")</f>
        <v/>
      </c>
      <c r="AE793" s="16">
        <f>IFERROR(IF(COUNTA($A793:$X793)=0,"",IF(OR($A793="",$B793="",$C793="",$D793="",$E793="",$F793="",$G793="",$H793="",$I793="",$L793="",$M793="",$N793="",$T793=""),"Missing required field",IF(COUNTIFS($A$4:$A$1000,$A793,$B$4:$B$1000,$B793,$C$4:$C$1000,$C793)&gt;1,"Duplicate route stop",IF(OR($J793="",$K793=""),"Missing delivery window",IF($K793&lt;=$J793,"Invalid delivery window",IF(IFERROR(INDEX('Fleet Roster'!$C$4:$C$103,MATCH($L793,'Fleet Roster'!$A$4:$A$103,0)),"Not found")&lt;&gt;"Active","Driver not active",IF(IFERROR(INDEX('Fleet Roster'!$I$4:$I$103,MATCH($M793,'Fleet Roster'!$E$4:$E$103,0)),"Not found")&lt;&gt;"Active","Vehicle unavailable",IF(AND($T793="Delivered",OR($S793="",$P793="")),"Delivered row incomplete",IF(AND(OR($T793="Attempted",$T793="Exception"),$U793=""),"Missing exception code",IF(OR(NOT(ISNUMBER($N793)),$N793&lt;0,$N793&gt;'Settings'!$B$9),"Invalid package count",IF(OR(NOT(ISNUMBER($O793)),AND($P793&lt;&gt;"",NOT(ISNUMBER($P793))),$O793&lt;0,$O793&gt;'Settings'!$B$10,$P793&lt;0,$P793&gt;'Settings'!$B$10),"Invalid miles",IF($X793&gt;$W793,"COD collected exceeds amount","OK")))))))))))),"Review row")</f>
        <v/>
      </c>
    </row>
    <row r="794">
      <c r="A794" s="51" t="n"/>
      <c r="B794" s="26" t="n"/>
      <c r="C794" s="27" t="n"/>
      <c r="D794" s="26" t="n"/>
      <c r="E794" s="26" t="n"/>
      <c r="F794" s="28" t="n"/>
      <c r="G794" s="26" t="n"/>
      <c r="H794" s="26" t="n"/>
      <c r="I794" s="29" t="n"/>
      <c r="J794" s="30" t="n"/>
      <c r="K794" s="30" t="n"/>
      <c r="L794" s="26" t="n"/>
      <c r="M794" s="26" t="n"/>
      <c r="N794" s="27" t="n"/>
      <c r="O794" s="52" t="n"/>
      <c r="P794" s="52" t="n"/>
      <c r="Q794" s="30" t="n"/>
      <c r="R794" s="30" t="n"/>
      <c r="S794" s="30" t="n"/>
      <c r="T794" s="26" t="n"/>
      <c r="U794" s="26" t="n"/>
      <c r="V794" s="28" t="n"/>
      <c r="W794" s="32" t="n"/>
      <c r="X794" s="32" t="n"/>
      <c r="Y794" s="33">
        <f>IFERROR(IF(OR($R794="",$S794=""),"",ROUND(MOD($S794-$R794,1)*1440,0)),"")</f>
        <v/>
      </c>
      <c r="Z794" s="11">
        <f>IFERROR(IF(OR($T794&lt;&gt;"Delivered",$S794="",$K794=""),"",IF($S794&lt;=$K794,"Yes","No")),"")</f>
        <v/>
      </c>
      <c r="AA794" s="33">
        <f>IFERROR(IF(OR($T794&lt;&gt;"Delivered",$S794="",$K794=""),"",ROUND(MAX(0,($S794-$K794)*1440),0)),"")</f>
        <v/>
      </c>
      <c r="AB794" s="53">
        <f>IFERROR(IF(OR($P794="",$O794=""),"",$P794-$O794),"")</f>
        <v/>
      </c>
      <c r="AC794" s="35">
        <f>IFERROR(IF($P794="","",ROUND($P794*'Settings'!$B$6,2)),"")</f>
        <v/>
      </c>
      <c r="AD794" s="35">
        <f>IFERROR(IF($W794="","",MAX(0,$W794-IF($X794="",0,$X794))),"")</f>
        <v/>
      </c>
      <c r="AE794" s="16">
        <f>IFERROR(IF(COUNTA($A794:$X794)=0,"",IF(OR($A794="",$B794="",$C794="",$D794="",$E794="",$F794="",$G794="",$H794="",$I794="",$L794="",$M794="",$N794="",$T794=""),"Missing required field",IF(COUNTIFS($A$4:$A$1000,$A794,$B$4:$B$1000,$B794,$C$4:$C$1000,$C794)&gt;1,"Duplicate route stop",IF(OR($J794="",$K794=""),"Missing delivery window",IF($K794&lt;=$J794,"Invalid delivery window",IF(IFERROR(INDEX('Fleet Roster'!$C$4:$C$103,MATCH($L794,'Fleet Roster'!$A$4:$A$103,0)),"Not found")&lt;&gt;"Active","Driver not active",IF(IFERROR(INDEX('Fleet Roster'!$I$4:$I$103,MATCH($M794,'Fleet Roster'!$E$4:$E$103,0)),"Not found")&lt;&gt;"Active","Vehicle unavailable",IF(AND($T794="Delivered",OR($S794="",$P794="")),"Delivered row incomplete",IF(AND(OR($T794="Attempted",$T794="Exception"),$U794=""),"Missing exception code",IF(OR(NOT(ISNUMBER($N794)),$N794&lt;0,$N794&gt;'Settings'!$B$9),"Invalid package count",IF(OR(NOT(ISNUMBER($O794)),AND($P794&lt;&gt;"",NOT(ISNUMBER($P794))),$O794&lt;0,$O794&gt;'Settings'!$B$10,$P794&lt;0,$P794&gt;'Settings'!$B$10),"Invalid miles",IF($X794&gt;$W794,"COD collected exceeds amount","OK")))))))))))),"Review row")</f>
        <v/>
      </c>
    </row>
    <row r="795">
      <c r="A795" s="51" t="n"/>
      <c r="B795" s="26" t="n"/>
      <c r="C795" s="27" t="n"/>
      <c r="D795" s="26" t="n"/>
      <c r="E795" s="26" t="n"/>
      <c r="F795" s="28" t="n"/>
      <c r="G795" s="26" t="n"/>
      <c r="H795" s="26" t="n"/>
      <c r="I795" s="29" t="n"/>
      <c r="J795" s="30" t="n"/>
      <c r="K795" s="30" t="n"/>
      <c r="L795" s="26" t="n"/>
      <c r="M795" s="26" t="n"/>
      <c r="N795" s="27" t="n"/>
      <c r="O795" s="52" t="n"/>
      <c r="P795" s="52" t="n"/>
      <c r="Q795" s="30" t="n"/>
      <c r="R795" s="30" t="n"/>
      <c r="S795" s="30" t="n"/>
      <c r="T795" s="26" t="n"/>
      <c r="U795" s="26" t="n"/>
      <c r="V795" s="28" t="n"/>
      <c r="W795" s="32" t="n"/>
      <c r="X795" s="32" t="n"/>
      <c r="Y795" s="33">
        <f>IFERROR(IF(OR($R795="",$S795=""),"",ROUND(MOD($S795-$R795,1)*1440,0)),"")</f>
        <v/>
      </c>
      <c r="Z795" s="11">
        <f>IFERROR(IF(OR($T795&lt;&gt;"Delivered",$S795="",$K795=""),"",IF($S795&lt;=$K795,"Yes","No")),"")</f>
        <v/>
      </c>
      <c r="AA795" s="33">
        <f>IFERROR(IF(OR($T795&lt;&gt;"Delivered",$S795="",$K795=""),"",ROUND(MAX(0,($S795-$K795)*1440),0)),"")</f>
        <v/>
      </c>
      <c r="AB795" s="53">
        <f>IFERROR(IF(OR($P795="",$O795=""),"",$P795-$O795),"")</f>
        <v/>
      </c>
      <c r="AC795" s="35">
        <f>IFERROR(IF($P795="","",ROUND($P795*'Settings'!$B$6,2)),"")</f>
        <v/>
      </c>
      <c r="AD795" s="35">
        <f>IFERROR(IF($W795="","",MAX(0,$W795-IF($X795="",0,$X795))),"")</f>
        <v/>
      </c>
      <c r="AE795" s="16">
        <f>IFERROR(IF(COUNTA($A795:$X795)=0,"",IF(OR($A795="",$B795="",$C795="",$D795="",$E795="",$F795="",$G795="",$H795="",$I795="",$L795="",$M795="",$N795="",$T795=""),"Missing required field",IF(COUNTIFS($A$4:$A$1000,$A795,$B$4:$B$1000,$B795,$C$4:$C$1000,$C795)&gt;1,"Duplicate route stop",IF(OR($J795="",$K795=""),"Missing delivery window",IF($K795&lt;=$J795,"Invalid delivery window",IF(IFERROR(INDEX('Fleet Roster'!$C$4:$C$103,MATCH($L795,'Fleet Roster'!$A$4:$A$103,0)),"Not found")&lt;&gt;"Active","Driver not active",IF(IFERROR(INDEX('Fleet Roster'!$I$4:$I$103,MATCH($M795,'Fleet Roster'!$E$4:$E$103,0)),"Not found")&lt;&gt;"Active","Vehicle unavailable",IF(AND($T795="Delivered",OR($S795="",$P795="")),"Delivered row incomplete",IF(AND(OR($T795="Attempted",$T795="Exception"),$U795=""),"Missing exception code",IF(OR(NOT(ISNUMBER($N795)),$N795&lt;0,$N795&gt;'Settings'!$B$9),"Invalid package count",IF(OR(NOT(ISNUMBER($O795)),AND($P795&lt;&gt;"",NOT(ISNUMBER($P795))),$O795&lt;0,$O795&gt;'Settings'!$B$10,$P795&lt;0,$P795&gt;'Settings'!$B$10),"Invalid miles",IF($X795&gt;$W795,"COD collected exceeds amount","OK")))))))))))),"Review row")</f>
        <v/>
      </c>
    </row>
    <row r="796">
      <c r="A796" s="51" t="n"/>
      <c r="B796" s="26" t="n"/>
      <c r="C796" s="27" t="n"/>
      <c r="D796" s="26" t="n"/>
      <c r="E796" s="26" t="n"/>
      <c r="F796" s="28" t="n"/>
      <c r="G796" s="26" t="n"/>
      <c r="H796" s="26" t="n"/>
      <c r="I796" s="29" t="n"/>
      <c r="J796" s="30" t="n"/>
      <c r="K796" s="30" t="n"/>
      <c r="L796" s="26" t="n"/>
      <c r="M796" s="26" t="n"/>
      <c r="N796" s="27" t="n"/>
      <c r="O796" s="52" t="n"/>
      <c r="P796" s="52" t="n"/>
      <c r="Q796" s="30" t="n"/>
      <c r="R796" s="30" t="n"/>
      <c r="S796" s="30" t="n"/>
      <c r="T796" s="26" t="n"/>
      <c r="U796" s="26" t="n"/>
      <c r="V796" s="28" t="n"/>
      <c r="W796" s="32" t="n"/>
      <c r="X796" s="32" t="n"/>
      <c r="Y796" s="33">
        <f>IFERROR(IF(OR($R796="",$S796=""),"",ROUND(MOD($S796-$R796,1)*1440,0)),"")</f>
        <v/>
      </c>
      <c r="Z796" s="11">
        <f>IFERROR(IF(OR($T796&lt;&gt;"Delivered",$S796="",$K796=""),"",IF($S796&lt;=$K796,"Yes","No")),"")</f>
        <v/>
      </c>
      <c r="AA796" s="33">
        <f>IFERROR(IF(OR($T796&lt;&gt;"Delivered",$S796="",$K796=""),"",ROUND(MAX(0,($S796-$K796)*1440),0)),"")</f>
        <v/>
      </c>
      <c r="AB796" s="53">
        <f>IFERROR(IF(OR($P796="",$O796=""),"",$P796-$O796),"")</f>
        <v/>
      </c>
      <c r="AC796" s="35">
        <f>IFERROR(IF($P796="","",ROUND($P796*'Settings'!$B$6,2)),"")</f>
        <v/>
      </c>
      <c r="AD796" s="35">
        <f>IFERROR(IF($W796="","",MAX(0,$W796-IF($X796="",0,$X796))),"")</f>
        <v/>
      </c>
      <c r="AE796" s="16">
        <f>IFERROR(IF(COUNTA($A796:$X796)=0,"",IF(OR($A796="",$B796="",$C796="",$D796="",$E796="",$F796="",$G796="",$H796="",$I796="",$L796="",$M796="",$N796="",$T796=""),"Missing required field",IF(COUNTIFS($A$4:$A$1000,$A796,$B$4:$B$1000,$B796,$C$4:$C$1000,$C796)&gt;1,"Duplicate route stop",IF(OR($J796="",$K796=""),"Missing delivery window",IF($K796&lt;=$J796,"Invalid delivery window",IF(IFERROR(INDEX('Fleet Roster'!$C$4:$C$103,MATCH($L796,'Fleet Roster'!$A$4:$A$103,0)),"Not found")&lt;&gt;"Active","Driver not active",IF(IFERROR(INDEX('Fleet Roster'!$I$4:$I$103,MATCH($M796,'Fleet Roster'!$E$4:$E$103,0)),"Not found")&lt;&gt;"Active","Vehicle unavailable",IF(AND($T796="Delivered",OR($S796="",$P796="")),"Delivered row incomplete",IF(AND(OR($T796="Attempted",$T796="Exception"),$U796=""),"Missing exception code",IF(OR(NOT(ISNUMBER($N796)),$N796&lt;0,$N796&gt;'Settings'!$B$9),"Invalid package count",IF(OR(NOT(ISNUMBER($O796)),AND($P796&lt;&gt;"",NOT(ISNUMBER($P796))),$O796&lt;0,$O796&gt;'Settings'!$B$10,$P796&lt;0,$P796&gt;'Settings'!$B$10),"Invalid miles",IF($X796&gt;$W796,"COD collected exceeds amount","OK")))))))))))),"Review row")</f>
        <v/>
      </c>
    </row>
    <row r="797">
      <c r="A797" s="51" t="n"/>
      <c r="B797" s="26" t="n"/>
      <c r="C797" s="27" t="n"/>
      <c r="D797" s="26" t="n"/>
      <c r="E797" s="26" t="n"/>
      <c r="F797" s="28" t="n"/>
      <c r="G797" s="26" t="n"/>
      <c r="H797" s="26" t="n"/>
      <c r="I797" s="29" t="n"/>
      <c r="J797" s="30" t="n"/>
      <c r="K797" s="30" t="n"/>
      <c r="L797" s="26" t="n"/>
      <c r="M797" s="26" t="n"/>
      <c r="N797" s="27" t="n"/>
      <c r="O797" s="52" t="n"/>
      <c r="P797" s="52" t="n"/>
      <c r="Q797" s="30" t="n"/>
      <c r="R797" s="30" t="n"/>
      <c r="S797" s="30" t="n"/>
      <c r="T797" s="26" t="n"/>
      <c r="U797" s="26" t="n"/>
      <c r="V797" s="28" t="n"/>
      <c r="W797" s="32" t="n"/>
      <c r="X797" s="32" t="n"/>
      <c r="Y797" s="33">
        <f>IFERROR(IF(OR($R797="",$S797=""),"",ROUND(MOD($S797-$R797,1)*1440,0)),"")</f>
        <v/>
      </c>
      <c r="Z797" s="11">
        <f>IFERROR(IF(OR($T797&lt;&gt;"Delivered",$S797="",$K797=""),"",IF($S797&lt;=$K797,"Yes","No")),"")</f>
        <v/>
      </c>
      <c r="AA797" s="33">
        <f>IFERROR(IF(OR($T797&lt;&gt;"Delivered",$S797="",$K797=""),"",ROUND(MAX(0,($S797-$K797)*1440),0)),"")</f>
        <v/>
      </c>
      <c r="AB797" s="53">
        <f>IFERROR(IF(OR($P797="",$O797=""),"",$P797-$O797),"")</f>
        <v/>
      </c>
      <c r="AC797" s="35">
        <f>IFERROR(IF($P797="","",ROUND($P797*'Settings'!$B$6,2)),"")</f>
        <v/>
      </c>
      <c r="AD797" s="35">
        <f>IFERROR(IF($W797="","",MAX(0,$W797-IF($X797="",0,$X797))),"")</f>
        <v/>
      </c>
      <c r="AE797" s="16">
        <f>IFERROR(IF(COUNTA($A797:$X797)=0,"",IF(OR($A797="",$B797="",$C797="",$D797="",$E797="",$F797="",$G797="",$H797="",$I797="",$L797="",$M797="",$N797="",$T797=""),"Missing required field",IF(COUNTIFS($A$4:$A$1000,$A797,$B$4:$B$1000,$B797,$C$4:$C$1000,$C797)&gt;1,"Duplicate route stop",IF(OR($J797="",$K797=""),"Missing delivery window",IF($K797&lt;=$J797,"Invalid delivery window",IF(IFERROR(INDEX('Fleet Roster'!$C$4:$C$103,MATCH($L797,'Fleet Roster'!$A$4:$A$103,0)),"Not found")&lt;&gt;"Active","Driver not active",IF(IFERROR(INDEX('Fleet Roster'!$I$4:$I$103,MATCH($M797,'Fleet Roster'!$E$4:$E$103,0)),"Not found")&lt;&gt;"Active","Vehicle unavailable",IF(AND($T797="Delivered",OR($S797="",$P797="")),"Delivered row incomplete",IF(AND(OR($T797="Attempted",$T797="Exception"),$U797=""),"Missing exception code",IF(OR(NOT(ISNUMBER($N797)),$N797&lt;0,$N797&gt;'Settings'!$B$9),"Invalid package count",IF(OR(NOT(ISNUMBER($O797)),AND($P797&lt;&gt;"",NOT(ISNUMBER($P797))),$O797&lt;0,$O797&gt;'Settings'!$B$10,$P797&lt;0,$P797&gt;'Settings'!$B$10),"Invalid miles",IF($X797&gt;$W797,"COD collected exceeds amount","OK")))))))))))),"Review row")</f>
        <v/>
      </c>
    </row>
    <row r="798">
      <c r="A798" s="51" t="n"/>
      <c r="B798" s="26" t="n"/>
      <c r="C798" s="27" t="n"/>
      <c r="D798" s="26" t="n"/>
      <c r="E798" s="26" t="n"/>
      <c r="F798" s="28" t="n"/>
      <c r="G798" s="26" t="n"/>
      <c r="H798" s="26" t="n"/>
      <c r="I798" s="29" t="n"/>
      <c r="J798" s="30" t="n"/>
      <c r="K798" s="30" t="n"/>
      <c r="L798" s="26" t="n"/>
      <c r="M798" s="26" t="n"/>
      <c r="N798" s="27" t="n"/>
      <c r="O798" s="52" t="n"/>
      <c r="P798" s="52" t="n"/>
      <c r="Q798" s="30" t="n"/>
      <c r="R798" s="30" t="n"/>
      <c r="S798" s="30" t="n"/>
      <c r="T798" s="26" t="n"/>
      <c r="U798" s="26" t="n"/>
      <c r="V798" s="28" t="n"/>
      <c r="W798" s="32" t="n"/>
      <c r="X798" s="32" t="n"/>
      <c r="Y798" s="33">
        <f>IFERROR(IF(OR($R798="",$S798=""),"",ROUND(MOD($S798-$R798,1)*1440,0)),"")</f>
        <v/>
      </c>
      <c r="Z798" s="11">
        <f>IFERROR(IF(OR($T798&lt;&gt;"Delivered",$S798="",$K798=""),"",IF($S798&lt;=$K798,"Yes","No")),"")</f>
        <v/>
      </c>
      <c r="AA798" s="33">
        <f>IFERROR(IF(OR($T798&lt;&gt;"Delivered",$S798="",$K798=""),"",ROUND(MAX(0,($S798-$K798)*1440),0)),"")</f>
        <v/>
      </c>
      <c r="AB798" s="53">
        <f>IFERROR(IF(OR($P798="",$O798=""),"",$P798-$O798),"")</f>
        <v/>
      </c>
      <c r="AC798" s="35">
        <f>IFERROR(IF($P798="","",ROUND($P798*'Settings'!$B$6,2)),"")</f>
        <v/>
      </c>
      <c r="AD798" s="35">
        <f>IFERROR(IF($W798="","",MAX(0,$W798-IF($X798="",0,$X798))),"")</f>
        <v/>
      </c>
      <c r="AE798" s="16">
        <f>IFERROR(IF(COUNTA($A798:$X798)=0,"",IF(OR($A798="",$B798="",$C798="",$D798="",$E798="",$F798="",$G798="",$H798="",$I798="",$L798="",$M798="",$N798="",$T798=""),"Missing required field",IF(COUNTIFS($A$4:$A$1000,$A798,$B$4:$B$1000,$B798,$C$4:$C$1000,$C798)&gt;1,"Duplicate route stop",IF(OR($J798="",$K798=""),"Missing delivery window",IF($K798&lt;=$J798,"Invalid delivery window",IF(IFERROR(INDEX('Fleet Roster'!$C$4:$C$103,MATCH($L798,'Fleet Roster'!$A$4:$A$103,0)),"Not found")&lt;&gt;"Active","Driver not active",IF(IFERROR(INDEX('Fleet Roster'!$I$4:$I$103,MATCH($M798,'Fleet Roster'!$E$4:$E$103,0)),"Not found")&lt;&gt;"Active","Vehicle unavailable",IF(AND($T798="Delivered",OR($S798="",$P798="")),"Delivered row incomplete",IF(AND(OR($T798="Attempted",$T798="Exception"),$U798=""),"Missing exception code",IF(OR(NOT(ISNUMBER($N798)),$N798&lt;0,$N798&gt;'Settings'!$B$9),"Invalid package count",IF(OR(NOT(ISNUMBER($O798)),AND($P798&lt;&gt;"",NOT(ISNUMBER($P798))),$O798&lt;0,$O798&gt;'Settings'!$B$10,$P798&lt;0,$P798&gt;'Settings'!$B$10),"Invalid miles",IF($X798&gt;$W798,"COD collected exceeds amount","OK")))))))))))),"Review row")</f>
        <v/>
      </c>
    </row>
    <row r="799">
      <c r="A799" s="51" t="n"/>
      <c r="B799" s="26" t="n"/>
      <c r="C799" s="27" t="n"/>
      <c r="D799" s="26" t="n"/>
      <c r="E799" s="26" t="n"/>
      <c r="F799" s="28" t="n"/>
      <c r="G799" s="26" t="n"/>
      <c r="H799" s="26" t="n"/>
      <c r="I799" s="29" t="n"/>
      <c r="J799" s="30" t="n"/>
      <c r="K799" s="30" t="n"/>
      <c r="L799" s="26" t="n"/>
      <c r="M799" s="26" t="n"/>
      <c r="N799" s="27" t="n"/>
      <c r="O799" s="52" t="n"/>
      <c r="P799" s="52" t="n"/>
      <c r="Q799" s="30" t="n"/>
      <c r="R799" s="30" t="n"/>
      <c r="S799" s="30" t="n"/>
      <c r="T799" s="26" t="n"/>
      <c r="U799" s="26" t="n"/>
      <c r="V799" s="28" t="n"/>
      <c r="W799" s="32" t="n"/>
      <c r="X799" s="32" t="n"/>
      <c r="Y799" s="33">
        <f>IFERROR(IF(OR($R799="",$S799=""),"",ROUND(MOD($S799-$R799,1)*1440,0)),"")</f>
        <v/>
      </c>
      <c r="Z799" s="11">
        <f>IFERROR(IF(OR($T799&lt;&gt;"Delivered",$S799="",$K799=""),"",IF($S799&lt;=$K799,"Yes","No")),"")</f>
        <v/>
      </c>
      <c r="AA799" s="33">
        <f>IFERROR(IF(OR($T799&lt;&gt;"Delivered",$S799="",$K799=""),"",ROUND(MAX(0,($S799-$K799)*1440),0)),"")</f>
        <v/>
      </c>
      <c r="AB799" s="53">
        <f>IFERROR(IF(OR($P799="",$O799=""),"",$P799-$O799),"")</f>
        <v/>
      </c>
      <c r="AC799" s="35">
        <f>IFERROR(IF($P799="","",ROUND($P799*'Settings'!$B$6,2)),"")</f>
        <v/>
      </c>
      <c r="AD799" s="35">
        <f>IFERROR(IF($W799="","",MAX(0,$W799-IF($X799="",0,$X799))),"")</f>
        <v/>
      </c>
      <c r="AE799" s="16">
        <f>IFERROR(IF(COUNTA($A799:$X799)=0,"",IF(OR($A799="",$B799="",$C799="",$D799="",$E799="",$F799="",$G799="",$H799="",$I799="",$L799="",$M799="",$N799="",$T799=""),"Missing required field",IF(COUNTIFS($A$4:$A$1000,$A799,$B$4:$B$1000,$B799,$C$4:$C$1000,$C799)&gt;1,"Duplicate route stop",IF(OR($J799="",$K799=""),"Missing delivery window",IF($K799&lt;=$J799,"Invalid delivery window",IF(IFERROR(INDEX('Fleet Roster'!$C$4:$C$103,MATCH($L799,'Fleet Roster'!$A$4:$A$103,0)),"Not found")&lt;&gt;"Active","Driver not active",IF(IFERROR(INDEX('Fleet Roster'!$I$4:$I$103,MATCH($M799,'Fleet Roster'!$E$4:$E$103,0)),"Not found")&lt;&gt;"Active","Vehicle unavailable",IF(AND($T799="Delivered",OR($S799="",$P799="")),"Delivered row incomplete",IF(AND(OR($T799="Attempted",$T799="Exception"),$U799=""),"Missing exception code",IF(OR(NOT(ISNUMBER($N799)),$N799&lt;0,$N799&gt;'Settings'!$B$9),"Invalid package count",IF(OR(NOT(ISNUMBER($O799)),AND($P799&lt;&gt;"",NOT(ISNUMBER($P799))),$O799&lt;0,$O799&gt;'Settings'!$B$10,$P799&lt;0,$P799&gt;'Settings'!$B$10),"Invalid miles",IF($X799&gt;$W799,"COD collected exceeds amount","OK")))))))))))),"Review row")</f>
        <v/>
      </c>
    </row>
    <row r="800">
      <c r="A800" s="51" t="n"/>
      <c r="B800" s="26" t="n"/>
      <c r="C800" s="27" t="n"/>
      <c r="D800" s="26" t="n"/>
      <c r="E800" s="26" t="n"/>
      <c r="F800" s="28" t="n"/>
      <c r="G800" s="26" t="n"/>
      <c r="H800" s="26" t="n"/>
      <c r="I800" s="29" t="n"/>
      <c r="J800" s="30" t="n"/>
      <c r="K800" s="30" t="n"/>
      <c r="L800" s="26" t="n"/>
      <c r="M800" s="26" t="n"/>
      <c r="N800" s="27" t="n"/>
      <c r="O800" s="52" t="n"/>
      <c r="P800" s="52" t="n"/>
      <c r="Q800" s="30" t="n"/>
      <c r="R800" s="30" t="n"/>
      <c r="S800" s="30" t="n"/>
      <c r="T800" s="26" t="n"/>
      <c r="U800" s="26" t="n"/>
      <c r="V800" s="28" t="n"/>
      <c r="W800" s="32" t="n"/>
      <c r="X800" s="32" t="n"/>
      <c r="Y800" s="33">
        <f>IFERROR(IF(OR($R800="",$S800=""),"",ROUND(MOD($S800-$R800,1)*1440,0)),"")</f>
        <v/>
      </c>
      <c r="Z800" s="11">
        <f>IFERROR(IF(OR($T800&lt;&gt;"Delivered",$S800="",$K800=""),"",IF($S800&lt;=$K800,"Yes","No")),"")</f>
        <v/>
      </c>
      <c r="AA800" s="33">
        <f>IFERROR(IF(OR($T800&lt;&gt;"Delivered",$S800="",$K800=""),"",ROUND(MAX(0,($S800-$K800)*1440),0)),"")</f>
        <v/>
      </c>
      <c r="AB800" s="53">
        <f>IFERROR(IF(OR($P800="",$O800=""),"",$P800-$O800),"")</f>
        <v/>
      </c>
      <c r="AC800" s="35">
        <f>IFERROR(IF($P800="","",ROUND($P800*'Settings'!$B$6,2)),"")</f>
        <v/>
      </c>
      <c r="AD800" s="35">
        <f>IFERROR(IF($W800="","",MAX(0,$W800-IF($X800="",0,$X800))),"")</f>
        <v/>
      </c>
      <c r="AE800" s="16">
        <f>IFERROR(IF(COUNTA($A800:$X800)=0,"",IF(OR($A800="",$B800="",$C800="",$D800="",$E800="",$F800="",$G800="",$H800="",$I800="",$L800="",$M800="",$N800="",$T800=""),"Missing required field",IF(COUNTIFS($A$4:$A$1000,$A800,$B$4:$B$1000,$B800,$C$4:$C$1000,$C800)&gt;1,"Duplicate route stop",IF(OR($J800="",$K800=""),"Missing delivery window",IF($K800&lt;=$J800,"Invalid delivery window",IF(IFERROR(INDEX('Fleet Roster'!$C$4:$C$103,MATCH($L800,'Fleet Roster'!$A$4:$A$103,0)),"Not found")&lt;&gt;"Active","Driver not active",IF(IFERROR(INDEX('Fleet Roster'!$I$4:$I$103,MATCH($M800,'Fleet Roster'!$E$4:$E$103,0)),"Not found")&lt;&gt;"Active","Vehicle unavailable",IF(AND($T800="Delivered",OR($S800="",$P800="")),"Delivered row incomplete",IF(AND(OR($T800="Attempted",$T800="Exception"),$U800=""),"Missing exception code",IF(OR(NOT(ISNUMBER($N800)),$N800&lt;0,$N800&gt;'Settings'!$B$9),"Invalid package count",IF(OR(NOT(ISNUMBER($O800)),AND($P800&lt;&gt;"",NOT(ISNUMBER($P800))),$O800&lt;0,$O800&gt;'Settings'!$B$10,$P800&lt;0,$P800&gt;'Settings'!$B$10),"Invalid miles",IF($X800&gt;$W800,"COD collected exceeds amount","OK")))))))))))),"Review row")</f>
        <v/>
      </c>
    </row>
    <row r="801">
      <c r="A801" s="51" t="n"/>
      <c r="B801" s="26" t="n"/>
      <c r="C801" s="27" t="n"/>
      <c r="D801" s="26" t="n"/>
      <c r="E801" s="26" t="n"/>
      <c r="F801" s="28" t="n"/>
      <c r="G801" s="26" t="n"/>
      <c r="H801" s="26" t="n"/>
      <c r="I801" s="29" t="n"/>
      <c r="J801" s="30" t="n"/>
      <c r="K801" s="30" t="n"/>
      <c r="L801" s="26" t="n"/>
      <c r="M801" s="26" t="n"/>
      <c r="N801" s="27" t="n"/>
      <c r="O801" s="52" t="n"/>
      <c r="P801" s="52" t="n"/>
      <c r="Q801" s="30" t="n"/>
      <c r="R801" s="30" t="n"/>
      <c r="S801" s="30" t="n"/>
      <c r="T801" s="26" t="n"/>
      <c r="U801" s="26" t="n"/>
      <c r="V801" s="28" t="n"/>
      <c r="W801" s="32" t="n"/>
      <c r="X801" s="32" t="n"/>
      <c r="Y801" s="33">
        <f>IFERROR(IF(OR($R801="",$S801=""),"",ROUND(MOD($S801-$R801,1)*1440,0)),"")</f>
        <v/>
      </c>
      <c r="Z801" s="11">
        <f>IFERROR(IF(OR($T801&lt;&gt;"Delivered",$S801="",$K801=""),"",IF($S801&lt;=$K801,"Yes","No")),"")</f>
        <v/>
      </c>
      <c r="AA801" s="33">
        <f>IFERROR(IF(OR($T801&lt;&gt;"Delivered",$S801="",$K801=""),"",ROUND(MAX(0,($S801-$K801)*1440),0)),"")</f>
        <v/>
      </c>
      <c r="AB801" s="53">
        <f>IFERROR(IF(OR($P801="",$O801=""),"",$P801-$O801),"")</f>
        <v/>
      </c>
      <c r="AC801" s="35">
        <f>IFERROR(IF($P801="","",ROUND($P801*'Settings'!$B$6,2)),"")</f>
        <v/>
      </c>
      <c r="AD801" s="35">
        <f>IFERROR(IF($W801="","",MAX(0,$W801-IF($X801="",0,$X801))),"")</f>
        <v/>
      </c>
      <c r="AE801" s="16">
        <f>IFERROR(IF(COUNTA($A801:$X801)=0,"",IF(OR($A801="",$B801="",$C801="",$D801="",$E801="",$F801="",$G801="",$H801="",$I801="",$L801="",$M801="",$N801="",$T801=""),"Missing required field",IF(COUNTIFS($A$4:$A$1000,$A801,$B$4:$B$1000,$B801,$C$4:$C$1000,$C801)&gt;1,"Duplicate route stop",IF(OR($J801="",$K801=""),"Missing delivery window",IF($K801&lt;=$J801,"Invalid delivery window",IF(IFERROR(INDEX('Fleet Roster'!$C$4:$C$103,MATCH($L801,'Fleet Roster'!$A$4:$A$103,0)),"Not found")&lt;&gt;"Active","Driver not active",IF(IFERROR(INDEX('Fleet Roster'!$I$4:$I$103,MATCH($M801,'Fleet Roster'!$E$4:$E$103,0)),"Not found")&lt;&gt;"Active","Vehicle unavailable",IF(AND($T801="Delivered",OR($S801="",$P801="")),"Delivered row incomplete",IF(AND(OR($T801="Attempted",$T801="Exception"),$U801=""),"Missing exception code",IF(OR(NOT(ISNUMBER($N801)),$N801&lt;0,$N801&gt;'Settings'!$B$9),"Invalid package count",IF(OR(NOT(ISNUMBER($O801)),AND($P801&lt;&gt;"",NOT(ISNUMBER($P801))),$O801&lt;0,$O801&gt;'Settings'!$B$10,$P801&lt;0,$P801&gt;'Settings'!$B$10),"Invalid miles",IF($X801&gt;$W801,"COD collected exceeds amount","OK")))))))))))),"Review row")</f>
        <v/>
      </c>
    </row>
    <row r="802">
      <c r="A802" s="51" t="n"/>
      <c r="B802" s="26" t="n"/>
      <c r="C802" s="27" t="n"/>
      <c r="D802" s="26" t="n"/>
      <c r="E802" s="26" t="n"/>
      <c r="F802" s="28" t="n"/>
      <c r="G802" s="26" t="n"/>
      <c r="H802" s="26" t="n"/>
      <c r="I802" s="29" t="n"/>
      <c r="J802" s="30" t="n"/>
      <c r="K802" s="30" t="n"/>
      <c r="L802" s="26" t="n"/>
      <c r="M802" s="26" t="n"/>
      <c r="N802" s="27" t="n"/>
      <c r="O802" s="52" t="n"/>
      <c r="P802" s="52" t="n"/>
      <c r="Q802" s="30" t="n"/>
      <c r="R802" s="30" t="n"/>
      <c r="S802" s="30" t="n"/>
      <c r="T802" s="26" t="n"/>
      <c r="U802" s="26" t="n"/>
      <c r="V802" s="28" t="n"/>
      <c r="W802" s="32" t="n"/>
      <c r="X802" s="32" t="n"/>
      <c r="Y802" s="33">
        <f>IFERROR(IF(OR($R802="",$S802=""),"",ROUND(MOD($S802-$R802,1)*1440,0)),"")</f>
        <v/>
      </c>
      <c r="Z802" s="11">
        <f>IFERROR(IF(OR($T802&lt;&gt;"Delivered",$S802="",$K802=""),"",IF($S802&lt;=$K802,"Yes","No")),"")</f>
        <v/>
      </c>
      <c r="AA802" s="33">
        <f>IFERROR(IF(OR($T802&lt;&gt;"Delivered",$S802="",$K802=""),"",ROUND(MAX(0,($S802-$K802)*1440),0)),"")</f>
        <v/>
      </c>
      <c r="AB802" s="53">
        <f>IFERROR(IF(OR($P802="",$O802=""),"",$P802-$O802),"")</f>
        <v/>
      </c>
      <c r="AC802" s="35">
        <f>IFERROR(IF($P802="","",ROUND($P802*'Settings'!$B$6,2)),"")</f>
        <v/>
      </c>
      <c r="AD802" s="35">
        <f>IFERROR(IF($W802="","",MAX(0,$W802-IF($X802="",0,$X802))),"")</f>
        <v/>
      </c>
      <c r="AE802" s="16">
        <f>IFERROR(IF(COUNTA($A802:$X802)=0,"",IF(OR($A802="",$B802="",$C802="",$D802="",$E802="",$F802="",$G802="",$H802="",$I802="",$L802="",$M802="",$N802="",$T802=""),"Missing required field",IF(COUNTIFS($A$4:$A$1000,$A802,$B$4:$B$1000,$B802,$C$4:$C$1000,$C802)&gt;1,"Duplicate route stop",IF(OR($J802="",$K802=""),"Missing delivery window",IF($K802&lt;=$J802,"Invalid delivery window",IF(IFERROR(INDEX('Fleet Roster'!$C$4:$C$103,MATCH($L802,'Fleet Roster'!$A$4:$A$103,0)),"Not found")&lt;&gt;"Active","Driver not active",IF(IFERROR(INDEX('Fleet Roster'!$I$4:$I$103,MATCH($M802,'Fleet Roster'!$E$4:$E$103,0)),"Not found")&lt;&gt;"Active","Vehicle unavailable",IF(AND($T802="Delivered",OR($S802="",$P802="")),"Delivered row incomplete",IF(AND(OR($T802="Attempted",$T802="Exception"),$U802=""),"Missing exception code",IF(OR(NOT(ISNUMBER($N802)),$N802&lt;0,$N802&gt;'Settings'!$B$9),"Invalid package count",IF(OR(NOT(ISNUMBER($O802)),AND($P802&lt;&gt;"",NOT(ISNUMBER($P802))),$O802&lt;0,$O802&gt;'Settings'!$B$10,$P802&lt;0,$P802&gt;'Settings'!$B$10),"Invalid miles",IF($X802&gt;$W802,"COD collected exceeds amount","OK")))))))))))),"Review row")</f>
        <v/>
      </c>
    </row>
    <row r="803">
      <c r="A803" s="51" t="n"/>
      <c r="B803" s="26" t="n"/>
      <c r="C803" s="27" t="n"/>
      <c r="D803" s="26" t="n"/>
      <c r="E803" s="26" t="n"/>
      <c r="F803" s="28" t="n"/>
      <c r="G803" s="26" t="n"/>
      <c r="H803" s="26" t="n"/>
      <c r="I803" s="29" t="n"/>
      <c r="J803" s="30" t="n"/>
      <c r="K803" s="30" t="n"/>
      <c r="L803" s="26" t="n"/>
      <c r="M803" s="26" t="n"/>
      <c r="N803" s="27" t="n"/>
      <c r="O803" s="52" t="n"/>
      <c r="P803" s="52" t="n"/>
      <c r="Q803" s="30" t="n"/>
      <c r="R803" s="30" t="n"/>
      <c r="S803" s="30" t="n"/>
      <c r="T803" s="26" t="n"/>
      <c r="U803" s="26" t="n"/>
      <c r="V803" s="28" t="n"/>
      <c r="W803" s="32" t="n"/>
      <c r="X803" s="32" t="n"/>
      <c r="Y803" s="33">
        <f>IFERROR(IF(OR($R803="",$S803=""),"",ROUND(MOD($S803-$R803,1)*1440,0)),"")</f>
        <v/>
      </c>
      <c r="Z803" s="11">
        <f>IFERROR(IF(OR($T803&lt;&gt;"Delivered",$S803="",$K803=""),"",IF($S803&lt;=$K803,"Yes","No")),"")</f>
        <v/>
      </c>
      <c r="AA803" s="33">
        <f>IFERROR(IF(OR($T803&lt;&gt;"Delivered",$S803="",$K803=""),"",ROUND(MAX(0,($S803-$K803)*1440),0)),"")</f>
        <v/>
      </c>
      <c r="AB803" s="53">
        <f>IFERROR(IF(OR($P803="",$O803=""),"",$P803-$O803),"")</f>
        <v/>
      </c>
      <c r="AC803" s="35">
        <f>IFERROR(IF($P803="","",ROUND($P803*'Settings'!$B$6,2)),"")</f>
        <v/>
      </c>
      <c r="AD803" s="35">
        <f>IFERROR(IF($W803="","",MAX(0,$W803-IF($X803="",0,$X803))),"")</f>
        <v/>
      </c>
      <c r="AE803" s="16">
        <f>IFERROR(IF(COUNTA($A803:$X803)=0,"",IF(OR($A803="",$B803="",$C803="",$D803="",$E803="",$F803="",$G803="",$H803="",$I803="",$L803="",$M803="",$N803="",$T803=""),"Missing required field",IF(COUNTIFS($A$4:$A$1000,$A803,$B$4:$B$1000,$B803,$C$4:$C$1000,$C803)&gt;1,"Duplicate route stop",IF(OR($J803="",$K803=""),"Missing delivery window",IF($K803&lt;=$J803,"Invalid delivery window",IF(IFERROR(INDEX('Fleet Roster'!$C$4:$C$103,MATCH($L803,'Fleet Roster'!$A$4:$A$103,0)),"Not found")&lt;&gt;"Active","Driver not active",IF(IFERROR(INDEX('Fleet Roster'!$I$4:$I$103,MATCH($M803,'Fleet Roster'!$E$4:$E$103,0)),"Not found")&lt;&gt;"Active","Vehicle unavailable",IF(AND($T803="Delivered",OR($S803="",$P803="")),"Delivered row incomplete",IF(AND(OR($T803="Attempted",$T803="Exception"),$U803=""),"Missing exception code",IF(OR(NOT(ISNUMBER($N803)),$N803&lt;0,$N803&gt;'Settings'!$B$9),"Invalid package count",IF(OR(NOT(ISNUMBER($O803)),AND($P803&lt;&gt;"",NOT(ISNUMBER($P803))),$O803&lt;0,$O803&gt;'Settings'!$B$10,$P803&lt;0,$P803&gt;'Settings'!$B$10),"Invalid miles",IF($X803&gt;$W803,"COD collected exceeds amount","OK")))))))))))),"Review row")</f>
        <v/>
      </c>
    </row>
    <row r="804">
      <c r="A804" s="51" t="n"/>
      <c r="B804" s="26" t="n"/>
      <c r="C804" s="27" t="n"/>
      <c r="D804" s="26" t="n"/>
      <c r="E804" s="26" t="n"/>
      <c r="F804" s="28" t="n"/>
      <c r="G804" s="26" t="n"/>
      <c r="H804" s="26" t="n"/>
      <c r="I804" s="29" t="n"/>
      <c r="J804" s="30" t="n"/>
      <c r="K804" s="30" t="n"/>
      <c r="L804" s="26" t="n"/>
      <c r="M804" s="26" t="n"/>
      <c r="N804" s="27" t="n"/>
      <c r="O804" s="52" t="n"/>
      <c r="P804" s="52" t="n"/>
      <c r="Q804" s="30" t="n"/>
      <c r="R804" s="30" t="n"/>
      <c r="S804" s="30" t="n"/>
      <c r="T804" s="26" t="n"/>
      <c r="U804" s="26" t="n"/>
      <c r="V804" s="28" t="n"/>
      <c r="W804" s="32" t="n"/>
      <c r="X804" s="32" t="n"/>
      <c r="Y804" s="33">
        <f>IFERROR(IF(OR($R804="",$S804=""),"",ROUND(MOD($S804-$R804,1)*1440,0)),"")</f>
        <v/>
      </c>
      <c r="Z804" s="11">
        <f>IFERROR(IF(OR($T804&lt;&gt;"Delivered",$S804="",$K804=""),"",IF($S804&lt;=$K804,"Yes","No")),"")</f>
        <v/>
      </c>
      <c r="AA804" s="33">
        <f>IFERROR(IF(OR($T804&lt;&gt;"Delivered",$S804="",$K804=""),"",ROUND(MAX(0,($S804-$K804)*1440),0)),"")</f>
        <v/>
      </c>
      <c r="AB804" s="53">
        <f>IFERROR(IF(OR($P804="",$O804=""),"",$P804-$O804),"")</f>
        <v/>
      </c>
      <c r="AC804" s="35">
        <f>IFERROR(IF($P804="","",ROUND($P804*'Settings'!$B$6,2)),"")</f>
        <v/>
      </c>
      <c r="AD804" s="35">
        <f>IFERROR(IF($W804="","",MAX(0,$W804-IF($X804="",0,$X804))),"")</f>
        <v/>
      </c>
      <c r="AE804" s="16">
        <f>IFERROR(IF(COUNTA($A804:$X804)=0,"",IF(OR($A804="",$B804="",$C804="",$D804="",$E804="",$F804="",$G804="",$H804="",$I804="",$L804="",$M804="",$N804="",$T804=""),"Missing required field",IF(COUNTIFS($A$4:$A$1000,$A804,$B$4:$B$1000,$B804,$C$4:$C$1000,$C804)&gt;1,"Duplicate route stop",IF(OR($J804="",$K804=""),"Missing delivery window",IF($K804&lt;=$J804,"Invalid delivery window",IF(IFERROR(INDEX('Fleet Roster'!$C$4:$C$103,MATCH($L804,'Fleet Roster'!$A$4:$A$103,0)),"Not found")&lt;&gt;"Active","Driver not active",IF(IFERROR(INDEX('Fleet Roster'!$I$4:$I$103,MATCH($M804,'Fleet Roster'!$E$4:$E$103,0)),"Not found")&lt;&gt;"Active","Vehicle unavailable",IF(AND($T804="Delivered",OR($S804="",$P804="")),"Delivered row incomplete",IF(AND(OR($T804="Attempted",$T804="Exception"),$U804=""),"Missing exception code",IF(OR(NOT(ISNUMBER($N804)),$N804&lt;0,$N804&gt;'Settings'!$B$9),"Invalid package count",IF(OR(NOT(ISNUMBER($O804)),AND($P804&lt;&gt;"",NOT(ISNUMBER($P804))),$O804&lt;0,$O804&gt;'Settings'!$B$10,$P804&lt;0,$P804&gt;'Settings'!$B$10),"Invalid miles",IF($X804&gt;$W804,"COD collected exceeds amount","OK")))))))))))),"Review row")</f>
        <v/>
      </c>
    </row>
    <row r="805">
      <c r="A805" s="51" t="n"/>
      <c r="B805" s="26" t="n"/>
      <c r="C805" s="27" t="n"/>
      <c r="D805" s="26" t="n"/>
      <c r="E805" s="26" t="n"/>
      <c r="F805" s="28" t="n"/>
      <c r="G805" s="26" t="n"/>
      <c r="H805" s="26" t="n"/>
      <c r="I805" s="29" t="n"/>
      <c r="J805" s="30" t="n"/>
      <c r="K805" s="30" t="n"/>
      <c r="L805" s="26" t="n"/>
      <c r="M805" s="26" t="n"/>
      <c r="N805" s="27" t="n"/>
      <c r="O805" s="52" t="n"/>
      <c r="P805" s="52" t="n"/>
      <c r="Q805" s="30" t="n"/>
      <c r="R805" s="30" t="n"/>
      <c r="S805" s="30" t="n"/>
      <c r="T805" s="26" t="n"/>
      <c r="U805" s="26" t="n"/>
      <c r="V805" s="28" t="n"/>
      <c r="W805" s="32" t="n"/>
      <c r="X805" s="32" t="n"/>
      <c r="Y805" s="33">
        <f>IFERROR(IF(OR($R805="",$S805=""),"",ROUND(MOD($S805-$R805,1)*1440,0)),"")</f>
        <v/>
      </c>
      <c r="Z805" s="11">
        <f>IFERROR(IF(OR($T805&lt;&gt;"Delivered",$S805="",$K805=""),"",IF($S805&lt;=$K805,"Yes","No")),"")</f>
        <v/>
      </c>
      <c r="AA805" s="33">
        <f>IFERROR(IF(OR($T805&lt;&gt;"Delivered",$S805="",$K805=""),"",ROUND(MAX(0,($S805-$K805)*1440),0)),"")</f>
        <v/>
      </c>
      <c r="AB805" s="53">
        <f>IFERROR(IF(OR($P805="",$O805=""),"",$P805-$O805),"")</f>
        <v/>
      </c>
      <c r="AC805" s="35">
        <f>IFERROR(IF($P805="","",ROUND($P805*'Settings'!$B$6,2)),"")</f>
        <v/>
      </c>
      <c r="AD805" s="35">
        <f>IFERROR(IF($W805="","",MAX(0,$W805-IF($X805="",0,$X805))),"")</f>
        <v/>
      </c>
      <c r="AE805" s="16">
        <f>IFERROR(IF(COUNTA($A805:$X805)=0,"",IF(OR($A805="",$B805="",$C805="",$D805="",$E805="",$F805="",$G805="",$H805="",$I805="",$L805="",$M805="",$N805="",$T805=""),"Missing required field",IF(COUNTIFS($A$4:$A$1000,$A805,$B$4:$B$1000,$B805,$C$4:$C$1000,$C805)&gt;1,"Duplicate route stop",IF(OR($J805="",$K805=""),"Missing delivery window",IF($K805&lt;=$J805,"Invalid delivery window",IF(IFERROR(INDEX('Fleet Roster'!$C$4:$C$103,MATCH($L805,'Fleet Roster'!$A$4:$A$103,0)),"Not found")&lt;&gt;"Active","Driver not active",IF(IFERROR(INDEX('Fleet Roster'!$I$4:$I$103,MATCH($M805,'Fleet Roster'!$E$4:$E$103,0)),"Not found")&lt;&gt;"Active","Vehicle unavailable",IF(AND($T805="Delivered",OR($S805="",$P805="")),"Delivered row incomplete",IF(AND(OR($T805="Attempted",$T805="Exception"),$U805=""),"Missing exception code",IF(OR(NOT(ISNUMBER($N805)),$N805&lt;0,$N805&gt;'Settings'!$B$9),"Invalid package count",IF(OR(NOT(ISNUMBER($O805)),AND($P805&lt;&gt;"",NOT(ISNUMBER($P805))),$O805&lt;0,$O805&gt;'Settings'!$B$10,$P805&lt;0,$P805&gt;'Settings'!$B$10),"Invalid miles",IF($X805&gt;$W805,"COD collected exceeds amount","OK")))))))))))),"Review row")</f>
        <v/>
      </c>
    </row>
    <row r="806">
      <c r="A806" s="51" t="n"/>
      <c r="B806" s="26" t="n"/>
      <c r="C806" s="27" t="n"/>
      <c r="D806" s="26" t="n"/>
      <c r="E806" s="26" t="n"/>
      <c r="F806" s="28" t="n"/>
      <c r="G806" s="26" t="n"/>
      <c r="H806" s="26" t="n"/>
      <c r="I806" s="29" t="n"/>
      <c r="J806" s="30" t="n"/>
      <c r="K806" s="30" t="n"/>
      <c r="L806" s="26" t="n"/>
      <c r="M806" s="26" t="n"/>
      <c r="N806" s="27" t="n"/>
      <c r="O806" s="52" t="n"/>
      <c r="P806" s="52" t="n"/>
      <c r="Q806" s="30" t="n"/>
      <c r="R806" s="30" t="n"/>
      <c r="S806" s="30" t="n"/>
      <c r="T806" s="26" t="n"/>
      <c r="U806" s="26" t="n"/>
      <c r="V806" s="28" t="n"/>
      <c r="W806" s="32" t="n"/>
      <c r="X806" s="32" t="n"/>
      <c r="Y806" s="33">
        <f>IFERROR(IF(OR($R806="",$S806=""),"",ROUND(MOD($S806-$R806,1)*1440,0)),"")</f>
        <v/>
      </c>
      <c r="Z806" s="11">
        <f>IFERROR(IF(OR($T806&lt;&gt;"Delivered",$S806="",$K806=""),"",IF($S806&lt;=$K806,"Yes","No")),"")</f>
        <v/>
      </c>
      <c r="AA806" s="33">
        <f>IFERROR(IF(OR($T806&lt;&gt;"Delivered",$S806="",$K806=""),"",ROUND(MAX(0,($S806-$K806)*1440),0)),"")</f>
        <v/>
      </c>
      <c r="AB806" s="53">
        <f>IFERROR(IF(OR($P806="",$O806=""),"",$P806-$O806),"")</f>
        <v/>
      </c>
      <c r="AC806" s="35">
        <f>IFERROR(IF($P806="","",ROUND($P806*'Settings'!$B$6,2)),"")</f>
        <v/>
      </c>
      <c r="AD806" s="35">
        <f>IFERROR(IF($W806="","",MAX(0,$W806-IF($X806="",0,$X806))),"")</f>
        <v/>
      </c>
      <c r="AE806" s="16">
        <f>IFERROR(IF(COUNTA($A806:$X806)=0,"",IF(OR($A806="",$B806="",$C806="",$D806="",$E806="",$F806="",$G806="",$H806="",$I806="",$L806="",$M806="",$N806="",$T806=""),"Missing required field",IF(COUNTIFS($A$4:$A$1000,$A806,$B$4:$B$1000,$B806,$C$4:$C$1000,$C806)&gt;1,"Duplicate route stop",IF(OR($J806="",$K806=""),"Missing delivery window",IF($K806&lt;=$J806,"Invalid delivery window",IF(IFERROR(INDEX('Fleet Roster'!$C$4:$C$103,MATCH($L806,'Fleet Roster'!$A$4:$A$103,0)),"Not found")&lt;&gt;"Active","Driver not active",IF(IFERROR(INDEX('Fleet Roster'!$I$4:$I$103,MATCH($M806,'Fleet Roster'!$E$4:$E$103,0)),"Not found")&lt;&gt;"Active","Vehicle unavailable",IF(AND($T806="Delivered",OR($S806="",$P806="")),"Delivered row incomplete",IF(AND(OR($T806="Attempted",$T806="Exception"),$U806=""),"Missing exception code",IF(OR(NOT(ISNUMBER($N806)),$N806&lt;0,$N806&gt;'Settings'!$B$9),"Invalid package count",IF(OR(NOT(ISNUMBER($O806)),AND($P806&lt;&gt;"",NOT(ISNUMBER($P806))),$O806&lt;0,$O806&gt;'Settings'!$B$10,$P806&lt;0,$P806&gt;'Settings'!$B$10),"Invalid miles",IF($X806&gt;$W806,"COD collected exceeds amount","OK")))))))))))),"Review row")</f>
        <v/>
      </c>
    </row>
    <row r="807">
      <c r="A807" s="51" t="n"/>
      <c r="B807" s="26" t="n"/>
      <c r="C807" s="27" t="n"/>
      <c r="D807" s="26" t="n"/>
      <c r="E807" s="26" t="n"/>
      <c r="F807" s="28" t="n"/>
      <c r="G807" s="26" t="n"/>
      <c r="H807" s="26" t="n"/>
      <c r="I807" s="29" t="n"/>
      <c r="J807" s="30" t="n"/>
      <c r="K807" s="30" t="n"/>
      <c r="L807" s="26" t="n"/>
      <c r="M807" s="26" t="n"/>
      <c r="N807" s="27" t="n"/>
      <c r="O807" s="52" t="n"/>
      <c r="P807" s="52" t="n"/>
      <c r="Q807" s="30" t="n"/>
      <c r="R807" s="30" t="n"/>
      <c r="S807" s="30" t="n"/>
      <c r="T807" s="26" t="n"/>
      <c r="U807" s="26" t="n"/>
      <c r="V807" s="28" t="n"/>
      <c r="W807" s="32" t="n"/>
      <c r="X807" s="32" t="n"/>
      <c r="Y807" s="33">
        <f>IFERROR(IF(OR($R807="",$S807=""),"",ROUND(MOD($S807-$R807,1)*1440,0)),"")</f>
        <v/>
      </c>
      <c r="Z807" s="11">
        <f>IFERROR(IF(OR($T807&lt;&gt;"Delivered",$S807="",$K807=""),"",IF($S807&lt;=$K807,"Yes","No")),"")</f>
        <v/>
      </c>
      <c r="AA807" s="33">
        <f>IFERROR(IF(OR($T807&lt;&gt;"Delivered",$S807="",$K807=""),"",ROUND(MAX(0,($S807-$K807)*1440),0)),"")</f>
        <v/>
      </c>
      <c r="AB807" s="53">
        <f>IFERROR(IF(OR($P807="",$O807=""),"",$P807-$O807),"")</f>
        <v/>
      </c>
      <c r="AC807" s="35">
        <f>IFERROR(IF($P807="","",ROUND($P807*'Settings'!$B$6,2)),"")</f>
        <v/>
      </c>
      <c r="AD807" s="35">
        <f>IFERROR(IF($W807="","",MAX(0,$W807-IF($X807="",0,$X807))),"")</f>
        <v/>
      </c>
      <c r="AE807" s="16">
        <f>IFERROR(IF(COUNTA($A807:$X807)=0,"",IF(OR($A807="",$B807="",$C807="",$D807="",$E807="",$F807="",$G807="",$H807="",$I807="",$L807="",$M807="",$N807="",$T807=""),"Missing required field",IF(COUNTIFS($A$4:$A$1000,$A807,$B$4:$B$1000,$B807,$C$4:$C$1000,$C807)&gt;1,"Duplicate route stop",IF(OR($J807="",$K807=""),"Missing delivery window",IF($K807&lt;=$J807,"Invalid delivery window",IF(IFERROR(INDEX('Fleet Roster'!$C$4:$C$103,MATCH($L807,'Fleet Roster'!$A$4:$A$103,0)),"Not found")&lt;&gt;"Active","Driver not active",IF(IFERROR(INDEX('Fleet Roster'!$I$4:$I$103,MATCH($M807,'Fleet Roster'!$E$4:$E$103,0)),"Not found")&lt;&gt;"Active","Vehicle unavailable",IF(AND($T807="Delivered",OR($S807="",$P807="")),"Delivered row incomplete",IF(AND(OR($T807="Attempted",$T807="Exception"),$U807=""),"Missing exception code",IF(OR(NOT(ISNUMBER($N807)),$N807&lt;0,$N807&gt;'Settings'!$B$9),"Invalid package count",IF(OR(NOT(ISNUMBER($O807)),AND($P807&lt;&gt;"",NOT(ISNUMBER($P807))),$O807&lt;0,$O807&gt;'Settings'!$B$10,$P807&lt;0,$P807&gt;'Settings'!$B$10),"Invalid miles",IF($X807&gt;$W807,"COD collected exceeds amount","OK")))))))))))),"Review row")</f>
        <v/>
      </c>
    </row>
    <row r="808">
      <c r="A808" s="51" t="n"/>
      <c r="B808" s="26" t="n"/>
      <c r="C808" s="27" t="n"/>
      <c r="D808" s="26" t="n"/>
      <c r="E808" s="26" t="n"/>
      <c r="F808" s="28" t="n"/>
      <c r="G808" s="26" t="n"/>
      <c r="H808" s="26" t="n"/>
      <c r="I808" s="29" t="n"/>
      <c r="J808" s="30" t="n"/>
      <c r="K808" s="30" t="n"/>
      <c r="L808" s="26" t="n"/>
      <c r="M808" s="26" t="n"/>
      <c r="N808" s="27" t="n"/>
      <c r="O808" s="52" t="n"/>
      <c r="P808" s="52" t="n"/>
      <c r="Q808" s="30" t="n"/>
      <c r="R808" s="30" t="n"/>
      <c r="S808" s="30" t="n"/>
      <c r="T808" s="26" t="n"/>
      <c r="U808" s="26" t="n"/>
      <c r="V808" s="28" t="n"/>
      <c r="W808" s="32" t="n"/>
      <c r="X808" s="32" t="n"/>
      <c r="Y808" s="33">
        <f>IFERROR(IF(OR($R808="",$S808=""),"",ROUND(MOD($S808-$R808,1)*1440,0)),"")</f>
        <v/>
      </c>
      <c r="Z808" s="11">
        <f>IFERROR(IF(OR($T808&lt;&gt;"Delivered",$S808="",$K808=""),"",IF($S808&lt;=$K808,"Yes","No")),"")</f>
        <v/>
      </c>
      <c r="AA808" s="33">
        <f>IFERROR(IF(OR($T808&lt;&gt;"Delivered",$S808="",$K808=""),"",ROUND(MAX(0,($S808-$K808)*1440),0)),"")</f>
        <v/>
      </c>
      <c r="AB808" s="53">
        <f>IFERROR(IF(OR($P808="",$O808=""),"",$P808-$O808),"")</f>
        <v/>
      </c>
      <c r="AC808" s="35">
        <f>IFERROR(IF($P808="","",ROUND($P808*'Settings'!$B$6,2)),"")</f>
        <v/>
      </c>
      <c r="AD808" s="35">
        <f>IFERROR(IF($W808="","",MAX(0,$W808-IF($X808="",0,$X808))),"")</f>
        <v/>
      </c>
      <c r="AE808" s="16">
        <f>IFERROR(IF(COUNTA($A808:$X808)=0,"",IF(OR($A808="",$B808="",$C808="",$D808="",$E808="",$F808="",$G808="",$H808="",$I808="",$L808="",$M808="",$N808="",$T808=""),"Missing required field",IF(COUNTIFS($A$4:$A$1000,$A808,$B$4:$B$1000,$B808,$C$4:$C$1000,$C808)&gt;1,"Duplicate route stop",IF(OR($J808="",$K808=""),"Missing delivery window",IF($K808&lt;=$J808,"Invalid delivery window",IF(IFERROR(INDEX('Fleet Roster'!$C$4:$C$103,MATCH($L808,'Fleet Roster'!$A$4:$A$103,0)),"Not found")&lt;&gt;"Active","Driver not active",IF(IFERROR(INDEX('Fleet Roster'!$I$4:$I$103,MATCH($M808,'Fleet Roster'!$E$4:$E$103,0)),"Not found")&lt;&gt;"Active","Vehicle unavailable",IF(AND($T808="Delivered",OR($S808="",$P808="")),"Delivered row incomplete",IF(AND(OR($T808="Attempted",$T808="Exception"),$U808=""),"Missing exception code",IF(OR(NOT(ISNUMBER($N808)),$N808&lt;0,$N808&gt;'Settings'!$B$9),"Invalid package count",IF(OR(NOT(ISNUMBER($O808)),AND($P808&lt;&gt;"",NOT(ISNUMBER($P808))),$O808&lt;0,$O808&gt;'Settings'!$B$10,$P808&lt;0,$P808&gt;'Settings'!$B$10),"Invalid miles",IF($X808&gt;$W808,"COD collected exceeds amount","OK")))))))))))),"Review row")</f>
        <v/>
      </c>
    </row>
    <row r="809">
      <c r="A809" s="51" t="n"/>
      <c r="B809" s="26" t="n"/>
      <c r="C809" s="27" t="n"/>
      <c r="D809" s="26" t="n"/>
      <c r="E809" s="26" t="n"/>
      <c r="F809" s="28" t="n"/>
      <c r="G809" s="26" t="n"/>
      <c r="H809" s="26" t="n"/>
      <c r="I809" s="29" t="n"/>
      <c r="J809" s="30" t="n"/>
      <c r="K809" s="30" t="n"/>
      <c r="L809" s="26" t="n"/>
      <c r="M809" s="26" t="n"/>
      <c r="N809" s="27" t="n"/>
      <c r="O809" s="52" t="n"/>
      <c r="P809" s="52" t="n"/>
      <c r="Q809" s="30" t="n"/>
      <c r="R809" s="30" t="n"/>
      <c r="S809" s="30" t="n"/>
      <c r="T809" s="26" t="n"/>
      <c r="U809" s="26" t="n"/>
      <c r="V809" s="28" t="n"/>
      <c r="W809" s="32" t="n"/>
      <c r="X809" s="32" t="n"/>
      <c r="Y809" s="33">
        <f>IFERROR(IF(OR($R809="",$S809=""),"",ROUND(MOD($S809-$R809,1)*1440,0)),"")</f>
        <v/>
      </c>
      <c r="Z809" s="11">
        <f>IFERROR(IF(OR($T809&lt;&gt;"Delivered",$S809="",$K809=""),"",IF($S809&lt;=$K809,"Yes","No")),"")</f>
        <v/>
      </c>
      <c r="AA809" s="33">
        <f>IFERROR(IF(OR($T809&lt;&gt;"Delivered",$S809="",$K809=""),"",ROUND(MAX(0,($S809-$K809)*1440),0)),"")</f>
        <v/>
      </c>
      <c r="AB809" s="53">
        <f>IFERROR(IF(OR($P809="",$O809=""),"",$P809-$O809),"")</f>
        <v/>
      </c>
      <c r="AC809" s="35">
        <f>IFERROR(IF($P809="","",ROUND($P809*'Settings'!$B$6,2)),"")</f>
        <v/>
      </c>
      <c r="AD809" s="35">
        <f>IFERROR(IF($W809="","",MAX(0,$W809-IF($X809="",0,$X809))),"")</f>
        <v/>
      </c>
      <c r="AE809" s="16">
        <f>IFERROR(IF(COUNTA($A809:$X809)=0,"",IF(OR($A809="",$B809="",$C809="",$D809="",$E809="",$F809="",$G809="",$H809="",$I809="",$L809="",$M809="",$N809="",$T809=""),"Missing required field",IF(COUNTIFS($A$4:$A$1000,$A809,$B$4:$B$1000,$B809,$C$4:$C$1000,$C809)&gt;1,"Duplicate route stop",IF(OR($J809="",$K809=""),"Missing delivery window",IF($K809&lt;=$J809,"Invalid delivery window",IF(IFERROR(INDEX('Fleet Roster'!$C$4:$C$103,MATCH($L809,'Fleet Roster'!$A$4:$A$103,0)),"Not found")&lt;&gt;"Active","Driver not active",IF(IFERROR(INDEX('Fleet Roster'!$I$4:$I$103,MATCH($M809,'Fleet Roster'!$E$4:$E$103,0)),"Not found")&lt;&gt;"Active","Vehicle unavailable",IF(AND($T809="Delivered",OR($S809="",$P809="")),"Delivered row incomplete",IF(AND(OR($T809="Attempted",$T809="Exception"),$U809=""),"Missing exception code",IF(OR(NOT(ISNUMBER($N809)),$N809&lt;0,$N809&gt;'Settings'!$B$9),"Invalid package count",IF(OR(NOT(ISNUMBER($O809)),AND($P809&lt;&gt;"",NOT(ISNUMBER($P809))),$O809&lt;0,$O809&gt;'Settings'!$B$10,$P809&lt;0,$P809&gt;'Settings'!$B$10),"Invalid miles",IF($X809&gt;$W809,"COD collected exceeds amount","OK")))))))))))),"Review row")</f>
        <v/>
      </c>
    </row>
    <row r="810">
      <c r="A810" s="51" t="n"/>
      <c r="B810" s="26" t="n"/>
      <c r="C810" s="27" t="n"/>
      <c r="D810" s="26" t="n"/>
      <c r="E810" s="26" t="n"/>
      <c r="F810" s="28" t="n"/>
      <c r="G810" s="26" t="n"/>
      <c r="H810" s="26" t="n"/>
      <c r="I810" s="29" t="n"/>
      <c r="J810" s="30" t="n"/>
      <c r="K810" s="30" t="n"/>
      <c r="L810" s="26" t="n"/>
      <c r="M810" s="26" t="n"/>
      <c r="N810" s="27" t="n"/>
      <c r="O810" s="52" t="n"/>
      <c r="P810" s="52" t="n"/>
      <c r="Q810" s="30" t="n"/>
      <c r="R810" s="30" t="n"/>
      <c r="S810" s="30" t="n"/>
      <c r="T810" s="26" t="n"/>
      <c r="U810" s="26" t="n"/>
      <c r="V810" s="28" t="n"/>
      <c r="W810" s="32" t="n"/>
      <c r="X810" s="32" t="n"/>
      <c r="Y810" s="33">
        <f>IFERROR(IF(OR($R810="",$S810=""),"",ROUND(MOD($S810-$R810,1)*1440,0)),"")</f>
        <v/>
      </c>
      <c r="Z810" s="11">
        <f>IFERROR(IF(OR($T810&lt;&gt;"Delivered",$S810="",$K810=""),"",IF($S810&lt;=$K810,"Yes","No")),"")</f>
        <v/>
      </c>
      <c r="AA810" s="33">
        <f>IFERROR(IF(OR($T810&lt;&gt;"Delivered",$S810="",$K810=""),"",ROUND(MAX(0,($S810-$K810)*1440),0)),"")</f>
        <v/>
      </c>
      <c r="AB810" s="53">
        <f>IFERROR(IF(OR($P810="",$O810=""),"",$P810-$O810),"")</f>
        <v/>
      </c>
      <c r="AC810" s="35">
        <f>IFERROR(IF($P810="","",ROUND($P810*'Settings'!$B$6,2)),"")</f>
        <v/>
      </c>
      <c r="AD810" s="35">
        <f>IFERROR(IF($W810="","",MAX(0,$W810-IF($X810="",0,$X810))),"")</f>
        <v/>
      </c>
      <c r="AE810" s="16">
        <f>IFERROR(IF(COUNTA($A810:$X810)=0,"",IF(OR($A810="",$B810="",$C810="",$D810="",$E810="",$F810="",$G810="",$H810="",$I810="",$L810="",$M810="",$N810="",$T810=""),"Missing required field",IF(COUNTIFS($A$4:$A$1000,$A810,$B$4:$B$1000,$B810,$C$4:$C$1000,$C810)&gt;1,"Duplicate route stop",IF(OR($J810="",$K810=""),"Missing delivery window",IF($K810&lt;=$J810,"Invalid delivery window",IF(IFERROR(INDEX('Fleet Roster'!$C$4:$C$103,MATCH($L810,'Fleet Roster'!$A$4:$A$103,0)),"Not found")&lt;&gt;"Active","Driver not active",IF(IFERROR(INDEX('Fleet Roster'!$I$4:$I$103,MATCH($M810,'Fleet Roster'!$E$4:$E$103,0)),"Not found")&lt;&gt;"Active","Vehicle unavailable",IF(AND($T810="Delivered",OR($S810="",$P810="")),"Delivered row incomplete",IF(AND(OR($T810="Attempted",$T810="Exception"),$U810=""),"Missing exception code",IF(OR(NOT(ISNUMBER($N810)),$N810&lt;0,$N810&gt;'Settings'!$B$9),"Invalid package count",IF(OR(NOT(ISNUMBER($O810)),AND($P810&lt;&gt;"",NOT(ISNUMBER($P810))),$O810&lt;0,$O810&gt;'Settings'!$B$10,$P810&lt;0,$P810&gt;'Settings'!$B$10),"Invalid miles",IF($X810&gt;$W810,"COD collected exceeds amount","OK")))))))))))),"Review row")</f>
        <v/>
      </c>
    </row>
    <row r="811">
      <c r="A811" s="51" t="n"/>
      <c r="B811" s="26" t="n"/>
      <c r="C811" s="27" t="n"/>
      <c r="D811" s="26" t="n"/>
      <c r="E811" s="26" t="n"/>
      <c r="F811" s="28" t="n"/>
      <c r="G811" s="26" t="n"/>
      <c r="H811" s="26" t="n"/>
      <c r="I811" s="29" t="n"/>
      <c r="J811" s="30" t="n"/>
      <c r="K811" s="30" t="n"/>
      <c r="L811" s="26" t="n"/>
      <c r="M811" s="26" t="n"/>
      <c r="N811" s="27" t="n"/>
      <c r="O811" s="52" t="n"/>
      <c r="P811" s="52" t="n"/>
      <c r="Q811" s="30" t="n"/>
      <c r="R811" s="30" t="n"/>
      <c r="S811" s="30" t="n"/>
      <c r="T811" s="26" t="n"/>
      <c r="U811" s="26" t="n"/>
      <c r="V811" s="28" t="n"/>
      <c r="W811" s="32" t="n"/>
      <c r="X811" s="32" t="n"/>
      <c r="Y811" s="33">
        <f>IFERROR(IF(OR($R811="",$S811=""),"",ROUND(MOD($S811-$R811,1)*1440,0)),"")</f>
        <v/>
      </c>
      <c r="Z811" s="11">
        <f>IFERROR(IF(OR($T811&lt;&gt;"Delivered",$S811="",$K811=""),"",IF($S811&lt;=$K811,"Yes","No")),"")</f>
        <v/>
      </c>
      <c r="AA811" s="33">
        <f>IFERROR(IF(OR($T811&lt;&gt;"Delivered",$S811="",$K811=""),"",ROUND(MAX(0,($S811-$K811)*1440),0)),"")</f>
        <v/>
      </c>
      <c r="AB811" s="53">
        <f>IFERROR(IF(OR($P811="",$O811=""),"",$P811-$O811),"")</f>
        <v/>
      </c>
      <c r="AC811" s="35">
        <f>IFERROR(IF($P811="","",ROUND($P811*'Settings'!$B$6,2)),"")</f>
        <v/>
      </c>
      <c r="AD811" s="35">
        <f>IFERROR(IF($W811="","",MAX(0,$W811-IF($X811="",0,$X811))),"")</f>
        <v/>
      </c>
      <c r="AE811" s="16">
        <f>IFERROR(IF(COUNTA($A811:$X811)=0,"",IF(OR($A811="",$B811="",$C811="",$D811="",$E811="",$F811="",$G811="",$H811="",$I811="",$L811="",$M811="",$N811="",$T811=""),"Missing required field",IF(COUNTIFS($A$4:$A$1000,$A811,$B$4:$B$1000,$B811,$C$4:$C$1000,$C811)&gt;1,"Duplicate route stop",IF(OR($J811="",$K811=""),"Missing delivery window",IF($K811&lt;=$J811,"Invalid delivery window",IF(IFERROR(INDEX('Fleet Roster'!$C$4:$C$103,MATCH($L811,'Fleet Roster'!$A$4:$A$103,0)),"Not found")&lt;&gt;"Active","Driver not active",IF(IFERROR(INDEX('Fleet Roster'!$I$4:$I$103,MATCH($M811,'Fleet Roster'!$E$4:$E$103,0)),"Not found")&lt;&gt;"Active","Vehicle unavailable",IF(AND($T811="Delivered",OR($S811="",$P811="")),"Delivered row incomplete",IF(AND(OR($T811="Attempted",$T811="Exception"),$U811=""),"Missing exception code",IF(OR(NOT(ISNUMBER($N811)),$N811&lt;0,$N811&gt;'Settings'!$B$9),"Invalid package count",IF(OR(NOT(ISNUMBER($O811)),AND($P811&lt;&gt;"",NOT(ISNUMBER($P811))),$O811&lt;0,$O811&gt;'Settings'!$B$10,$P811&lt;0,$P811&gt;'Settings'!$B$10),"Invalid miles",IF($X811&gt;$W811,"COD collected exceeds amount","OK")))))))))))),"Review row")</f>
        <v/>
      </c>
    </row>
    <row r="812">
      <c r="A812" s="51" t="n"/>
      <c r="B812" s="26" t="n"/>
      <c r="C812" s="27" t="n"/>
      <c r="D812" s="26" t="n"/>
      <c r="E812" s="26" t="n"/>
      <c r="F812" s="28" t="n"/>
      <c r="G812" s="26" t="n"/>
      <c r="H812" s="26" t="n"/>
      <c r="I812" s="29" t="n"/>
      <c r="J812" s="30" t="n"/>
      <c r="K812" s="30" t="n"/>
      <c r="L812" s="26" t="n"/>
      <c r="M812" s="26" t="n"/>
      <c r="N812" s="27" t="n"/>
      <c r="O812" s="52" t="n"/>
      <c r="P812" s="52" t="n"/>
      <c r="Q812" s="30" t="n"/>
      <c r="R812" s="30" t="n"/>
      <c r="S812" s="30" t="n"/>
      <c r="T812" s="26" t="n"/>
      <c r="U812" s="26" t="n"/>
      <c r="V812" s="28" t="n"/>
      <c r="W812" s="32" t="n"/>
      <c r="X812" s="32" t="n"/>
      <c r="Y812" s="33">
        <f>IFERROR(IF(OR($R812="",$S812=""),"",ROUND(MOD($S812-$R812,1)*1440,0)),"")</f>
        <v/>
      </c>
      <c r="Z812" s="11">
        <f>IFERROR(IF(OR($T812&lt;&gt;"Delivered",$S812="",$K812=""),"",IF($S812&lt;=$K812,"Yes","No")),"")</f>
        <v/>
      </c>
      <c r="AA812" s="33">
        <f>IFERROR(IF(OR($T812&lt;&gt;"Delivered",$S812="",$K812=""),"",ROUND(MAX(0,($S812-$K812)*1440),0)),"")</f>
        <v/>
      </c>
      <c r="AB812" s="53">
        <f>IFERROR(IF(OR($P812="",$O812=""),"",$P812-$O812),"")</f>
        <v/>
      </c>
      <c r="AC812" s="35">
        <f>IFERROR(IF($P812="","",ROUND($P812*'Settings'!$B$6,2)),"")</f>
        <v/>
      </c>
      <c r="AD812" s="35">
        <f>IFERROR(IF($W812="","",MAX(0,$W812-IF($X812="",0,$X812))),"")</f>
        <v/>
      </c>
      <c r="AE812" s="16">
        <f>IFERROR(IF(COUNTA($A812:$X812)=0,"",IF(OR($A812="",$B812="",$C812="",$D812="",$E812="",$F812="",$G812="",$H812="",$I812="",$L812="",$M812="",$N812="",$T812=""),"Missing required field",IF(COUNTIFS($A$4:$A$1000,$A812,$B$4:$B$1000,$B812,$C$4:$C$1000,$C812)&gt;1,"Duplicate route stop",IF(OR($J812="",$K812=""),"Missing delivery window",IF($K812&lt;=$J812,"Invalid delivery window",IF(IFERROR(INDEX('Fleet Roster'!$C$4:$C$103,MATCH($L812,'Fleet Roster'!$A$4:$A$103,0)),"Not found")&lt;&gt;"Active","Driver not active",IF(IFERROR(INDEX('Fleet Roster'!$I$4:$I$103,MATCH($M812,'Fleet Roster'!$E$4:$E$103,0)),"Not found")&lt;&gt;"Active","Vehicle unavailable",IF(AND($T812="Delivered",OR($S812="",$P812="")),"Delivered row incomplete",IF(AND(OR($T812="Attempted",$T812="Exception"),$U812=""),"Missing exception code",IF(OR(NOT(ISNUMBER($N812)),$N812&lt;0,$N812&gt;'Settings'!$B$9),"Invalid package count",IF(OR(NOT(ISNUMBER($O812)),AND($P812&lt;&gt;"",NOT(ISNUMBER($P812))),$O812&lt;0,$O812&gt;'Settings'!$B$10,$P812&lt;0,$P812&gt;'Settings'!$B$10),"Invalid miles",IF($X812&gt;$W812,"COD collected exceeds amount","OK")))))))))))),"Review row")</f>
        <v/>
      </c>
    </row>
    <row r="813">
      <c r="A813" s="51" t="n"/>
      <c r="B813" s="26" t="n"/>
      <c r="C813" s="27" t="n"/>
      <c r="D813" s="26" t="n"/>
      <c r="E813" s="26" t="n"/>
      <c r="F813" s="28" t="n"/>
      <c r="G813" s="26" t="n"/>
      <c r="H813" s="26" t="n"/>
      <c r="I813" s="29" t="n"/>
      <c r="J813" s="30" t="n"/>
      <c r="K813" s="30" t="n"/>
      <c r="L813" s="26" t="n"/>
      <c r="M813" s="26" t="n"/>
      <c r="N813" s="27" t="n"/>
      <c r="O813" s="52" t="n"/>
      <c r="P813" s="52" t="n"/>
      <c r="Q813" s="30" t="n"/>
      <c r="R813" s="30" t="n"/>
      <c r="S813" s="30" t="n"/>
      <c r="T813" s="26" t="n"/>
      <c r="U813" s="26" t="n"/>
      <c r="V813" s="28" t="n"/>
      <c r="W813" s="32" t="n"/>
      <c r="X813" s="32" t="n"/>
      <c r="Y813" s="33">
        <f>IFERROR(IF(OR($R813="",$S813=""),"",ROUND(MOD($S813-$R813,1)*1440,0)),"")</f>
        <v/>
      </c>
      <c r="Z813" s="11">
        <f>IFERROR(IF(OR($T813&lt;&gt;"Delivered",$S813="",$K813=""),"",IF($S813&lt;=$K813,"Yes","No")),"")</f>
        <v/>
      </c>
      <c r="AA813" s="33">
        <f>IFERROR(IF(OR($T813&lt;&gt;"Delivered",$S813="",$K813=""),"",ROUND(MAX(0,($S813-$K813)*1440),0)),"")</f>
        <v/>
      </c>
      <c r="AB813" s="53">
        <f>IFERROR(IF(OR($P813="",$O813=""),"",$P813-$O813),"")</f>
        <v/>
      </c>
      <c r="AC813" s="35">
        <f>IFERROR(IF($P813="","",ROUND($P813*'Settings'!$B$6,2)),"")</f>
        <v/>
      </c>
      <c r="AD813" s="35">
        <f>IFERROR(IF($W813="","",MAX(0,$W813-IF($X813="",0,$X813))),"")</f>
        <v/>
      </c>
      <c r="AE813" s="16">
        <f>IFERROR(IF(COUNTA($A813:$X813)=0,"",IF(OR($A813="",$B813="",$C813="",$D813="",$E813="",$F813="",$G813="",$H813="",$I813="",$L813="",$M813="",$N813="",$T813=""),"Missing required field",IF(COUNTIFS($A$4:$A$1000,$A813,$B$4:$B$1000,$B813,$C$4:$C$1000,$C813)&gt;1,"Duplicate route stop",IF(OR($J813="",$K813=""),"Missing delivery window",IF($K813&lt;=$J813,"Invalid delivery window",IF(IFERROR(INDEX('Fleet Roster'!$C$4:$C$103,MATCH($L813,'Fleet Roster'!$A$4:$A$103,0)),"Not found")&lt;&gt;"Active","Driver not active",IF(IFERROR(INDEX('Fleet Roster'!$I$4:$I$103,MATCH($M813,'Fleet Roster'!$E$4:$E$103,0)),"Not found")&lt;&gt;"Active","Vehicle unavailable",IF(AND($T813="Delivered",OR($S813="",$P813="")),"Delivered row incomplete",IF(AND(OR($T813="Attempted",$T813="Exception"),$U813=""),"Missing exception code",IF(OR(NOT(ISNUMBER($N813)),$N813&lt;0,$N813&gt;'Settings'!$B$9),"Invalid package count",IF(OR(NOT(ISNUMBER($O813)),AND($P813&lt;&gt;"",NOT(ISNUMBER($P813))),$O813&lt;0,$O813&gt;'Settings'!$B$10,$P813&lt;0,$P813&gt;'Settings'!$B$10),"Invalid miles",IF($X813&gt;$W813,"COD collected exceeds amount","OK")))))))))))),"Review row")</f>
        <v/>
      </c>
    </row>
    <row r="814">
      <c r="A814" s="51" t="n"/>
      <c r="B814" s="26" t="n"/>
      <c r="C814" s="27" t="n"/>
      <c r="D814" s="26" t="n"/>
      <c r="E814" s="26" t="n"/>
      <c r="F814" s="28" t="n"/>
      <c r="G814" s="26" t="n"/>
      <c r="H814" s="26" t="n"/>
      <c r="I814" s="29" t="n"/>
      <c r="J814" s="30" t="n"/>
      <c r="K814" s="30" t="n"/>
      <c r="L814" s="26" t="n"/>
      <c r="M814" s="26" t="n"/>
      <c r="N814" s="27" t="n"/>
      <c r="O814" s="52" t="n"/>
      <c r="P814" s="52" t="n"/>
      <c r="Q814" s="30" t="n"/>
      <c r="R814" s="30" t="n"/>
      <c r="S814" s="30" t="n"/>
      <c r="T814" s="26" t="n"/>
      <c r="U814" s="26" t="n"/>
      <c r="V814" s="28" t="n"/>
      <c r="W814" s="32" t="n"/>
      <c r="X814" s="32" t="n"/>
      <c r="Y814" s="33">
        <f>IFERROR(IF(OR($R814="",$S814=""),"",ROUND(MOD($S814-$R814,1)*1440,0)),"")</f>
        <v/>
      </c>
      <c r="Z814" s="11">
        <f>IFERROR(IF(OR($T814&lt;&gt;"Delivered",$S814="",$K814=""),"",IF($S814&lt;=$K814,"Yes","No")),"")</f>
        <v/>
      </c>
      <c r="AA814" s="33">
        <f>IFERROR(IF(OR($T814&lt;&gt;"Delivered",$S814="",$K814=""),"",ROUND(MAX(0,($S814-$K814)*1440),0)),"")</f>
        <v/>
      </c>
      <c r="AB814" s="53">
        <f>IFERROR(IF(OR($P814="",$O814=""),"",$P814-$O814),"")</f>
        <v/>
      </c>
      <c r="AC814" s="35">
        <f>IFERROR(IF($P814="","",ROUND($P814*'Settings'!$B$6,2)),"")</f>
        <v/>
      </c>
      <c r="AD814" s="35">
        <f>IFERROR(IF($W814="","",MAX(0,$W814-IF($X814="",0,$X814))),"")</f>
        <v/>
      </c>
      <c r="AE814" s="16">
        <f>IFERROR(IF(COUNTA($A814:$X814)=0,"",IF(OR($A814="",$B814="",$C814="",$D814="",$E814="",$F814="",$G814="",$H814="",$I814="",$L814="",$M814="",$N814="",$T814=""),"Missing required field",IF(COUNTIFS($A$4:$A$1000,$A814,$B$4:$B$1000,$B814,$C$4:$C$1000,$C814)&gt;1,"Duplicate route stop",IF(OR($J814="",$K814=""),"Missing delivery window",IF($K814&lt;=$J814,"Invalid delivery window",IF(IFERROR(INDEX('Fleet Roster'!$C$4:$C$103,MATCH($L814,'Fleet Roster'!$A$4:$A$103,0)),"Not found")&lt;&gt;"Active","Driver not active",IF(IFERROR(INDEX('Fleet Roster'!$I$4:$I$103,MATCH($M814,'Fleet Roster'!$E$4:$E$103,0)),"Not found")&lt;&gt;"Active","Vehicle unavailable",IF(AND($T814="Delivered",OR($S814="",$P814="")),"Delivered row incomplete",IF(AND(OR($T814="Attempted",$T814="Exception"),$U814=""),"Missing exception code",IF(OR(NOT(ISNUMBER($N814)),$N814&lt;0,$N814&gt;'Settings'!$B$9),"Invalid package count",IF(OR(NOT(ISNUMBER($O814)),AND($P814&lt;&gt;"",NOT(ISNUMBER($P814))),$O814&lt;0,$O814&gt;'Settings'!$B$10,$P814&lt;0,$P814&gt;'Settings'!$B$10),"Invalid miles",IF($X814&gt;$W814,"COD collected exceeds amount","OK")))))))))))),"Review row")</f>
        <v/>
      </c>
    </row>
    <row r="815">
      <c r="A815" s="51" t="n"/>
      <c r="B815" s="26" t="n"/>
      <c r="C815" s="27" t="n"/>
      <c r="D815" s="26" t="n"/>
      <c r="E815" s="26" t="n"/>
      <c r="F815" s="28" t="n"/>
      <c r="G815" s="26" t="n"/>
      <c r="H815" s="26" t="n"/>
      <c r="I815" s="29" t="n"/>
      <c r="J815" s="30" t="n"/>
      <c r="K815" s="30" t="n"/>
      <c r="L815" s="26" t="n"/>
      <c r="M815" s="26" t="n"/>
      <c r="N815" s="27" t="n"/>
      <c r="O815" s="52" t="n"/>
      <c r="P815" s="52" t="n"/>
      <c r="Q815" s="30" t="n"/>
      <c r="R815" s="30" t="n"/>
      <c r="S815" s="30" t="n"/>
      <c r="T815" s="26" t="n"/>
      <c r="U815" s="26" t="n"/>
      <c r="V815" s="28" t="n"/>
      <c r="W815" s="32" t="n"/>
      <c r="X815" s="32" t="n"/>
      <c r="Y815" s="33">
        <f>IFERROR(IF(OR($R815="",$S815=""),"",ROUND(MOD($S815-$R815,1)*1440,0)),"")</f>
        <v/>
      </c>
      <c r="Z815" s="11">
        <f>IFERROR(IF(OR($T815&lt;&gt;"Delivered",$S815="",$K815=""),"",IF($S815&lt;=$K815,"Yes","No")),"")</f>
        <v/>
      </c>
      <c r="AA815" s="33">
        <f>IFERROR(IF(OR($T815&lt;&gt;"Delivered",$S815="",$K815=""),"",ROUND(MAX(0,($S815-$K815)*1440),0)),"")</f>
        <v/>
      </c>
      <c r="AB815" s="53">
        <f>IFERROR(IF(OR($P815="",$O815=""),"",$P815-$O815),"")</f>
        <v/>
      </c>
      <c r="AC815" s="35">
        <f>IFERROR(IF($P815="","",ROUND($P815*'Settings'!$B$6,2)),"")</f>
        <v/>
      </c>
      <c r="AD815" s="35">
        <f>IFERROR(IF($W815="","",MAX(0,$W815-IF($X815="",0,$X815))),"")</f>
        <v/>
      </c>
      <c r="AE815" s="16">
        <f>IFERROR(IF(COUNTA($A815:$X815)=0,"",IF(OR($A815="",$B815="",$C815="",$D815="",$E815="",$F815="",$G815="",$H815="",$I815="",$L815="",$M815="",$N815="",$T815=""),"Missing required field",IF(COUNTIFS($A$4:$A$1000,$A815,$B$4:$B$1000,$B815,$C$4:$C$1000,$C815)&gt;1,"Duplicate route stop",IF(OR($J815="",$K815=""),"Missing delivery window",IF($K815&lt;=$J815,"Invalid delivery window",IF(IFERROR(INDEX('Fleet Roster'!$C$4:$C$103,MATCH($L815,'Fleet Roster'!$A$4:$A$103,0)),"Not found")&lt;&gt;"Active","Driver not active",IF(IFERROR(INDEX('Fleet Roster'!$I$4:$I$103,MATCH($M815,'Fleet Roster'!$E$4:$E$103,0)),"Not found")&lt;&gt;"Active","Vehicle unavailable",IF(AND($T815="Delivered",OR($S815="",$P815="")),"Delivered row incomplete",IF(AND(OR($T815="Attempted",$T815="Exception"),$U815=""),"Missing exception code",IF(OR(NOT(ISNUMBER($N815)),$N815&lt;0,$N815&gt;'Settings'!$B$9),"Invalid package count",IF(OR(NOT(ISNUMBER($O815)),AND($P815&lt;&gt;"",NOT(ISNUMBER($P815))),$O815&lt;0,$O815&gt;'Settings'!$B$10,$P815&lt;0,$P815&gt;'Settings'!$B$10),"Invalid miles",IF($X815&gt;$W815,"COD collected exceeds amount","OK")))))))))))),"Review row")</f>
        <v/>
      </c>
    </row>
    <row r="816">
      <c r="A816" s="51" t="n"/>
      <c r="B816" s="26" t="n"/>
      <c r="C816" s="27" t="n"/>
      <c r="D816" s="26" t="n"/>
      <c r="E816" s="26" t="n"/>
      <c r="F816" s="28" t="n"/>
      <c r="G816" s="26" t="n"/>
      <c r="H816" s="26" t="n"/>
      <c r="I816" s="29" t="n"/>
      <c r="J816" s="30" t="n"/>
      <c r="K816" s="30" t="n"/>
      <c r="L816" s="26" t="n"/>
      <c r="M816" s="26" t="n"/>
      <c r="N816" s="27" t="n"/>
      <c r="O816" s="52" t="n"/>
      <c r="P816" s="52" t="n"/>
      <c r="Q816" s="30" t="n"/>
      <c r="R816" s="30" t="n"/>
      <c r="S816" s="30" t="n"/>
      <c r="T816" s="26" t="n"/>
      <c r="U816" s="26" t="n"/>
      <c r="V816" s="28" t="n"/>
      <c r="W816" s="32" t="n"/>
      <c r="X816" s="32" t="n"/>
      <c r="Y816" s="33">
        <f>IFERROR(IF(OR($R816="",$S816=""),"",ROUND(MOD($S816-$R816,1)*1440,0)),"")</f>
        <v/>
      </c>
      <c r="Z816" s="11">
        <f>IFERROR(IF(OR($T816&lt;&gt;"Delivered",$S816="",$K816=""),"",IF($S816&lt;=$K816,"Yes","No")),"")</f>
        <v/>
      </c>
      <c r="AA816" s="33">
        <f>IFERROR(IF(OR($T816&lt;&gt;"Delivered",$S816="",$K816=""),"",ROUND(MAX(0,($S816-$K816)*1440),0)),"")</f>
        <v/>
      </c>
      <c r="AB816" s="53">
        <f>IFERROR(IF(OR($P816="",$O816=""),"",$P816-$O816),"")</f>
        <v/>
      </c>
      <c r="AC816" s="35">
        <f>IFERROR(IF($P816="","",ROUND($P816*'Settings'!$B$6,2)),"")</f>
        <v/>
      </c>
      <c r="AD816" s="35">
        <f>IFERROR(IF($W816="","",MAX(0,$W816-IF($X816="",0,$X816))),"")</f>
        <v/>
      </c>
      <c r="AE816" s="16">
        <f>IFERROR(IF(COUNTA($A816:$X816)=0,"",IF(OR($A816="",$B816="",$C816="",$D816="",$E816="",$F816="",$G816="",$H816="",$I816="",$L816="",$M816="",$N816="",$T816=""),"Missing required field",IF(COUNTIFS($A$4:$A$1000,$A816,$B$4:$B$1000,$B816,$C$4:$C$1000,$C816)&gt;1,"Duplicate route stop",IF(OR($J816="",$K816=""),"Missing delivery window",IF($K816&lt;=$J816,"Invalid delivery window",IF(IFERROR(INDEX('Fleet Roster'!$C$4:$C$103,MATCH($L816,'Fleet Roster'!$A$4:$A$103,0)),"Not found")&lt;&gt;"Active","Driver not active",IF(IFERROR(INDEX('Fleet Roster'!$I$4:$I$103,MATCH($M816,'Fleet Roster'!$E$4:$E$103,0)),"Not found")&lt;&gt;"Active","Vehicle unavailable",IF(AND($T816="Delivered",OR($S816="",$P816="")),"Delivered row incomplete",IF(AND(OR($T816="Attempted",$T816="Exception"),$U816=""),"Missing exception code",IF(OR(NOT(ISNUMBER($N816)),$N816&lt;0,$N816&gt;'Settings'!$B$9),"Invalid package count",IF(OR(NOT(ISNUMBER($O816)),AND($P816&lt;&gt;"",NOT(ISNUMBER($P816))),$O816&lt;0,$O816&gt;'Settings'!$B$10,$P816&lt;0,$P816&gt;'Settings'!$B$10),"Invalid miles",IF($X816&gt;$W816,"COD collected exceeds amount","OK")))))))))))),"Review row")</f>
        <v/>
      </c>
    </row>
    <row r="817">
      <c r="A817" s="51" t="n"/>
      <c r="B817" s="26" t="n"/>
      <c r="C817" s="27" t="n"/>
      <c r="D817" s="26" t="n"/>
      <c r="E817" s="26" t="n"/>
      <c r="F817" s="28" t="n"/>
      <c r="G817" s="26" t="n"/>
      <c r="H817" s="26" t="n"/>
      <c r="I817" s="29" t="n"/>
      <c r="J817" s="30" t="n"/>
      <c r="K817" s="30" t="n"/>
      <c r="L817" s="26" t="n"/>
      <c r="M817" s="26" t="n"/>
      <c r="N817" s="27" t="n"/>
      <c r="O817" s="52" t="n"/>
      <c r="P817" s="52" t="n"/>
      <c r="Q817" s="30" t="n"/>
      <c r="R817" s="30" t="n"/>
      <c r="S817" s="30" t="n"/>
      <c r="T817" s="26" t="n"/>
      <c r="U817" s="26" t="n"/>
      <c r="V817" s="28" t="n"/>
      <c r="W817" s="32" t="n"/>
      <c r="X817" s="32" t="n"/>
      <c r="Y817" s="33">
        <f>IFERROR(IF(OR($R817="",$S817=""),"",ROUND(MOD($S817-$R817,1)*1440,0)),"")</f>
        <v/>
      </c>
      <c r="Z817" s="11">
        <f>IFERROR(IF(OR($T817&lt;&gt;"Delivered",$S817="",$K817=""),"",IF($S817&lt;=$K817,"Yes","No")),"")</f>
        <v/>
      </c>
      <c r="AA817" s="33">
        <f>IFERROR(IF(OR($T817&lt;&gt;"Delivered",$S817="",$K817=""),"",ROUND(MAX(0,($S817-$K817)*1440),0)),"")</f>
        <v/>
      </c>
      <c r="AB817" s="53">
        <f>IFERROR(IF(OR($P817="",$O817=""),"",$P817-$O817),"")</f>
        <v/>
      </c>
      <c r="AC817" s="35">
        <f>IFERROR(IF($P817="","",ROUND($P817*'Settings'!$B$6,2)),"")</f>
        <v/>
      </c>
      <c r="AD817" s="35">
        <f>IFERROR(IF($W817="","",MAX(0,$W817-IF($X817="",0,$X817))),"")</f>
        <v/>
      </c>
      <c r="AE817" s="16">
        <f>IFERROR(IF(COUNTA($A817:$X817)=0,"",IF(OR($A817="",$B817="",$C817="",$D817="",$E817="",$F817="",$G817="",$H817="",$I817="",$L817="",$M817="",$N817="",$T817=""),"Missing required field",IF(COUNTIFS($A$4:$A$1000,$A817,$B$4:$B$1000,$B817,$C$4:$C$1000,$C817)&gt;1,"Duplicate route stop",IF(OR($J817="",$K817=""),"Missing delivery window",IF($K817&lt;=$J817,"Invalid delivery window",IF(IFERROR(INDEX('Fleet Roster'!$C$4:$C$103,MATCH($L817,'Fleet Roster'!$A$4:$A$103,0)),"Not found")&lt;&gt;"Active","Driver not active",IF(IFERROR(INDEX('Fleet Roster'!$I$4:$I$103,MATCH($M817,'Fleet Roster'!$E$4:$E$103,0)),"Not found")&lt;&gt;"Active","Vehicle unavailable",IF(AND($T817="Delivered",OR($S817="",$P817="")),"Delivered row incomplete",IF(AND(OR($T817="Attempted",$T817="Exception"),$U817=""),"Missing exception code",IF(OR(NOT(ISNUMBER($N817)),$N817&lt;0,$N817&gt;'Settings'!$B$9),"Invalid package count",IF(OR(NOT(ISNUMBER($O817)),AND($P817&lt;&gt;"",NOT(ISNUMBER($P817))),$O817&lt;0,$O817&gt;'Settings'!$B$10,$P817&lt;0,$P817&gt;'Settings'!$B$10),"Invalid miles",IF($X817&gt;$W817,"COD collected exceeds amount","OK")))))))))))),"Review row")</f>
        <v/>
      </c>
    </row>
    <row r="818">
      <c r="A818" s="51" t="n"/>
      <c r="B818" s="26" t="n"/>
      <c r="C818" s="27" t="n"/>
      <c r="D818" s="26" t="n"/>
      <c r="E818" s="26" t="n"/>
      <c r="F818" s="28" t="n"/>
      <c r="G818" s="26" t="n"/>
      <c r="H818" s="26" t="n"/>
      <c r="I818" s="29" t="n"/>
      <c r="J818" s="30" t="n"/>
      <c r="K818" s="30" t="n"/>
      <c r="L818" s="26" t="n"/>
      <c r="M818" s="26" t="n"/>
      <c r="N818" s="27" t="n"/>
      <c r="O818" s="52" t="n"/>
      <c r="P818" s="52" t="n"/>
      <c r="Q818" s="30" t="n"/>
      <c r="R818" s="30" t="n"/>
      <c r="S818" s="30" t="n"/>
      <c r="T818" s="26" t="n"/>
      <c r="U818" s="26" t="n"/>
      <c r="V818" s="28" t="n"/>
      <c r="W818" s="32" t="n"/>
      <c r="X818" s="32" t="n"/>
      <c r="Y818" s="33">
        <f>IFERROR(IF(OR($R818="",$S818=""),"",ROUND(MOD($S818-$R818,1)*1440,0)),"")</f>
        <v/>
      </c>
      <c r="Z818" s="11">
        <f>IFERROR(IF(OR($T818&lt;&gt;"Delivered",$S818="",$K818=""),"",IF($S818&lt;=$K818,"Yes","No")),"")</f>
        <v/>
      </c>
      <c r="AA818" s="33">
        <f>IFERROR(IF(OR($T818&lt;&gt;"Delivered",$S818="",$K818=""),"",ROUND(MAX(0,($S818-$K818)*1440),0)),"")</f>
        <v/>
      </c>
      <c r="AB818" s="53">
        <f>IFERROR(IF(OR($P818="",$O818=""),"",$P818-$O818),"")</f>
        <v/>
      </c>
      <c r="AC818" s="35">
        <f>IFERROR(IF($P818="","",ROUND($P818*'Settings'!$B$6,2)),"")</f>
        <v/>
      </c>
      <c r="AD818" s="35">
        <f>IFERROR(IF($W818="","",MAX(0,$W818-IF($X818="",0,$X818))),"")</f>
        <v/>
      </c>
      <c r="AE818" s="16">
        <f>IFERROR(IF(COUNTA($A818:$X818)=0,"",IF(OR($A818="",$B818="",$C818="",$D818="",$E818="",$F818="",$G818="",$H818="",$I818="",$L818="",$M818="",$N818="",$T818=""),"Missing required field",IF(COUNTIFS($A$4:$A$1000,$A818,$B$4:$B$1000,$B818,$C$4:$C$1000,$C818)&gt;1,"Duplicate route stop",IF(OR($J818="",$K818=""),"Missing delivery window",IF($K818&lt;=$J818,"Invalid delivery window",IF(IFERROR(INDEX('Fleet Roster'!$C$4:$C$103,MATCH($L818,'Fleet Roster'!$A$4:$A$103,0)),"Not found")&lt;&gt;"Active","Driver not active",IF(IFERROR(INDEX('Fleet Roster'!$I$4:$I$103,MATCH($M818,'Fleet Roster'!$E$4:$E$103,0)),"Not found")&lt;&gt;"Active","Vehicle unavailable",IF(AND($T818="Delivered",OR($S818="",$P818="")),"Delivered row incomplete",IF(AND(OR($T818="Attempted",$T818="Exception"),$U818=""),"Missing exception code",IF(OR(NOT(ISNUMBER($N818)),$N818&lt;0,$N818&gt;'Settings'!$B$9),"Invalid package count",IF(OR(NOT(ISNUMBER($O818)),AND($P818&lt;&gt;"",NOT(ISNUMBER($P818))),$O818&lt;0,$O818&gt;'Settings'!$B$10,$P818&lt;0,$P818&gt;'Settings'!$B$10),"Invalid miles",IF($X818&gt;$W818,"COD collected exceeds amount","OK")))))))))))),"Review row")</f>
        <v/>
      </c>
    </row>
    <row r="819">
      <c r="A819" s="51" t="n"/>
      <c r="B819" s="26" t="n"/>
      <c r="C819" s="27" t="n"/>
      <c r="D819" s="26" t="n"/>
      <c r="E819" s="26" t="n"/>
      <c r="F819" s="28" t="n"/>
      <c r="G819" s="26" t="n"/>
      <c r="H819" s="26" t="n"/>
      <c r="I819" s="29" t="n"/>
      <c r="J819" s="30" t="n"/>
      <c r="K819" s="30" t="n"/>
      <c r="L819" s="26" t="n"/>
      <c r="M819" s="26" t="n"/>
      <c r="N819" s="27" t="n"/>
      <c r="O819" s="52" t="n"/>
      <c r="P819" s="52" t="n"/>
      <c r="Q819" s="30" t="n"/>
      <c r="R819" s="30" t="n"/>
      <c r="S819" s="30" t="n"/>
      <c r="T819" s="26" t="n"/>
      <c r="U819" s="26" t="n"/>
      <c r="V819" s="28" t="n"/>
      <c r="W819" s="32" t="n"/>
      <c r="X819" s="32" t="n"/>
      <c r="Y819" s="33">
        <f>IFERROR(IF(OR($R819="",$S819=""),"",ROUND(MOD($S819-$R819,1)*1440,0)),"")</f>
        <v/>
      </c>
      <c r="Z819" s="11">
        <f>IFERROR(IF(OR($T819&lt;&gt;"Delivered",$S819="",$K819=""),"",IF($S819&lt;=$K819,"Yes","No")),"")</f>
        <v/>
      </c>
      <c r="AA819" s="33">
        <f>IFERROR(IF(OR($T819&lt;&gt;"Delivered",$S819="",$K819=""),"",ROUND(MAX(0,($S819-$K819)*1440),0)),"")</f>
        <v/>
      </c>
      <c r="AB819" s="53">
        <f>IFERROR(IF(OR($P819="",$O819=""),"",$P819-$O819),"")</f>
        <v/>
      </c>
      <c r="AC819" s="35">
        <f>IFERROR(IF($P819="","",ROUND($P819*'Settings'!$B$6,2)),"")</f>
        <v/>
      </c>
      <c r="AD819" s="35">
        <f>IFERROR(IF($W819="","",MAX(0,$W819-IF($X819="",0,$X819))),"")</f>
        <v/>
      </c>
      <c r="AE819" s="16">
        <f>IFERROR(IF(COUNTA($A819:$X819)=0,"",IF(OR($A819="",$B819="",$C819="",$D819="",$E819="",$F819="",$G819="",$H819="",$I819="",$L819="",$M819="",$N819="",$T819=""),"Missing required field",IF(COUNTIFS($A$4:$A$1000,$A819,$B$4:$B$1000,$B819,$C$4:$C$1000,$C819)&gt;1,"Duplicate route stop",IF(OR($J819="",$K819=""),"Missing delivery window",IF($K819&lt;=$J819,"Invalid delivery window",IF(IFERROR(INDEX('Fleet Roster'!$C$4:$C$103,MATCH($L819,'Fleet Roster'!$A$4:$A$103,0)),"Not found")&lt;&gt;"Active","Driver not active",IF(IFERROR(INDEX('Fleet Roster'!$I$4:$I$103,MATCH($M819,'Fleet Roster'!$E$4:$E$103,0)),"Not found")&lt;&gt;"Active","Vehicle unavailable",IF(AND($T819="Delivered",OR($S819="",$P819="")),"Delivered row incomplete",IF(AND(OR($T819="Attempted",$T819="Exception"),$U819=""),"Missing exception code",IF(OR(NOT(ISNUMBER($N819)),$N819&lt;0,$N819&gt;'Settings'!$B$9),"Invalid package count",IF(OR(NOT(ISNUMBER($O819)),AND($P819&lt;&gt;"",NOT(ISNUMBER($P819))),$O819&lt;0,$O819&gt;'Settings'!$B$10,$P819&lt;0,$P819&gt;'Settings'!$B$10),"Invalid miles",IF($X819&gt;$W819,"COD collected exceeds amount","OK")))))))))))),"Review row")</f>
        <v/>
      </c>
    </row>
    <row r="820">
      <c r="A820" s="51" t="n"/>
      <c r="B820" s="26" t="n"/>
      <c r="C820" s="27" t="n"/>
      <c r="D820" s="26" t="n"/>
      <c r="E820" s="26" t="n"/>
      <c r="F820" s="28" t="n"/>
      <c r="G820" s="26" t="n"/>
      <c r="H820" s="26" t="n"/>
      <c r="I820" s="29" t="n"/>
      <c r="J820" s="30" t="n"/>
      <c r="K820" s="30" t="n"/>
      <c r="L820" s="26" t="n"/>
      <c r="M820" s="26" t="n"/>
      <c r="N820" s="27" t="n"/>
      <c r="O820" s="52" t="n"/>
      <c r="P820" s="52" t="n"/>
      <c r="Q820" s="30" t="n"/>
      <c r="R820" s="30" t="n"/>
      <c r="S820" s="30" t="n"/>
      <c r="T820" s="26" t="n"/>
      <c r="U820" s="26" t="n"/>
      <c r="V820" s="28" t="n"/>
      <c r="W820" s="32" t="n"/>
      <c r="X820" s="32" t="n"/>
      <c r="Y820" s="33">
        <f>IFERROR(IF(OR($R820="",$S820=""),"",ROUND(MOD($S820-$R820,1)*1440,0)),"")</f>
        <v/>
      </c>
      <c r="Z820" s="11">
        <f>IFERROR(IF(OR($T820&lt;&gt;"Delivered",$S820="",$K820=""),"",IF($S820&lt;=$K820,"Yes","No")),"")</f>
        <v/>
      </c>
      <c r="AA820" s="33">
        <f>IFERROR(IF(OR($T820&lt;&gt;"Delivered",$S820="",$K820=""),"",ROUND(MAX(0,($S820-$K820)*1440),0)),"")</f>
        <v/>
      </c>
      <c r="AB820" s="53">
        <f>IFERROR(IF(OR($P820="",$O820=""),"",$P820-$O820),"")</f>
        <v/>
      </c>
      <c r="AC820" s="35">
        <f>IFERROR(IF($P820="","",ROUND($P820*'Settings'!$B$6,2)),"")</f>
        <v/>
      </c>
      <c r="AD820" s="35">
        <f>IFERROR(IF($W820="","",MAX(0,$W820-IF($X820="",0,$X820))),"")</f>
        <v/>
      </c>
      <c r="AE820" s="16">
        <f>IFERROR(IF(COUNTA($A820:$X820)=0,"",IF(OR($A820="",$B820="",$C820="",$D820="",$E820="",$F820="",$G820="",$H820="",$I820="",$L820="",$M820="",$N820="",$T820=""),"Missing required field",IF(COUNTIFS($A$4:$A$1000,$A820,$B$4:$B$1000,$B820,$C$4:$C$1000,$C820)&gt;1,"Duplicate route stop",IF(OR($J820="",$K820=""),"Missing delivery window",IF($K820&lt;=$J820,"Invalid delivery window",IF(IFERROR(INDEX('Fleet Roster'!$C$4:$C$103,MATCH($L820,'Fleet Roster'!$A$4:$A$103,0)),"Not found")&lt;&gt;"Active","Driver not active",IF(IFERROR(INDEX('Fleet Roster'!$I$4:$I$103,MATCH($M820,'Fleet Roster'!$E$4:$E$103,0)),"Not found")&lt;&gt;"Active","Vehicle unavailable",IF(AND($T820="Delivered",OR($S820="",$P820="")),"Delivered row incomplete",IF(AND(OR($T820="Attempted",$T820="Exception"),$U820=""),"Missing exception code",IF(OR(NOT(ISNUMBER($N820)),$N820&lt;0,$N820&gt;'Settings'!$B$9),"Invalid package count",IF(OR(NOT(ISNUMBER($O820)),AND($P820&lt;&gt;"",NOT(ISNUMBER($P820))),$O820&lt;0,$O820&gt;'Settings'!$B$10,$P820&lt;0,$P820&gt;'Settings'!$B$10),"Invalid miles",IF($X820&gt;$W820,"COD collected exceeds amount","OK")))))))))))),"Review row")</f>
        <v/>
      </c>
    </row>
    <row r="821">
      <c r="A821" s="51" t="n"/>
      <c r="B821" s="26" t="n"/>
      <c r="C821" s="27" t="n"/>
      <c r="D821" s="26" t="n"/>
      <c r="E821" s="26" t="n"/>
      <c r="F821" s="28" t="n"/>
      <c r="G821" s="26" t="n"/>
      <c r="H821" s="26" t="n"/>
      <c r="I821" s="29" t="n"/>
      <c r="J821" s="30" t="n"/>
      <c r="K821" s="30" t="n"/>
      <c r="L821" s="26" t="n"/>
      <c r="M821" s="26" t="n"/>
      <c r="N821" s="27" t="n"/>
      <c r="O821" s="52" t="n"/>
      <c r="P821" s="52" t="n"/>
      <c r="Q821" s="30" t="n"/>
      <c r="R821" s="30" t="n"/>
      <c r="S821" s="30" t="n"/>
      <c r="T821" s="26" t="n"/>
      <c r="U821" s="26" t="n"/>
      <c r="V821" s="28" t="n"/>
      <c r="W821" s="32" t="n"/>
      <c r="X821" s="32" t="n"/>
      <c r="Y821" s="33">
        <f>IFERROR(IF(OR($R821="",$S821=""),"",ROUND(MOD($S821-$R821,1)*1440,0)),"")</f>
        <v/>
      </c>
      <c r="Z821" s="11">
        <f>IFERROR(IF(OR($T821&lt;&gt;"Delivered",$S821="",$K821=""),"",IF($S821&lt;=$K821,"Yes","No")),"")</f>
        <v/>
      </c>
      <c r="AA821" s="33">
        <f>IFERROR(IF(OR($T821&lt;&gt;"Delivered",$S821="",$K821=""),"",ROUND(MAX(0,($S821-$K821)*1440),0)),"")</f>
        <v/>
      </c>
      <c r="AB821" s="53">
        <f>IFERROR(IF(OR($P821="",$O821=""),"",$P821-$O821),"")</f>
        <v/>
      </c>
      <c r="AC821" s="35">
        <f>IFERROR(IF($P821="","",ROUND($P821*'Settings'!$B$6,2)),"")</f>
        <v/>
      </c>
      <c r="AD821" s="35">
        <f>IFERROR(IF($W821="","",MAX(0,$W821-IF($X821="",0,$X821))),"")</f>
        <v/>
      </c>
      <c r="AE821" s="16">
        <f>IFERROR(IF(COUNTA($A821:$X821)=0,"",IF(OR($A821="",$B821="",$C821="",$D821="",$E821="",$F821="",$G821="",$H821="",$I821="",$L821="",$M821="",$N821="",$T821=""),"Missing required field",IF(COUNTIFS($A$4:$A$1000,$A821,$B$4:$B$1000,$B821,$C$4:$C$1000,$C821)&gt;1,"Duplicate route stop",IF(OR($J821="",$K821=""),"Missing delivery window",IF($K821&lt;=$J821,"Invalid delivery window",IF(IFERROR(INDEX('Fleet Roster'!$C$4:$C$103,MATCH($L821,'Fleet Roster'!$A$4:$A$103,0)),"Not found")&lt;&gt;"Active","Driver not active",IF(IFERROR(INDEX('Fleet Roster'!$I$4:$I$103,MATCH($M821,'Fleet Roster'!$E$4:$E$103,0)),"Not found")&lt;&gt;"Active","Vehicle unavailable",IF(AND($T821="Delivered",OR($S821="",$P821="")),"Delivered row incomplete",IF(AND(OR($T821="Attempted",$T821="Exception"),$U821=""),"Missing exception code",IF(OR(NOT(ISNUMBER($N821)),$N821&lt;0,$N821&gt;'Settings'!$B$9),"Invalid package count",IF(OR(NOT(ISNUMBER($O821)),AND($P821&lt;&gt;"",NOT(ISNUMBER($P821))),$O821&lt;0,$O821&gt;'Settings'!$B$10,$P821&lt;0,$P821&gt;'Settings'!$B$10),"Invalid miles",IF($X821&gt;$W821,"COD collected exceeds amount","OK")))))))))))),"Review row")</f>
        <v/>
      </c>
    </row>
    <row r="822">
      <c r="A822" s="51" t="n"/>
      <c r="B822" s="26" t="n"/>
      <c r="C822" s="27" t="n"/>
      <c r="D822" s="26" t="n"/>
      <c r="E822" s="26" t="n"/>
      <c r="F822" s="28" t="n"/>
      <c r="G822" s="26" t="n"/>
      <c r="H822" s="26" t="n"/>
      <c r="I822" s="29" t="n"/>
      <c r="J822" s="30" t="n"/>
      <c r="K822" s="30" t="n"/>
      <c r="L822" s="26" t="n"/>
      <c r="M822" s="26" t="n"/>
      <c r="N822" s="27" t="n"/>
      <c r="O822" s="52" t="n"/>
      <c r="P822" s="52" t="n"/>
      <c r="Q822" s="30" t="n"/>
      <c r="R822" s="30" t="n"/>
      <c r="S822" s="30" t="n"/>
      <c r="T822" s="26" t="n"/>
      <c r="U822" s="26" t="n"/>
      <c r="V822" s="28" t="n"/>
      <c r="W822" s="32" t="n"/>
      <c r="X822" s="32" t="n"/>
      <c r="Y822" s="33">
        <f>IFERROR(IF(OR($R822="",$S822=""),"",ROUND(MOD($S822-$R822,1)*1440,0)),"")</f>
        <v/>
      </c>
      <c r="Z822" s="11">
        <f>IFERROR(IF(OR($T822&lt;&gt;"Delivered",$S822="",$K822=""),"",IF($S822&lt;=$K822,"Yes","No")),"")</f>
        <v/>
      </c>
      <c r="AA822" s="33">
        <f>IFERROR(IF(OR($T822&lt;&gt;"Delivered",$S822="",$K822=""),"",ROUND(MAX(0,($S822-$K822)*1440),0)),"")</f>
        <v/>
      </c>
      <c r="AB822" s="53">
        <f>IFERROR(IF(OR($P822="",$O822=""),"",$P822-$O822),"")</f>
        <v/>
      </c>
      <c r="AC822" s="35">
        <f>IFERROR(IF($P822="","",ROUND($P822*'Settings'!$B$6,2)),"")</f>
        <v/>
      </c>
      <c r="AD822" s="35">
        <f>IFERROR(IF($W822="","",MAX(0,$W822-IF($X822="",0,$X822))),"")</f>
        <v/>
      </c>
      <c r="AE822" s="16">
        <f>IFERROR(IF(COUNTA($A822:$X822)=0,"",IF(OR($A822="",$B822="",$C822="",$D822="",$E822="",$F822="",$G822="",$H822="",$I822="",$L822="",$M822="",$N822="",$T822=""),"Missing required field",IF(COUNTIFS($A$4:$A$1000,$A822,$B$4:$B$1000,$B822,$C$4:$C$1000,$C822)&gt;1,"Duplicate route stop",IF(OR($J822="",$K822=""),"Missing delivery window",IF($K822&lt;=$J822,"Invalid delivery window",IF(IFERROR(INDEX('Fleet Roster'!$C$4:$C$103,MATCH($L822,'Fleet Roster'!$A$4:$A$103,0)),"Not found")&lt;&gt;"Active","Driver not active",IF(IFERROR(INDEX('Fleet Roster'!$I$4:$I$103,MATCH($M822,'Fleet Roster'!$E$4:$E$103,0)),"Not found")&lt;&gt;"Active","Vehicle unavailable",IF(AND($T822="Delivered",OR($S822="",$P822="")),"Delivered row incomplete",IF(AND(OR($T822="Attempted",$T822="Exception"),$U822=""),"Missing exception code",IF(OR(NOT(ISNUMBER($N822)),$N822&lt;0,$N822&gt;'Settings'!$B$9),"Invalid package count",IF(OR(NOT(ISNUMBER($O822)),AND($P822&lt;&gt;"",NOT(ISNUMBER($P822))),$O822&lt;0,$O822&gt;'Settings'!$B$10,$P822&lt;0,$P822&gt;'Settings'!$B$10),"Invalid miles",IF($X822&gt;$W822,"COD collected exceeds amount","OK")))))))))))),"Review row")</f>
        <v/>
      </c>
    </row>
    <row r="823">
      <c r="A823" s="51" t="n"/>
      <c r="B823" s="26" t="n"/>
      <c r="C823" s="27" t="n"/>
      <c r="D823" s="26" t="n"/>
      <c r="E823" s="26" t="n"/>
      <c r="F823" s="28" t="n"/>
      <c r="G823" s="26" t="n"/>
      <c r="H823" s="26" t="n"/>
      <c r="I823" s="29" t="n"/>
      <c r="J823" s="30" t="n"/>
      <c r="K823" s="30" t="n"/>
      <c r="L823" s="26" t="n"/>
      <c r="M823" s="26" t="n"/>
      <c r="N823" s="27" t="n"/>
      <c r="O823" s="52" t="n"/>
      <c r="P823" s="52" t="n"/>
      <c r="Q823" s="30" t="n"/>
      <c r="R823" s="30" t="n"/>
      <c r="S823" s="30" t="n"/>
      <c r="T823" s="26" t="n"/>
      <c r="U823" s="26" t="n"/>
      <c r="V823" s="28" t="n"/>
      <c r="W823" s="32" t="n"/>
      <c r="X823" s="32" t="n"/>
      <c r="Y823" s="33">
        <f>IFERROR(IF(OR($R823="",$S823=""),"",ROUND(MOD($S823-$R823,1)*1440,0)),"")</f>
        <v/>
      </c>
      <c r="Z823" s="11">
        <f>IFERROR(IF(OR($T823&lt;&gt;"Delivered",$S823="",$K823=""),"",IF($S823&lt;=$K823,"Yes","No")),"")</f>
        <v/>
      </c>
      <c r="AA823" s="33">
        <f>IFERROR(IF(OR($T823&lt;&gt;"Delivered",$S823="",$K823=""),"",ROUND(MAX(0,($S823-$K823)*1440),0)),"")</f>
        <v/>
      </c>
      <c r="AB823" s="53">
        <f>IFERROR(IF(OR($P823="",$O823=""),"",$P823-$O823),"")</f>
        <v/>
      </c>
      <c r="AC823" s="35">
        <f>IFERROR(IF($P823="","",ROUND($P823*'Settings'!$B$6,2)),"")</f>
        <v/>
      </c>
      <c r="AD823" s="35">
        <f>IFERROR(IF($W823="","",MAX(0,$W823-IF($X823="",0,$X823))),"")</f>
        <v/>
      </c>
      <c r="AE823" s="16">
        <f>IFERROR(IF(COUNTA($A823:$X823)=0,"",IF(OR($A823="",$B823="",$C823="",$D823="",$E823="",$F823="",$G823="",$H823="",$I823="",$L823="",$M823="",$N823="",$T823=""),"Missing required field",IF(COUNTIFS($A$4:$A$1000,$A823,$B$4:$B$1000,$B823,$C$4:$C$1000,$C823)&gt;1,"Duplicate route stop",IF(OR($J823="",$K823=""),"Missing delivery window",IF($K823&lt;=$J823,"Invalid delivery window",IF(IFERROR(INDEX('Fleet Roster'!$C$4:$C$103,MATCH($L823,'Fleet Roster'!$A$4:$A$103,0)),"Not found")&lt;&gt;"Active","Driver not active",IF(IFERROR(INDEX('Fleet Roster'!$I$4:$I$103,MATCH($M823,'Fleet Roster'!$E$4:$E$103,0)),"Not found")&lt;&gt;"Active","Vehicle unavailable",IF(AND($T823="Delivered",OR($S823="",$P823="")),"Delivered row incomplete",IF(AND(OR($T823="Attempted",$T823="Exception"),$U823=""),"Missing exception code",IF(OR(NOT(ISNUMBER($N823)),$N823&lt;0,$N823&gt;'Settings'!$B$9),"Invalid package count",IF(OR(NOT(ISNUMBER($O823)),AND($P823&lt;&gt;"",NOT(ISNUMBER($P823))),$O823&lt;0,$O823&gt;'Settings'!$B$10,$P823&lt;0,$P823&gt;'Settings'!$B$10),"Invalid miles",IF($X823&gt;$W823,"COD collected exceeds amount","OK")))))))))))),"Review row")</f>
        <v/>
      </c>
    </row>
    <row r="824">
      <c r="A824" s="51" t="n"/>
      <c r="B824" s="26" t="n"/>
      <c r="C824" s="27" t="n"/>
      <c r="D824" s="26" t="n"/>
      <c r="E824" s="26" t="n"/>
      <c r="F824" s="28" t="n"/>
      <c r="G824" s="26" t="n"/>
      <c r="H824" s="26" t="n"/>
      <c r="I824" s="29" t="n"/>
      <c r="J824" s="30" t="n"/>
      <c r="K824" s="30" t="n"/>
      <c r="L824" s="26" t="n"/>
      <c r="M824" s="26" t="n"/>
      <c r="N824" s="27" t="n"/>
      <c r="O824" s="52" t="n"/>
      <c r="P824" s="52" t="n"/>
      <c r="Q824" s="30" t="n"/>
      <c r="R824" s="30" t="n"/>
      <c r="S824" s="30" t="n"/>
      <c r="T824" s="26" t="n"/>
      <c r="U824" s="26" t="n"/>
      <c r="V824" s="28" t="n"/>
      <c r="W824" s="32" t="n"/>
      <c r="X824" s="32" t="n"/>
      <c r="Y824" s="33">
        <f>IFERROR(IF(OR($R824="",$S824=""),"",ROUND(MOD($S824-$R824,1)*1440,0)),"")</f>
        <v/>
      </c>
      <c r="Z824" s="11">
        <f>IFERROR(IF(OR($T824&lt;&gt;"Delivered",$S824="",$K824=""),"",IF($S824&lt;=$K824,"Yes","No")),"")</f>
        <v/>
      </c>
      <c r="AA824" s="33">
        <f>IFERROR(IF(OR($T824&lt;&gt;"Delivered",$S824="",$K824=""),"",ROUND(MAX(0,($S824-$K824)*1440),0)),"")</f>
        <v/>
      </c>
      <c r="AB824" s="53">
        <f>IFERROR(IF(OR($P824="",$O824=""),"",$P824-$O824),"")</f>
        <v/>
      </c>
      <c r="AC824" s="35">
        <f>IFERROR(IF($P824="","",ROUND($P824*'Settings'!$B$6,2)),"")</f>
        <v/>
      </c>
      <c r="AD824" s="35">
        <f>IFERROR(IF($W824="","",MAX(0,$W824-IF($X824="",0,$X824))),"")</f>
        <v/>
      </c>
      <c r="AE824" s="16">
        <f>IFERROR(IF(COUNTA($A824:$X824)=0,"",IF(OR($A824="",$B824="",$C824="",$D824="",$E824="",$F824="",$G824="",$H824="",$I824="",$L824="",$M824="",$N824="",$T824=""),"Missing required field",IF(COUNTIFS($A$4:$A$1000,$A824,$B$4:$B$1000,$B824,$C$4:$C$1000,$C824)&gt;1,"Duplicate route stop",IF(OR($J824="",$K824=""),"Missing delivery window",IF($K824&lt;=$J824,"Invalid delivery window",IF(IFERROR(INDEX('Fleet Roster'!$C$4:$C$103,MATCH($L824,'Fleet Roster'!$A$4:$A$103,0)),"Not found")&lt;&gt;"Active","Driver not active",IF(IFERROR(INDEX('Fleet Roster'!$I$4:$I$103,MATCH($M824,'Fleet Roster'!$E$4:$E$103,0)),"Not found")&lt;&gt;"Active","Vehicle unavailable",IF(AND($T824="Delivered",OR($S824="",$P824="")),"Delivered row incomplete",IF(AND(OR($T824="Attempted",$T824="Exception"),$U824=""),"Missing exception code",IF(OR(NOT(ISNUMBER($N824)),$N824&lt;0,$N824&gt;'Settings'!$B$9),"Invalid package count",IF(OR(NOT(ISNUMBER($O824)),AND($P824&lt;&gt;"",NOT(ISNUMBER($P824))),$O824&lt;0,$O824&gt;'Settings'!$B$10,$P824&lt;0,$P824&gt;'Settings'!$B$10),"Invalid miles",IF($X824&gt;$W824,"COD collected exceeds amount","OK")))))))))))),"Review row")</f>
        <v/>
      </c>
    </row>
    <row r="825">
      <c r="A825" s="51" t="n"/>
      <c r="B825" s="26" t="n"/>
      <c r="C825" s="27" t="n"/>
      <c r="D825" s="26" t="n"/>
      <c r="E825" s="26" t="n"/>
      <c r="F825" s="28" t="n"/>
      <c r="G825" s="26" t="n"/>
      <c r="H825" s="26" t="n"/>
      <c r="I825" s="29" t="n"/>
      <c r="J825" s="30" t="n"/>
      <c r="K825" s="30" t="n"/>
      <c r="L825" s="26" t="n"/>
      <c r="M825" s="26" t="n"/>
      <c r="N825" s="27" t="n"/>
      <c r="O825" s="52" t="n"/>
      <c r="P825" s="52" t="n"/>
      <c r="Q825" s="30" t="n"/>
      <c r="R825" s="30" t="n"/>
      <c r="S825" s="30" t="n"/>
      <c r="T825" s="26" t="n"/>
      <c r="U825" s="26" t="n"/>
      <c r="V825" s="28" t="n"/>
      <c r="W825" s="32" t="n"/>
      <c r="X825" s="32" t="n"/>
      <c r="Y825" s="33">
        <f>IFERROR(IF(OR($R825="",$S825=""),"",ROUND(MOD($S825-$R825,1)*1440,0)),"")</f>
        <v/>
      </c>
      <c r="Z825" s="11">
        <f>IFERROR(IF(OR($T825&lt;&gt;"Delivered",$S825="",$K825=""),"",IF($S825&lt;=$K825,"Yes","No")),"")</f>
        <v/>
      </c>
      <c r="AA825" s="33">
        <f>IFERROR(IF(OR($T825&lt;&gt;"Delivered",$S825="",$K825=""),"",ROUND(MAX(0,($S825-$K825)*1440),0)),"")</f>
        <v/>
      </c>
      <c r="AB825" s="53">
        <f>IFERROR(IF(OR($P825="",$O825=""),"",$P825-$O825),"")</f>
        <v/>
      </c>
      <c r="AC825" s="35">
        <f>IFERROR(IF($P825="","",ROUND($P825*'Settings'!$B$6,2)),"")</f>
        <v/>
      </c>
      <c r="AD825" s="35">
        <f>IFERROR(IF($W825="","",MAX(0,$W825-IF($X825="",0,$X825))),"")</f>
        <v/>
      </c>
      <c r="AE825" s="16">
        <f>IFERROR(IF(COUNTA($A825:$X825)=0,"",IF(OR($A825="",$B825="",$C825="",$D825="",$E825="",$F825="",$G825="",$H825="",$I825="",$L825="",$M825="",$N825="",$T825=""),"Missing required field",IF(COUNTIFS($A$4:$A$1000,$A825,$B$4:$B$1000,$B825,$C$4:$C$1000,$C825)&gt;1,"Duplicate route stop",IF(OR($J825="",$K825=""),"Missing delivery window",IF($K825&lt;=$J825,"Invalid delivery window",IF(IFERROR(INDEX('Fleet Roster'!$C$4:$C$103,MATCH($L825,'Fleet Roster'!$A$4:$A$103,0)),"Not found")&lt;&gt;"Active","Driver not active",IF(IFERROR(INDEX('Fleet Roster'!$I$4:$I$103,MATCH($M825,'Fleet Roster'!$E$4:$E$103,0)),"Not found")&lt;&gt;"Active","Vehicle unavailable",IF(AND($T825="Delivered",OR($S825="",$P825="")),"Delivered row incomplete",IF(AND(OR($T825="Attempted",$T825="Exception"),$U825=""),"Missing exception code",IF(OR(NOT(ISNUMBER($N825)),$N825&lt;0,$N825&gt;'Settings'!$B$9),"Invalid package count",IF(OR(NOT(ISNUMBER($O825)),AND($P825&lt;&gt;"",NOT(ISNUMBER($P825))),$O825&lt;0,$O825&gt;'Settings'!$B$10,$P825&lt;0,$P825&gt;'Settings'!$B$10),"Invalid miles",IF($X825&gt;$W825,"COD collected exceeds amount","OK")))))))))))),"Review row")</f>
        <v/>
      </c>
    </row>
    <row r="826">
      <c r="A826" s="51" t="n"/>
      <c r="B826" s="26" t="n"/>
      <c r="C826" s="27" t="n"/>
      <c r="D826" s="26" t="n"/>
      <c r="E826" s="26" t="n"/>
      <c r="F826" s="28" t="n"/>
      <c r="G826" s="26" t="n"/>
      <c r="H826" s="26" t="n"/>
      <c r="I826" s="29" t="n"/>
      <c r="J826" s="30" t="n"/>
      <c r="K826" s="30" t="n"/>
      <c r="L826" s="26" t="n"/>
      <c r="M826" s="26" t="n"/>
      <c r="N826" s="27" t="n"/>
      <c r="O826" s="52" t="n"/>
      <c r="P826" s="52" t="n"/>
      <c r="Q826" s="30" t="n"/>
      <c r="R826" s="30" t="n"/>
      <c r="S826" s="30" t="n"/>
      <c r="T826" s="26" t="n"/>
      <c r="U826" s="26" t="n"/>
      <c r="V826" s="28" t="n"/>
      <c r="W826" s="32" t="n"/>
      <c r="X826" s="32" t="n"/>
      <c r="Y826" s="33">
        <f>IFERROR(IF(OR($R826="",$S826=""),"",ROUND(MOD($S826-$R826,1)*1440,0)),"")</f>
        <v/>
      </c>
      <c r="Z826" s="11">
        <f>IFERROR(IF(OR($T826&lt;&gt;"Delivered",$S826="",$K826=""),"",IF($S826&lt;=$K826,"Yes","No")),"")</f>
        <v/>
      </c>
      <c r="AA826" s="33">
        <f>IFERROR(IF(OR($T826&lt;&gt;"Delivered",$S826="",$K826=""),"",ROUND(MAX(0,($S826-$K826)*1440),0)),"")</f>
        <v/>
      </c>
      <c r="AB826" s="53">
        <f>IFERROR(IF(OR($P826="",$O826=""),"",$P826-$O826),"")</f>
        <v/>
      </c>
      <c r="AC826" s="35">
        <f>IFERROR(IF($P826="","",ROUND($P826*'Settings'!$B$6,2)),"")</f>
        <v/>
      </c>
      <c r="AD826" s="35">
        <f>IFERROR(IF($W826="","",MAX(0,$W826-IF($X826="",0,$X826))),"")</f>
        <v/>
      </c>
      <c r="AE826" s="16">
        <f>IFERROR(IF(COUNTA($A826:$X826)=0,"",IF(OR($A826="",$B826="",$C826="",$D826="",$E826="",$F826="",$G826="",$H826="",$I826="",$L826="",$M826="",$N826="",$T826=""),"Missing required field",IF(COUNTIFS($A$4:$A$1000,$A826,$B$4:$B$1000,$B826,$C$4:$C$1000,$C826)&gt;1,"Duplicate route stop",IF(OR($J826="",$K826=""),"Missing delivery window",IF($K826&lt;=$J826,"Invalid delivery window",IF(IFERROR(INDEX('Fleet Roster'!$C$4:$C$103,MATCH($L826,'Fleet Roster'!$A$4:$A$103,0)),"Not found")&lt;&gt;"Active","Driver not active",IF(IFERROR(INDEX('Fleet Roster'!$I$4:$I$103,MATCH($M826,'Fleet Roster'!$E$4:$E$103,0)),"Not found")&lt;&gt;"Active","Vehicle unavailable",IF(AND($T826="Delivered",OR($S826="",$P826="")),"Delivered row incomplete",IF(AND(OR($T826="Attempted",$T826="Exception"),$U826=""),"Missing exception code",IF(OR(NOT(ISNUMBER($N826)),$N826&lt;0,$N826&gt;'Settings'!$B$9),"Invalid package count",IF(OR(NOT(ISNUMBER($O826)),AND($P826&lt;&gt;"",NOT(ISNUMBER($P826))),$O826&lt;0,$O826&gt;'Settings'!$B$10,$P826&lt;0,$P826&gt;'Settings'!$B$10),"Invalid miles",IF($X826&gt;$W826,"COD collected exceeds amount","OK")))))))))))),"Review row")</f>
        <v/>
      </c>
    </row>
    <row r="827">
      <c r="A827" s="51" t="n"/>
      <c r="B827" s="26" t="n"/>
      <c r="C827" s="27" t="n"/>
      <c r="D827" s="26" t="n"/>
      <c r="E827" s="26" t="n"/>
      <c r="F827" s="28" t="n"/>
      <c r="G827" s="26" t="n"/>
      <c r="H827" s="26" t="n"/>
      <c r="I827" s="29" t="n"/>
      <c r="J827" s="30" t="n"/>
      <c r="K827" s="30" t="n"/>
      <c r="L827" s="26" t="n"/>
      <c r="M827" s="26" t="n"/>
      <c r="N827" s="27" t="n"/>
      <c r="O827" s="52" t="n"/>
      <c r="P827" s="52" t="n"/>
      <c r="Q827" s="30" t="n"/>
      <c r="R827" s="30" t="n"/>
      <c r="S827" s="30" t="n"/>
      <c r="T827" s="26" t="n"/>
      <c r="U827" s="26" t="n"/>
      <c r="V827" s="28" t="n"/>
      <c r="W827" s="32" t="n"/>
      <c r="X827" s="32" t="n"/>
      <c r="Y827" s="33">
        <f>IFERROR(IF(OR($R827="",$S827=""),"",ROUND(MOD($S827-$R827,1)*1440,0)),"")</f>
        <v/>
      </c>
      <c r="Z827" s="11">
        <f>IFERROR(IF(OR($T827&lt;&gt;"Delivered",$S827="",$K827=""),"",IF($S827&lt;=$K827,"Yes","No")),"")</f>
        <v/>
      </c>
      <c r="AA827" s="33">
        <f>IFERROR(IF(OR($T827&lt;&gt;"Delivered",$S827="",$K827=""),"",ROUND(MAX(0,($S827-$K827)*1440),0)),"")</f>
        <v/>
      </c>
      <c r="AB827" s="53">
        <f>IFERROR(IF(OR($P827="",$O827=""),"",$P827-$O827),"")</f>
        <v/>
      </c>
      <c r="AC827" s="35">
        <f>IFERROR(IF($P827="","",ROUND($P827*'Settings'!$B$6,2)),"")</f>
        <v/>
      </c>
      <c r="AD827" s="35">
        <f>IFERROR(IF($W827="","",MAX(0,$W827-IF($X827="",0,$X827))),"")</f>
        <v/>
      </c>
      <c r="AE827" s="16">
        <f>IFERROR(IF(COUNTA($A827:$X827)=0,"",IF(OR($A827="",$B827="",$C827="",$D827="",$E827="",$F827="",$G827="",$H827="",$I827="",$L827="",$M827="",$N827="",$T827=""),"Missing required field",IF(COUNTIFS($A$4:$A$1000,$A827,$B$4:$B$1000,$B827,$C$4:$C$1000,$C827)&gt;1,"Duplicate route stop",IF(OR($J827="",$K827=""),"Missing delivery window",IF($K827&lt;=$J827,"Invalid delivery window",IF(IFERROR(INDEX('Fleet Roster'!$C$4:$C$103,MATCH($L827,'Fleet Roster'!$A$4:$A$103,0)),"Not found")&lt;&gt;"Active","Driver not active",IF(IFERROR(INDEX('Fleet Roster'!$I$4:$I$103,MATCH($M827,'Fleet Roster'!$E$4:$E$103,0)),"Not found")&lt;&gt;"Active","Vehicle unavailable",IF(AND($T827="Delivered",OR($S827="",$P827="")),"Delivered row incomplete",IF(AND(OR($T827="Attempted",$T827="Exception"),$U827=""),"Missing exception code",IF(OR(NOT(ISNUMBER($N827)),$N827&lt;0,$N827&gt;'Settings'!$B$9),"Invalid package count",IF(OR(NOT(ISNUMBER($O827)),AND($P827&lt;&gt;"",NOT(ISNUMBER($P827))),$O827&lt;0,$O827&gt;'Settings'!$B$10,$P827&lt;0,$P827&gt;'Settings'!$B$10),"Invalid miles",IF($X827&gt;$W827,"COD collected exceeds amount","OK")))))))))))),"Review row")</f>
        <v/>
      </c>
    </row>
    <row r="828">
      <c r="A828" s="51" t="n"/>
      <c r="B828" s="26" t="n"/>
      <c r="C828" s="27" t="n"/>
      <c r="D828" s="26" t="n"/>
      <c r="E828" s="26" t="n"/>
      <c r="F828" s="28" t="n"/>
      <c r="G828" s="26" t="n"/>
      <c r="H828" s="26" t="n"/>
      <c r="I828" s="29" t="n"/>
      <c r="J828" s="30" t="n"/>
      <c r="K828" s="30" t="n"/>
      <c r="L828" s="26" t="n"/>
      <c r="M828" s="26" t="n"/>
      <c r="N828" s="27" t="n"/>
      <c r="O828" s="52" t="n"/>
      <c r="P828" s="52" t="n"/>
      <c r="Q828" s="30" t="n"/>
      <c r="R828" s="30" t="n"/>
      <c r="S828" s="30" t="n"/>
      <c r="T828" s="26" t="n"/>
      <c r="U828" s="26" t="n"/>
      <c r="V828" s="28" t="n"/>
      <c r="W828" s="32" t="n"/>
      <c r="X828" s="32" t="n"/>
      <c r="Y828" s="33">
        <f>IFERROR(IF(OR($R828="",$S828=""),"",ROUND(MOD($S828-$R828,1)*1440,0)),"")</f>
        <v/>
      </c>
      <c r="Z828" s="11">
        <f>IFERROR(IF(OR($T828&lt;&gt;"Delivered",$S828="",$K828=""),"",IF($S828&lt;=$K828,"Yes","No")),"")</f>
        <v/>
      </c>
      <c r="AA828" s="33">
        <f>IFERROR(IF(OR($T828&lt;&gt;"Delivered",$S828="",$K828=""),"",ROUND(MAX(0,($S828-$K828)*1440),0)),"")</f>
        <v/>
      </c>
      <c r="AB828" s="53">
        <f>IFERROR(IF(OR($P828="",$O828=""),"",$P828-$O828),"")</f>
        <v/>
      </c>
      <c r="AC828" s="35">
        <f>IFERROR(IF($P828="","",ROUND($P828*'Settings'!$B$6,2)),"")</f>
        <v/>
      </c>
      <c r="AD828" s="35">
        <f>IFERROR(IF($W828="","",MAX(0,$W828-IF($X828="",0,$X828))),"")</f>
        <v/>
      </c>
      <c r="AE828" s="16">
        <f>IFERROR(IF(COUNTA($A828:$X828)=0,"",IF(OR($A828="",$B828="",$C828="",$D828="",$E828="",$F828="",$G828="",$H828="",$I828="",$L828="",$M828="",$N828="",$T828=""),"Missing required field",IF(COUNTIFS($A$4:$A$1000,$A828,$B$4:$B$1000,$B828,$C$4:$C$1000,$C828)&gt;1,"Duplicate route stop",IF(OR($J828="",$K828=""),"Missing delivery window",IF($K828&lt;=$J828,"Invalid delivery window",IF(IFERROR(INDEX('Fleet Roster'!$C$4:$C$103,MATCH($L828,'Fleet Roster'!$A$4:$A$103,0)),"Not found")&lt;&gt;"Active","Driver not active",IF(IFERROR(INDEX('Fleet Roster'!$I$4:$I$103,MATCH($M828,'Fleet Roster'!$E$4:$E$103,0)),"Not found")&lt;&gt;"Active","Vehicle unavailable",IF(AND($T828="Delivered",OR($S828="",$P828="")),"Delivered row incomplete",IF(AND(OR($T828="Attempted",$T828="Exception"),$U828=""),"Missing exception code",IF(OR(NOT(ISNUMBER($N828)),$N828&lt;0,$N828&gt;'Settings'!$B$9),"Invalid package count",IF(OR(NOT(ISNUMBER($O828)),AND($P828&lt;&gt;"",NOT(ISNUMBER($P828))),$O828&lt;0,$O828&gt;'Settings'!$B$10,$P828&lt;0,$P828&gt;'Settings'!$B$10),"Invalid miles",IF($X828&gt;$W828,"COD collected exceeds amount","OK")))))))))))),"Review row")</f>
        <v/>
      </c>
    </row>
    <row r="829">
      <c r="A829" s="51" t="n"/>
      <c r="B829" s="26" t="n"/>
      <c r="C829" s="27" t="n"/>
      <c r="D829" s="26" t="n"/>
      <c r="E829" s="26" t="n"/>
      <c r="F829" s="28" t="n"/>
      <c r="G829" s="26" t="n"/>
      <c r="H829" s="26" t="n"/>
      <c r="I829" s="29" t="n"/>
      <c r="J829" s="30" t="n"/>
      <c r="K829" s="30" t="n"/>
      <c r="L829" s="26" t="n"/>
      <c r="M829" s="26" t="n"/>
      <c r="N829" s="27" t="n"/>
      <c r="O829" s="52" t="n"/>
      <c r="P829" s="52" t="n"/>
      <c r="Q829" s="30" t="n"/>
      <c r="R829" s="30" t="n"/>
      <c r="S829" s="30" t="n"/>
      <c r="T829" s="26" t="n"/>
      <c r="U829" s="26" t="n"/>
      <c r="V829" s="28" t="n"/>
      <c r="W829" s="32" t="n"/>
      <c r="X829" s="32" t="n"/>
      <c r="Y829" s="33">
        <f>IFERROR(IF(OR($R829="",$S829=""),"",ROUND(MOD($S829-$R829,1)*1440,0)),"")</f>
        <v/>
      </c>
      <c r="Z829" s="11">
        <f>IFERROR(IF(OR($T829&lt;&gt;"Delivered",$S829="",$K829=""),"",IF($S829&lt;=$K829,"Yes","No")),"")</f>
        <v/>
      </c>
      <c r="AA829" s="33">
        <f>IFERROR(IF(OR($T829&lt;&gt;"Delivered",$S829="",$K829=""),"",ROUND(MAX(0,($S829-$K829)*1440),0)),"")</f>
        <v/>
      </c>
      <c r="AB829" s="53">
        <f>IFERROR(IF(OR($P829="",$O829=""),"",$P829-$O829),"")</f>
        <v/>
      </c>
      <c r="AC829" s="35">
        <f>IFERROR(IF($P829="","",ROUND($P829*'Settings'!$B$6,2)),"")</f>
        <v/>
      </c>
      <c r="AD829" s="35">
        <f>IFERROR(IF($W829="","",MAX(0,$W829-IF($X829="",0,$X829))),"")</f>
        <v/>
      </c>
      <c r="AE829" s="16">
        <f>IFERROR(IF(COUNTA($A829:$X829)=0,"",IF(OR($A829="",$B829="",$C829="",$D829="",$E829="",$F829="",$G829="",$H829="",$I829="",$L829="",$M829="",$N829="",$T829=""),"Missing required field",IF(COUNTIFS($A$4:$A$1000,$A829,$B$4:$B$1000,$B829,$C$4:$C$1000,$C829)&gt;1,"Duplicate route stop",IF(OR($J829="",$K829=""),"Missing delivery window",IF($K829&lt;=$J829,"Invalid delivery window",IF(IFERROR(INDEX('Fleet Roster'!$C$4:$C$103,MATCH($L829,'Fleet Roster'!$A$4:$A$103,0)),"Not found")&lt;&gt;"Active","Driver not active",IF(IFERROR(INDEX('Fleet Roster'!$I$4:$I$103,MATCH($M829,'Fleet Roster'!$E$4:$E$103,0)),"Not found")&lt;&gt;"Active","Vehicle unavailable",IF(AND($T829="Delivered",OR($S829="",$P829="")),"Delivered row incomplete",IF(AND(OR($T829="Attempted",$T829="Exception"),$U829=""),"Missing exception code",IF(OR(NOT(ISNUMBER($N829)),$N829&lt;0,$N829&gt;'Settings'!$B$9),"Invalid package count",IF(OR(NOT(ISNUMBER($O829)),AND($P829&lt;&gt;"",NOT(ISNUMBER($P829))),$O829&lt;0,$O829&gt;'Settings'!$B$10,$P829&lt;0,$P829&gt;'Settings'!$B$10),"Invalid miles",IF($X829&gt;$W829,"COD collected exceeds amount","OK")))))))))))),"Review row")</f>
        <v/>
      </c>
    </row>
    <row r="830">
      <c r="A830" s="51" t="n"/>
      <c r="B830" s="26" t="n"/>
      <c r="C830" s="27" t="n"/>
      <c r="D830" s="26" t="n"/>
      <c r="E830" s="26" t="n"/>
      <c r="F830" s="28" t="n"/>
      <c r="G830" s="26" t="n"/>
      <c r="H830" s="26" t="n"/>
      <c r="I830" s="29" t="n"/>
      <c r="J830" s="30" t="n"/>
      <c r="K830" s="30" t="n"/>
      <c r="L830" s="26" t="n"/>
      <c r="M830" s="26" t="n"/>
      <c r="N830" s="27" t="n"/>
      <c r="O830" s="52" t="n"/>
      <c r="P830" s="52" t="n"/>
      <c r="Q830" s="30" t="n"/>
      <c r="R830" s="30" t="n"/>
      <c r="S830" s="30" t="n"/>
      <c r="T830" s="26" t="n"/>
      <c r="U830" s="26" t="n"/>
      <c r="V830" s="28" t="n"/>
      <c r="W830" s="32" t="n"/>
      <c r="X830" s="32" t="n"/>
      <c r="Y830" s="33">
        <f>IFERROR(IF(OR($R830="",$S830=""),"",ROUND(MOD($S830-$R830,1)*1440,0)),"")</f>
        <v/>
      </c>
      <c r="Z830" s="11">
        <f>IFERROR(IF(OR($T830&lt;&gt;"Delivered",$S830="",$K830=""),"",IF($S830&lt;=$K830,"Yes","No")),"")</f>
        <v/>
      </c>
      <c r="AA830" s="33">
        <f>IFERROR(IF(OR($T830&lt;&gt;"Delivered",$S830="",$K830=""),"",ROUND(MAX(0,($S830-$K830)*1440),0)),"")</f>
        <v/>
      </c>
      <c r="AB830" s="53">
        <f>IFERROR(IF(OR($P830="",$O830=""),"",$P830-$O830),"")</f>
        <v/>
      </c>
      <c r="AC830" s="35">
        <f>IFERROR(IF($P830="","",ROUND($P830*'Settings'!$B$6,2)),"")</f>
        <v/>
      </c>
      <c r="AD830" s="35">
        <f>IFERROR(IF($W830="","",MAX(0,$W830-IF($X830="",0,$X830))),"")</f>
        <v/>
      </c>
      <c r="AE830" s="16">
        <f>IFERROR(IF(COUNTA($A830:$X830)=0,"",IF(OR($A830="",$B830="",$C830="",$D830="",$E830="",$F830="",$G830="",$H830="",$I830="",$L830="",$M830="",$N830="",$T830=""),"Missing required field",IF(COUNTIFS($A$4:$A$1000,$A830,$B$4:$B$1000,$B830,$C$4:$C$1000,$C830)&gt;1,"Duplicate route stop",IF(OR($J830="",$K830=""),"Missing delivery window",IF($K830&lt;=$J830,"Invalid delivery window",IF(IFERROR(INDEX('Fleet Roster'!$C$4:$C$103,MATCH($L830,'Fleet Roster'!$A$4:$A$103,0)),"Not found")&lt;&gt;"Active","Driver not active",IF(IFERROR(INDEX('Fleet Roster'!$I$4:$I$103,MATCH($M830,'Fleet Roster'!$E$4:$E$103,0)),"Not found")&lt;&gt;"Active","Vehicle unavailable",IF(AND($T830="Delivered",OR($S830="",$P830="")),"Delivered row incomplete",IF(AND(OR($T830="Attempted",$T830="Exception"),$U830=""),"Missing exception code",IF(OR(NOT(ISNUMBER($N830)),$N830&lt;0,$N830&gt;'Settings'!$B$9),"Invalid package count",IF(OR(NOT(ISNUMBER($O830)),AND($P830&lt;&gt;"",NOT(ISNUMBER($P830))),$O830&lt;0,$O830&gt;'Settings'!$B$10,$P830&lt;0,$P830&gt;'Settings'!$B$10),"Invalid miles",IF($X830&gt;$W830,"COD collected exceeds amount","OK")))))))))))),"Review row")</f>
        <v/>
      </c>
    </row>
    <row r="831">
      <c r="A831" s="51" t="n"/>
      <c r="B831" s="26" t="n"/>
      <c r="C831" s="27" t="n"/>
      <c r="D831" s="26" t="n"/>
      <c r="E831" s="26" t="n"/>
      <c r="F831" s="28" t="n"/>
      <c r="G831" s="26" t="n"/>
      <c r="H831" s="26" t="n"/>
      <c r="I831" s="29" t="n"/>
      <c r="J831" s="30" t="n"/>
      <c r="K831" s="30" t="n"/>
      <c r="L831" s="26" t="n"/>
      <c r="M831" s="26" t="n"/>
      <c r="N831" s="27" t="n"/>
      <c r="O831" s="52" t="n"/>
      <c r="P831" s="52" t="n"/>
      <c r="Q831" s="30" t="n"/>
      <c r="R831" s="30" t="n"/>
      <c r="S831" s="30" t="n"/>
      <c r="T831" s="26" t="n"/>
      <c r="U831" s="26" t="n"/>
      <c r="V831" s="28" t="n"/>
      <c r="W831" s="32" t="n"/>
      <c r="X831" s="32" t="n"/>
      <c r="Y831" s="33">
        <f>IFERROR(IF(OR($R831="",$S831=""),"",ROUND(MOD($S831-$R831,1)*1440,0)),"")</f>
        <v/>
      </c>
      <c r="Z831" s="11">
        <f>IFERROR(IF(OR($T831&lt;&gt;"Delivered",$S831="",$K831=""),"",IF($S831&lt;=$K831,"Yes","No")),"")</f>
        <v/>
      </c>
      <c r="AA831" s="33">
        <f>IFERROR(IF(OR($T831&lt;&gt;"Delivered",$S831="",$K831=""),"",ROUND(MAX(0,($S831-$K831)*1440),0)),"")</f>
        <v/>
      </c>
      <c r="AB831" s="53">
        <f>IFERROR(IF(OR($P831="",$O831=""),"",$P831-$O831),"")</f>
        <v/>
      </c>
      <c r="AC831" s="35">
        <f>IFERROR(IF($P831="","",ROUND($P831*'Settings'!$B$6,2)),"")</f>
        <v/>
      </c>
      <c r="AD831" s="35">
        <f>IFERROR(IF($W831="","",MAX(0,$W831-IF($X831="",0,$X831))),"")</f>
        <v/>
      </c>
      <c r="AE831" s="16">
        <f>IFERROR(IF(COUNTA($A831:$X831)=0,"",IF(OR($A831="",$B831="",$C831="",$D831="",$E831="",$F831="",$G831="",$H831="",$I831="",$L831="",$M831="",$N831="",$T831=""),"Missing required field",IF(COUNTIFS($A$4:$A$1000,$A831,$B$4:$B$1000,$B831,$C$4:$C$1000,$C831)&gt;1,"Duplicate route stop",IF(OR($J831="",$K831=""),"Missing delivery window",IF($K831&lt;=$J831,"Invalid delivery window",IF(IFERROR(INDEX('Fleet Roster'!$C$4:$C$103,MATCH($L831,'Fleet Roster'!$A$4:$A$103,0)),"Not found")&lt;&gt;"Active","Driver not active",IF(IFERROR(INDEX('Fleet Roster'!$I$4:$I$103,MATCH($M831,'Fleet Roster'!$E$4:$E$103,0)),"Not found")&lt;&gt;"Active","Vehicle unavailable",IF(AND($T831="Delivered",OR($S831="",$P831="")),"Delivered row incomplete",IF(AND(OR($T831="Attempted",$T831="Exception"),$U831=""),"Missing exception code",IF(OR(NOT(ISNUMBER($N831)),$N831&lt;0,$N831&gt;'Settings'!$B$9),"Invalid package count",IF(OR(NOT(ISNUMBER($O831)),AND($P831&lt;&gt;"",NOT(ISNUMBER($P831))),$O831&lt;0,$O831&gt;'Settings'!$B$10,$P831&lt;0,$P831&gt;'Settings'!$B$10),"Invalid miles",IF($X831&gt;$W831,"COD collected exceeds amount","OK")))))))))))),"Review row")</f>
        <v/>
      </c>
    </row>
    <row r="832">
      <c r="A832" s="51" t="n"/>
      <c r="B832" s="26" t="n"/>
      <c r="C832" s="27" t="n"/>
      <c r="D832" s="26" t="n"/>
      <c r="E832" s="26" t="n"/>
      <c r="F832" s="28" t="n"/>
      <c r="G832" s="26" t="n"/>
      <c r="H832" s="26" t="n"/>
      <c r="I832" s="29" t="n"/>
      <c r="J832" s="30" t="n"/>
      <c r="K832" s="30" t="n"/>
      <c r="L832" s="26" t="n"/>
      <c r="M832" s="26" t="n"/>
      <c r="N832" s="27" t="n"/>
      <c r="O832" s="52" t="n"/>
      <c r="P832" s="52" t="n"/>
      <c r="Q832" s="30" t="n"/>
      <c r="R832" s="30" t="n"/>
      <c r="S832" s="30" t="n"/>
      <c r="T832" s="26" t="n"/>
      <c r="U832" s="26" t="n"/>
      <c r="V832" s="28" t="n"/>
      <c r="W832" s="32" t="n"/>
      <c r="X832" s="32" t="n"/>
      <c r="Y832" s="33">
        <f>IFERROR(IF(OR($R832="",$S832=""),"",ROUND(MOD($S832-$R832,1)*1440,0)),"")</f>
        <v/>
      </c>
      <c r="Z832" s="11">
        <f>IFERROR(IF(OR($T832&lt;&gt;"Delivered",$S832="",$K832=""),"",IF($S832&lt;=$K832,"Yes","No")),"")</f>
        <v/>
      </c>
      <c r="AA832" s="33">
        <f>IFERROR(IF(OR($T832&lt;&gt;"Delivered",$S832="",$K832=""),"",ROUND(MAX(0,($S832-$K832)*1440),0)),"")</f>
        <v/>
      </c>
      <c r="AB832" s="53">
        <f>IFERROR(IF(OR($P832="",$O832=""),"",$P832-$O832),"")</f>
        <v/>
      </c>
      <c r="AC832" s="35">
        <f>IFERROR(IF($P832="","",ROUND($P832*'Settings'!$B$6,2)),"")</f>
        <v/>
      </c>
      <c r="AD832" s="35">
        <f>IFERROR(IF($W832="","",MAX(0,$W832-IF($X832="",0,$X832))),"")</f>
        <v/>
      </c>
      <c r="AE832" s="16">
        <f>IFERROR(IF(COUNTA($A832:$X832)=0,"",IF(OR($A832="",$B832="",$C832="",$D832="",$E832="",$F832="",$G832="",$H832="",$I832="",$L832="",$M832="",$N832="",$T832=""),"Missing required field",IF(COUNTIFS($A$4:$A$1000,$A832,$B$4:$B$1000,$B832,$C$4:$C$1000,$C832)&gt;1,"Duplicate route stop",IF(OR($J832="",$K832=""),"Missing delivery window",IF($K832&lt;=$J832,"Invalid delivery window",IF(IFERROR(INDEX('Fleet Roster'!$C$4:$C$103,MATCH($L832,'Fleet Roster'!$A$4:$A$103,0)),"Not found")&lt;&gt;"Active","Driver not active",IF(IFERROR(INDEX('Fleet Roster'!$I$4:$I$103,MATCH($M832,'Fleet Roster'!$E$4:$E$103,0)),"Not found")&lt;&gt;"Active","Vehicle unavailable",IF(AND($T832="Delivered",OR($S832="",$P832="")),"Delivered row incomplete",IF(AND(OR($T832="Attempted",$T832="Exception"),$U832=""),"Missing exception code",IF(OR(NOT(ISNUMBER($N832)),$N832&lt;0,$N832&gt;'Settings'!$B$9),"Invalid package count",IF(OR(NOT(ISNUMBER($O832)),AND($P832&lt;&gt;"",NOT(ISNUMBER($P832))),$O832&lt;0,$O832&gt;'Settings'!$B$10,$P832&lt;0,$P832&gt;'Settings'!$B$10),"Invalid miles",IF($X832&gt;$W832,"COD collected exceeds amount","OK")))))))))))),"Review row")</f>
        <v/>
      </c>
    </row>
    <row r="833">
      <c r="A833" s="51" t="n"/>
      <c r="B833" s="26" t="n"/>
      <c r="C833" s="27" t="n"/>
      <c r="D833" s="26" t="n"/>
      <c r="E833" s="26" t="n"/>
      <c r="F833" s="28" t="n"/>
      <c r="G833" s="26" t="n"/>
      <c r="H833" s="26" t="n"/>
      <c r="I833" s="29" t="n"/>
      <c r="J833" s="30" t="n"/>
      <c r="K833" s="30" t="n"/>
      <c r="L833" s="26" t="n"/>
      <c r="M833" s="26" t="n"/>
      <c r="N833" s="27" t="n"/>
      <c r="O833" s="52" t="n"/>
      <c r="P833" s="52" t="n"/>
      <c r="Q833" s="30" t="n"/>
      <c r="R833" s="30" t="n"/>
      <c r="S833" s="30" t="n"/>
      <c r="T833" s="26" t="n"/>
      <c r="U833" s="26" t="n"/>
      <c r="V833" s="28" t="n"/>
      <c r="W833" s="32" t="n"/>
      <c r="X833" s="32" t="n"/>
      <c r="Y833" s="33">
        <f>IFERROR(IF(OR($R833="",$S833=""),"",ROUND(MOD($S833-$R833,1)*1440,0)),"")</f>
        <v/>
      </c>
      <c r="Z833" s="11">
        <f>IFERROR(IF(OR($T833&lt;&gt;"Delivered",$S833="",$K833=""),"",IF($S833&lt;=$K833,"Yes","No")),"")</f>
        <v/>
      </c>
      <c r="AA833" s="33">
        <f>IFERROR(IF(OR($T833&lt;&gt;"Delivered",$S833="",$K833=""),"",ROUND(MAX(0,($S833-$K833)*1440),0)),"")</f>
        <v/>
      </c>
      <c r="AB833" s="53">
        <f>IFERROR(IF(OR($P833="",$O833=""),"",$P833-$O833),"")</f>
        <v/>
      </c>
      <c r="AC833" s="35">
        <f>IFERROR(IF($P833="","",ROUND($P833*'Settings'!$B$6,2)),"")</f>
        <v/>
      </c>
      <c r="AD833" s="35">
        <f>IFERROR(IF($W833="","",MAX(0,$W833-IF($X833="",0,$X833))),"")</f>
        <v/>
      </c>
      <c r="AE833" s="16">
        <f>IFERROR(IF(COUNTA($A833:$X833)=0,"",IF(OR($A833="",$B833="",$C833="",$D833="",$E833="",$F833="",$G833="",$H833="",$I833="",$L833="",$M833="",$N833="",$T833=""),"Missing required field",IF(COUNTIFS($A$4:$A$1000,$A833,$B$4:$B$1000,$B833,$C$4:$C$1000,$C833)&gt;1,"Duplicate route stop",IF(OR($J833="",$K833=""),"Missing delivery window",IF($K833&lt;=$J833,"Invalid delivery window",IF(IFERROR(INDEX('Fleet Roster'!$C$4:$C$103,MATCH($L833,'Fleet Roster'!$A$4:$A$103,0)),"Not found")&lt;&gt;"Active","Driver not active",IF(IFERROR(INDEX('Fleet Roster'!$I$4:$I$103,MATCH($M833,'Fleet Roster'!$E$4:$E$103,0)),"Not found")&lt;&gt;"Active","Vehicle unavailable",IF(AND($T833="Delivered",OR($S833="",$P833="")),"Delivered row incomplete",IF(AND(OR($T833="Attempted",$T833="Exception"),$U833=""),"Missing exception code",IF(OR(NOT(ISNUMBER($N833)),$N833&lt;0,$N833&gt;'Settings'!$B$9),"Invalid package count",IF(OR(NOT(ISNUMBER($O833)),AND($P833&lt;&gt;"",NOT(ISNUMBER($P833))),$O833&lt;0,$O833&gt;'Settings'!$B$10,$P833&lt;0,$P833&gt;'Settings'!$B$10),"Invalid miles",IF($X833&gt;$W833,"COD collected exceeds amount","OK")))))))))))),"Review row")</f>
        <v/>
      </c>
    </row>
    <row r="834">
      <c r="A834" s="51" t="n"/>
      <c r="B834" s="26" t="n"/>
      <c r="C834" s="27" t="n"/>
      <c r="D834" s="26" t="n"/>
      <c r="E834" s="26" t="n"/>
      <c r="F834" s="28" t="n"/>
      <c r="G834" s="26" t="n"/>
      <c r="H834" s="26" t="n"/>
      <c r="I834" s="29" t="n"/>
      <c r="J834" s="30" t="n"/>
      <c r="K834" s="30" t="n"/>
      <c r="L834" s="26" t="n"/>
      <c r="M834" s="26" t="n"/>
      <c r="N834" s="27" t="n"/>
      <c r="O834" s="52" t="n"/>
      <c r="P834" s="52" t="n"/>
      <c r="Q834" s="30" t="n"/>
      <c r="R834" s="30" t="n"/>
      <c r="S834" s="30" t="n"/>
      <c r="T834" s="26" t="n"/>
      <c r="U834" s="26" t="n"/>
      <c r="V834" s="28" t="n"/>
      <c r="W834" s="32" t="n"/>
      <c r="X834" s="32" t="n"/>
      <c r="Y834" s="33">
        <f>IFERROR(IF(OR($R834="",$S834=""),"",ROUND(MOD($S834-$R834,1)*1440,0)),"")</f>
        <v/>
      </c>
      <c r="Z834" s="11">
        <f>IFERROR(IF(OR($T834&lt;&gt;"Delivered",$S834="",$K834=""),"",IF($S834&lt;=$K834,"Yes","No")),"")</f>
        <v/>
      </c>
      <c r="AA834" s="33">
        <f>IFERROR(IF(OR($T834&lt;&gt;"Delivered",$S834="",$K834=""),"",ROUND(MAX(0,($S834-$K834)*1440),0)),"")</f>
        <v/>
      </c>
      <c r="AB834" s="53">
        <f>IFERROR(IF(OR($P834="",$O834=""),"",$P834-$O834),"")</f>
        <v/>
      </c>
      <c r="AC834" s="35">
        <f>IFERROR(IF($P834="","",ROUND($P834*'Settings'!$B$6,2)),"")</f>
        <v/>
      </c>
      <c r="AD834" s="35">
        <f>IFERROR(IF($W834="","",MAX(0,$W834-IF($X834="",0,$X834))),"")</f>
        <v/>
      </c>
      <c r="AE834" s="16">
        <f>IFERROR(IF(COUNTA($A834:$X834)=0,"",IF(OR($A834="",$B834="",$C834="",$D834="",$E834="",$F834="",$G834="",$H834="",$I834="",$L834="",$M834="",$N834="",$T834=""),"Missing required field",IF(COUNTIFS($A$4:$A$1000,$A834,$B$4:$B$1000,$B834,$C$4:$C$1000,$C834)&gt;1,"Duplicate route stop",IF(OR($J834="",$K834=""),"Missing delivery window",IF($K834&lt;=$J834,"Invalid delivery window",IF(IFERROR(INDEX('Fleet Roster'!$C$4:$C$103,MATCH($L834,'Fleet Roster'!$A$4:$A$103,0)),"Not found")&lt;&gt;"Active","Driver not active",IF(IFERROR(INDEX('Fleet Roster'!$I$4:$I$103,MATCH($M834,'Fleet Roster'!$E$4:$E$103,0)),"Not found")&lt;&gt;"Active","Vehicle unavailable",IF(AND($T834="Delivered",OR($S834="",$P834="")),"Delivered row incomplete",IF(AND(OR($T834="Attempted",$T834="Exception"),$U834=""),"Missing exception code",IF(OR(NOT(ISNUMBER($N834)),$N834&lt;0,$N834&gt;'Settings'!$B$9),"Invalid package count",IF(OR(NOT(ISNUMBER($O834)),AND($P834&lt;&gt;"",NOT(ISNUMBER($P834))),$O834&lt;0,$O834&gt;'Settings'!$B$10,$P834&lt;0,$P834&gt;'Settings'!$B$10),"Invalid miles",IF($X834&gt;$W834,"COD collected exceeds amount","OK")))))))))))),"Review row")</f>
        <v/>
      </c>
    </row>
    <row r="835">
      <c r="A835" s="51" t="n"/>
      <c r="B835" s="26" t="n"/>
      <c r="C835" s="27" t="n"/>
      <c r="D835" s="26" t="n"/>
      <c r="E835" s="26" t="n"/>
      <c r="F835" s="28" t="n"/>
      <c r="G835" s="26" t="n"/>
      <c r="H835" s="26" t="n"/>
      <c r="I835" s="29" t="n"/>
      <c r="J835" s="30" t="n"/>
      <c r="K835" s="30" t="n"/>
      <c r="L835" s="26" t="n"/>
      <c r="M835" s="26" t="n"/>
      <c r="N835" s="27" t="n"/>
      <c r="O835" s="52" t="n"/>
      <c r="P835" s="52" t="n"/>
      <c r="Q835" s="30" t="n"/>
      <c r="R835" s="30" t="n"/>
      <c r="S835" s="30" t="n"/>
      <c r="T835" s="26" t="n"/>
      <c r="U835" s="26" t="n"/>
      <c r="V835" s="28" t="n"/>
      <c r="W835" s="32" t="n"/>
      <c r="X835" s="32" t="n"/>
      <c r="Y835" s="33">
        <f>IFERROR(IF(OR($R835="",$S835=""),"",ROUND(MOD($S835-$R835,1)*1440,0)),"")</f>
        <v/>
      </c>
      <c r="Z835" s="11">
        <f>IFERROR(IF(OR($T835&lt;&gt;"Delivered",$S835="",$K835=""),"",IF($S835&lt;=$K835,"Yes","No")),"")</f>
        <v/>
      </c>
      <c r="AA835" s="33">
        <f>IFERROR(IF(OR($T835&lt;&gt;"Delivered",$S835="",$K835=""),"",ROUND(MAX(0,($S835-$K835)*1440),0)),"")</f>
        <v/>
      </c>
      <c r="AB835" s="53">
        <f>IFERROR(IF(OR($P835="",$O835=""),"",$P835-$O835),"")</f>
        <v/>
      </c>
      <c r="AC835" s="35">
        <f>IFERROR(IF($P835="","",ROUND($P835*'Settings'!$B$6,2)),"")</f>
        <v/>
      </c>
      <c r="AD835" s="35">
        <f>IFERROR(IF($W835="","",MAX(0,$W835-IF($X835="",0,$X835))),"")</f>
        <v/>
      </c>
      <c r="AE835" s="16">
        <f>IFERROR(IF(COUNTA($A835:$X835)=0,"",IF(OR($A835="",$B835="",$C835="",$D835="",$E835="",$F835="",$G835="",$H835="",$I835="",$L835="",$M835="",$N835="",$T835=""),"Missing required field",IF(COUNTIFS($A$4:$A$1000,$A835,$B$4:$B$1000,$B835,$C$4:$C$1000,$C835)&gt;1,"Duplicate route stop",IF(OR($J835="",$K835=""),"Missing delivery window",IF($K835&lt;=$J835,"Invalid delivery window",IF(IFERROR(INDEX('Fleet Roster'!$C$4:$C$103,MATCH($L835,'Fleet Roster'!$A$4:$A$103,0)),"Not found")&lt;&gt;"Active","Driver not active",IF(IFERROR(INDEX('Fleet Roster'!$I$4:$I$103,MATCH($M835,'Fleet Roster'!$E$4:$E$103,0)),"Not found")&lt;&gt;"Active","Vehicle unavailable",IF(AND($T835="Delivered",OR($S835="",$P835="")),"Delivered row incomplete",IF(AND(OR($T835="Attempted",$T835="Exception"),$U835=""),"Missing exception code",IF(OR(NOT(ISNUMBER($N835)),$N835&lt;0,$N835&gt;'Settings'!$B$9),"Invalid package count",IF(OR(NOT(ISNUMBER($O835)),AND($P835&lt;&gt;"",NOT(ISNUMBER($P835))),$O835&lt;0,$O835&gt;'Settings'!$B$10,$P835&lt;0,$P835&gt;'Settings'!$B$10),"Invalid miles",IF($X835&gt;$W835,"COD collected exceeds amount","OK")))))))))))),"Review row")</f>
        <v/>
      </c>
    </row>
    <row r="836">
      <c r="A836" s="51" t="n"/>
      <c r="B836" s="26" t="n"/>
      <c r="C836" s="27" t="n"/>
      <c r="D836" s="26" t="n"/>
      <c r="E836" s="26" t="n"/>
      <c r="F836" s="28" t="n"/>
      <c r="G836" s="26" t="n"/>
      <c r="H836" s="26" t="n"/>
      <c r="I836" s="29" t="n"/>
      <c r="J836" s="30" t="n"/>
      <c r="K836" s="30" t="n"/>
      <c r="L836" s="26" t="n"/>
      <c r="M836" s="26" t="n"/>
      <c r="N836" s="27" t="n"/>
      <c r="O836" s="52" t="n"/>
      <c r="P836" s="52" t="n"/>
      <c r="Q836" s="30" t="n"/>
      <c r="R836" s="30" t="n"/>
      <c r="S836" s="30" t="n"/>
      <c r="T836" s="26" t="n"/>
      <c r="U836" s="26" t="n"/>
      <c r="V836" s="28" t="n"/>
      <c r="W836" s="32" t="n"/>
      <c r="X836" s="32" t="n"/>
      <c r="Y836" s="33">
        <f>IFERROR(IF(OR($R836="",$S836=""),"",ROUND(MOD($S836-$R836,1)*1440,0)),"")</f>
        <v/>
      </c>
      <c r="Z836" s="11">
        <f>IFERROR(IF(OR($T836&lt;&gt;"Delivered",$S836="",$K836=""),"",IF($S836&lt;=$K836,"Yes","No")),"")</f>
        <v/>
      </c>
      <c r="AA836" s="33">
        <f>IFERROR(IF(OR($T836&lt;&gt;"Delivered",$S836="",$K836=""),"",ROUND(MAX(0,($S836-$K836)*1440),0)),"")</f>
        <v/>
      </c>
      <c r="AB836" s="53">
        <f>IFERROR(IF(OR($P836="",$O836=""),"",$P836-$O836),"")</f>
        <v/>
      </c>
      <c r="AC836" s="35">
        <f>IFERROR(IF($P836="","",ROUND($P836*'Settings'!$B$6,2)),"")</f>
        <v/>
      </c>
      <c r="AD836" s="35">
        <f>IFERROR(IF($W836="","",MAX(0,$W836-IF($X836="",0,$X836))),"")</f>
        <v/>
      </c>
      <c r="AE836" s="16">
        <f>IFERROR(IF(COUNTA($A836:$X836)=0,"",IF(OR($A836="",$B836="",$C836="",$D836="",$E836="",$F836="",$G836="",$H836="",$I836="",$L836="",$M836="",$N836="",$T836=""),"Missing required field",IF(COUNTIFS($A$4:$A$1000,$A836,$B$4:$B$1000,$B836,$C$4:$C$1000,$C836)&gt;1,"Duplicate route stop",IF(OR($J836="",$K836=""),"Missing delivery window",IF($K836&lt;=$J836,"Invalid delivery window",IF(IFERROR(INDEX('Fleet Roster'!$C$4:$C$103,MATCH($L836,'Fleet Roster'!$A$4:$A$103,0)),"Not found")&lt;&gt;"Active","Driver not active",IF(IFERROR(INDEX('Fleet Roster'!$I$4:$I$103,MATCH($M836,'Fleet Roster'!$E$4:$E$103,0)),"Not found")&lt;&gt;"Active","Vehicle unavailable",IF(AND($T836="Delivered",OR($S836="",$P836="")),"Delivered row incomplete",IF(AND(OR($T836="Attempted",$T836="Exception"),$U836=""),"Missing exception code",IF(OR(NOT(ISNUMBER($N836)),$N836&lt;0,$N836&gt;'Settings'!$B$9),"Invalid package count",IF(OR(NOT(ISNUMBER($O836)),AND($P836&lt;&gt;"",NOT(ISNUMBER($P836))),$O836&lt;0,$O836&gt;'Settings'!$B$10,$P836&lt;0,$P836&gt;'Settings'!$B$10),"Invalid miles",IF($X836&gt;$W836,"COD collected exceeds amount","OK")))))))))))),"Review row")</f>
        <v/>
      </c>
    </row>
    <row r="837">
      <c r="A837" s="51" t="n"/>
      <c r="B837" s="26" t="n"/>
      <c r="C837" s="27" t="n"/>
      <c r="D837" s="26" t="n"/>
      <c r="E837" s="26" t="n"/>
      <c r="F837" s="28" t="n"/>
      <c r="G837" s="26" t="n"/>
      <c r="H837" s="26" t="n"/>
      <c r="I837" s="29" t="n"/>
      <c r="J837" s="30" t="n"/>
      <c r="K837" s="30" t="n"/>
      <c r="L837" s="26" t="n"/>
      <c r="M837" s="26" t="n"/>
      <c r="N837" s="27" t="n"/>
      <c r="O837" s="52" t="n"/>
      <c r="P837" s="52" t="n"/>
      <c r="Q837" s="30" t="n"/>
      <c r="R837" s="30" t="n"/>
      <c r="S837" s="30" t="n"/>
      <c r="T837" s="26" t="n"/>
      <c r="U837" s="26" t="n"/>
      <c r="V837" s="28" t="n"/>
      <c r="W837" s="32" t="n"/>
      <c r="X837" s="32" t="n"/>
      <c r="Y837" s="33">
        <f>IFERROR(IF(OR($R837="",$S837=""),"",ROUND(MOD($S837-$R837,1)*1440,0)),"")</f>
        <v/>
      </c>
      <c r="Z837" s="11">
        <f>IFERROR(IF(OR($T837&lt;&gt;"Delivered",$S837="",$K837=""),"",IF($S837&lt;=$K837,"Yes","No")),"")</f>
        <v/>
      </c>
      <c r="AA837" s="33">
        <f>IFERROR(IF(OR($T837&lt;&gt;"Delivered",$S837="",$K837=""),"",ROUND(MAX(0,($S837-$K837)*1440),0)),"")</f>
        <v/>
      </c>
      <c r="AB837" s="53">
        <f>IFERROR(IF(OR($P837="",$O837=""),"",$P837-$O837),"")</f>
        <v/>
      </c>
      <c r="AC837" s="35">
        <f>IFERROR(IF($P837="","",ROUND($P837*'Settings'!$B$6,2)),"")</f>
        <v/>
      </c>
      <c r="AD837" s="35">
        <f>IFERROR(IF($W837="","",MAX(0,$W837-IF($X837="",0,$X837))),"")</f>
        <v/>
      </c>
      <c r="AE837" s="16">
        <f>IFERROR(IF(COUNTA($A837:$X837)=0,"",IF(OR($A837="",$B837="",$C837="",$D837="",$E837="",$F837="",$G837="",$H837="",$I837="",$L837="",$M837="",$N837="",$T837=""),"Missing required field",IF(COUNTIFS($A$4:$A$1000,$A837,$B$4:$B$1000,$B837,$C$4:$C$1000,$C837)&gt;1,"Duplicate route stop",IF(OR($J837="",$K837=""),"Missing delivery window",IF($K837&lt;=$J837,"Invalid delivery window",IF(IFERROR(INDEX('Fleet Roster'!$C$4:$C$103,MATCH($L837,'Fleet Roster'!$A$4:$A$103,0)),"Not found")&lt;&gt;"Active","Driver not active",IF(IFERROR(INDEX('Fleet Roster'!$I$4:$I$103,MATCH($M837,'Fleet Roster'!$E$4:$E$103,0)),"Not found")&lt;&gt;"Active","Vehicle unavailable",IF(AND($T837="Delivered",OR($S837="",$P837="")),"Delivered row incomplete",IF(AND(OR($T837="Attempted",$T837="Exception"),$U837=""),"Missing exception code",IF(OR(NOT(ISNUMBER($N837)),$N837&lt;0,$N837&gt;'Settings'!$B$9),"Invalid package count",IF(OR(NOT(ISNUMBER($O837)),AND($P837&lt;&gt;"",NOT(ISNUMBER($P837))),$O837&lt;0,$O837&gt;'Settings'!$B$10,$P837&lt;0,$P837&gt;'Settings'!$B$10),"Invalid miles",IF($X837&gt;$W837,"COD collected exceeds amount","OK")))))))))))),"Review row")</f>
        <v/>
      </c>
    </row>
    <row r="838">
      <c r="A838" s="51" t="n"/>
      <c r="B838" s="26" t="n"/>
      <c r="C838" s="27" t="n"/>
      <c r="D838" s="26" t="n"/>
      <c r="E838" s="26" t="n"/>
      <c r="F838" s="28" t="n"/>
      <c r="G838" s="26" t="n"/>
      <c r="H838" s="26" t="n"/>
      <c r="I838" s="29" t="n"/>
      <c r="J838" s="30" t="n"/>
      <c r="K838" s="30" t="n"/>
      <c r="L838" s="26" t="n"/>
      <c r="M838" s="26" t="n"/>
      <c r="N838" s="27" t="n"/>
      <c r="O838" s="52" t="n"/>
      <c r="P838" s="52" t="n"/>
      <c r="Q838" s="30" t="n"/>
      <c r="R838" s="30" t="n"/>
      <c r="S838" s="30" t="n"/>
      <c r="T838" s="26" t="n"/>
      <c r="U838" s="26" t="n"/>
      <c r="V838" s="28" t="n"/>
      <c r="W838" s="32" t="n"/>
      <c r="X838" s="32" t="n"/>
      <c r="Y838" s="33">
        <f>IFERROR(IF(OR($R838="",$S838=""),"",ROUND(MOD($S838-$R838,1)*1440,0)),"")</f>
        <v/>
      </c>
      <c r="Z838" s="11">
        <f>IFERROR(IF(OR($T838&lt;&gt;"Delivered",$S838="",$K838=""),"",IF($S838&lt;=$K838,"Yes","No")),"")</f>
        <v/>
      </c>
      <c r="AA838" s="33">
        <f>IFERROR(IF(OR($T838&lt;&gt;"Delivered",$S838="",$K838=""),"",ROUND(MAX(0,($S838-$K838)*1440),0)),"")</f>
        <v/>
      </c>
      <c r="AB838" s="53">
        <f>IFERROR(IF(OR($P838="",$O838=""),"",$P838-$O838),"")</f>
        <v/>
      </c>
      <c r="AC838" s="35">
        <f>IFERROR(IF($P838="","",ROUND($P838*'Settings'!$B$6,2)),"")</f>
        <v/>
      </c>
      <c r="AD838" s="35">
        <f>IFERROR(IF($W838="","",MAX(0,$W838-IF($X838="",0,$X838))),"")</f>
        <v/>
      </c>
      <c r="AE838" s="16">
        <f>IFERROR(IF(COUNTA($A838:$X838)=0,"",IF(OR($A838="",$B838="",$C838="",$D838="",$E838="",$F838="",$G838="",$H838="",$I838="",$L838="",$M838="",$N838="",$T838=""),"Missing required field",IF(COUNTIFS($A$4:$A$1000,$A838,$B$4:$B$1000,$B838,$C$4:$C$1000,$C838)&gt;1,"Duplicate route stop",IF(OR($J838="",$K838=""),"Missing delivery window",IF($K838&lt;=$J838,"Invalid delivery window",IF(IFERROR(INDEX('Fleet Roster'!$C$4:$C$103,MATCH($L838,'Fleet Roster'!$A$4:$A$103,0)),"Not found")&lt;&gt;"Active","Driver not active",IF(IFERROR(INDEX('Fleet Roster'!$I$4:$I$103,MATCH($M838,'Fleet Roster'!$E$4:$E$103,0)),"Not found")&lt;&gt;"Active","Vehicle unavailable",IF(AND($T838="Delivered",OR($S838="",$P838="")),"Delivered row incomplete",IF(AND(OR($T838="Attempted",$T838="Exception"),$U838=""),"Missing exception code",IF(OR(NOT(ISNUMBER($N838)),$N838&lt;0,$N838&gt;'Settings'!$B$9),"Invalid package count",IF(OR(NOT(ISNUMBER($O838)),AND($P838&lt;&gt;"",NOT(ISNUMBER($P838))),$O838&lt;0,$O838&gt;'Settings'!$B$10,$P838&lt;0,$P838&gt;'Settings'!$B$10),"Invalid miles",IF($X838&gt;$W838,"COD collected exceeds amount","OK")))))))))))),"Review row")</f>
        <v/>
      </c>
    </row>
    <row r="839">
      <c r="A839" s="51" t="n"/>
      <c r="B839" s="26" t="n"/>
      <c r="C839" s="27" t="n"/>
      <c r="D839" s="26" t="n"/>
      <c r="E839" s="26" t="n"/>
      <c r="F839" s="28" t="n"/>
      <c r="G839" s="26" t="n"/>
      <c r="H839" s="26" t="n"/>
      <c r="I839" s="29" t="n"/>
      <c r="J839" s="30" t="n"/>
      <c r="K839" s="30" t="n"/>
      <c r="L839" s="26" t="n"/>
      <c r="M839" s="26" t="n"/>
      <c r="N839" s="27" t="n"/>
      <c r="O839" s="52" t="n"/>
      <c r="P839" s="52" t="n"/>
      <c r="Q839" s="30" t="n"/>
      <c r="R839" s="30" t="n"/>
      <c r="S839" s="30" t="n"/>
      <c r="T839" s="26" t="n"/>
      <c r="U839" s="26" t="n"/>
      <c r="V839" s="28" t="n"/>
      <c r="W839" s="32" t="n"/>
      <c r="X839" s="32" t="n"/>
      <c r="Y839" s="33">
        <f>IFERROR(IF(OR($R839="",$S839=""),"",ROUND(MOD($S839-$R839,1)*1440,0)),"")</f>
        <v/>
      </c>
      <c r="Z839" s="11">
        <f>IFERROR(IF(OR($T839&lt;&gt;"Delivered",$S839="",$K839=""),"",IF($S839&lt;=$K839,"Yes","No")),"")</f>
        <v/>
      </c>
      <c r="AA839" s="33">
        <f>IFERROR(IF(OR($T839&lt;&gt;"Delivered",$S839="",$K839=""),"",ROUND(MAX(0,($S839-$K839)*1440),0)),"")</f>
        <v/>
      </c>
      <c r="AB839" s="53">
        <f>IFERROR(IF(OR($P839="",$O839=""),"",$P839-$O839),"")</f>
        <v/>
      </c>
      <c r="AC839" s="35">
        <f>IFERROR(IF($P839="","",ROUND($P839*'Settings'!$B$6,2)),"")</f>
        <v/>
      </c>
      <c r="AD839" s="35">
        <f>IFERROR(IF($W839="","",MAX(0,$W839-IF($X839="",0,$X839))),"")</f>
        <v/>
      </c>
      <c r="AE839" s="16">
        <f>IFERROR(IF(COUNTA($A839:$X839)=0,"",IF(OR($A839="",$B839="",$C839="",$D839="",$E839="",$F839="",$G839="",$H839="",$I839="",$L839="",$M839="",$N839="",$T839=""),"Missing required field",IF(COUNTIFS($A$4:$A$1000,$A839,$B$4:$B$1000,$B839,$C$4:$C$1000,$C839)&gt;1,"Duplicate route stop",IF(OR($J839="",$K839=""),"Missing delivery window",IF($K839&lt;=$J839,"Invalid delivery window",IF(IFERROR(INDEX('Fleet Roster'!$C$4:$C$103,MATCH($L839,'Fleet Roster'!$A$4:$A$103,0)),"Not found")&lt;&gt;"Active","Driver not active",IF(IFERROR(INDEX('Fleet Roster'!$I$4:$I$103,MATCH($M839,'Fleet Roster'!$E$4:$E$103,0)),"Not found")&lt;&gt;"Active","Vehicle unavailable",IF(AND($T839="Delivered",OR($S839="",$P839="")),"Delivered row incomplete",IF(AND(OR($T839="Attempted",$T839="Exception"),$U839=""),"Missing exception code",IF(OR(NOT(ISNUMBER($N839)),$N839&lt;0,$N839&gt;'Settings'!$B$9),"Invalid package count",IF(OR(NOT(ISNUMBER($O839)),AND($P839&lt;&gt;"",NOT(ISNUMBER($P839))),$O839&lt;0,$O839&gt;'Settings'!$B$10,$P839&lt;0,$P839&gt;'Settings'!$B$10),"Invalid miles",IF($X839&gt;$W839,"COD collected exceeds amount","OK")))))))))))),"Review row")</f>
        <v/>
      </c>
    </row>
    <row r="840">
      <c r="A840" s="51" t="n"/>
      <c r="B840" s="26" t="n"/>
      <c r="C840" s="27" t="n"/>
      <c r="D840" s="26" t="n"/>
      <c r="E840" s="26" t="n"/>
      <c r="F840" s="28" t="n"/>
      <c r="G840" s="26" t="n"/>
      <c r="H840" s="26" t="n"/>
      <c r="I840" s="29" t="n"/>
      <c r="J840" s="30" t="n"/>
      <c r="K840" s="30" t="n"/>
      <c r="L840" s="26" t="n"/>
      <c r="M840" s="26" t="n"/>
      <c r="N840" s="27" t="n"/>
      <c r="O840" s="52" t="n"/>
      <c r="P840" s="52" t="n"/>
      <c r="Q840" s="30" t="n"/>
      <c r="R840" s="30" t="n"/>
      <c r="S840" s="30" t="n"/>
      <c r="T840" s="26" t="n"/>
      <c r="U840" s="26" t="n"/>
      <c r="V840" s="28" t="n"/>
      <c r="W840" s="32" t="n"/>
      <c r="X840" s="32" t="n"/>
      <c r="Y840" s="33">
        <f>IFERROR(IF(OR($R840="",$S840=""),"",ROUND(MOD($S840-$R840,1)*1440,0)),"")</f>
        <v/>
      </c>
      <c r="Z840" s="11">
        <f>IFERROR(IF(OR($T840&lt;&gt;"Delivered",$S840="",$K840=""),"",IF($S840&lt;=$K840,"Yes","No")),"")</f>
        <v/>
      </c>
      <c r="AA840" s="33">
        <f>IFERROR(IF(OR($T840&lt;&gt;"Delivered",$S840="",$K840=""),"",ROUND(MAX(0,($S840-$K840)*1440),0)),"")</f>
        <v/>
      </c>
      <c r="AB840" s="53">
        <f>IFERROR(IF(OR($P840="",$O840=""),"",$P840-$O840),"")</f>
        <v/>
      </c>
      <c r="AC840" s="35">
        <f>IFERROR(IF($P840="","",ROUND($P840*'Settings'!$B$6,2)),"")</f>
        <v/>
      </c>
      <c r="AD840" s="35">
        <f>IFERROR(IF($W840="","",MAX(0,$W840-IF($X840="",0,$X840))),"")</f>
        <v/>
      </c>
      <c r="AE840" s="16">
        <f>IFERROR(IF(COUNTA($A840:$X840)=0,"",IF(OR($A840="",$B840="",$C840="",$D840="",$E840="",$F840="",$G840="",$H840="",$I840="",$L840="",$M840="",$N840="",$T840=""),"Missing required field",IF(COUNTIFS($A$4:$A$1000,$A840,$B$4:$B$1000,$B840,$C$4:$C$1000,$C840)&gt;1,"Duplicate route stop",IF(OR($J840="",$K840=""),"Missing delivery window",IF($K840&lt;=$J840,"Invalid delivery window",IF(IFERROR(INDEX('Fleet Roster'!$C$4:$C$103,MATCH($L840,'Fleet Roster'!$A$4:$A$103,0)),"Not found")&lt;&gt;"Active","Driver not active",IF(IFERROR(INDEX('Fleet Roster'!$I$4:$I$103,MATCH($M840,'Fleet Roster'!$E$4:$E$103,0)),"Not found")&lt;&gt;"Active","Vehicle unavailable",IF(AND($T840="Delivered",OR($S840="",$P840="")),"Delivered row incomplete",IF(AND(OR($T840="Attempted",$T840="Exception"),$U840=""),"Missing exception code",IF(OR(NOT(ISNUMBER($N840)),$N840&lt;0,$N840&gt;'Settings'!$B$9),"Invalid package count",IF(OR(NOT(ISNUMBER($O840)),AND($P840&lt;&gt;"",NOT(ISNUMBER($P840))),$O840&lt;0,$O840&gt;'Settings'!$B$10,$P840&lt;0,$P840&gt;'Settings'!$B$10),"Invalid miles",IF($X840&gt;$W840,"COD collected exceeds amount","OK")))))))))))),"Review row")</f>
        <v/>
      </c>
    </row>
    <row r="841">
      <c r="A841" s="51" t="n"/>
      <c r="B841" s="26" t="n"/>
      <c r="C841" s="27" t="n"/>
      <c r="D841" s="26" t="n"/>
      <c r="E841" s="26" t="n"/>
      <c r="F841" s="28" t="n"/>
      <c r="G841" s="26" t="n"/>
      <c r="H841" s="26" t="n"/>
      <c r="I841" s="29" t="n"/>
      <c r="J841" s="30" t="n"/>
      <c r="K841" s="30" t="n"/>
      <c r="L841" s="26" t="n"/>
      <c r="M841" s="26" t="n"/>
      <c r="N841" s="27" t="n"/>
      <c r="O841" s="52" t="n"/>
      <c r="P841" s="52" t="n"/>
      <c r="Q841" s="30" t="n"/>
      <c r="R841" s="30" t="n"/>
      <c r="S841" s="30" t="n"/>
      <c r="T841" s="26" t="n"/>
      <c r="U841" s="26" t="n"/>
      <c r="V841" s="28" t="n"/>
      <c r="W841" s="32" t="n"/>
      <c r="X841" s="32" t="n"/>
      <c r="Y841" s="33">
        <f>IFERROR(IF(OR($R841="",$S841=""),"",ROUND(MOD($S841-$R841,1)*1440,0)),"")</f>
        <v/>
      </c>
      <c r="Z841" s="11">
        <f>IFERROR(IF(OR($T841&lt;&gt;"Delivered",$S841="",$K841=""),"",IF($S841&lt;=$K841,"Yes","No")),"")</f>
        <v/>
      </c>
      <c r="AA841" s="33">
        <f>IFERROR(IF(OR($T841&lt;&gt;"Delivered",$S841="",$K841=""),"",ROUND(MAX(0,($S841-$K841)*1440),0)),"")</f>
        <v/>
      </c>
      <c r="AB841" s="53">
        <f>IFERROR(IF(OR($P841="",$O841=""),"",$P841-$O841),"")</f>
        <v/>
      </c>
      <c r="AC841" s="35">
        <f>IFERROR(IF($P841="","",ROUND($P841*'Settings'!$B$6,2)),"")</f>
        <v/>
      </c>
      <c r="AD841" s="35">
        <f>IFERROR(IF($W841="","",MAX(0,$W841-IF($X841="",0,$X841))),"")</f>
        <v/>
      </c>
      <c r="AE841" s="16">
        <f>IFERROR(IF(COUNTA($A841:$X841)=0,"",IF(OR($A841="",$B841="",$C841="",$D841="",$E841="",$F841="",$G841="",$H841="",$I841="",$L841="",$M841="",$N841="",$T841=""),"Missing required field",IF(COUNTIFS($A$4:$A$1000,$A841,$B$4:$B$1000,$B841,$C$4:$C$1000,$C841)&gt;1,"Duplicate route stop",IF(OR($J841="",$K841=""),"Missing delivery window",IF($K841&lt;=$J841,"Invalid delivery window",IF(IFERROR(INDEX('Fleet Roster'!$C$4:$C$103,MATCH($L841,'Fleet Roster'!$A$4:$A$103,0)),"Not found")&lt;&gt;"Active","Driver not active",IF(IFERROR(INDEX('Fleet Roster'!$I$4:$I$103,MATCH($M841,'Fleet Roster'!$E$4:$E$103,0)),"Not found")&lt;&gt;"Active","Vehicle unavailable",IF(AND($T841="Delivered",OR($S841="",$P841="")),"Delivered row incomplete",IF(AND(OR($T841="Attempted",$T841="Exception"),$U841=""),"Missing exception code",IF(OR(NOT(ISNUMBER($N841)),$N841&lt;0,$N841&gt;'Settings'!$B$9),"Invalid package count",IF(OR(NOT(ISNUMBER($O841)),AND($P841&lt;&gt;"",NOT(ISNUMBER($P841))),$O841&lt;0,$O841&gt;'Settings'!$B$10,$P841&lt;0,$P841&gt;'Settings'!$B$10),"Invalid miles",IF($X841&gt;$W841,"COD collected exceeds amount","OK")))))))))))),"Review row")</f>
        <v/>
      </c>
    </row>
    <row r="842">
      <c r="A842" s="51" t="n"/>
      <c r="B842" s="26" t="n"/>
      <c r="C842" s="27" t="n"/>
      <c r="D842" s="26" t="n"/>
      <c r="E842" s="26" t="n"/>
      <c r="F842" s="28" t="n"/>
      <c r="G842" s="26" t="n"/>
      <c r="H842" s="26" t="n"/>
      <c r="I842" s="29" t="n"/>
      <c r="J842" s="30" t="n"/>
      <c r="K842" s="30" t="n"/>
      <c r="L842" s="26" t="n"/>
      <c r="M842" s="26" t="n"/>
      <c r="N842" s="27" t="n"/>
      <c r="O842" s="52" t="n"/>
      <c r="P842" s="52" t="n"/>
      <c r="Q842" s="30" t="n"/>
      <c r="R842" s="30" t="n"/>
      <c r="S842" s="30" t="n"/>
      <c r="T842" s="26" t="n"/>
      <c r="U842" s="26" t="n"/>
      <c r="V842" s="28" t="n"/>
      <c r="W842" s="32" t="n"/>
      <c r="X842" s="32" t="n"/>
      <c r="Y842" s="33">
        <f>IFERROR(IF(OR($R842="",$S842=""),"",ROUND(MOD($S842-$R842,1)*1440,0)),"")</f>
        <v/>
      </c>
      <c r="Z842" s="11">
        <f>IFERROR(IF(OR($T842&lt;&gt;"Delivered",$S842="",$K842=""),"",IF($S842&lt;=$K842,"Yes","No")),"")</f>
        <v/>
      </c>
      <c r="AA842" s="33">
        <f>IFERROR(IF(OR($T842&lt;&gt;"Delivered",$S842="",$K842=""),"",ROUND(MAX(0,($S842-$K842)*1440),0)),"")</f>
        <v/>
      </c>
      <c r="AB842" s="53">
        <f>IFERROR(IF(OR($P842="",$O842=""),"",$P842-$O842),"")</f>
        <v/>
      </c>
      <c r="AC842" s="35">
        <f>IFERROR(IF($P842="","",ROUND($P842*'Settings'!$B$6,2)),"")</f>
        <v/>
      </c>
      <c r="AD842" s="35">
        <f>IFERROR(IF($W842="","",MAX(0,$W842-IF($X842="",0,$X842))),"")</f>
        <v/>
      </c>
      <c r="AE842" s="16">
        <f>IFERROR(IF(COUNTA($A842:$X842)=0,"",IF(OR($A842="",$B842="",$C842="",$D842="",$E842="",$F842="",$G842="",$H842="",$I842="",$L842="",$M842="",$N842="",$T842=""),"Missing required field",IF(COUNTIFS($A$4:$A$1000,$A842,$B$4:$B$1000,$B842,$C$4:$C$1000,$C842)&gt;1,"Duplicate route stop",IF(OR($J842="",$K842=""),"Missing delivery window",IF($K842&lt;=$J842,"Invalid delivery window",IF(IFERROR(INDEX('Fleet Roster'!$C$4:$C$103,MATCH($L842,'Fleet Roster'!$A$4:$A$103,0)),"Not found")&lt;&gt;"Active","Driver not active",IF(IFERROR(INDEX('Fleet Roster'!$I$4:$I$103,MATCH($M842,'Fleet Roster'!$E$4:$E$103,0)),"Not found")&lt;&gt;"Active","Vehicle unavailable",IF(AND($T842="Delivered",OR($S842="",$P842="")),"Delivered row incomplete",IF(AND(OR($T842="Attempted",$T842="Exception"),$U842=""),"Missing exception code",IF(OR(NOT(ISNUMBER($N842)),$N842&lt;0,$N842&gt;'Settings'!$B$9),"Invalid package count",IF(OR(NOT(ISNUMBER($O842)),AND($P842&lt;&gt;"",NOT(ISNUMBER($P842))),$O842&lt;0,$O842&gt;'Settings'!$B$10,$P842&lt;0,$P842&gt;'Settings'!$B$10),"Invalid miles",IF($X842&gt;$W842,"COD collected exceeds amount","OK")))))))))))),"Review row")</f>
        <v/>
      </c>
    </row>
    <row r="843">
      <c r="A843" s="51" t="n"/>
      <c r="B843" s="26" t="n"/>
      <c r="C843" s="27" t="n"/>
      <c r="D843" s="26" t="n"/>
      <c r="E843" s="26" t="n"/>
      <c r="F843" s="28" t="n"/>
      <c r="G843" s="26" t="n"/>
      <c r="H843" s="26" t="n"/>
      <c r="I843" s="29" t="n"/>
      <c r="J843" s="30" t="n"/>
      <c r="K843" s="30" t="n"/>
      <c r="L843" s="26" t="n"/>
      <c r="M843" s="26" t="n"/>
      <c r="N843" s="27" t="n"/>
      <c r="O843" s="52" t="n"/>
      <c r="P843" s="52" t="n"/>
      <c r="Q843" s="30" t="n"/>
      <c r="R843" s="30" t="n"/>
      <c r="S843" s="30" t="n"/>
      <c r="T843" s="26" t="n"/>
      <c r="U843" s="26" t="n"/>
      <c r="V843" s="28" t="n"/>
      <c r="W843" s="32" t="n"/>
      <c r="X843" s="32" t="n"/>
      <c r="Y843" s="33">
        <f>IFERROR(IF(OR($R843="",$S843=""),"",ROUND(MOD($S843-$R843,1)*1440,0)),"")</f>
        <v/>
      </c>
      <c r="Z843" s="11">
        <f>IFERROR(IF(OR($T843&lt;&gt;"Delivered",$S843="",$K843=""),"",IF($S843&lt;=$K843,"Yes","No")),"")</f>
        <v/>
      </c>
      <c r="AA843" s="33">
        <f>IFERROR(IF(OR($T843&lt;&gt;"Delivered",$S843="",$K843=""),"",ROUND(MAX(0,($S843-$K843)*1440),0)),"")</f>
        <v/>
      </c>
      <c r="AB843" s="53">
        <f>IFERROR(IF(OR($P843="",$O843=""),"",$P843-$O843),"")</f>
        <v/>
      </c>
      <c r="AC843" s="35">
        <f>IFERROR(IF($P843="","",ROUND($P843*'Settings'!$B$6,2)),"")</f>
        <v/>
      </c>
      <c r="AD843" s="35">
        <f>IFERROR(IF($W843="","",MAX(0,$W843-IF($X843="",0,$X843))),"")</f>
        <v/>
      </c>
      <c r="AE843" s="16">
        <f>IFERROR(IF(COUNTA($A843:$X843)=0,"",IF(OR($A843="",$B843="",$C843="",$D843="",$E843="",$F843="",$G843="",$H843="",$I843="",$L843="",$M843="",$N843="",$T843=""),"Missing required field",IF(COUNTIFS($A$4:$A$1000,$A843,$B$4:$B$1000,$B843,$C$4:$C$1000,$C843)&gt;1,"Duplicate route stop",IF(OR($J843="",$K843=""),"Missing delivery window",IF($K843&lt;=$J843,"Invalid delivery window",IF(IFERROR(INDEX('Fleet Roster'!$C$4:$C$103,MATCH($L843,'Fleet Roster'!$A$4:$A$103,0)),"Not found")&lt;&gt;"Active","Driver not active",IF(IFERROR(INDEX('Fleet Roster'!$I$4:$I$103,MATCH($M843,'Fleet Roster'!$E$4:$E$103,0)),"Not found")&lt;&gt;"Active","Vehicle unavailable",IF(AND($T843="Delivered",OR($S843="",$P843="")),"Delivered row incomplete",IF(AND(OR($T843="Attempted",$T843="Exception"),$U843=""),"Missing exception code",IF(OR(NOT(ISNUMBER($N843)),$N843&lt;0,$N843&gt;'Settings'!$B$9),"Invalid package count",IF(OR(NOT(ISNUMBER($O843)),AND($P843&lt;&gt;"",NOT(ISNUMBER($P843))),$O843&lt;0,$O843&gt;'Settings'!$B$10,$P843&lt;0,$P843&gt;'Settings'!$B$10),"Invalid miles",IF($X843&gt;$W843,"COD collected exceeds amount","OK")))))))))))),"Review row")</f>
        <v/>
      </c>
    </row>
    <row r="844">
      <c r="A844" s="51" t="n"/>
      <c r="B844" s="26" t="n"/>
      <c r="C844" s="27" t="n"/>
      <c r="D844" s="26" t="n"/>
      <c r="E844" s="26" t="n"/>
      <c r="F844" s="28" t="n"/>
      <c r="G844" s="26" t="n"/>
      <c r="H844" s="26" t="n"/>
      <c r="I844" s="29" t="n"/>
      <c r="J844" s="30" t="n"/>
      <c r="K844" s="30" t="n"/>
      <c r="L844" s="26" t="n"/>
      <c r="M844" s="26" t="n"/>
      <c r="N844" s="27" t="n"/>
      <c r="O844" s="52" t="n"/>
      <c r="P844" s="52" t="n"/>
      <c r="Q844" s="30" t="n"/>
      <c r="R844" s="30" t="n"/>
      <c r="S844" s="30" t="n"/>
      <c r="T844" s="26" t="n"/>
      <c r="U844" s="26" t="n"/>
      <c r="V844" s="28" t="n"/>
      <c r="W844" s="32" t="n"/>
      <c r="X844" s="32" t="n"/>
      <c r="Y844" s="33">
        <f>IFERROR(IF(OR($R844="",$S844=""),"",ROUND(MOD($S844-$R844,1)*1440,0)),"")</f>
        <v/>
      </c>
      <c r="Z844" s="11">
        <f>IFERROR(IF(OR($T844&lt;&gt;"Delivered",$S844="",$K844=""),"",IF($S844&lt;=$K844,"Yes","No")),"")</f>
        <v/>
      </c>
      <c r="AA844" s="33">
        <f>IFERROR(IF(OR($T844&lt;&gt;"Delivered",$S844="",$K844=""),"",ROUND(MAX(0,($S844-$K844)*1440),0)),"")</f>
        <v/>
      </c>
      <c r="AB844" s="53">
        <f>IFERROR(IF(OR($P844="",$O844=""),"",$P844-$O844),"")</f>
        <v/>
      </c>
      <c r="AC844" s="35">
        <f>IFERROR(IF($P844="","",ROUND($P844*'Settings'!$B$6,2)),"")</f>
        <v/>
      </c>
      <c r="AD844" s="35">
        <f>IFERROR(IF($W844="","",MAX(0,$W844-IF($X844="",0,$X844))),"")</f>
        <v/>
      </c>
      <c r="AE844" s="16">
        <f>IFERROR(IF(COUNTA($A844:$X844)=0,"",IF(OR($A844="",$B844="",$C844="",$D844="",$E844="",$F844="",$G844="",$H844="",$I844="",$L844="",$M844="",$N844="",$T844=""),"Missing required field",IF(COUNTIFS($A$4:$A$1000,$A844,$B$4:$B$1000,$B844,$C$4:$C$1000,$C844)&gt;1,"Duplicate route stop",IF(OR($J844="",$K844=""),"Missing delivery window",IF($K844&lt;=$J844,"Invalid delivery window",IF(IFERROR(INDEX('Fleet Roster'!$C$4:$C$103,MATCH($L844,'Fleet Roster'!$A$4:$A$103,0)),"Not found")&lt;&gt;"Active","Driver not active",IF(IFERROR(INDEX('Fleet Roster'!$I$4:$I$103,MATCH($M844,'Fleet Roster'!$E$4:$E$103,0)),"Not found")&lt;&gt;"Active","Vehicle unavailable",IF(AND($T844="Delivered",OR($S844="",$P844="")),"Delivered row incomplete",IF(AND(OR($T844="Attempted",$T844="Exception"),$U844=""),"Missing exception code",IF(OR(NOT(ISNUMBER($N844)),$N844&lt;0,$N844&gt;'Settings'!$B$9),"Invalid package count",IF(OR(NOT(ISNUMBER($O844)),AND($P844&lt;&gt;"",NOT(ISNUMBER($P844))),$O844&lt;0,$O844&gt;'Settings'!$B$10,$P844&lt;0,$P844&gt;'Settings'!$B$10),"Invalid miles",IF($X844&gt;$W844,"COD collected exceeds amount","OK")))))))))))),"Review row")</f>
        <v/>
      </c>
    </row>
    <row r="845">
      <c r="A845" s="51" t="n"/>
      <c r="B845" s="26" t="n"/>
      <c r="C845" s="27" t="n"/>
      <c r="D845" s="26" t="n"/>
      <c r="E845" s="26" t="n"/>
      <c r="F845" s="28" t="n"/>
      <c r="G845" s="26" t="n"/>
      <c r="H845" s="26" t="n"/>
      <c r="I845" s="29" t="n"/>
      <c r="J845" s="30" t="n"/>
      <c r="K845" s="30" t="n"/>
      <c r="L845" s="26" t="n"/>
      <c r="M845" s="26" t="n"/>
      <c r="N845" s="27" t="n"/>
      <c r="O845" s="52" t="n"/>
      <c r="P845" s="52" t="n"/>
      <c r="Q845" s="30" t="n"/>
      <c r="R845" s="30" t="n"/>
      <c r="S845" s="30" t="n"/>
      <c r="T845" s="26" t="n"/>
      <c r="U845" s="26" t="n"/>
      <c r="V845" s="28" t="n"/>
      <c r="W845" s="32" t="n"/>
      <c r="X845" s="32" t="n"/>
      <c r="Y845" s="33">
        <f>IFERROR(IF(OR($R845="",$S845=""),"",ROUND(MOD($S845-$R845,1)*1440,0)),"")</f>
        <v/>
      </c>
      <c r="Z845" s="11">
        <f>IFERROR(IF(OR($T845&lt;&gt;"Delivered",$S845="",$K845=""),"",IF($S845&lt;=$K845,"Yes","No")),"")</f>
        <v/>
      </c>
      <c r="AA845" s="33">
        <f>IFERROR(IF(OR($T845&lt;&gt;"Delivered",$S845="",$K845=""),"",ROUND(MAX(0,($S845-$K845)*1440),0)),"")</f>
        <v/>
      </c>
      <c r="AB845" s="53">
        <f>IFERROR(IF(OR($P845="",$O845=""),"",$P845-$O845),"")</f>
        <v/>
      </c>
      <c r="AC845" s="35">
        <f>IFERROR(IF($P845="","",ROUND($P845*'Settings'!$B$6,2)),"")</f>
        <v/>
      </c>
      <c r="AD845" s="35">
        <f>IFERROR(IF($W845="","",MAX(0,$W845-IF($X845="",0,$X845))),"")</f>
        <v/>
      </c>
      <c r="AE845" s="16">
        <f>IFERROR(IF(COUNTA($A845:$X845)=0,"",IF(OR($A845="",$B845="",$C845="",$D845="",$E845="",$F845="",$G845="",$H845="",$I845="",$L845="",$M845="",$N845="",$T845=""),"Missing required field",IF(COUNTIFS($A$4:$A$1000,$A845,$B$4:$B$1000,$B845,$C$4:$C$1000,$C845)&gt;1,"Duplicate route stop",IF(OR($J845="",$K845=""),"Missing delivery window",IF($K845&lt;=$J845,"Invalid delivery window",IF(IFERROR(INDEX('Fleet Roster'!$C$4:$C$103,MATCH($L845,'Fleet Roster'!$A$4:$A$103,0)),"Not found")&lt;&gt;"Active","Driver not active",IF(IFERROR(INDEX('Fleet Roster'!$I$4:$I$103,MATCH($M845,'Fleet Roster'!$E$4:$E$103,0)),"Not found")&lt;&gt;"Active","Vehicle unavailable",IF(AND($T845="Delivered",OR($S845="",$P845="")),"Delivered row incomplete",IF(AND(OR($T845="Attempted",$T845="Exception"),$U845=""),"Missing exception code",IF(OR(NOT(ISNUMBER($N845)),$N845&lt;0,$N845&gt;'Settings'!$B$9),"Invalid package count",IF(OR(NOT(ISNUMBER($O845)),AND($P845&lt;&gt;"",NOT(ISNUMBER($P845))),$O845&lt;0,$O845&gt;'Settings'!$B$10,$P845&lt;0,$P845&gt;'Settings'!$B$10),"Invalid miles",IF($X845&gt;$W845,"COD collected exceeds amount","OK")))))))))))),"Review row")</f>
        <v/>
      </c>
    </row>
    <row r="846">
      <c r="A846" s="51" t="n"/>
      <c r="B846" s="26" t="n"/>
      <c r="C846" s="27" t="n"/>
      <c r="D846" s="26" t="n"/>
      <c r="E846" s="26" t="n"/>
      <c r="F846" s="28" t="n"/>
      <c r="G846" s="26" t="n"/>
      <c r="H846" s="26" t="n"/>
      <c r="I846" s="29" t="n"/>
      <c r="J846" s="30" t="n"/>
      <c r="K846" s="30" t="n"/>
      <c r="L846" s="26" t="n"/>
      <c r="M846" s="26" t="n"/>
      <c r="N846" s="27" t="n"/>
      <c r="O846" s="52" t="n"/>
      <c r="P846" s="52" t="n"/>
      <c r="Q846" s="30" t="n"/>
      <c r="R846" s="30" t="n"/>
      <c r="S846" s="30" t="n"/>
      <c r="T846" s="26" t="n"/>
      <c r="U846" s="26" t="n"/>
      <c r="V846" s="28" t="n"/>
      <c r="W846" s="32" t="n"/>
      <c r="X846" s="32" t="n"/>
      <c r="Y846" s="33">
        <f>IFERROR(IF(OR($R846="",$S846=""),"",ROUND(MOD($S846-$R846,1)*1440,0)),"")</f>
        <v/>
      </c>
      <c r="Z846" s="11">
        <f>IFERROR(IF(OR($T846&lt;&gt;"Delivered",$S846="",$K846=""),"",IF($S846&lt;=$K846,"Yes","No")),"")</f>
        <v/>
      </c>
      <c r="AA846" s="33">
        <f>IFERROR(IF(OR($T846&lt;&gt;"Delivered",$S846="",$K846=""),"",ROUND(MAX(0,($S846-$K846)*1440),0)),"")</f>
        <v/>
      </c>
      <c r="AB846" s="53">
        <f>IFERROR(IF(OR($P846="",$O846=""),"",$P846-$O846),"")</f>
        <v/>
      </c>
      <c r="AC846" s="35">
        <f>IFERROR(IF($P846="","",ROUND($P846*'Settings'!$B$6,2)),"")</f>
        <v/>
      </c>
      <c r="AD846" s="35">
        <f>IFERROR(IF($W846="","",MAX(0,$W846-IF($X846="",0,$X846))),"")</f>
        <v/>
      </c>
      <c r="AE846" s="16">
        <f>IFERROR(IF(COUNTA($A846:$X846)=0,"",IF(OR($A846="",$B846="",$C846="",$D846="",$E846="",$F846="",$G846="",$H846="",$I846="",$L846="",$M846="",$N846="",$T846=""),"Missing required field",IF(COUNTIFS($A$4:$A$1000,$A846,$B$4:$B$1000,$B846,$C$4:$C$1000,$C846)&gt;1,"Duplicate route stop",IF(OR($J846="",$K846=""),"Missing delivery window",IF($K846&lt;=$J846,"Invalid delivery window",IF(IFERROR(INDEX('Fleet Roster'!$C$4:$C$103,MATCH($L846,'Fleet Roster'!$A$4:$A$103,0)),"Not found")&lt;&gt;"Active","Driver not active",IF(IFERROR(INDEX('Fleet Roster'!$I$4:$I$103,MATCH($M846,'Fleet Roster'!$E$4:$E$103,0)),"Not found")&lt;&gt;"Active","Vehicle unavailable",IF(AND($T846="Delivered",OR($S846="",$P846="")),"Delivered row incomplete",IF(AND(OR($T846="Attempted",$T846="Exception"),$U846=""),"Missing exception code",IF(OR(NOT(ISNUMBER($N846)),$N846&lt;0,$N846&gt;'Settings'!$B$9),"Invalid package count",IF(OR(NOT(ISNUMBER($O846)),AND($P846&lt;&gt;"",NOT(ISNUMBER($P846))),$O846&lt;0,$O846&gt;'Settings'!$B$10,$P846&lt;0,$P846&gt;'Settings'!$B$10),"Invalid miles",IF($X846&gt;$W846,"COD collected exceeds amount","OK")))))))))))),"Review row")</f>
        <v/>
      </c>
    </row>
    <row r="847">
      <c r="A847" s="51" t="n"/>
      <c r="B847" s="26" t="n"/>
      <c r="C847" s="27" t="n"/>
      <c r="D847" s="26" t="n"/>
      <c r="E847" s="26" t="n"/>
      <c r="F847" s="28" t="n"/>
      <c r="G847" s="26" t="n"/>
      <c r="H847" s="26" t="n"/>
      <c r="I847" s="29" t="n"/>
      <c r="J847" s="30" t="n"/>
      <c r="K847" s="30" t="n"/>
      <c r="L847" s="26" t="n"/>
      <c r="M847" s="26" t="n"/>
      <c r="N847" s="27" t="n"/>
      <c r="O847" s="52" t="n"/>
      <c r="P847" s="52" t="n"/>
      <c r="Q847" s="30" t="n"/>
      <c r="R847" s="30" t="n"/>
      <c r="S847" s="30" t="n"/>
      <c r="T847" s="26" t="n"/>
      <c r="U847" s="26" t="n"/>
      <c r="V847" s="28" t="n"/>
      <c r="W847" s="32" t="n"/>
      <c r="X847" s="32" t="n"/>
      <c r="Y847" s="33">
        <f>IFERROR(IF(OR($R847="",$S847=""),"",ROUND(MOD($S847-$R847,1)*1440,0)),"")</f>
        <v/>
      </c>
      <c r="Z847" s="11">
        <f>IFERROR(IF(OR($T847&lt;&gt;"Delivered",$S847="",$K847=""),"",IF($S847&lt;=$K847,"Yes","No")),"")</f>
        <v/>
      </c>
      <c r="AA847" s="33">
        <f>IFERROR(IF(OR($T847&lt;&gt;"Delivered",$S847="",$K847=""),"",ROUND(MAX(0,($S847-$K847)*1440),0)),"")</f>
        <v/>
      </c>
      <c r="AB847" s="53">
        <f>IFERROR(IF(OR($P847="",$O847=""),"",$P847-$O847),"")</f>
        <v/>
      </c>
      <c r="AC847" s="35">
        <f>IFERROR(IF($P847="","",ROUND($P847*'Settings'!$B$6,2)),"")</f>
        <v/>
      </c>
      <c r="AD847" s="35">
        <f>IFERROR(IF($W847="","",MAX(0,$W847-IF($X847="",0,$X847))),"")</f>
        <v/>
      </c>
      <c r="AE847" s="16">
        <f>IFERROR(IF(COUNTA($A847:$X847)=0,"",IF(OR($A847="",$B847="",$C847="",$D847="",$E847="",$F847="",$G847="",$H847="",$I847="",$L847="",$M847="",$N847="",$T847=""),"Missing required field",IF(COUNTIFS($A$4:$A$1000,$A847,$B$4:$B$1000,$B847,$C$4:$C$1000,$C847)&gt;1,"Duplicate route stop",IF(OR($J847="",$K847=""),"Missing delivery window",IF($K847&lt;=$J847,"Invalid delivery window",IF(IFERROR(INDEX('Fleet Roster'!$C$4:$C$103,MATCH($L847,'Fleet Roster'!$A$4:$A$103,0)),"Not found")&lt;&gt;"Active","Driver not active",IF(IFERROR(INDEX('Fleet Roster'!$I$4:$I$103,MATCH($M847,'Fleet Roster'!$E$4:$E$103,0)),"Not found")&lt;&gt;"Active","Vehicle unavailable",IF(AND($T847="Delivered",OR($S847="",$P847="")),"Delivered row incomplete",IF(AND(OR($T847="Attempted",$T847="Exception"),$U847=""),"Missing exception code",IF(OR(NOT(ISNUMBER($N847)),$N847&lt;0,$N847&gt;'Settings'!$B$9),"Invalid package count",IF(OR(NOT(ISNUMBER($O847)),AND($P847&lt;&gt;"",NOT(ISNUMBER($P847))),$O847&lt;0,$O847&gt;'Settings'!$B$10,$P847&lt;0,$P847&gt;'Settings'!$B$10),"Invalid miles",IF($X847&gt;$W847,"COD collected exceeds amount","OK")))))))))))),"Review row")</f>
        <v/>
      </c>
    </row>
    <row r="848">
      <c r="A848" s="51" t="n"/>
      <c r="B848" s="26" t="n"/>
      <c r="C848" s="27" t="n"/>
      <c r="D848" s="26" t="n"/>
      <c r="E848" s="26" t="n"/>
      <c r="F848" s="28" t="n"/>
      <c r="G848" s="26" t="n"/>
      <c r="H848" s="26" t="n"/>
      <c r="I848" s="29" t="n"/>
      <c r="J848" s="30" t="n"/>
      <c r="K848" s="30" t="n"/>
      <c r="L848" s="26" t="n"/>
      <c r="M848" s="26" t="n"/>
      <c r="N848" s="27" t="n"/>
      <c r="O848" s="52" t="n"/>
      <c r="P848" s="52" t="n"/>
      <c r="Q848" s="30" t="n"/>
      <c r="R848" s="30" t="n"/>
      <c r="S848" s="30" t="n"/>
      <c r="T848" s="26" t="n"/>
      <c r="U848" s="26" t="n"/>
      <c r="V848" s="28" t="n"/>
      <c r="W848" s="32" t="n"/>
      <c r="X848" s="32" t="n"/>
      <c r="Y848" s="33">
        <f>IFERROR(IF(OR($R848="",$S848=""),"",ROUND(MOD($S848-$R848,1)*1440,0)),"")</f>
        <v/>
      </c>
      <c r="Z848" s="11">
        <f>IFERROR(IF(OR($T848&lt;&gt;"Delivered",$S848="",$K848=""),"",IF($S848&lt;=$K848,"Yes","No")),"")</f>
        <v/>
      </c>
      <c r="AA848" s="33">
        <f>IFERROR(IF(OR($T848&lt;&gt;"Delivered",$S848="",$K848=""),"",ROUND(MAX(0,($S848-$K848)*1440),0)),"")</f>
        <v/>
      </c>
      <c r="AB848" s="53">
        <f>IFERROR(IF(OR($P848="",$O848=""),"",$P848-$O848),"")</f>
        <v/>
      </c>
      <c r="AC848" s="35">
        <f>IFERROR(IF($P848="","",ROUND($P848*'Settings'!$B$6,2)),"")</f>
        <v/>
      </c>
      <c r="AD848" s="35">
        <f>IFERROR(IF($W848="","",MAX(0,$W848-IF($X848="",0,$X848))),"")</f>
        <v/>
      </c>
      <c r="AE848" s="16">
        <f>IFERROR(IF(COUNTA($A848:$X848)=0,"",IF(OR($A848="",$B848="",$C848="",$D848="",$E848="",$F848="",$G848="",$H848="",$I848="",$L848="",$M848="",$N848="",$T848=""),"Missing required field",IF(COUNTIFS($A$4:$A$1000,$A848,$B$4:$B$1000,$B848,$C$4:$C$1000,$C848)&gt;1,"Duplicate route stop",IF(OR($J848="",$K848=""),"Missing delivery window",IF($K848&lt;=$J848,"Invalid delivery window",IF(IFERROR(INDEX('Fleet Roster'!$C$4:$C$103,MATCH($L848,'Fleet Roster'!$A$4:$A$103,0)),"Not found")&lt;&gt;"Active","Driver not active",IF(IFERROR(INDEX('Fleet Roster'!$I$4:$I$103,MATCH($M848,'Fleet Roster'!$E$4:$E$103,0)),"Not found")&lt;&gt;"Active","Vehicle unavailable",IF(AND($T848="Delivered",OR($S848="",$P848="")),"Delivered row incomplete",IF(AND(OR($T848="Attempted",$T848="Exception"),$U848=""),"Missing exception code",IF(OR(NOT(ISNUMBER($N848)),$N848&lt;0,$N848&gt;'Settings'!$B$9),"Invalid package count",IF(OR(NOT(ISNUMBER($O848)),AND($P848&lt;&gt;"",NOT(ISNUMBER($P848))),$O848&lt;0,$O848&gt;'Settings'!$B$10,$P848&lt;0,$P848&gt;'Settings'!$B$10),"Invalid miles",IF($X848&gt;$W848,"COD collected exceeds amount","OK")))))))))))),"Review row")</f>
        <v/>
      </c>
    </row>
    <row r="849">
      <c r="A849" s="51" t="n"/>
      <c r="B849" s="26" t="n"/>
      <c r="C849" s="27" t="n"/>
      <c r="D849" s="26" t="n"/>
      <c r="E849" s="26" t="n"/>
      <c r="F849" s="28" t="n"/>
      <c r="G849" s="26" t="n"/>
      <c r="H849" s="26" t="n"/>
      <c r="I849" s="29" t="n"/>
      <c r="J849" s="30" t="n"/>
      <c r="K849" s="30" t="n"/>
      <c r="L849" s="26" t="n"/>
      <c r="M849" s="26" t="n"/>
      <c r="N849" s="27" t="n"/>
      <c r="O849" s="52" t="n"/>
      <c r="P849" s="52" t="n"/>
      <c r="Q849" s="30" t="n"/>
      <c r="R849" s="30" t="n"/>
      <c r="S849" s="30" t="n"/>
      <c r="T849" s="26" t="n"/>
      <c r="U849" s="26" t="n"/>
      <c r="V849" s="28" t="n"/>
      <c r="W849" s="32" t="n"/>
      <c r="X849" s="32" t="n"/>
      <c r="Y849" s="33">
        <f>IFERROR(IF(OR($R849="",$S849=""),"",ROUND(MOD($S849-$R849,1)*1440,0)),"")</f>
        <v/>
      </c>
      <c r="Z849" s="11">
        <f>IFERROR(IF(OR($T849&lt;&gt;"Delivered",$S849="",$K849=""),"",IF($S849&lt;=$K849,"Yes","No")),"")</f>
        <v/>
      </c>
      <c r="AA849" s="33">
        <f>IFERROR(IF(OR($T849&lt;&gt;"Delivered",$S849="",$K849=""),"",ROUND(MAX(0,($S849-$K849)*1440),0)),"")</f>
        <v/>
      </c>
      <c r="AB849" s="53">
        <f>IFERROR(IF(OR($P849="",$O849=""),"",$P849-$O849),"")</f>
        <v/>
      </c>
      <c r="AC849" s="35">
        <f>IFERROR(IF($P849="","",ROUND($P849*'Settings'!$B$6,2)),"")</f>
        <v/>
      </c>
      <c r="AD849" s="35">
        <f>IFERROR(IF($W849="","",MAX(0,$W849-IF($X849="",0,$X849))),"")</f>
        <v/>
      </c>
      <c r="AE849" s="16">
        <f>IFERROR(IF(COUNTA($A849:$X849)=0,"",IF(OR($A849="",$B849="",$C849="",$D849="",$E849="",$F849="",$G849="",$H849="",$I849="",$L849="",$M849="",$N849="",$T849=""),"Missing required field",IF(COUNTIFS($A$4:$A$1000,$A849,$B$4:$B$1000,$B849,$C$4:$C$1000,$C849)&gt;1,"Duplicate route stop",IF(OR($J849="",$K849=""),"Missing delivery window",IF($K849&lt;=$J849,"Invalid delivery window",IF(IFERROR(INDEX('Fleet Roster'!$C$4:$C$103,MATCH($L849,'Fleet Roster'!$A$4:$A$103,0)),"Not found")&lt;&gt;"Active","Driver not active",IF(IFERROR(INDEX('Fleet Roster'!$I$4:$I$103,MATCH($M849,'Fleet Roster'!$E$4:$E$103,0)),"Not found")&lt;&gt;"Active","Vehicle unavailable",IF(AND($T849="Delivered",OR($S849="",$P849="")),"Delivered row incomplete",IF(AND(OR($T849="Attempted",$T849="Exception"),$U849=""),"Missing exception code",IF(OR(NOT(ISNUMBER($N849)),$N849&lt;0,$N849&gt;'Settings'!$B$9),"Invalid package count",IF(OR(NOT(ISNUMBER($O849)),AND($P849&lt;&gt;"",NOT(ISNUMBER($P849))),$O849&lt;0,$O849&gt;'Settings'!$B$10,$P849&lt;0,$P849&gt;'Settings'!$B$10),"Invalid miles",IF($X849&gt;$W849,"COD collected exceeds amount","OK")))))))))))),"Review row")</f>
        <v/>
      </c>
    </row>
    <row r="850">
      <c r="A850" s="51" t="n"/>
      <c r="B850" s="26" t="n"/>
      <c r="C850" s="27" t="n"/>
      <c r="D850" s="26" t="n"/>
      <c r="E850" s="26" t="n"/>
      <c r="F850" s="28" t="n"/>
      <c r="G850" s="26" t="n"/>
      <c r="H850" s="26" t="n"/>
      <c r="I850" s="29" t="n"/>
      <c r="J850" s="30" t="n"/>
      <c r="K850" s="30" t="n"/>
      <c r="L850" s="26" t="n"/>
      <c r="M850" s="26" t="n"/>
      <c r="N850" s="27" t="n"/>
      <c r="O850" s="52" t="n"/>
      <c r="P850" s="52" t="n"/>
      <c r="Q850" s="30" t="n"/>
      <c r="R850" s="30" t="n"/>
      <c r="S850" s="30" t="n"/>
      <c r="T850" s="26" t="n"/>
      <c r="U850" s="26" t="n"/>
      <c r="V850" s="28" t="n"/>
      <c r="W850" s="32" t="n"/>
      <c r="X850" s="32" t="n"/>
      <c r="Y850" s="33">
        <f>IFERROR(IF(OR($R850="",$S850=""),"",ROUND(MOD($S850-$R850,1)*1440,0)),"")</f>
        <v/>
      </c>
      <c r="Z850" s="11">
        <f>IFERROR(IF(OR($T850&lt;&gt;"Delivered",$S850="",$K850=""),"",IF($S850&lt;=$K850,"Yes","No")),"")</f>
        <v/>
      </c>
      <c r="AA850" s="33">
        <f>IFERROR(IF(OR($T850&lt;&gt;"Delivered",$S850="",$K850=""),"",ROUND(MAX(0,($S850-$K850)*1440),0)),"")</f>
        <v/>
      </c>
      <c r="AB850" s="53">
        <f>IFERROR(IF(OR($P850="",$O850=""),"",$P850-$O850),"")</f>
        <v/>
      </c>
      <c r="AC850" s="35">
        <f>IFERROR(IF($P850="","",ROUND($P850*'Settings'!$B$6,2)),"")</f>
        <v/>
      </c>
      <c r="AD850" s="35">
        <f>IFERROR(IF($W850="","",MAX(0,$W850-IF($X850="",0,$X850))),"")</f>
        <v/>
      </c>
      <c r="AE850" s="16">
        <f>IFERROR(IF(COUNTA($A850:$X850)=0,"",IF(OR($A850="",$B850="",$C850="",$D850="",$E850="",$F850="",$G850="",$H850="",$I850="",$L850="",$M850="",$N850="",$T850=""),"Missing required field",IF(COUNTIFS($A$4:$A$1000,$A850,$B$4:$B$1000,$B850,$C$4:$C$1000,$C850)&gt;1,"Duplicate route stop",IF(OR($J850="",$K850=""),"Missing delivery window",IF($K850&lt;=$J850,"Invalid delivery window",IF(IFERROR(INDEX('Fleet Roster'!$C$4:$C$103,MATCH($L850,'Fleet Roster'!$A$4:$A$103,0)),"Not found")&lt;&gt;"Active","Driver not active",IF(IFERROR(INDEX('Fleet Roster'!$I$4:$I$103,MATCH($M850,'Fleet Roster'!$E$4:$E$103,0)),"Not found")&lt;&gt;"Active","Vehicle unavailable",IF(AND($T850="Delivered",OR($S850="",$P850="")),"Delivered row incomplete",IF(AND(OR($T850="Attempted",$T850="Exception"),$U850=""),"Missing exception code",IF(OR(NOT(ISNUMBER($N850)),$N850&lt;0,$N850&gt;'Settings'!$B$9),"Invalid package count",IF(OR(NOT(ISNUMBER($O850)),AND($P850&lt;&gt;"",NOT(ISNUMBER($P850))),$O850&lt;0,$O850&gt;'Settings'!$B$10,$P850&lt;0,$P850&gt;'Settings'!$B$10),"Invalid miles",IF($X850&gt;$W850,"COD collected exceeds amount","OK")))))))))))),"Review row")</f>
        <v/>
      </c>
    </row>
    <row r="851">
      <c r="A851" s="51" t="n"/>
      <c r="B851" s="26" t="n"/>
      <c r="C851" s="27" t="n"/>
      <c r="D851" s="26" t="n"/>
      <c r="E851" s="26" t="n"/>
      <c r="F851" s="28" t="n"/>
      <c r="G851" s="26" t="n"/>
      <c r="H851" s="26" t="n"/>
      <c r="I851" s="29" t="n"/>
      <c r="J851" s="30" t="n"/>
      <c r="K851" s="30" t="n"/>
      <c r="L851" s="26" t="n"/>
      <c r="M851" s="26" t="n"/>
      <c r="N851" s="27" t="n"/>
      <c r="O851" s="52" t="n"/>
      <c r="P851" s="52" t="n"/>
      <c r="Q851" s="30" t="n"/>
      <c r="R851" s="30" t="n"/>
      <c r="S851" s="30" t="n"/>
      <c r="T851" s="26" t="n"/>
      <c r="U851" s="26" t="n"/>
      <c r="V851" s="28" t="n"/>
      <c r="W851" s="32" t="n"/>
      <c r="X851" s="32" t="n"/>
      <c r="Y851" s="33">
        <f>IFERROR(IF(OR($R851="",$S851=""),"",ROUND(MOD($S851-$R851,1)*1440,0)),"")</f>
        <v/>
      </c>
      <c r="Z851" s="11">
        <f>IFERROR(IF(OR($T851&lt;&gt;"Delivered",$S851="",$K851=""),"",IF($S851&lt;=$K851,"Yes","No")),"")</f>
        <v/>
      </c>
      <c r="AA851" s="33">
        <f>IFERROR(IF(OR($T851&lt;&gt;"Delivered",$S851="",$K851=""),"",ROUND(MAX(0,($S851-$K851)*1440),0)),"")</f>
        <v/>
      </c>
      <c r="AB851" s="53">
        <f>IFERROR(IF(OR($P851="",$O851=""),"",$P851-$O851),"")</f>
        <v/>
      </c>
      <c r="AC851" s="35">
        <f>IFERROR(IF($P851="","",ROUND($P851*'Settings'!$B$6,2)),"")</f>
        <v/>
      </c>
      <c r="AD851" s="35">
        <f>IFERROR(IF($W851="","",MAX(0,$W851-IF($X851="",0,$X851))),"")</f>
        <v/>
      </c>
      <c r="AE851" s="16">
        <f>IFERROR(IF(COUNTA($A851:$X851)=0,"",IF(OR($A851="",$B851="",$C851="",$D851="",$E851="",$F851="",$G851="",$H851="",$I851="",$L851="",$M851="",$N851="",$T851=""),"Missing required field",IF(COUNTIFS($A$4:$A$1000,$A851,$B$4:$B$1000,$B851,$C$4:$C$1000,$C851)&gt;1,"Duplicate route stop",IF(OR($J851="",$K851=""),"Missing delivery window",IF($K851&lt;=$J851,"Invalid delivery window",IF(IFERROR(INDEX('Fleet Roster'!$C$4:$C$103,MATCH($L851,'Fleet Roster'!$A$4:$A$103,0)),"Not found")&lt;&gt;"Active","Driver not active",IF(IFERROR(INDEX('Fleet Roster'!$I$4:$I$103,MATCH($M851,'Fleet Roster'!$E$4:$E$103,0)),"Not found")&lt;&gt;"Active","Vehicle unavailable",IF(AND($T851="Delivered",OR($S851="",$P851="")),"Delivered row incomplete",IF(AND(OR($T851="Attempted",$T851="Exception"),$U851=""),"Missing exception code",IF(OR(NOT(ISNUMBER($N851)),$N851&lt;0,$N851&gt;'Settings'!$B$9),"Invalid package count",IF(OR(NOT(ISNUMBER($O851)),AND($P851&lt;&gt;"",NOT(ISNUMBER($P851))),$O851&lt;0,$O851&gt;'Settings'!$B$10,$P851&lt;0,$P851&gt;'Settings'!$B$10),"Invalid miles",IF($X851&gt;$W851,"COD collected exceeds amount","OK")))))))))))),"Review row")</f>
        <v/>
      </c>
    </row>
    <row r="852">
      <c r="A852" s="51" t="n"/>
      <c r="B852" s="26" t="n"/>
      <c r="C852" s="27" t="n"/>
      <c r="D852" s="26" t="n"/>
      <c r="E852" s="26" t="n"/>
      <c r="F852" s="28" t="n"/>
      <c r="G852" s="26" t="n"/>
      <c r="H852" s="26" t="n"/>
      <c r="I852" s="29" t="n"/>
      <c r="J852" s="30" t="n"/>
      <c r="K852" s="30" t="n"/>
      <c r="L852" s="26" t="n"/>
      <c r="M852" s="26" t="n"/>
      <c r="N852" s="27" t="n"/>
      <c r="O852" s="52" t="n"/>
      <c r="P852" s="52" t="n"/>
      <c r="Q852" s="30" t="n"/>
      <c r="R852" s="30" t="n"/>
      <c r="S852" s="30" t="n"/>
      <c r="T852" s="26" t="n"/>
      <c r="U852" s="26" t="n"/>
      <c r="V852" s="28" t="n"/>
      <c r="W852" s="32" t="n"/>
      <c r="X852" s="32" t="n"/>
      <c r="Y852" s="33">
        <f>IFERROR(IF(OR($R852="",$S852=""),"",ROUND(MOD($S852-$R852,1)*1440,0)),"")</f>
        <v/>
      </c>
      <c r="Z852" s="11">
        <f>IFERROR(IF(OR($T852&lt;&gt;"Delivered",$S852="",$K852=""),"",IF($S852&lt;=$K852,"Yes","No")),"")</f>
        <v/>
      </c>
      <c r="AA852" s="33">
        <f>IFERROR(IF(OR($T852&lt;&gt;"Delivered",$S852="",$K852=""),"",ROUND(MAX(0,($S852-$K852)*1440),0)),"")</f>
        <v/>
      </c>
      <c r="AB852" s="53">
        <f>IFERROR(IF(OR($P852="",$O852=""),"",$P852-$O852),"")</f>
        <v/>
      </c>
      <c r="AC852" s="35">
        <f>IFERROR(IF($P852="","",ROUND($P852*'Settings'!$B$6,2)),"")</f>
        <v/>
      </c>
      <c r="AD852" s="35">
        <f>IFERROR(IF($W852="","",MAX(0,$W852-IF($X852="",0,$X852))),"")</f>
        <v/>
      </c>
      <c r="AE852" s="16">
        <f>IFERROR(IF(COUNTA($A852:$X852)=0,"",IF(OR($A852="",$B852="",$C852="",$D852="",$E852="",$F852="",$G852="",$H852="",$I852="",$L852="",$M852="",$N852="",$T852=""),"Missing required field",IF(COUNTIFS($A$4:$A$1000,$A852,$B$4:$B$1000,$B852,$C$4:$C$1000,$C852)&gt;1,"Duplicate route stop",IF(OR($J852="",$K852=""),"Missing delivery window",IF($K852&lt;=$J852,"Invalid delivery window",IF(IFERROR(INDEX('Fleet Roster'!$C$4:$C$103,MATCH($L852,'Fleet Roster'!$A$4:$A$103,0)),"Not found")&lt;&gt;"Active","Driver not active",IF(IFERROR(INDEX('Fleet Roster'!$I$4:$I$103,MATCH($M852,'Fleet Roster'!$E$4:$E$103,0)),"Not found")&lt;&gt;"Active","Vehicle unavailable",IF(AND($T852="Delivered",OR($S852="",$P852="")),"Delivered row incomplete",IF(AND(OR($T852="Attempted",$T852="Exception"),$U852=""),"Missing exception code",IF(OR(NOT(ISNUMBER($N852)),$N852&lt;0,$N852&gt;'Settings'!$B$9),"Invalid package count",IF(OR(NOT(ISNUMBER($O852)),AND($P852&lt;&gt;"",NOT(ISNUMBER($P852))),$O852&lt;0,$O852&gt;'Settings'!$B$10,$P852&lt;0,$P852&gt;'Settings'!$B$10),"Invalid miles",IF($X852&gt;$W852,"COD collected exceeds amount","OK")))))))))))),"Review row")</f>
        <v/>
      </c>
    </row>
    <row r="853">
      <c r="A853" s="51" t="n"/>
      <c r="B853" s="26" t="n"/>
      <c r="C853" s="27" t="n"/>
      <c r="D853" s="26" t="n"/>
      <c r="E853" s="26" t="n"/>
      <c r="F853" s="28" t="n"/>
      <c r="G853" s="26" t="n"/>
      <c r="H853" s="26" t="n"/>
      <c r="I853" s="29" t="n"/>
      <c r="J853" s="30" t="n"/>
      <c r="K853" s="30" t="n"/>
      <c r="L853" s="26" t="n"/>
      <c r="M853" s="26" t="n"/>
      <c r="N853" s="27" t="n"/>
      <c r="O853" s="52" t="n"/>
      <c r="P853" s="52" t="n"/>
      <c r="Q853" s="30" t="n"/>
      <c r="R853" s="30" t="n"/>
      <c r="S853" s="30" t="n"/>
      <c r="T853" s="26" t="n"/>
      <c r="U853" s="26" t="n"/>
      <c r="V853" s="28" t="n"/>
      <c r="W853" s="32" t="n"/>
      <c r="X853" s="32" t="n"/>
      <c r="Y853" s="33">
        <f>IFERROR(IF(OR($R853="",$S853=""),"",ROUND(MOD($S853-$R853,1)*1440,0)),"")</f>
        <v/>
      </c>
      <c r="Z853" s="11">
        <f>IFERROR(IF(OR($T853&lt;&gt;"Delivered",$S853="",$K853=""),"",IF($S853&lt;=$K853,"Yes","No")),"")</f>
        <v/>
      </c>
      <c r="AA853" s="33">
        <f>IFERROR(IF(OR($T853&lt;&gt;"Delivered",$S853="",$K853=""),"",ROUND(MAX(0,($S853-$K853)*1440),0)),"")</f>
        <v/>
      </c>
      <c r="AB853" s="53">
        <f>IFERROR(IF(OR($P853="",$O853=""),"",$P853-$O853),"")</f>
        <v/>
      </c>
      <c r="AC853" s="35">
        <f>IFERROR(IF($P853="","",ROUND($P853*'Settings'!$B$6,2)),"")</f>
        <v/>
      </c>
      <c r="AD853" s="35">
        <f>IFERROR(IF($W853="","",MAX(0,$W853-IF($X853="",0,$X853))),"")</f>
        <v/>
      </c>
      <c r="AE853" s="16">
        <f>IFERROR(IF(COUNTA($A853:$X853)=0,"",IF(OR($A853="",$B853="",$C853="",$D853="",$E853="",$F853="",$G853="",$H853="",$I853="",$L853="",$M853="",$N853="",$T853=""),"Missing required field",IF(COUNTIFS($A$4:$A$1000,$A853,$B$4:$B$1000,$B853,$C$4:$C$1000,$C853)&gt;1,"Duplicate route stop",IF(OR($J853="",$K853=""),"Missing delivery window",IF($K853&lt;=$J853,"Invalid delivery window",IF(IFERROR(INDEX('Fleet Roster'!$C$4:$C$103,MATCH($L853,'Fleet Roster'!$A$4:$A$103,0)),"Not found")&lt;&gt;"Active","Driver not active",IF(IFERROR(INDEX('Fleet Roster'!$I$4:$I$103,MATCH($M853,'Fleet Roster'!$E$4:$E$103,0)),"Not found")&lt;&gt;"Active","Vehicle unavailable",IF(AND($T853="Delivered",OR($S853="",$P853="")),"Delivered row incomplete",IF(AND(OR($T853="Attempted",$T853="Exception"),$U853=""),"Missing exception code",IF(OR(NOT(ISNUMBER($N853)),$N853&lt;0,$N853&gt;'Settings'!$B$9),"Invalid package count",IF(OR(NOT(ISNUMBER($O853)),AND($P853&lt;&gt;"",NOT(ISNUMBER($P853))),$O853&lt;0,$O853&gt;'Settings'!$B$10,$P853&lt;0,$P853&gt;'Settings'!$B$10),"Invalid miles",IF($X853&gt;$W853,"COD collected exceeds amount","OK")))))))))))),"Review row")</f>
        <v/>
      </c>
    </row>
    <row r="854">
      <c r="A854" s="51" t="n"/>
      <c r="B854" s="26" t="n"/>
      <c r="C854" s="27" t="n"/>
      <c r="D854" s="26" t="n"/>
      <c r="E854" s="26" t="n"/>
      <c r="F854" s="28" t="n"/>
      <c r="G854" s="26" t="n"/>
      <c r="H854" s="26" t="n"/>
      <c r="I854" s="29" t="n"/>
      <c r="J854" s="30" t="n"/>
      <c r="K854" s="30" t="n"/>
      <c r="L854" s="26" t="n"/>
      <c r="M854" s="26" t="n"/>
      <c r="N854" s="27" t="n"/>
      <c r="O854" s="52" t="n"/>
      <c r="P854" s="52" t="n"/>
      <c r="Q854" s="30" t="n"/>
      <c r="R854" s="30" t="n"/>
      <c r="S854" s="30" t="n"/>
      <c r="T854" s="26" t="n"/>
      <c r="U854" s="26" t="n"/>
      <c r="V854" s="28" t="n"/>
      <c r="W854" s="32" t="n"/>
      <c r="X854" s="32" t="n"/>
      <c r="Y854" s="33">
        <f>IFERROR(IF(OR($R854="",$S854=""),"",ROUND(MOD($S854-$R854,1)*1440,0)),"")</f>
        <v/>
      </c>
      <c r="Z854" s="11">
        <f>IFERROR(IF(OR($T854&lt;&gt;"Delivered",$S854="",$K854=""),"",IF($S854&lt;=$K854,"Yes","No")),"")</f>
        <v/>
      </c>
      <c r="AA854" s="33">
        <f>IFERROR(IF(OR($T854&lt;&gt;"Delivered",$S854="",$K854=""),"",ROUND(MAX(0,($S854-$K854)*1440),0)),"")</f>
        <v/>
      </c>
      <c r="AB854" s="53">
        <f>IFERROR(IF(OR($P854="",$O854=""),"",$P854-$O854),"")</f>
        <v/>
      </c>
      <c r="AC854" s="35">
        <f>IFERROR(IF($P854="","",ROUND($P854*'Settings'!$B$6,2)),"")</f>
        <v/>
      </c>
      <c r="AD854" s="35">
        <f>IFERROR(IF($W854="","",MAX(0,$W854-IF($X854="",0,$X854))),"")</f>
        <v/>
      </c>
      <c r="AE854" s="16">
        <f>IFERROR(IF(COUNTA($A854:$X854)=0,"",IF(OR($A854="",$B854="",$C854="",$D854="",$E854="",$F854="",$G854="",$H854="",$I854="",$L854="",$M854="",$N854="",$T854=""),"Missing required field",IF(COUNTIFS($A$4:$A$1000,$A854,$B$4:$B$1000,$B854,$C$4:$C$1000,$C854)&gt;1,"Duplicate route stop",IF(OR($J854="",$K854=""),"Missing delivery window",IF($K854&lt;=$J854,"Invalid delivery window",IF(IFERROR(INDEX('Fleet Roster'!$C$4:$C$103,MATCH($L854,'Fleet Roster'!$A$4:$A$103,0)),"Not found")&lt;&gt;"Active","Driver not active",IF(IFERROR(INDEX('Fleet Roster'!$I$4:$I$103,MATCH($M854,'Fleet Roster'!$E$4:$E$103,0)),"Not found")&lt;&gt;"Active","Vehicle unavailable",IF(AND($T854="Delivered",OR($S854="",$P854="")),"Delivered row incomplete",IF(AND(OR($T854="Attempted",$T854="Exception"),$U854=""),"Missing exception code",IF(OR(NOT(ISNUMBER($N854)),$N854&lt;0,$N854&gt;'Settings'!$B$9),"Invalid package count",IF(OR(NOT(ISNUMBER($O854)),AND($P854&lt;&gt;"",NOT(ISNUMBER($P854))),$O854&lt;0,$O854&gt;'Settings'!$B$10,$P854&lt;0,$P854&gt;'Settings'!$B$10),"Invalid miles",IF($X854&gt;$W854,"COD collected exceeds amount","OK")))))))))))),"Review row")</f>
        <v/>
      </c>
    </row>
    <row r="855">
      <c r="A855" s="51" t="n"/>
      <c r="B855" s="26" t="n"/>
      <c r="C855" s="27" t="n"/>
      <c r="D855" s="26" t="n"/>
      <c r="E855" s="26" t="n"/>
      <c r="F855" s="28" t="n"/>
      <c r="G855" s="26" t="n"/>
      <c r="H855" s="26" t="n"/>
      <c r="I855" s="29" t="n"/>
      <c r="J855" s="30" t="n"/>
      <c r="K855" s="30" t="n"/>
      <c r="L855" s="26" t="n"/>
      <c r="M855" s="26" t="n"/>
      <c r="N855" s="27" t="n"/>
      <c r="O855" s="52" t="n"/>
      <c r="P855" s="52" t="n"/>
      <c r="Q855" s="30" t="n"/>
      <c r="R855" s="30" t="n"/>
      <c r="S855" s="30" t="n"/>
      <c r="T855" s="26" t="n"/>
      <c r="U855" s="26" t="n"/>
      <c r="V855" s="28" t="n"/>
      <c r="W855" s="32" t="n"/>
      <c r="X855" s="32" t="n"/>
      <c r="Y855" s="33">
        <f>IFERROR(IF(OR($R855="",$S855=""),"",ROUND(MOD($S855-$R855,1)*1440,0)),"")</f>
        <v/>
      </c>
      <c r="Z855" s="11">
        <f>IFERROR(IF(OR($T855&lt;&gt;"Delivered",$S855="",$K855=""),"",IF($S855&lt;=$K855,"Yes","No")),"")</f>
        <v/>
      </c>
      <c r="AA855" s="33">
        <f>IFERROR(IF(OR($T855&lt;&gt;"Delivered",$S855="",$K855=""),"",ROUND(MAX(0,($S855-$K855)*1440),0)),"")</f>
        <v/>
      </c>
      <c r="AB855" s="53">
        <f>IFERROR(IF(OR($P855="",$O855=""),"",$P855-$O855),"")</f>
        <v/>
      </c>
      <c r="AC855" s="35">
        <f>IFERROR(IF($P855="","",ROUND($P855*'Settings'!$B$6,2)),"")</f>
        <v/>
      </c>
      <c r="AD855" s="35">
        <f>IFERROR(IF($W855="","",MAX(0,$W855-IF($X855="",0,$X855))),"")</f>
        <v/>
      </c>
      <c r="AE855" s="16">
        <f>IFERROR(IF(COUNTA($A855:$X855)=0,"",IF(OR($A855="",$B855="",$C855="",$D855="",$E855="",$F855="",$G855="",$H855="",$I855="",$L855="",$M855="",$N855="",$T855=""),"Missing required field",IF(COUNTIFS($A$4:$A$1000,$A855,$B$4:$B$1000,$B855,$C$4:$C$1000,$C855)&gt;1,"Duplicate route stop",IF(OR($J855="",$K855=""),"Missing delivery window",IF($K855&lt;=$J855,"Invalid delivery window",IF(IFERROR(INDEX('Fleet Roster'!$C$4:$C$103,MATCH($L855,'Fleet Roster'!$A$4:$A$103,0)),"Not found")&lt;&gt;"Active","Driver not active",IF(IFERROR(INDEX('Fleet Roster'!$I$4:$I$103,MATCH($M855,'Fleet Roster'!$E$4:$E$103,0)),"Not found")&lt;&gt;"Active","Vehicle unavailable",IF(AND($T855="Delivered",OR($S855="",$P855="")),"Delivered row incomplete",IF(AND(OR($T855="Attempted",$T855="Exception"),$U855=""),"Missing exception code",IF(OR(NOT(ISNUMBER($N855)),$N855&lt;0,$N855&gt;'Settings'!$B$9),"Invalid package count",IF(OR(NOT(ISNUMBER($O855)),AND($P855&lt;&gt;"",NOT(ISNUMBER($P855))),$O855&lt;0,$O855&gt;'Settings'!$B$10,$P855&lt;0,$P855&gt;'Settings'!$B$10),"Invalid miles",IF($X855&gt;$W855,"COD collected exceeds amount","OK")))))))))))),"Review row")</f>
        <v/>
      </c>
    </row>
    <row r="856">
      <c r="A856" s="51" t="n"/>
      <c r="B856" s="26" t="n"/>
      <c r="C856" s="27" t="n"/>
      <c r="D856" s="26" t="n"/>
      <c r="E856" s="26" t="n"/>
      <c r="F856" s="28" t="n"/>
      <c r="G856" s="26" t="n"/>
      <c r="H856" s="26" t="n"/>
      <c r="I856" s="29" t="n"/>
      <c r="J856" s="30" t="n"/>
      <c r="K856" s="30" t="n"/>
      <c r="L856" s="26" t="n"/>
      <c r="M856" s="26" t="n"/>
      <c r="N856" s="27" t="n"/>
      <c r="O856" s="52" t="n"/>
      <c r="P856" s="52" t="n"/>
      <c r="Q856" s="30" t="n"/>
      <c r="R856" s="30" t="n"/>
      <c r="S856" s="30" t="n"/>
      <c r="T856" s="26" t="n"/>
      <c r="U856" s="26" t="n"/>
      <c r="V856" s="28" t="n"/>
      <c r="W856" s="32" t="n"/>
      <c r="X856" s="32" t="n"/>
      <c r="Y856" s="33">
        <f>IFERROR(IF(OR($R856="",$S856=""),"",ROUND(MOD($S856-$R856,1)*1440,0)),"")</f>
        <v/>
      </c>
      <c r="Z856" s="11">
        <f>IFERROR(IF(OR($T856&lt;&gt;"Delivered",$S856="",$K856=""),"",IF($S856&lt;=$K856,"Yes","No")),"")</f>
        <v/>
      </c>
      <c r="AA856" s="33">
        <f>IFERROR(IF(OR($T856&lt;&gt;"Delivered",$S856="",$K856=""),"",ROUND(MAX(0,($S856-$K856)*1440),0)),"")</f>
        <v/>
      </c>
      <c r="AB856" s="53">
        <f>IFERROR(IF(OR($P856="",$O856=""),"",$P856-$O856),"")</f>
        <v/>
      </c>
      <c r="AC856" s="35">
        <f>IFERROR(IF($P856="","",ROUND($P856*'Settings'!$B$6,2)),"")</f>
        <v/>
      </c>
      <c r="AD856" s="35">
        <f>IFERROR(IF($W856="","",MAX(0,$W856-IF($X856="",0,$X856))),"")</f>
        <v/>
      </c>
      <c r="AE856" s="16">
        <f>IFERROR(IF(COUNTA($A856:$X856)=0,"",IF(OR($A856="",$B856="",$C856="",$D856="",$E856="",$F856="",$G856="",$H856="",$I856="",$L856="",$M856="",$N856="",$T856=""),"Missing required field",IF(COUNTIFS($A$4:$A$1000,$A856,$B$4:$B$1000,$B856,$C$4:$C$1000,$C856)&gt;1,"Duplicate route stop",IF(OR($J856="",$K856=""),"Missing delivery window",IF($K856&lt;=$J856,"Invalid delivery window",IF(IFERROR(INDEX('Fleet Roster'!$C$4:$C$103,MATCH($L856,'Fleet Roster'!$A$4:$A$103,0)),"Not found")&lt;&gt;"Active","Driver not active",IF(IFERROR(INDEX('Fleet Roster'!$I$4:$I$103,MATCH($M856,'Fleet Roster'!$E$4:$E$103,0)),"Not found")&lt;&gt;"Active","Vehicle unavailable",IF(AND($T856="Delivered",OR($S856="",$P856="")),"Delivered row incomplete",IF(AND(OR($T856="Attempted",$T856="Exception"),$U856=""),"Missing exception code",IF(OR(NOT(ISNUMBER($N856)),$N856&lt;0,$N856&gt;'Settings'!$B$9),"Invalid package count",IF(OR(NOT(ISNUMBER($O856)),AND($P856&lt;&gt;"",NOT(ISNUMBER($P856))),$O856&lt;0,$O856&gt;'Settings'!$B$10,$P856&lt;0,$P856&gt;'Settings'!$B$10),"Invalid miles",IF($X856&gt;$W856,"COD collected exceeds amount","OK")))))))))))),"Review row")</f>
        <v/>
      </c>
    </row>
    <row r="857">
      <c r="A857" s="51" t="n"/>
      <c r="B857" s="26" t="n"/>
      <c r="C857" s="27" t="n"/>
      <c r="D857" s="26" t="n"/>
      <c r="E857" s="26" t="n"/>
      <c r="F857" s="28" t="n"/>
      <c r="G857" s="26" t="n"/>
      <c r="H857" s="26" t="n"/>
      <c r="I857" s="29" t="n"/>
      <c r="J857" s="30" t="n"/>
      <c r="K857" s="30" t="n"/>
      <c r="L857" s="26" t="n"/>
      <c r="M857" s="26" t="n"/>
      <c r="N857" s="27" t="n"/>
      <c r="O857" s="52" t="n"/>
      <c r="P857" s="52" t="n"/>
      <c r="Q857" s="30" t="n"/>
      <c r="R857" s="30" t="n"/>
      <c r="S857" s="30" t="n"/>
      <c r="T857" s="26" t="n"/>
      <c r="U857" s="26" t="n"/>
      <c r="V857" s="28" t="n"/>
      <c r="W857" s="32" t="n"/>
      <c r="X857" s="32" t="n"/>
      <c r="Y857" s="33">
        <f>IFERROR(IF(OR($R857="",$S857=""),"",ROUND(MOD($S857-$R857,1)*1440,0)),"")</f>
        <v/>
      </c>
      <c r="Z857" s="11">
        <f>IFERROR(IF(OR($T857&lt;&gt;"Delivered",$S857="",$K857=""),"",IF($S857&lt;=$K857,"Yes","No")),"")</f>
        <v/>
      </c>
      <c r="AA857" s="33">
        <f>IFERROR(IF(OR($T857&lt;&gt;"Delivered",$S857="",$K857=""),"",ROUND(MAX(0,($S857-$K857)*1440),0)),"")</f>
        <v/>
      </c>
      <c r="AB857" s="53">
        <f>IFERROR(IF(OR($P857="",$O857=""),"",$P857-$O857),"")</f>
        <v/>
      </c>
      <c r="AC857" s="35">
        <f>IFERROR(IF($P857="","",ROUND($P857*'Settings'!$B$6,2)),"")</f>
        <v/>
      </c>
      <c r="AD857" s="35">
        <f>IFERROR(IF($W857="","",MAX(0,$W857-IF($X857="",0,$X857))),"")</f>
        <v/>
      </c>
      <c r="AE857" s="16">
        <f>IFERROR(IF(COUNTA($A857:$X857)=0,"",IF(OR($A857="",$B857="",$C857="",$D857="",$E857="",$F857="",$G857="",$H857="",$I857="",$L857="",$M857="",$N857="",$T857=""),"Missing required field",IF(COUNTIFS($A$4:$A$1000,$A857,$B$4:$B$1000,$B857,$C$4:$C$1000,$C857)&gt;1,"Duplicate route stop",IF(OR($J857="",$K857=""),"Missing delivery window",IF($K857&lt;=$J857,"Invalid delivery window",IF(IFERROR(INDEX('Fleet Roster'!$C$4:$C$103,MATCH($L857,'Fleet Roster'!$A$4:$A$103,0)),"Not found")&lt;&gt;"Active","Driver not active",IF(IFERROR(INDEX('Fleet Roster'!$I$4:$I$103,MATCH($M857,'Fleet Roster'!$E$4:$E$103,0)),"Not found")&lt;&gt;"Active","Vehicle unavailable",IF(AND($T857="Delivered",OR($S857="",$P857="")),"Delivered row incomplete",IF(AND(OR($T857="Attempted",$T857="Exception"),$U857=""),"Missing exception code",IF(OR(NOT(ISNUMBER($N857)),$N857&lt;0,$N857&gt;'Settings'!$B$9),"Invalid package count",IF(OR(NOT(ISNUMBER($O857)),AND($P857&lt;&gt;"",NOT(ISNUMBER($P857))),$O857&lt;0,$O857&gt;'Settings'!$B$10,$P857&lt;0,$P857&gt;'Settings'!$B$10),"Invalid miles",IF($X857&gt;$W857,"COD collected exceeds amount","OK")))))))))))),"Review row")</f>
        <v/>
      </c>
    </row>
    <row r="858">
      <c r="A858" s="51" t="n"/>
      <c r="B858" s="26" t="n"/>
      <c r="C858" s="27" t="n"/>
      <c r="D858" s="26" t="n"/>
      <c r="E858" s="26" t="n"/>
      <c r="F858" s="28" t="n"/>
      <c r="G858" s="26" t="n"/>
      <c r="H858" s="26" t="n"/>
      <c r="I858" s="29" t="n"/>
      <c r="J858" s="30" t="n"/>
      <c r="K858" s="30" t="n"/>
      <c r="L858" s="26" t="n"/>
      <c r="M858" s="26" t="n"/>
      <c r="N858" s="27" t="n"/>
      <c r="O858" s="52" t="n"/>
      <c r="P858" s="52" t="n"/>
      <c r="Q858" s="30" t="n"/>
      <c r="R858" s="30" t="n"/>
      <c r="S858" s="30" t="n"/>
      <c r="T858" s="26" t="n"/>
      <c r="U858" s="26" t="n"/>
      <c r="V858" s="28" t="n"/>
      <c r="W858" s="32" t="n"/>
      <c r="X858" s="32" t="n"/>
      <c r="Y858" s="33">
        <f>IFERROR(IF(OR($R858="",$S858=""),"",ROUND(MOD($S858-$R858,1)*1440,0)),"")</f>
        <v/>
      </c>
      <c r="Z858" s="11">
        <f>IFERROR(IF(OR($T858&lt;&gt;"Delivered",$S858="",$K858=""),"",IF($S858&lt;=$K858,"Yes","No")),"")</f>
        <v/>
      </c>
      <c r="AA858" s="33">
        <f>IFERROR(IF(OR($T858&lt;&gt;"Delivered",$S858="",$K858=""),"",ROUND(MAX(0,($S858-$K858)*1440),0)),"")</f>
        <v/>
      </c>
      <c r="AB858" s="53">
        <f>IFERROR(IF(OR($P858="",$O858=""),"",$P858-$O858),"")</f>
        <v/>
      </c>
      <c r="AC858" s="35">
        <f>IFERROR(IF($P858="","",ROUND($P858*'Settings'!$B$6,2)),"")</f>
        <v/>
      </c>
      <c r="AD858" s="35">
        <f>IFERROR(IF($W858="","",MAX(0,$W858-IF($X858="",0,$X858))),"")</f>
        <v/>
      </c>
      <c r="AE858" s="16">
        <f>IFERROR(IF(COUNTA($A858:$X858)=0,"",IF(OR($A858="",$B858="",$C858="",$D858="",$E858="",$F858="",$G858="",$H858="",$I858="",$L858="",$M858="",$N858="",$T858=""),"Missing required field",IF(COUNTIFS($A$4:$A$1000,$A858,$B$4:$B$1000,$B858,$C$4:$C$1000,$C858)&gt;1,"Duplicate route stop",IF(OR($J858="",$K858=""),"Missing delivery window",IF($K858&lt;=$J858,"Invalid delivery window",IF(IFERROR(INDEX('Fleet Roster'!$C$4:$C$103,MATCH($L858,'Fleet Roster'!$A$4:$A$103,0)),"Not found")&lt;&gt;"Active","Driver not active",IF(IFERROR(INDEX('Fleet Roster'!$I$4:$I$103,MATCH($M858,'Fleet Roster'!$E$4:$E$103,0)),"Not found")&lt;&gt;"Active","Vehicle unavailable",IF(AND($T858="Delivered",OR($S858="",$P858="")),"Delivered row incomplete",IF(AND(OR($T858="Attempted",$T858="Exception"),$U858=""),"Missing exception code",IF(OR(NOT(ISNUMBER($N858)),$N858&lt;0,$N858&gt;'Settings'!$B$9),"Invalid package count",IF(OR(NOT(ISNUMBER($O858)),AND($P858&lt;&gt;"",NOT(ISNUMBER($P858))),$O858&lt;0,$O858&gt;'Settings'!$B$10,$P858&lt;0,$P858&gt;'Settings'!$B$10),"Invalid miles",IF($X858&gt;$W858,"COD collected exceeds amount","OK")))))))))))),"Review row")</f>
        <v/>
      </c>
    </row>
    <row r="859">
      <c r="A859" s="51" t="n"/>
      <c r="B859" s="26" t="n"/>
      <c r="C859" s="27" t="n"/>
      <c r="D859" s="26" t="n"/>
      <c r="E859" s="26" t="n"/>
      <c r="F859" s="28" t="n"/>
      <c r="G859" s="26" t="n"/>
      <c r="H859" s="26" t="n"/>
      <c r="I859" s="29" t="n"/>
      <c r="J859" s="30" t="n"/>
      <c r="K859" s="30" t="n"/>
      <c r="L859" s="26" t="n"/>
      <c r="M859" s="26" t="n"/>
      <c r="N859" s="27" t="n"/>
      <c r="O859" s="52" t="n"/>
      <c r="P859" s="52" t="n"/>
      <c r="Q859" s="30" t="n"/>
      <c r="R859" s="30" t="n"/>
      <c r="S859" s="30" t="n"/>
      <c r="T859" s="26" t="n"/>
      <c r="U859" s="26" t="n"/>
      <c r="V859" s="28" t="n"/>
      <c r="W859" s="32" t="n"/>
      <c r="X859" s="32" t="n"/>
      <c r="Y859" s="33">
        <f>IFERROR(IF(OR($R859="",$S859=""),"",ROUND(MOD($S859-$R859,1)*1440,0)),"")</f>
        <v/>
      </c>
      <c r="Z859" s="11">
        <f>IFERROR(IF(OR($T859&lt;&gt;"Delivered",$S859="",$K859=""),"",IF($S859&lt;=$K859,"Yes","No")),"")</f>
        <v/>
      </c>
      <c r="AA859" s="33">
        <f>IFERROR(IF(OR($T859&lt;&gt;"Delivered",$S859="",$K859=""),"",ROUND(MAX(0,($S859-$K859)*1440),0)),"")</f>
        <v/>
      </c>
      <c r="AB859" s="53">
        <f>IFERROR(IF(OR($P859="",$O859=""),"",$P859-$O859),"")</f>
        <v/>
      </c>
      <c r="AC859" s="35">
        <f>IFERROR(IF($P859="","",ROUND($P859*'Settings'!$B$6,2)),"")</f>
        <v/>
      </c>
      <c r="AD859" s="35">
        <f>IFERROR(IF($W859="","",MAX(0,$W859-IF($X859="",0,$X859))),"")</f>
        <v/>
      </c>
      <c r="AE859" s="16">
        <f>IFERROR(IF(COUNTA($A859:$X859)=0,"",IF(OR($A859="",$B859="",$C859="",$D859="",$E859="",$F859="",$G859="",$H859="",$I859="",$L859="",$M859="",$N859="",$T859=""),"Missing required field",IF(COUNTIFS($A$4:$A$1000,$A859,$B$4:$B$1000,$B859,$C$4:$C$1000,$C859)&gt;1,"Duplicate route stop",IF(OR($J859="",$K859=""),"Missing delivery window",IF($K859&lt;=$J859,"Invalid delivery window",IF(IFERROR(INDEX('Fleet Roster'!$C$4:$C$103,MATCH($L859,'Fleet Roster'!$A$4:$A$103,0)),"Not found")&lt;&gt;"Active","Driver not active",IF(IFERROR(INDEX('Fleet Roster'!$I$4:$I$103,MATCH($M859,'Fleet Roster'!$E$4:$E$103,0)),"Not found")&lt;&gt;"Active","Vehicle unavailable",IF(AND($T859="Delivered",OR($S859="",$P859="")),"Delivered row incomplete",IF(AND(OR($T859="Attempted",$T859="Exception"),$U859=""),"Missing exception code",IF(OR(NOT(ISNUMBER($N859)),$N859&lt;0,$N859&gt;'Settings'!$B$9),"Invalid package count",IF(OR(NOT(ISNUMBER($O859)),AND($P859&lt;&gt;"",NOT(ISNUMBER($P859))),$O859&lt;0,$O859&gt;'Settings'!$B$10,$P859&lt;0,$P859&gt;'Settings'!$B$10),"Invalid miles",IF($X859&gt;$W859,"COD collected exceeds amount","OK")))))))))))),"Review row")</f>
        <v/>
      </c>
    </row>
    <row r="860">
      <c r="A860" s="51" t="n"/>
      <c r="B860" s="26" t="n"/>
      <c r="C860" s="27" t="n"/>
      <c r="D860" s="26" t="n"/>
      <c r="E860" s="26" t="n"/>
      <c r="F860" s="28" t="n"/>
      <c r="G860" s="26" t="n"/>
      <c r="H860" s="26" t="n"/>
      <c r="I860" s="29" t="n"/>
      <c r="J860" s="30" t="n"/>
      <c r="K860" s="30" t="n"/>
      <c r="L860" s="26" t="n"/>
      <c r="M860" s="26" t="n"/>
      <c r="N860" s="27" t="n"/>
      <c r="O860" s="52" t="n"/>
      <c r="P860" s="52" t="n"/>
      <c r="Q860" s="30" t="n"/>
      <c r="R860" s="30" t="n"/>
      <c r="S860" s="30" t="n"/>
      <c r="T860" s="26" t="n"/>
      <c r="U860" s="26" t="n"/>
      <c r="V860" s="28" t="n"/>
      <c r="W860" s="32" t="n"/>
      <c r="X860" s="32" t="n"/>
      <c r="Y860" s="33">
        <f>IFERROR(IF(OR($R860="",$S860=""),"",ROUND(MOD($S860-$R860,1)*1440,0)),"")</f>
        <v/>
      </c>
      <c r="Z860" s="11">
        <f>IFERROR(IF(OR($T860&lt;&gt;"Delivered",$S860="",$K860=""),"",IF($S860&lt;=$K860,"Yes","No")),"")</f>
        <v/>
      </c>
      <c r="AA860" s="33">
        <f>IFERROR(IF(OR($T860&lt;&gt;"Delivered",$S860="",$K860=""),"",ROUND(MAX(0,($S860-$K860)*1440),0)),"")</f>
        <v/>
      </c>
      <c r="AB860" s="53">
        <f>IFERROR(IF(OR($P860="",$O860=""),"",$P860-$O860),"")</f>
        <v/>
      </c>
      <c r="AC860" s="35">
        <f>IFERROR(IF($P860="","",ROUND($P860*'Settings'!$B$6,2)),"")</f>
        <v/>
      </c>
      <c r="AD860" s="35">
        <f>IFERROR(IF($W860="","",MAX(0,$W860-IF($X860="",0,$X860))),"")</f>
        <v/>
      </c>
      <c r="AE860" s="16">
        <f>IFERROR(IF(COUNTA($A860:$X860)=0,"",IF(OR($A860="",$B860="",$C860="",$D860="",$E860="",$F860="",$G860="",$H860="",$I860="",$L860="",$M860="",$N860="",$T860=""),"Missing required field",IF(COUNTIFS($A$4:$A$1000,$A860,$B$4:$B$1000,$B860,$C$4:$C$1000,$C860)&gt;1,"Duplicate route stop",IF(OR($J860="",$K860=""),"Missing delivery window",IF($K860&lt;=$J860,"Invalid delivery window",IF(IFERROR(INDEX('Fleet Roster'!$C$4:$C$103,MATCH($L860,'Fleet Roster'!$A$4:$A$103,0)),"Not found")&lt;&gt;"Active","Driver not active",IF(IFERROR(INDEX('Fleet Roster'!$I$4:$I$103,MATCH($M860,'Fleet Roster'!$E$4:$E$103,0)),"Not found")&lt;&gt;"Active","Vehicle unavailable",IF(AND($T860="Delivered",OR($S860="",$P860="")),"Delivered row incomplete",IF(AND(OR($T860="Attempted",$T860="Exception"),$U860=""),"Missing exception code",IF(OR(NOT(ISNUMBER($N860)),$N860&lt;0,$N860&gt;'Settings'!$B$9),"Invalid package count",IF(OR(NOT(ISNUMBER($O860)),AND($P860&lt;&gt;"",NOT(ISNUMBER($P860))),$O860&lt;0,$O860&gt;'Settings'!$B$10,$P860&lt;0,$P860&gt;'Settings'!$B$10),"Invalid miles",IF($X860&gt;$W860,"COD collected exceeds amount","OK")))))))))))),"Review row")</f>
        <v/>
      </c>
    </row>
    <row r="861">
      <c r="A861" s="51" t="n"/>
      <c r="B861" s="26" t="n"/>
      <c r="C861" s="27" t="n"/>
      <c r="D861" s="26" t="n"/>
      <c r="E861" s="26" t="n"/>
      <c r="F861" s="28" t="n"/>
      <c r="G861" s="26" t="n"/>
      <c r="H861" s="26" t="n"/>
      <c r="I861" s="29" t="n"/>
      <c r="J861" s="30" t="n"/>
      <c r="K861" s="30" t="n"/>
      <c r="L861" s="26" t="n"/>
      <c r="M861" s="26" t="n"/>
      <c r="N861" s="27" t="n"/>
      <c r="O861" s="52" t="n"/>
      <c r="P861" s="52" t="n"/>
      <c r="Q861" s="30" t="n"/>
      <c r="R861" s="30" t="n"/>
      <c r="S861" s="30" t="n"/>
      <c r="T861" s="26" t="n"/>
      <c r="U861" s="26" t="n"/>
      <c r="V861" s="28" t="n"/>
      <c r="W861" s="32" t="n"/>
      <c r="X861" s="32" t="n"/>
      <c r="Y861" s="33">
        <f>IFERROR(IF(OR($R861="",$S861=""),"",ROUND(MOD($S861-$R861,1)*1440,0)),"")</f>
        <v/>
      </c>
      <c r="Z861" s="11">
        <f>IFERROR(IF(OR($T861&lt;&gt;"Delivered",$S861="",$K861=""),"",IF($S861&lt;=$K861,"Yes","No")),"")</f>
        <v/>
      </c>
      <c r="AA861" s="33">
        <f>IFERROR(IF(OR($T861&lt;&gt;"Delivered",$S861="",$K861=""),"",ROUND(MAX(0,($S861-$K861)*1440),0)),"")</f>
        <v/>
      </c>
      <c r="AB861" s="53">
        <f>IFERROR(IF(OR($P861="",$O861=""),"",$P861-$O861),"")</f>
        <v/>
      </c>
      <c r="AC861" s="35">
        <f>IFERROR(IF($P861="","",ROUND($P861*'Settings'!$B$6,2)),"")</f>
        <v/>
      </c>
      <c r="AD861" s="35">
        <f>IFERROR(IF($W861="","",MAX(0,$W861-IF($X861="",0,$X861))),"")</f>
        <v/>
      </c>
      <c r="AE861" s="16">
        <f>IFERROR(IF(COUNTA($A861:$X861)=0,"",IF(OR($A861="",$B861="",$C861="",$D861="",$E861="",$F861="",$G861="",$H861="",$I861="",$L861="",$M861="",$N861="",$T861=""),"Missing required field",IF(COUNTIFS($A$4:$A$1000,$A861,$B$4:$B$1000,$B861,$C$4:$C$1000,$C861)&gt;1,"Duplicate route stop",IF(OR($J861="",$K861=""),"Missing delivery window",IF($K861&lt;=$J861,"Invalid delivery window",IF(IFERROR(INDEX('Fleet Roster'!$C$4:$C$103,MATCH($L861,'Fleet Roster'!$A$4:$A$103,0)),"Not found")&lt;&gt;"Active","Driver not active",IF(IFERROR(INDEX('Fleet Roster'!$I$4:$I$103,MATCH($M861,'Fleet Roster'!$E$4:$E$103,0)),"Not found")&lt;&gt;"Active","Vehicle unavailable",IF(AND($T861="Delivered",OR($S861="",$P861="")),"Delivered row incomplete",IF(AND(OR($T861="Attempted",$T861="Exception"),$U861=""),"Missing exception code",IF(OR(NOT(ISNUMBER($N861)),$N861&lt;0,$N861&gt;'Settings'!$B$9),"Invalid package count",IF(OR(NOT(ISNUMBER($O861)),AND($P861&lt;&gt;"",NOT(ISNUMBER($P861))),$O861&lt;0,$O861&gt;'Settings'!$B$10,$P861&lt;0,$P861&gt;'Settings'!$B$10),"Invalid miles",IF($X861&gt;$W861,"COD collected exceeds amount","OK")))))))))))),"Review row")</f>
        <v/>
      </c>
    </row>
    <row r="862">
      <c r="A862" s="51" t="n"/>
      <c r="B862" s="26" t="n"/>
      <c r="C862" s="27" t="n"/>
      <c r="D862" s="26" t="n"/>
      <c r="E862" s="26" t="n"/>
      <c r="F862" s="28" t="n"/>
      <c r="G862" s="26" t="n"/>
      <c r="H862" s="26" t="n"/>
      <c r="I862" s="29" t="n"/>
      <c r="J862" s="30" t="n"/>
      <c r="K862" s="30" t="n"/>
      <c r="L862" s="26" t="n"/>
      <c r="M862" s="26" t="n"/>
      <c r="N862" s="27" t="n"/>
      <c r="O862" s="52" t="n"/>
      <c r="P862" s="52" t="n"/>
      <c r="Q862" s="30" t="n"/>
      <c r="R862" s="30" t="n"/>
      <c r="S862" s="30" t="n"/>
      <c r="T862" s="26" t="n"/>
      <c r="U862" s="26" t="n"/>
      <c r="V862" s="28" t="n"/>
      <c r="W862" s="32" t="n"/>
      <c r="X862" s="32" t="n"/>
      <c r="Y862" s="33">
        <f>IFERROR(IF(OR($R862="",$S862=""),"",ROUND(MOD($S862-$R862,1)*1440,0)),"")</f>
        <v/>
      </c>
      <c r="Z862" s="11">
        <f>IFERROR(IF(OR($T862&lt;&gt;"Delivered",$S862="",$K862=""),"",IF($S862&lt;=$K862,"Yes","No")),"")</f>
        <v/>
      </c>
      <c r="AA862" s="33">
        <f>IFERROR(IF(OR($T862&lt;&gt;"Delivered",$S862="",$K862=""),"",ROUND(MAX(0,($S862-$K862)*1440),0)),"")</f>
        <v/>
      </c>
      <c r="AB862" s="53">
        <f>IFERROR(IF(OR($P862="",$O862=""),"",$P862-$O862),"")</f>
        <v/>
      </c>
      <c r="AC862" s="35">
        <f>IFERROR(IF($P862="","",ROUND($P862*'Settings'!$B$6,2)),"")</f>
        <v/>
      </c>
      <c r="AD862" s="35">
        <f>IFERROR(IF($W862="","",MAX(0,$W862-IF($X862="",0,$X862))),"")</f>
        <v/>
      </c>
      <c r="AE862" s="16">
        <f>IFERROR(IF(COUNTA($A862:$X862)=0,"",IF(OR($A862="",$B862="",$C862="",$D862="",$E862="",$F862="",$G862="",$H862="",$I862="",$L862="",$M862="",$N862="",$T862=""),"Missing required field",IF(COUNTIFS($A$4:$A$1000,$A862,$B$4:$B$1000,$B862,$C$4:$C$1000,$C862)&gt;1,"Duplicate route stop",IF(OR($J862="",$K862=""),"Missing delivery window",IF($K862&lt;=$J862,"Invalid delivery window",IF(IFERROR(INDEX('Fleet Roster'!$C$4:$C$103,MATCH($L862,'Fleet Roster'!$A$4:$A$103,0)),"Not found")&lt;&gt;"Active","Driver not active",IF(IFERROR(INDEX('Fleet Roster'!$I$4:$I$103,MATCH($M862,'Fleet Roster'!$E$4:$E$103,0)),"Not found")&lt;&gt;"Active","Vehicle unavailable",IF(AND($T862="Delivered",OR($S862="",$P862="")),"Delivered row incomplete",IF(AND(OR($T862="Attempted",$T862="Exception"),$U862=""),"Missing exception code",IF(OR(NOT(ISNUMBER($N862)),$N862&lt;0,$N862&gt;'Settings'!$B$9),"Invalid package count",IF(OR(NOT(ISNUMBER($O862)),AND($P862&lt;&gt;"",NOT(ISNUMBER($P862))),$O862&lt;0,$O862&gt;'Settings'!$B$10,$P862&lt;0,$P862&gt;'Settings'!$B$10),"Invalid miles",IF($X862&gt;$W862,"COD collected exceeds amount","OK")))))))))))),"Review row")</f>
        <v/>
      </c>
    </row>
    <row r="863">
      <c r="A863" s="51" t="n"/>
      <c r="B863" s="26" t="n"/>
      <c r="C863" s="27" t="n"/>
      <c r="D863" s="26" t="n"/>
      <c r="E863" s="26" t="n"/>
      <c r="F863" s="28" t="n"/>
      <c r="G863" s="26" t="n"/>
      <c r="H863" s="26" t="n"/>
      <c r="I863" s="29" t="n"/>
      <c r="J863" s="30" t="n"/>
      <c r="K863" s="30" t="n"/>
      <c r="L863" s="26" t="n"/>
      <c r="M863" s="26" t="n"/>
      <c r="N863" s="27" t="n"/>
      <c r="O863" s="52" t="n"/>
      <c r="P863" s="52" t="n"/>
      <c r="Q863" s="30" t="n"/>
      <c r="R863" s="30" t="n"/>
      <c r="S863" s="30" t="n"/>
      <c r="T863" s="26" t="n"/>
      <c r="U863" s="26" t="n"/>
      <c r="V863" s="28" t="n"/>
      <c r="W863" s="32" t="n"/>
      <c r="X863" s="32" t="n"/>
      <c r="Y863" s="33">
        <f>IFERROR(IF(OR($R863="",$S863=""),"",ROUND(MOD($S863-$R863,1)*1440,0)),"")</f>
        <v/>
      </c>
      <c r="Z863" s="11">
        <f>IFERROR(IF(OR($T863&lt;&gt;"Delivered",$S863="",$K863=""),"",IF($S863&lt;=$K863,"Yes","No")),"")</f>
        <v/>
      </c>
      <c r="AA863" s="33">
        <f>IFERROR(IF(OR($T863&lt;&gt;"Delivered",$S863="",$K863=""),"",ROUND(MAX(0,($S863-$K863)*1440),0)),"")</f>
        <v/>
      </c>
      <c r="AB863" s="53">
        <f>IFERROR(IF(OR($P863="",$O863=""),"",$P863-$O863),"")</f>
        <v/>
      </c>
      <c r="AC863" s="35">
        <f>IFERROR(IF($P863="","",ROUND($P863*'Settings'!$B$6,2)),"")</f>
        <v/>
      </c>
      <c r="AD863" s="35">
        <f>IFERROR(IF($W863="","",MAX(0,$W863-IF($X863="",0,$X863))),"")</f>
        <v/>
      </c>
      <c r="AE863" s="16">
        <f>IFERROR(IF(COUNTA($A863:$X863)=0,"",IF(OR($A863="",$B863="",$C863="",$D863="",$E863="",$F863="",$G863="",$H863="",$I863="",$L863="",$M863="",$N863="",$T863=""),"Missing required field",IF(COUNTIFS($A$4:$A$1000,$A863,$B$4:$B$1000,$B863,$C$4:$C$1000,$C863)&gt;1,"Duplicate route stop",IF(OR($J863="",$K863=""),"Missing delivery window",IF($K863&lt;=$J863,"Invalid delivery window",IF(IFERROR(INDEX('Fleet Roster'!$C$4:$C$103,MATCH($L863,'Fleet Roster'!$A$4:$A$103,0)),"Not found")&lt;&gt;"Active","Driver not active",IF(IFERROR(INDEX('Fleet Roster'!$I$4:$I$103,MATCH($M863,'Fleet Roster'!$E$4:$E$103,0)),"Not found")&lt;&gt;"Active","Vehicle unavailable",IF(AND($T863="Delivered",OR($S863="",$P863="")),"Delivered row incomplete",IF(AND(OR($T863="Attempted",$T863="Exception"),$U863=""),"Missing exception code",IF(OR(NOT(ISNUMBER($N863)),$N863&lt;0,$N863&gt;'Settings'!$B$9),"Invalid package count",IF(OR(NOT(ISNUMBER($O863)),AND($P863&lt;&gt;"",NOT(ISNUMBER($P863))),$O863&lt;0,$O863&gt;'Settings'!$B$10,$P863&lt;0,$P863&gt;'Settings'!$B$10),"Invalid miles",IF($X863&gt;$W863,"COD collected exceeds amount","OK")))))))))))),"Review row")</f>
        <v/>
      </c>
    </row>
    <row r="864">
      <c r="A864" s="51" t="n"/>
      <c r="B864" s="26" t="n"/>
      <c r="C864" s="27" t="n"/>
      <c r="D864" s="26" t="n"/>
      <c r="E864" s="26" t="n"/>
      <c r="F864" s="28" t="n"/>
      <c r="G864" s="26" t="n"/>
      <c r="H864" s="26" t="n"/>
      <c r="I864" s="29" t="n"/>
      <c r="J864" s="30" t="n"/>
      <c r="K864" s="30" t="n"/>
      <c r="L864" s="26" t="n"/>
      <c r="M864" s="26" t="n"/>
      <c r="N864" s="27" t="n"/>
      <c r="O864" s="52" t="n"/>
      <c r="P864" s="52" t="n"/>
      <c r="Q864" s="30" t="n"/>
      <c r="R864" s="30" t="n"/>
      <c r="S864" s="30" t="n"/>
      <c r="T864" s="26" t="n"/>
      <c r="U864" s="26" t="n"/>
      <c r="V864" s="28" t="n"/>
      <c r="W864" s="32" t="n"/>
      <c r="X864" s="32" t="n"/>
      <c r="Y864" s="33">
        <f>IFERROR(IF(OR($R864="",$S864=""),"",ROUND(MOD($S864-$R864,1)*1440,0)),"")</f>
        <v/>
      </c>
      <c r="Z864" s="11">
        <f>IFERROR(IF(OR($T864&lt;&gt;"Delivered",$S864="",$K864=""),"",IF($S864&lt;=$K864,"Yes","No")),"")</f>
        <v/>
      </c>
      <c r="AA864" s="33">
        <f>IFERROR(IF(OR($T864&lt;&gt;"Delivered",$S864="",$K864=""),"",ROUND(MAX(0,($S864-$K864)*1440),0)),"")</f>
        <v/>
      </c>
      <c r="AB864" s="53">
        <f>IFERROR(IF(OR($P864="",$O864=""),"",$P864-$O864),"")</f>
        <v/>
      </c>
      <c r="AC864" s="35">
        <f>IFERROR(IF($P864="","",ROUND($P864*'Settings'!$B$6,2)),"")</f>
        <v/>
      </c>
      <c r="AD864" s="35">
        <f>IFERROR(IF($W864="","",MAX(0,$W864-IF($X864="",0,$X864))),"")</f>
        <v/>
      </c>
      <c r="AE864" s="16">
        <f>IFERROR(IF(COUNTA($A864:$X864)=0,"",IF(OR($A864="",$B864="",$C864="",$D864="",$E864="",$F864="",$G864="",$H864="",$I864="",$L864="",$M864="",$N864="",$T864=""),"Missing required field",IF(COUNTIFS($A$4:$A$1000,$A864,$B$4:$B$1000,$B864,$C$4:$C$1000,$C864)&gt;1,"Duplicate route stop",IF(OR($J864="",$K864=""),"Missing delivery window",IF($K864&lt;=$J864,"Invalid delivery window",IF(IFERROR(INDEX('Fleet Roster'!$C$4:$C$103,MATCH($L864,'Fleet Roster'!$A$4:$A$103,0)),"Not found")&lt;&gt;"Active","Driver not active",IF(IFERROR(INDEX('Fleet Roster'!$I$4:$I$103,MATCH($M864,'Fleet Roster'!$E$4:$E$103,0)),"Not found")&lt;&gt;"Active","Vehicle unavailable",IF(AND($T864="Delivered",OR($S864="",$P864="")),"Delivered row incomplete",IF(AND(OR($T864="Attempted",$T864="Exception"),$U864=""),"Missing exception code",IF(OR(NOT(ISNUMBER($N864)),$N864&lt;0,$N864&gt;'Settings'!$B$9),"Invalid package count",IF(OR(NOT(ISNUMBER($O864)),AND($P864&lt;&gt;"",NOT(ISNUMBER($P864))),$O864&lt;0,$O864&gt;'Settings'!$B$10,$P864&lt;0,$P864&gt;'Settings'!$B$10),"Invalid miles",IF($X864&gt;$W864,"COD collected exceeds amount","OK")))))))))))),"Review row")</f>
        <v/>
      </c>
    </row>
    <row r="865">
      <c r="A865" s="51" t="n"/>
      <c r="B865" s="26" t="n"/>
      <c r="C865" s="27" t="n"/>
      <c r="D865" s="26" t="n"/>
      <c r="E865" s="26" t="n"/>
      <c r="F865" s="28" t="n"/>
      <c r="G865" s="26" t="n"/>
      <c r="H865" s="26" t="n"/>
      <c r="I865" s="29" t="n"/>
      <c r="J865" s="30" t="n"/>
      <c r="K865" s="30" t="n"/>
      <c r="L865" s="26" t="n"/>
      <c r="M865" s="26" t="n"/>
      <c r="N865" s="27" t="n"/>
      <c r="O865" s="52" t="n"/>
      <c r="P865" s="52" t="n"/>
      <c r="Q865" s="30" t="n"/>
      <c r="R865" s="30" t="n"/>
      <c r="S865" s="30" t="n"/>
      <c r="T865" s="26" t="n"/>
      <c r="U865" s="26" t="n"/>
      <c r="V865" s="28" t="n"/>
      <c r="W865" s="32" t="n"/>
      <c r="X865" s="32" t="n"/>
      <c r="Y865" s="33">
        <f>IFERROR(IF(OR($R865="",$S865=""),"",ROUND(MOD($S865-$R865,1)*1440,0)),"")</f>
        <v/>
      </c>
      <c r="Z865" s="11">
        <f>IFERROR(IF(OR($T865&lt;&gt;"Delivered",$S865="",$K865=""),"",IF($S865&lt;=$K865,"Yes","No")),"")</f>
        <v/>
      </c>
      <c r="AA865" s="33">
        <f>IFERROR(IF(OR($T865&lt;&gt;"Delivered",$S865="",$K865=""),"",ROUND(MAX(0,($S865-$K865)*1440),0)),"")</f>
        <v/>
      </c>
      <c r="AB865" s="53">
        <f>IFERROR(IF(OR($P865="",$O865=""),"",$P865-$O865),"")</f>
        <v/>
      </c>
      <c r="AC865" s="35">
        <f>IFERROR(IF($P865="","",ROUND($P865*'Settings'!$B$6,2)),"")</f>
        <v/>
      </c>
      <c r="AD865" s="35">
        <f>IFERROR(IF($W865="","",MAX(0,$W865-IF($X865="",0,$X865))),"")</f>
        <v/>
      </c>
      <c r="AE865" s="16">
        <f>IFERROR(IF(COUNTA($A865:$X865)=0,"",IF(OR($A865="",$B865="",$C865="",$D865="",$E865="",$F865="",$G865="",$H865="",$I865="",$L865="",$M865="",$N865="",$T865=""),"Missing required field",IF(COUNTIFS($A$4:$A$1000,$A865,$B$4:$B$1000,$B865,$C$4:$C$1000,$C865)&gt;1,"Duplicate route stop",IF(OR($J865="",$K865=""),"Missing delivery window",IF($K865&lt;=$J865,"Invalid delivery window",IF(IFERROR(INDEX('Fleet Roster'!$C$4:$C$103,MATCH($L865,'Fleet Roster'!$A$4:$A$103,0)),"Not found")&lt;&gt;"Active","Driver not active",IF(IFERROR(INDEX('Fleet Roster'!$I$4:$I$103,MATCH($M865,'Fleet Roster'!$E$4:$E$103,0)),"Not found")&lt;&gt;"Active","Vehicle unavailable",IF(AND($T865="Delivered",OR($S865="",$P865="")),"Delivered row incomplete",IF(AND(OR($T865="Attempted",$T865="Exception"),$U865=""),"Missing exception code",IF(OR(NOT(ISNUMBER($N865)),$N865&lt;0,$N865&gt;'Settings'!$B$9),"Invalid package count",IF(OR(NOT(ISNUMBER($O865)),AND($P865&lt;&gt;"",NOT(ISNUMBER($P865))),$O865&lt;0,$O865&gt;'Settings'!$B$10,$P865&lt;0,$P865&gt;'Settings'!$B$10),"Invalid miles",IF($X865&gt;$W865,"COD collected exceeds amount","OK")))))))))))),"Review row")</f>
        <v/>
      </c>
    </row>
    <row r="866">
      <c r="A866" s="51" t="n"/>
      <c r="B866" s="26" t="n"/>
      <c r="C866" s="27" t="n"/>
      <c r="D866" s="26" t="n"/>
      <c r="E866" s="26" t="n"/>
      <c r="F866" s="28" t="n"/>
      <c r="G866" s="26" t="n"/>
      <c r="H866" s="26" t="n"/>
      <c r="I866" s="29" t="n"/>
      <c r="J866" s="30" t="n"/>
      <c r="K866" s="30" t="n"/>
      <c r="L866" s="26" t="n"/>
      <c r="M866" s="26" t="n"/>
      <c r="N866" s="27" t="n"/>
      <c r="O866" s="52" t="n"/>
      <c r="P866" s="52" t="n"/>
      <c r="Q866" s="30" t="n"/>
      <c r="R866" s="30" t="n"/>
      <c r="S866" s="30" t="n"/>
      <c r="T866" s="26" t="n"/>
      <c r="U866" s="26" t="n"/>
      <c r="V866" s="28" t="n"/>
      <c r="W866" s="32" t="n"/>
      <c r="X866" s="32" t="n"/>
      <c r="Y866" s="33">
        <f>IFERROR(IF(OR($R866="",$S866=""),"",ROUND(MOD($S866-$R866,1)*1440,0)),"")</f>
        <v/>
      </c>
      <c r="Z866" s="11">
        <f>IFERROR(IF(OR($T866&lt;&gt;"Delivered",$S866="",$K866=""),"",IF($S866&lt;=$K866,"Yes","No")),"")</f>
        <v/>
      </c>
      <c r="AA866" s="33">
        <f>IFERROR(IF(OR($T866&lt;&gt;"Delivered",$S866="",$K866=""),"",ROUND(MAX(0,($S866-$K866)*1440),0)),"")</f>
        <v/>
      </c>
      <c r="AB866" s="53">
        <f>IFERROR(IF(OR($P866="",$O866=""),"",$P866-$O866),"")</f>
        <v/>
      </c>
      <c r="AC866" s="35">
        <f>IFERROR(IF($P866="","",ROUND($P866*'Settings'!$B$6,2)),"")</f>
        <v/>
      </c>
      <c r="AD866" s="35">
        <f>IFERROR(IF($W866="","",MAX(0,$W866-IF($X866="",0,$X866))),"")</f>
        <v/>
      </c>
      <c r="AE866" s="16">
        <f>IFERROR(IF(COUNTA($A866:$X866)=0,"",IF(OR($A866="",$B866="",$C866="",$D866="",$E866="",$F866="",$G866="",$H866="",$I866="",$L866="",$M866="",$N866="",$T866=""),"Missing required field",IF(COUNTIFS($A$4:$A$1000,$A866,$B$4:$B$1000,$B866,$C$4:$C$1000,$C866)&gt;1,"Duplicate route stop",IF(OR($J866="",$K866=""),"Missing delivery window",IF($K866&lt;=$J866,"Invalid delivery window",IF(IFERROR(INDEX('Fleet Roster'!$C$4:$C$103,MATCH($L866,'Fleet Roster'!$A$4:$A$103,0)),"Not found")&lt;&gt;"Active","Driver not active",IF(IFERROR(INDEX('Fleet Roster'!$I$4:$I$103,MATCH($M866,'Fleet Roster'!$E$4:$E$103,0)),"Not found")&lt;&gt;"Active","Vehicle unavailable",IF(AND($T866="Delivered",OR($S866="",$P866="")),"Delivered row incomplete",IF(AND(OR($T866="Attempted",$T866="Exception"),$U866=""),"Missing exception code",IF(OR(NOT(ISNUMBER($N866)),$N866&lt;0,$N866&gt;'Settings'!$B$9),"Invalid package count",IF(OR(NOT(ISNUMBER($O866)),AND($P866&lt;&gt;"",NOT(ISNUMBER($P866))),$O866&lt;0,$O866&gt;'Settings'!$B$10,$P866&lt;0,$P866&gt;'Settings'!$B$10),"Invalid miles",IF($X866&gt;$W866,"COD collected exceeds amount","OK")))))))))))),"Review row")</f>
        <v/>
      </c>
    </row>
    <row r="867">
      <c r="A867" s="51" t="n"/>
      <c r="B867" s="26" t="n"/>
      <c r="C867" s="27" t="n"/>
      <c r="D867" s="26" t="n"/>
      <c r="E867" s="26" t="n"/>
      <c r="F867" s="28" t="n"/>
      <c r="G867" s="26" t="n"/>
      <c r="H867" s="26" t="n"/>
      <c r="I867" s="29" t="n"/>
      <c r="J867" s="30" t="n"/>
      <c r="K867" s="30" t="n"/>
      <c r="L867" s="26" t="n"/>
      <c r="M867" s="26" t="n"/>
      <c r="N867" s="27" t="n"/>
      <c r="O867" s="52" t="n"/>
      <c r="P867" s="52" t="n"/>
      <c r="Q867" s="30" t="n"/>
      <c r="R867" s="30" t="n"/>
      <c r="S867" s="30" t="n"/>
      <c r="T867" s="26" t="n"/>
      <c r="U867" s="26" t="n"/>
      <c r="V867" s="28" t="n"/>
      <c r="W867" s="32" t="n"/>
      <c r="X867" s="32" t="n"/>
      <c r="Y867" s="33">
        <f>IFERROR(IF(OR($R867="",$S867=""),"",ROUND(MOD($S867-$R867,1)*1440,0)),"")</f>
        <v/>
      </c>
      <c r="Z867" s="11">
        <f>IFERROR(IF(OR($T867&lt;&gt;"Delivered",$S867="",$K867=""),"",IF($S867&lt;=$K867,"Yes","No")),"")</f>
        <v/>
      </c>
      <c r="AA867" s="33">
        <f>IFERROR(IF(OR($T867&lt;&gt;"Delivered",$S867="",$K867=""),"",ROUND(MAX(0,($S867-$K867)*1440),0)),"")</f>
        <v/>
      </c>
      <c r="AB867" s="53">
        <f>IFERROR(IF(OR($P867="",$O867=""),"",$P867-$O867),"")</f>
        <v/>
      </c>
      <c r="AC867" s="35">
        <f>IFERROR(IF($P867="","",ROUND($P867*'Settings'!$B$6,2)),"")</f>
        <v/>
      </c>
      <c r="AD867" s="35">
        <f>IFERROR(IF($W867="","",MAX(0,$W867-IF($X867="",0,$X867))),"")</f>
        <v/>
      </c>
      <c r="AE867" s="16">
        <f>IFERROR(IF(COUNTA($A867:$X867)=0,"",IF(OR($A867="",$B867="",$C867="",$D867="",$E867="",$F867="",$G867="",$H867="",$I867="",$L867="",$M867="",$N867="",$T867=""),"Missing required field",IF(COUNTIFS($A$4:$A$1000,$A867,$B$4:$B$1000,$B867,$C$4:$C$1000,$C867)&gt;1,"Duplicate route stop",IF(OR($J867="",$K867=""),"Missing delivery window",IF($K867&lt;=$J867,"Invalid delivery window",IF(IFERROR(INDEX('Fleet Roster'!$C$4:$C$103,MATCH($L867,'Fleet Roster'!$A$4:$A$103,0)),"Not found")&lt;&gt;"Active","Driver not active",IF(IFERROR(INDEX('Fleet Roster'!$I$4:$I$103,MATCH($M867,'Fleet Roster'!$E$4:$E$103,0)),"Not found")&lt;&gt;"Active","Vehicle unavailable",IF(AND($T867="Delivered",OR($S867="",$P867="")),"Delivered row incomplete",IF(AND(OR($T867="Attempted",$T867="Exception"),$U867=""),"Missing exception code",IF(OR(NOT(ISNUMBER($N867)),$N867&lt;0,$N867&gt;'Settings'!$B$9),"Invalid package count",IF(OR(NOT(ISNUMBER($O867)),AND($P867&lt;&gt;"",NOT(ISNUMBER($P867))),$O867&lt;0,$O867&gt;'Settings'!$B$10,$P867&lt;0,$P867&gt;'Settings'!$B$10),"Invalid miles",IF($X867&gt;$W867,"COD collected exceeds amount","OK")))))))))))),"Review row")</f>
        <v/>
      </c>
    </row>
    <row r="868">
      <c r="A868" s="51" t="n"/>
      <c r="B868" s="26" t="n"/>
      <c r="C868" s="27" t="n"/>
      <c r="D868" s="26" t="n"/>
      <c r="E868" s="26" t="n"/>
      <c r="F868" s="28" t="n"/>
      <c r="G868" s="26" t="n"/>
      <c r="H868" s="26" t="n"/>
      <c r="I868" s="29" t="n"/>
      <c r="J868" s="30" t="n"/>
      <c r="K868" s="30" t="n"/>
      <c r="L868" s="26" t="n"/>
      <c r="M868" s="26" t="n"/>
      <c r="N868" s="27" t="n"/>
      <c r="O868" s="52" t="n"/>
      <c r="P868" s="52" t="n"/>
      <c r="Q868" s="30" t="n"/>
      <c r="R868" s="30" t="n"/>
      <c r="S868" s="30" t="n"/>
      <c r="T868" s="26" t="n"/>
      <c r="U868" s="26" t="n"/>
      <c r="V868" s="28" t="n"/>
      <c r="W868" s="32" t="n"/>
      <c r="X868" s="32" t="n"/>
      <c r="Y868" s="33">
        <f>IFERROR(IF(OR($R868="",$S868=""),"",ROUND(MOD($S868-$R868,1)*1440,0)),"")</f>
        <v/>
      </c>
      <c r="Z868" s="11">
        <f>IFERROR(IF(OR($T868&lt;&gt;"Delivered",$S868="",$K868=""),"",IF($S868&lt;=$K868,"Yes","No")),"")</f>
        <v/>
      </c>
      <c r="AA868" s="33">
        <f>IFERROR(IF(OR($T868&lt;&gt;"Delivered",$S868="",$K868=""),"",ROUND(MAX(0,($S868-$K868)*1440),0)),"")</f>
        <v/>
      </c>
      <c r="AB868" s="53">
        <f>IFERROR(IF(OR($P868="",$O868=""),"",$P868-$O868),"")</f>
        <v/>
      </c>
      <c r="AC868" s="35">
        <f>IFERROR(IF($P868="","",ROUND($P868*'Settings'!$B$6,2)),"")</f>
        <v/>
      </c>
      <c r="AD868" s="35">
        <f>IFERROR(IF($W868="","",MAX(0,$W868-IF($X868="",0,$X868))),"")</f>
        <v/>
      </c>
      <c r="AE868" s="16">
        <f>IFERROR(IF(COUNTA($A868:$X868)=0,"",IF(OR($A868="",$B868="",$C868="",$D868="",$E868="",$F868="",$G868="",$H868="",$I868="",$L868="",$M868="",$N868="",$T868=""),"Missing required field",IF(COUNTIFS($A$4:$A$1000,$A868,$B$4:$B$1000,$B868,$C$4:$C$1000,$C868)&gt;1,"Duplicate route stop",IF(OR($J868="",$K868=""),"Missing delivery window",IF($K868&lt;=$J868,"Invalid delivery window",IF(IFERROR(INDEX('Fleet Roster'!$C$4:$C$103,MATCH($L868,'Fleet Roster'!$A$4:$A$103,0)),"Not found")&lt;&gt;"Active","Driver not active",IF(IFERROR(INDEX('Fleet Roster'!$I$4:$I$103,MATCH($M868,'Fleet Roster'!$E$4:$E$103,0)),"Not found")&lt;&gt;"Active","Vehicle unavailable",IF(AND($T868="Delivered",OR($S868="",$P868="")),"Delivered row incomplete",IF(AND(OR($T868="Attempted",$T868="Exception"),$U868=""),"Missing exception code",IF(OR(NOT(ISNUMBER($N868)),$N868&lt;0,$N868&gt;'Settings'!$B$9),"Invalid package count",IF(OR(NOT(ISNUMBER($O868)),AND($P868&lt;&gt;"",NOT(ISNUMBER($P868))),$O868&lt;0,$O868&gt;'Settings'!$B$10,$P868&lt;0,$P868&gt;'Settings'!$B$10),"Invalid miles",IF($X868&gt;$W868,"COD collected exceeds amount","OK")))))))))))),"Review row")</f>
        <v/>
      </c>
    </row>
    <row r="869">
      <c r="A869" s="51" t="n"/>
      <c r="B869" s="26" t="n"/>
      <c r="C869" s="27" t="n"/>
      <c r="D869" s="26" t="n"/>
      <c r="E869" s="26" t="n"/>
      <c r="F869" s="28" t="n"/>
      <c r="G869" s="26" t="n"/>
      <c r="H869" s="26" t="n"/>
      <c r="I869" s="29" t="n"/>
      <c r="J869" s="30" t="n"/>
      <c r="K869" s="30" t="n"/>
      <c r="L869" s="26" t="n"/>
      <c r="M869" s="26" t="n"/>
      <c r="N869" s="27" t="n"/>
      <c r="O869" s="52" t="n"/>
      <c r="P869" s="52" t="n"/>
      <c r="Q869" s="30" t="n"/>
      <c r="R869" s="30" t="n"/>
      <c r="S869" s="30" t="n"/>
      <c r="T869" s="26" t="n"/>
      <c r="U869" s="26" t="n"/>
      <c r="V869" s="28" t="n"/>
      <c r="W869" s="32" t="n"/>
      <c r="X869" s="32" t="n"/>
      <c r="Y869" s="33">
        <f>IFERROR(IF(OR($R869="",$S869=""),"",ROUND(MOD($S869-$R869,1)*1440,0)),"")</f>
        <v/>
      </c>
      <c r="Z869" s="11">
        <f>IFERROR(IF(OR($T869&lt;&gt;"Delivered",$S869="",$K869=""),"",IF($S869&lt;=$K869,"Yes","No")),"")</f>
        <v/>
      </c>
      <c r="AA869" s="33">
        <f>IFERROR(IF(OR($T869&lt;&gt;"Delivered",$S869="",$K869=""),"",ROUND(MAX(0,($S869-$K869)*1440),0)),"")</f>
        <v/>
      </c>
      <c r="AB869" s="53">
        <f>IFERROR(IF(OR($P869="",$O869=""),"",$P869-$O869),"")</f>
        <v/>
      </c>
      <c r="AC869" s="35">
        <f>IFERROR(IF($P869="","",ROUND($P869*'Settings'!$B$6,2)),"")</f>
        <v/>
      </c>
      <c r="AD869" s="35">
        <f>IFERROR(IF($W869="","",MAX(0,$W869-IF($X869="",0,$X869))),"")</f>
        <v/>
      </c>
      <c r="AE869" s="16">
        <f>IFERROR(IF(COUNTA($A869:$X869)=0,"",IF(OR($A869="",$B869="",$C869="",$D869="",$E869="",$F869="",$G869="",$H869="",$I869="",$L869="",$M869="",$N869="",$T869=""),"Missing required field",IF(COUNTIFS($A$4:$A$1000,$A869,$B$4:$B$1000,$B869,$C$4:$C$1000,$C869)&gt;1,"Duplicate route stop",IF(OR($J869="",$K869=""),"Missing delivery window",IF($K869&lt;=$J869,"Invalid delivery window",IF(IFERROR(INDEX('Fleet Roster'!$C$4:$C$103,MATCH($L869,'Fleet Roster'!$A$4:$A$103,0)),"Not found")&lt;&gt;"Active","Driver not active",IF(IFERROR(INDEX('Fleet Roster'!$I$4:$I$103,MATCH($M869,'Fleet Roster'!$E$4:$E$103,0)),"Not found")&lt;&gt;"Active","Vehicle unavailable",IF(AND($T869="Delivered",OR($S869="",$P869="")),"Delivered row incomplete",IF(AND(OR($T869="Attempted",$T869="Exception"),$U869=""),"Missing exception code",IF(OR(NOT(ISNUMBER($N869)),$N869&lt;0,$N869&gt;'Settings'!$B$9),"Invalid package count",IF(OR(NOT(ISNUMBER($O869)),AND($P869&lt;&gt;"",NOT(ISNUMBER($P869))),$O869&lt;0,$O869&gt;'Settings'!$B$10,$P869&lt;0,$P869&gt;'Settings'!$B$10),"Invalid miles",IF($X869&gt;$W869,"COD collected exceeds amount","OK")))))))))))),"Review row")</f>
        <v/>
      </c>
    </row>
    <row r="870">
      <c r="A870" s="51" t="n"/>
      <c r="B870" s="26" t="n"/>
      <c r="C870" s="27" t="n"/>
      <c r="D870" s="26" t="n"/>
      <c r="E870" s="26" t="n"/>
      <c r="F870" s="28" t="n"/>
      <c r="G870" s="26" t="n"/>
      <c r="H870" s="26" t="n"/>
      <c r="I870" s="29" t="n"/>
      <c r="J870" s="30" t="n"/>
      <c r="K870" s="30" t="n"/>
      <c r="L870" s="26" t="n"/>
      <c r="M870" s="26" t="n"/>
      <c r="N870" s="27" t="n"/>
      <c r="O870" s="52" t="n"/>
      <c r="P870" s="52" t="n"/>
      <c r="Q870" s="30" t="n"/>
      <c r="R870" s="30" t="n"/>
      <c r="S870" s="30" t="n"/>
      <c r="T870" s="26" t="n"/>
      <c r="U870" s="26" t="n"/>
      <c r="V870" s="28" t="n"/>
      <c r="W870" s="32" t="n"/>
      <c r="X870" s="32" t="n"/>
      <c r="Y870" s="33">
        <f>IFERROR(IF(OR($R870="",$S870=""),"",ROUND(MOD($S870-$R870,1)*1440,0)),"")</f>
        <v/>
      </c>
      <c r="Z870" s="11">
        <f>IFERROR(IF(OR($T870&lt;&gt;"Delivered",$S870="",$K870=""),"",IF($S870&lt;=$K870,"Yes","No")),"")</f>
        <v/>
      </c>
      <c r="AA870" s="33">
        <f>IFERROR(IF(OR($T870&lt;&gt;"Delivered",$S870="",$K870=""),"",ROUND(MAX(0,($S870-$K870)*1440),0)),"")</f>
        <v/>
      </c>
      <c r="AB870" s="53">
        <f>IFERROR(IF(OR($P870="",$O870=""),"",$P870-$O870),"")</f>
        <v/>
      </c>
      <c r="AC870" s="35">
        <f>IFERROR(IF($P870="","",ROUND($P870*'Settings'!$B$6,2)),"")</f>
        <v/>
      </c>
      <c r="AD870" s="35">
        <f>IFERROR(IF($W870="","",MAX(0,$W870-IF($X870="",0,$X870))),"")</f>
        <v/>
      </c>
      <c r="AE870" s="16">
        <f>IFERROR(IF(COUNTA($A870:$X870)=0,"",IF(OR($A870="",$B870="",$C870="",$D870="",$E870="",$F870="",$G870="",$H870="",$I870="",$L870="",$M870="",$N870="",$T870=""),"Missing required field",IF(COUNTIFS($A$4:$A$1000,$A870,$B$4:$B$1000,$B870,$C$4:$C$1000,$C870)&gt;1,"Duplicate route stop",IF(OR($J870="",$K870=""),"Missing delivery window",IF($K870&lt;=$J870,"Invalid delivery window",IF(IFERROR(INDEX('Fleet Roster'!$C$4:$C$103,MATCH($L870,'Fleet Roster'!$A$4:$A$103,0)),"Not found")&lt;&gt;"Active","Driver not active",IF(IFERROR(INDEX('Fleet Roster'!$I$4:$I$103,MATCH($M870,'Fleet Roster'!$E$4:$E$103,0)),"Not found")&lt;&gt;"Active","Vehicle unavailable",IF(AND($T870="Delivered",OR($S870="",$P870="")),"Delivered row incomplete",IF(AND(OR($T870="Attempted",$T870="Exception"),$U870=""),"Missing exception code",IF(OR(NOT(ISNUMBER($N870)),$N870&lt;0,$N870&gt;'Settings'!$B$9),"Invalid package count",IF(OR(NOT(ISNUMBER($O870)),AND($P870&lt;&gt;"",NOT(ISNUMBER($P870))),$O870&lt;0,$O870&gt;'Settings'!$B$10,$P870&lt;0,$P870&gt;'Settings'!$B$10),"Invalid miles",IF($X870&gt;$W870,"COD collected exceeds amount","OK")))))))))))),"Review row")</f>
        <v/>
      </c>
    </row>
    <row r="871">
      <c r="A871" s="51" t="n"/>
      <c r="B871" s="26" t="n"/>
      <c r="C871" s="27" t="n"/>
      <c r="D871" s="26" t="n"/>
      <c r="E871" s="26" t="n"/>
      <c r="F871" s="28" t="n"/>
      <c r="G871" s="26" t="n"/>
      <c r="H871" s="26" t="n"/>
      <c r="I871" s="29" t="n"/>
      <c r="J871" s="30" t="n"/>
      <c r="K871" s="30" t="n"/>
      <c r="L871" s="26" t="n"/>
      <c r="M871" s="26" t="n"/>
      <c r="N871" s="27" t="n"/>
      <c r="O871" s="52" t="n"/>
      <c r="P871" s="52" t="n"/>
      <c r="Q871" s="30" t="n"/>
      <c r="R871" s="30" t="n"/>
      <c r="S871" s="30" t="n"/>
      <c r="T871" s="26" t="n"/>
      <c r="U871" s="26" t="n"/>
      <c r="V871" s="28" t="n"/>
      <c r="W871" s="32" t="n"/>
      <c r="X871" s="32" t="n"/>
      <c r="Y871" s="33">
        <f>IFERROR(IF(OR($R871="",$S871=""),"",ROUND(MOD($S871-$R871,1)*1440,0)),"")</f>
        <v/>
      </c>
      <c r="Z871" s="11">
        <f>IFERROR(IF(OR($T871&lt;&gt;"Delivered",$S871="",$K871=""),"",IF($S871&lt;=$K871,"Yes","No")),"")</f>
        <v/>
      </c>
      <c r="AA871" s="33">
        <f>IFERROR(IF(OR($T871&lt;&gt;"Delivered",$S871="",$K871=""),"",ROUND(MAX(0,($S871-$K871)*1440),0)),"")</f>
        <v/>
      </c>
      <c r="AB871" s="53">
        <f>IFERROR(IF(OR($P871="",$O871=""),"",$P871-$O871),"")</f>
        <v/>
      </c>
      <c r="AC871" s="35">
        <f>IFERROR(IF($P871="","",ROUND($P871*'Settings'!$B$6,2)),"")</f>
        <v/>
      </c>
      <c r="AD871" s="35">
        <f>IFERROR(IF($W871="","",MAX(0,$W871-IF($X871="",0,$X871))),"")</f>
        <v/>
      </c>
      <c r="AE871" s="16">
        <f>IFERROR(IF(COUNTA($A871:$X871)=0,"",IF(OR($A871="",$B871="",$C871="",$D871="",$E871="",$F871="",$G871="",$H871="",$I871="",$L871="",$M871="",$N871="",$T871=""),"Missing required field",IF(COUNTIFS($A$4:$A$1000,$A871,$B$4:$B$1000,$B871,$C$4:$C$1000,$C871)&gt;1,"Duplicate route stop",IF(OR($J871="",$K871=""),"Missing delivery window",IF($K871&lt;=$J871,"Invalid delivery window",IF(IFERROR(INDEX('Fleet Roster'!$C$4:$C$103,MATCH($L871,'Fleet Roster'!$A$4:$A$103,0)),"Not found")&lt;&gt;"Active","Driver not active",IF(IFERROR(INDEX('Fleet Roster'!$I$4:$I$103,MATCH($M871,'Fleet Roster'!$E$4:$E$103,0)),"Not found")&lt;&gt;"Active","Vehicle unavailable",IF(AND($T871="Delivered",OR($S871="",$P871="")),"Delivered row incomplete",IF(AND(OR($T871="Attempted",$T871="Exception"),$U871=""),"Missing exception code",IF(OR(NOT(ISNUMBER($N871)),$N871&lt;0,$N871&gt;'Settings'!$B$9),"Invalid package count",IF(OR(NOT(ISNUMBER($O871)),AND($P871&lt;&gt;"",NOT(ISNUMBER($P871))),$O871&lt;0,$O871&gt;'Settings'!$B$10,$P871&lt;0,$P871&gt;'Settings'!$B$10),"Invalid miles",IF($X871&gt;$W871,"COD collected exceeds amount","OK")))))))))))),"Review row")</f>
        <v/>
      </c>
    </row>
    <row r="872">
      <c r="A872" s="51" t="n"/>
      <c r="B872" s="26" t="n"/>
      <c r="C872" s="27" t="n"/>
      <c r="D872" s="26" t="n"/>
      <c r="E872" s="26" t="n"/>
      <c r="F872" s="28" t="n"/>
      <c r="G872" s="26" t="n"/>
      <c r="H872" s="26" t="n"/>
      <c r="I872" s="29" t="n"/>
      <c r="J872" s="30" t="n"/>
      <c r="K872" s="30" t="n"/>
      <c r="L872" s="26" t="n"/>
      <c r="M872" s="26" t="n"/>
      <c r="N872" s="27" t="n"/>
      <c r="O872" s="52" t="n"/>
      <c r="P872" s="52" t="n"/>
      <c r="Q872" s="30" t="n"/>
      <c r="R872" s="30" t="n"/>
      <c r="S872" s="30" t="n"/>
      <c r="T872" s="26" t="n"/>
      <c r="U872" s="26" t="n"/>
      <c r="V872" s="28" t="n"/>
      <c r="W872" s="32" t="n"/>
      <c r="X872" s="32" t="n"/>
      <c r="Y872" s="33">
        <f>IFERROR(IF(OR($R872="",$S872=""),"",ROUND(MOD($S872-$R872,1)*1440,0)),"")</f>
        <v/>
      </c>
      <c r="Z872" s="11">
        <f>IFERROR(IF(OR($T872&lt;&gt;"Delivered",$S872="",$K872=""),"",IF($S872&lt;=$K872,"Yes","No")),"")</f>
        <v/>
      </c>
      <c r="AA872" s="33">
        <f>IFERROR(IF(OR($T872&lt;&gt;"Delivered",$S872="",$K872=""),"",ROUND(MAX(0,($S872-$K872)*1440),0)),"")</f>
        <v/>
      </c>
      <c r="AB872" s="53">
        <f>IFERROR(IF(OR($P872="",$O872=""),"",$P872-$O872),"")</f>
        <v/>
      </c>
      <c r="AC872" s="35">
        <f>IFERROR(IF($P872="","",ROUND($P872*'Settings'!$B$6,2)),"")</f>
        <v/>
      </c>
      <c r="AD872" s="35">
        <f>IFERROR(IF($W872="","",MAX(0,$W872-IF($X872="",0,$X872))),"")</f>
        <v/>
      </c>
      <c r="AE872" s="16">
        <f>IFERROR(IF(COUNTA($A872:$X872)=0,"",IF(OR($A872="",$B872="",$C872="",$D872="",$E872="",$F872="",$G872="",$H872="",$I872="",$L872="",$M872="",$N872="",$T872=""),"Missing required field",IF(COUNTIFS($A$4:$A$1000,$A872,$B$4:$B$1000,$B872,$C$4:$C$1000,$C872)&gt;1,"Duplicate route stop",IF(OR($J872="",$K872=""),"Missing delivery window",IF($K872&lt;=$J872,"Invalid delivery window",IF(IFERROR(INDEX('Fleet Roster'!$C$4:$C$103,MATCH($L872,'Fleet Roster'!$A$4:$A$103,0)),"Not found")&lt;&gt;"Active","Driver not active",IF(IFERROR(INDEX('Fleet Roster'!$I$4:$I$103,MATCH($M872,'Fleet Roster'!$E$4:$E$103,0)),"Not found")&lt;&gt;"Active","Vehicle unavailable",IF(AND($T872="Delivered",OR($S872="",$P872="")),"Delivered row incomplete",IF(AND(OR($T872="Attempted",$T872="Exception"),$U872=""),"Missing exception code",IF(OR(NOT(ISNUMBER($N872)),$N872&lt;0,$N872&gt;'Settings'!$B$9),"Invalid package count",IF(OR(NOT(ISNUMBER($O872)),AND($P872&lt;&gt;"",NOT(ISNUMBER($P872))),$O872&lt;0,$O872&gt;'Settings'!$B$10,$P872&lt;0,$P872&gt;'Settings'!$B$10),"Invalid miles",IF($X872&gt;$W872,"COD collected exceeds amount","OK")))))))))))),"Review row")</f>
        <v/>
      </c>
    </row>
    <row r="873">
      <c r="A873" s="51" t="n"/>
      <c r="B873" s="26" t="n"/>
      <c r="C873" s="27" t="n"/>
      <c r="D873" s="26" t="n"/>
      <c r="E873" s="26" t="n"/>
      <c r="F873" s="28" t="n"/>
      <c r="G873" s="26" t="n"/>
      <c r="H873" s="26" t="n"/>
      <c r="I873" s="29" t="n"/>
      <c r="J873" s="30" t="n"/>
      <c r="K873" s="30" t="n"/>
      <c r="L873" s="26" t="n"/>
      <c r="M873" s="26" t="n"/>
      <c r="N873" s="27" t="n"/>
      <c r="O873" s="52" t="n"/>
      <c r="P873" s="52" t="n"/>
      <c r="Q873" s="30" t="n"/>
      <c r="R873" s="30" t="n"/>
      <c r="S873" s="30" t="n"/>
      <c r="T873" s="26" t="n"/>
      <c r="U873" s="26" t="n"/>
      <c r="V873" s="28" t="n"/>
      <c r="W873" s="32" t="n"/>
      <c r="X873" s="32" t="n"/>
      <c r="Y873" s="33">
        <f>IFERROR(IF(OR($R873="",$S873=""),"",ROUND(MOD($S873-$R873,1)*1440,0)),"")</f>
        <v/>
      </c>
      <c r="Z873" s="11">
        <f>IFERROR(IF(OR($T873&lt;&gt;"Delivered",$S873="",$K873=""),"",IF($S873&lt;=$K873,"Yes","No")),"")</f>
        <v/>
      </c>
      <c r="AA873" s="33">
        <f>IFERROR(IF(OR($T873&lt;&gt;"Delivered",$S873="",$K873=""),"",ROUND(MAX(0,($S873-$K873)*1440),0)),"")</f>
        <v/>
      </c>
      <c r="AB873" s="53">
        <f>IFERROR(IF(OR($P873="",$O873=""),"",$P873-$O873),"")</f>
        <v/>
      </c>
      <c r="AC873" s="35">
        <f>IFERROR(IF($P873="","",ROUND($P873*'Settings'!$B$6,2)),"")</f>
        <v/>
      </c>
      <c r="AD873" s="35">
        <f>IFERROR(IF($W873="","",MAX(0,$W873-IF($X873="",0,$X873))),"")</f>
        <v/>
      </c>
      <c r="AE873" s="16">
        <f>IFERROR(IF(COUNTA($A873:$X873)=0,"",IF(OR($A873="",$B873="",$C873="",$D873="",$E873="",$F873="",$G873="",$H873="",$I873="",$L873="",$M873="",$N873="",$T873=""),"Missing required field",IF(COUNTIFS($A$4:$A$1000,$A873,$B$4:$B$1000,$B873,$C$4:$C$1000,$C873)&gt;1,"Duplicate route stop",IF(OR($J873="",$K873=""),"Missing delivery window",IF($K873&lt;=$J873,"Invalid delivery window",IF(IFERROR(INDEX('Fleet Roster'!$C$4:$C$103,MATCH($L873,'Fleet Roster'!$A$4:$A$103,0)),"Not found")&lt;&gt;"Active","Driver not active",IF(IFERROR(INDEX('Fleet Roster'!$I$4:$I$103,MATCH($M873,'Fleet Roster'!$E$4:$E$103,0)),"Not found")&lt;&gt;"Active","Vehicle unavailable",IF(AND($T873="Delivered",OR($S873="",$P873="")),"Delivered row incomplete",IF(AND(OR($T873="Attempted",$T873="Exception"),$U873=""),"Missing exception code",IF(OR(NOT(ISNUMBER($N873)),$N873&lt;0,$N873&gt;'Settings'!$B$9),"Invalid package count",IF(OR(NOT(ISNUMBER($O873)),AND($P873&lt;&gt;"",NOT(ISNUMBER($P873))),$O873&lt;0,$O873&gt;'Settings'!$B$10,$P873&lt;0,$P873&gt;'Settings'!$B$10),"Invalid miles",IF($X873&gt;$W873,"COD collected exceeds amount","OK")))))))))))),"Review row")</f>
        <v/>
      </c>
    </row>
    <row r="874">
      <c r="A874" s="51" t="n"/>
      <c r="B874" s="26" t="n"/>
      <c r="C874" s="27" t="n"/>
      <c r="D874" s="26" t="n"/>
      <c r="E874" s="26" t="n"/>
      <c r="F874" s="28" t="n"/>
      <c r="G874" s="26" t="n"/>
      <c r="H874" s="26" t="n"/>
      <c r="I874" s="29" t="n"/>
      <c r="J874" s="30" t="n"/>
      <c r="K874" s="30" t="n"/>
      <c r="L874" s="26" t="n"/>
      <c r="M874" s="26" t="n"/>
      <c r="N874" s="27" t="n"/>
      <c r="O874" s="52" t="n"/>
      <c r="P874" s="52" t="n"/>
      <c r="Q874" s="30" t="n"/>
      <c r="R874" s="30" t="n"/>
      <c r="S874" s="30" t="n"/>
      <c r="T874" s="26" t="n"/>
      <c r="U874" s="26" t="n"/>
      <c r="V874" s="28" t="n"/>
      <c r="W874" s="32" t="n"/>
      <c r="X874" s="32" t="n"/>
      <c r="Y874" s="33">
        <f>IFERROR(IF(OR($R874="",$S874=""),"",ROUND(MOD($S874-$R874,1)*1440,0)),"")</f>
        <v/>
      </c>
      <c r="Z874" s="11">
        <f>IFERROR(IF(OR($T874&lt;&gt;"Delivered",$S874="",$K874=""),"",IF($S874&lt;=$K874,"Yes","No")),"")</f>
        <v/>
      </c>
      <c r="AA874" s="33">
        <f>IFERROR(IF(OR($T874&lt;&gt;"Delivered",$S874="",$K874=""),"",ROUND(MAX(0,($S874-$K874)*1440),0)),"")</f>
        <v/>
      </c>
      <c r="AB874" s="53">
        <f>IFERROR(IF(OR($P874="",$O874=""),"",$P874-$O874),"")</f>
        <v/>
      </c>
      <c r="AC874" s="35">
        <f>IFERROR(IF($P874="","",ROUND($P874*'Settings'!$B$6,2)),"")</f>
        <v/>
      </c>
      <c r="AD874" s="35">
        <f>IFERROR(IF($W874="","",MAX(0,$W874-IF($X874="",0,$X874))),"")</f>
        <v/>
      </c>
      <c r="AE874" s="16">
        <f>IFERROR(IF(COUNTA($A874:$X874)=0,"",IF(OR($A874="",$B874="",$C874="",$D874="",$E874="",$F874="",$G874="",$H874="",$I874="",$L874="",$M874="",$N874="",$T874=""),"Missing required field",IF(COUNTIFS($A$4:$A$1000,$A874,$B$4:$B$1000,$B874,$C$4:$C$1000,$C874)&gt;1,"Duplicate route stop",IF(OR($J874="",$K874=""),"Missing delivery window",IF($K874&lt;=$J874,"Invalid delivery window",IF(IFERROR(INDEX('Fleet Roster'!$C$4:$C$103,MATCH($L874,'Fleet Roster'!$A$4:$A$103,0)),"Not found")&lt;&gt;"Active","Driver not active",IF(IFERROR(INDEX('Fleet Roster'!$I$4:$I$103,MATCH($M874,'Fleet Roster'!$E$4:$E$103,0)),"Not found")&lt;&gt;"Active","Vehicle unavailable",IF(AND($T874="Delivered",OR($S874="",$P874="")),"Delivered row incomplete",IF(AND(OR($T874="Attempted",$T874="Exception"),$U874=""),"Missing exception code",IF(OR(NOT(ISNUMBER($N874)),$N874&lt;0,$N874&gt;'Settings'!$B$9),"Invalid package count",IF(OR(NOT(ISNUMBER($O874)),AND($P874&lt;&gt;"",NOT(ISNUMBER($P874))),$O874&lt;0,$O874&gt;'Settings'!$B$10,$P874&lt;0,$P874&gt;'Settings'!$B$10),"Invalid miles",IF($X874&gt;$W874,"COD collected exceeds amount","OK")))))))))))),"Review row")</f>
        <v/>
      </c>
    </row>
    <row r="875">
      <c r="A875" s="51" t="n"/>
      <c r="B875" s="26" t="n"/>
      <c r="C875" s="27" t="n"/>
      <c r="D875" s="26" t="n"/>
      <c r="E875" s="26" t="n"/>
      <c r="F875" s="28" t="n"/>
      <c r="G875" s="26" t="n"/>
      <c r="H875" s="26" t="n"/>
      <c r="I875" s="29" t="n"/>
      <c r="J875" s="30" t="n"/>
      <c r="K875" s="30" t="n"/>
      <c r="L875" s="26" t="n"/>
      <c r="M875" s="26" t="n"/>
      <c r="N875" s="27" t="n"/>
      <c r="O875" s="52" t="n"/>
      <c r="P875" s="52" t="n"/>
      <c r="Q875" s="30" t="n"/>
      <c r="R875" s="30" t="n"/>
      <c r="S875" s="30" t="n"/>
      <c r="T875" s="26" t="n"/>
      <c r="U875" s="26" t="n"/>
      <c r="V875" s="28" t="n"/>
      <c r="W875" s="32" t="n"/>
      <c r="X875" s="32" t="n"/>
      <c r="Y875" s="33">
        <f>IFERROR(IF(OR($R875="",$S875=""),"",ROUND(MOD($S875-$R875,1)*1440,0)),"")</f>
        <v/>
      </c>
      <c r="Z875" s="11">
        <f>IFERROR(IF(OR($T875&lt;&gt;"Delivered",$S875="",$K875=""),"",IF($S875&lt;=$K875,"Yes","No")),"")</f>
        <v/>
      </c>
      <c r="AA875" s="33">
        <f>IFERROR(IF(OR($T875&lt;&gt;"Delivered",$S875="",$K875=""),"",ROUND(MAX(0,($S875-$K875)*1440),0)),"")</f>
        <v/>
      </c>
      <c r="AB875" s="53">
        <f>IFERROR(IF(OR($P875="",$O875=""),"",$P875-$O875),"")</f>
        <v/>
      </c>
      <c r="AC875" s="35">
        <f>IFERROR(IF($P875="","",ROUND($P875*'Settings'!$B$6,2)),"")</f>
        <v/>
      </c>
      <c r="AD875" s="35">
        <f>IFERROR(IF($W875="","",MAX(0,$W875-IF($X875="",0,$X875))),"")</f>
        <v/>
      </c>
      <c r="AE875" s="16">
        <f>IFERROR(IF(COUNTA($A875:$X875)=0,"",IF(OR($A875="",$B875="",$C875="",$D875="",$E875="",$F875="",$G875="",$H875="",$I875="",$L875="",$M875="",$N875="",$T875=""),"Missing required field",IF(COUNTIFS($A$4:$A$1000,$A875,$B$4:$B$1000,$B875,$C$4:$C$1000,$C875)&gt;1,"Duplicate route stop",IF(OR($J875="",$K875=""),"Missing delivery window",IF($K875&lt;=$J875,"Invalid delivery window",IF(IFERROR(INDEX('Fleet Roster'!$C$4:$C$103,MATCH($L875,'Fleet Roster'!$A$4:$A$103,0)),"Not found")&lt;&gt;"Active","Driver not active",IF(IFERROR(INDEX('Fleet Roster'!$I$4:$I$103,MATCH($M875,'Fleet Roster'!$E$4:$E$103,0)),"Not found")&lt;&gt;"Active","Vehicle unavailable",IF(AND($T875="Delivered",OR($S875="",$P875="")),"Delivered row incomplete",IF(AND(OR($T875="Attempted",$T875="Exception"),$U875=""),"Missing exception code",IF(OR(NOT(ISNUMBER($N875)),$N875&lt;0,$N875&gt;'Settings'!$B$9),"Invalid package count",IF(OR(NOT(ISNUMBER($O875)),AND($P875&lt;&gt;"",NOT(ISNUMBER($P875))),$O875&lt;0,$O875&gt;'Settings'!$B$10,$P875&lt;0,$P875&gt;'Settings'!$B$10),"Invalid miles",IF($X875&gt;$W875,"COD collected exceeds amount","OK")))))))))))),"Review row")</f>
        <v/>
      </c>
    </row>
    <row r="876">
      <c r="A876" s="51" t="n"/>
      <c r="B876" s="26" t="n"/>
      <c r="C876" s="27" t="n"/>
      <c r="D876" s="26" t="n"/>
      <c r="E876" s="26" t="n"/>
      <c r="F876" s="28" t="n"/>
      <c r="G876" s="26" t="n"/>
      <c r="H876" s="26" t="n"/>
      <c r="I876" s="29" t="n"/>
      <c r="J876" s="30" t="n"/>
      <c r="K876" s="30" t="n"/>
      <c r="L876" s="26" t="n"/>
      <c r="M876" s="26" t="n"/>
      <c r="N876" s="27" t="n"/>
      <c r="O876" s="52" t="n"/>
      <c r="P876" s="52" t="n"/>
      <c r="Q876" s="30" t="n"/>
      <c r="R876" s="30" t="n"/>
      <c r="S876" s="30" t="n"/>
      <c r="T876" s="26" t="n"/>
      <c r="U876" s="26" t="n"/>
      <c r="V876" s="28" t="n"/>
      <c r="W876" s="32" t="n"/>
      <c r="X876" s="32" t="n"/>
      <c r="Y876" s="33">
        <f>IFERROR(IF(OR($R876="",$S876=""),"",ROUND(MOD($S876-$R876,1)*1440,0)),"")</f>
        <v/>
      </c>
      <c r="Z876" s="11">
        <f>IFERROR(IF(OR($T876&lt;&gt;"Delivered",$S876="",$K876=""),"",IF($S876&lt;=$K876,"Yes","No")),"")</f>
        <v/>
      </c>
      <c r="AA876" s="33">
        <f>IFERROR(IF(OR($T876&lt;&gt;"Delivered",$S876="",$K876=""),"",ROUND(MAX(0,($S876-$K876)*1440),0)),"")</f>
        <v/>
      </c>
      <c r="AB876" s="53">
        <f>IFERROR(IF(OR($P876="",$O876=""),"",$P876-$O876),"")</f>
        <v/>
      </c>
      <c r="AC876" s="35">
        <f>IFERROR(IF($P876="","",ROUND($P876*'Settings'!$B$6,2)),"")</f>
        <v/>
      </c>
      <c r="AD876" s="35">
        <f>IFERROR(IF($W876="","",MAX(0,$W876-IF($X876="",0,$X876))),"")</f>
        <v/>
      </c>
      <c r="AE876" s="16">
        <f>IFERROR(IF(COUNTA($A876:$X876)=0,"",IF(OR($A876="",$B876="",$C876="",$D876="",$E876="",$F876="",$G876="",$H876="",$I876="",$L876="",$M876="",$N876="",$T876=""),"Missing required field",IF(COUNTIFS($A$4:$A$1000,$A876,$B$4:$B$1000,$B876,$C$4:$C$1000,$C876)&gt;1,"Duplicate route stop",IF(OR($J876="",$K876=""),"Missing delivery window",IF($K876&lt;=$J876,"Invalid delivery window",IF(IFERROR(INDEX('Fleet Roster'!$C$4:$C$103,MATCH($L876,'Fleet Roster'!$A$4:$A$103,0)),"Not found")&lt;&gt;"Active","Driver not active",IF(IFERROR(INDEX('Fleet Roster'!$I$4:$I$103,MATCH($M876,'Fleet Roster'!$E$4:$E$103,0)),"Not found")&lt;&gt;"Active","Vehicle unavailable",IF(AND($T876="Delivered",OR($S876="",$P876="")),"Delivered row incomplete",IF(AND(OR($T876="Attempted",$T876="Exception"),$U876=""),"Missing exception code",IF(OR(NOT(ISNUMBER($N876)),$N876&lt;0,$N876&gt;'Settings'!$B$9),"Invalid package count",IF(OR(NOT(ISNUMBER($O876)),AND($P876&lt;&gt;"",NOT(ISNUMBER($P876))),$O876&lt;0,$O876&gt;'Settings'!$B$10,$P876&lt;0,$P876&gt;'Settings'!$B$10),"Invalid miles",IF($X876&gt;$W876,"COD collected exceeds amount","OK")))))))))))),"Review row")</f>
        <v/>
      </c>
    </row>
    <row r="877">
      <c r="A877" s="51" t="n"/>
      <c r="B877" s="26" t="n"/>
      <c r="C877" s="27" t="n"/>
      <c r="D877" s="26" t="n"/>
      <c r="E877" s="26" t="n"/>
      <c r="F877" s="28" t="n"/>
      <c r="G877" s="26" t="n"/>
      <c r="H877" s="26" t="n"/>
      <c r="I877" s="29" t="n"/>
      <c r="J877" s="30" t="n"/>
      <c r="K877" s="30" t="n"/>
      <c r="L877" s="26" t="n"/>
      <c r="M877" s="26" t="n"/>
      <c r="N877" s="27" t="n"/>
      <c r="O877" s="52" t="n"/>
      <c r="P877" s="52" t="n"/>
      <c r="Q877" s="30" t="n"/>
      <c r="R877" s="30" t="n"/>
      <c r="S877" s="30" t="n"/>
      <c r="T877" s="26" t="n"/>
      <c r="U877" s="26" t="n"/>
      <c r="V877" s="28" t="n"/>
      <c r="W877" s="32" t="n"/>
      <c r="X877" s="32" t="n"/>
      <c r="Y877" s="33">
        <f>IFERROR(IF(OR($R877="",$S877=""),"",ROUND(MOD($S877-$R877,1)*1440,0)),"")</f>
        <v/>
      </c>
      <c r="Z877" s="11">
        <f>IFERROR(IF(OR($T877&lt;&gt;"Delivered",$S877="",$K877=""),"",IF($S877&lt;=$K877,"Yes","No")),"")</f>
        <v/>
      </c>
      <c r="AA877" s="33">
        <f>IFERROR(IF(OR($T877&lt;&gt;"Delivered",$S877="",$K877=""),"",ROUND(MAX(0,($S877-$K877)*1440),0)),"")</f>
        <v/>
      </c>
      <c r="AB877" s="53">
        <f>IFERROR(IF(OR($P877="",$O877=""),"",$P877-$O877),"")</f>
        <v/>
      </c>
      <c r="AC877" s="35">
        <f>IFERROR(IF($P877="","",ROUND($P877*'Settings'!$B$6,2)),"")</f>
        <v/>
      </c>
      <c r="AD877" s="35">
        <f>IFERROR(IF($W877="","",MAX(0,$W877-IF($X877="",0,$X877))),"")</f>
        <v/>
      </c>
      <c r="AE877" s="16">
        <f>IFERROR(IF(COUNTA($A877:$X877)=0,"",IF(OR($A877="",$B877="",$C877="",$D877="",$E877="",$F877="",$G877="",$H877="",$I877="",$L877="",$M877="",$N877="",$T877=""),"Missing required field",IF(COUNTIFS($A$4:$A$1000,$A877,$B$4:$B$1000,$B877,$C$4:$C$1000,$C877)&gt;1,"Duplicate route stop",IF(OR($J877="",$K877=""),"Missing delivery window",IF($K877&lt;=$J877,"Invalid delivery window",IF(IFERROR(INDEX('Fleet Roster'!$C$4:$C$103,MATCH($L877,'Fleet Roster'!$A$4:$A$103,0)),"Not found")&lt;&gt;"Active","Driver not active",IF(IFERROR(INDEX('Fleet Roster'!$I$4:$I$103,MATCH($M877,'Fleet Roster'!$E$4:$E$103,0)),"Not found")&lt;&gt;"Active","Vehicle unavailable",IF(AND($T877="Delivered",OR($S877="",$P877="")),"Delivered row incomplete",IF(AND(OR($T877="Attempted",$T877="Exception"),$U877=""),"Missing exception code",IF(OR(NOT(ISNUMBER($N877)),$N877&lt;0,$N877&gt;'Settings'!$B$9),"Invalid package count",IF(OR(NOT(ISNUMBER($O877)),AND($P877&lt;&gt;"",NOT(ISNUMBER($P877))),$O877&lt;0,$O877&gt;'Settings'!$B$10,$P877&lt;0,$P877&gt;'Settings'!$B$10),"Invalid miles",IF($X877&gt;$W877,"COD collected exceeds amount","OK")))))))))))),"Review row")</f>
        <v/>
      </c>
    </row>
    <row r="878">
      <c r="A878" s="51" t="n"/>
      <c r="B878" s="26" t="n"/>
      <c r="C878" s="27" t="n"/>
      <c r="D878" s="26" t="n"/>
      <c r="E878" s="26" t="n"/>
      <c r="F878" s="28" t="n"/>
      <c r="G878" s="26" t="n"/>
      <c r="H878" s="26" t="n"/>
      <c r="I878" s="29" t="n"/>
      <c r="J878" s="30" t="n"/>
      <c r="K878" s="30" t="n"/>
      <c r="L878" s="26" t="n"/>
      <c r="M878" s="26" t="n"/>
      <c r="N878" s="27" t="n"/>
      <c r="O878" s="52" t="n"/>
      <c r="P878" s="52" t="n"/>
      <c r="Q878" s="30" t="n"/>
      <c r="R878" s="30" t="n"/>
      <c r="S878" s="30" t="n"/>
      <c r="T878" s="26" t="n"/>
      <c r="U878" s="26" t="n"/>
      <c r="V878" s="28" t="n"/>
      <c r="W878" s="32" t="n"/>
      <c r="X878" s="32" t="n"/>
      <c r="Y878" s="33">
        <f>IFERROR(IF(OR($R878="",$S878=""),"",ROUND(MOD($S878-$R878,1)*1440,0)),"")</f>
        <v/>
      </c>
      <c r="Z878" s="11">
        <f>IFERROR(IF(OR($T878&lt;&gt;"Delivered",$S878="",$K878=""),"",IF($S878&lt;=$K878,"Yes","No")),"")</f>
        <v/>
      </c>
      <c r="AA878" s="33">
        <f>IFERROR(IF(OR($T878&lt;&gt;"Delivered",$S878="",$K878=""),"",ROUND(MAX(0,($S878-$K878)*1440),0)),"")</f>
        <v/>
      </c>
      <c r="AB878" s="53">
        <f>IFERROR(IF(OR($P878="",$O878=""),"",$P878-$O878),"")</f>
        <v/>
      </c>
      <c r="AC878" s="35">
        <f>IFERROR(IF($P878="","",ROUND($P878*'Settings'!$B$6,2)),"")</f>
        <v/>
      </c>
      <c r="AD878" s="35">
        <f>IFERROR(IF($W878="","",MAX(0,$W878-IF($X878="",0,$X878))),"")</f>
        <v/>
      </c>
      <c r="AE878" s="16">
        <f>IFERROR(IF(COUNTA($A878:$X878)=0,"",IF(OR($A878="",$B878="",$C878="",$D878="",$E878="",$F878="",$G878="",$H878="",$I878="",$L878="",$M878="",$N878="",$T878=""),"Missing required field",IF(COUNTIFS($A$4:$A$1000,$A878,$B$4:$B$1000,$B878,$C$4:$C$1000,$C878)&gt;1,"Duplicate route stop",IF(OR($J878="",$K878=""),"Missing delivery window",IF($K878&lt;=$J878,"Invalid delivery window",IF(IFERROR(INDEX('Fleet Roster'!$C$4:$C$103,MATCH($L878,'Fleet Roster'!$A$4:$A$103,0)),"Not found")&lt;&gt;"Active","Driver not active",IF(IFERROR(INDEX('Fleet Roster'!$I$4:$I$103,MATCH($M878,'Fleet Roster'!$E$4:$E$103,0)),"Not found")&lt;&gt;"Active","Vehicle unavailable",IF(AND($T878="Delivered",OR($S878="",$P878="")),"Delivered row incomplete",IF(AND(OR($T878="Attempted",$T878="Exception"),$U878=""),"Missing exception code",IF(OR(NOT(ISNUMBER($N878)),$N878&lt;0,$N878&gt;'Settings'!$B$9),"Invalid package count",IF(OR(NOT(ISNUMBER($O878)),AND($P878&lt;&gt;"",NOT(ISNUMBER($P878))),$O878&lt;0,$O878&gt;'Settings'!$B$10,$P878&lt;0,$P878&gt;'Settings'!$B$10),"Invalid miles",IF($X878&gt;$W878,"COD collected exceeds amount","OK")))))))))))),"Review row")</f>
        <v/>
      </c>
    </row>
    <row r="879">
      <c r="A879" s="51" t="n"/>
      <c r="B879" s="26" t="n"/>
      <c r="C879" s="27" t="n"/>
      <c r="D879" s="26" t="n"/>
      <c r="E879" s="26" t="n"/>
      <c r="F879" s="28" t="n"/>
      <c r="G879" s="26" t="n"/>
      <c r="H879" s="26" t="n"/>
      <c r="I879" s="29" t="n"/>
      <c r="J879" s="30" t="n"/>
      <c r="K879" s="30" t="n"/>
      <c r="L879" s="26" t="n"/>
      <c r="M879" s="26" t="n"/>
      <c r="N879" s="27" t="n"/>
      <c r="O879" s="52" t="n"/>
      <c r="P879" s="52" t="n"/>
      <c r="Q879" s="30" t="n"/>
      <c r="R879" s="30" t="n"/>
      <c r="S879" s="30" t="n"/>
      <c r="T879" s="26" t="n"/>
      <c r="U879" s="26" t="n"/>
      <c r="V879" s="28" t="n"/>
      <c r="W879" s="32" t="n"/>
      <c r="X879" s="32" t="n"/>
      <c r="Y879" s="33">
        <f>IFERROR(IF(OR($R879="",$S879=""),"",ROUND(MOD($S879-$R879,1)*1440,0)),"")</f>
        <v/>
      </c>
      <c r="Z879" s="11">
        <f>IFERROR(IF(OR($T879&lt;&gt;"Delivered",$S879="",$K879=""),"",IF($S879&lt;=$K879,"Yes","No")),"")</f>
        <v/>
      </c>
      <c r="AA879" s="33">
        <f>IFERROR(IF(OR($T879&lt;&gt;"Delivered",$S879="",$K879=""),"",ROUND(MAX(0,($S879-$K879)*1440),0)),"")</f>
        <v/>
      </c>
      <c r="AB879" s="53">
        <f>IFERROR(IF(OR($P879="",$O879=""),"",$P879-$O879),"")</f>
        <v/>
      </c>
      <c r="AC879" s="35">
        <f>IFERROR(IF($P879="","",ROUND($P879*'Settings'!$B$6,2)),"")</f>
        <v/>
      </c>
      <c r="AD879" s="35">
        <f>IFERROR(IF($W879="","",MAX(0,$W879-IF($X879="",0,$X879))),"")</f>
        <v/>
      </c>
      <c r="AE879" s="16">
        <f>IFERROR(IF(COUNTA($A879:$X879)=0,"",IF(OR($A879="",$B879="",$C879="",$D879="",$E879="",$F879="",$G879="",$H879="",$I879="",$L879="",$M879="",$N879="",$T879=""),"Missing required field",IF(COUNTIFS($A$4:$A$1000,$A879,$B$4:$B$1000,$B879,$C$4:$C$1000,$C879)&gt;1,"Duplicate route stop",IF(OR($J879="",$K879=""),"Missing delivery window",IF($K879&lt;=$J879,"Invalid delivery window",IF(IFERROR(INDEX('Fleet Roster'!$C$4:$C$103,MATCH($L879,'Fleet Roster'!$A$4:$A$103,0)),"Not found")&lt;&gt;"Active","Driver not active",IF(IFERROR(INDEX('Fleet Roster'!$I$4:$I$103,MATCH($M879,'Fleet Roster'!$E$4:$E$103,0)),"Not found")&lt;&gt;"Active","Vehicle unavailable",IF(AND($T879="Delivered",OR($S879="",$P879="")),"Delivered row incomplete",IF(AND(OR($T879="Attempted",$T879="Exception"),$U879=""),"Missing exception code",IF(OR(NOT(ISNUMBER($N879)),$N879&lt;0,$N879&gt;'Settings'!$B$9),"Invalid package count",IF(OR(NOT(ISNUMBER($O879)),AND($P879&lt;&gt;"",NOT(ISNUMBER($P879))),$O879&lt;0,$O879&gt;'Settings'!$B$10,$P879&lt;0,$P879&gt;'Settings'!$B$10),"Invalid miles",IF($X879&gt;$W879,"COD collected exceeds amount","OK")))))))))))),"Review row")</f>
        <v/>
      </c>
    </row>
    <row r="880">
      <c r="A880" s="51" t="n"/>
      <c r="B880" s="26" t="n"/>
      <c r="C880" s="27" t="n"/>
      <c r="D880" s="26" t="n"/>
      <c r="E880" s="26" t="n"/>
      <c r="F880" s="28" t="n"/>
      <c r="G880" s="26" t="n"/>
      <c r="H880" s="26" t="n"/>
      <c r="I880" s="29" t="n"/>
      <c r="J880" s="30" t="n"/>
      <c r="K880" s="30" t="n"/>
      <c r="L880" s="26" t="n"/>
      <c r="M880" s="26" t="n"/>
      <c r="N880" s="27" t="n"/>
      <c r="O880" s="52" t="n"/>
      <c r="P880" s="52" t="n"/>
      <c r="Q880" s="30" t="n"/>
      <c r="R880" s="30" t="n"/>
      <c r="S880" s="30" t="n"/>
      <c r="T880" s="26" t="n"/>
      <c r="U880" s="26" t="n"/>
      <c r="V880" s="28" t="n"/>
      <c r="W880" s="32" t="n"/>
      <c r="X880" s="32" t="n"/>
      <c r="Y880" s="33">
        <f>IFERROR(IF(OR($R880="",$S880=""),"",ROUND(MOD($S880-$R880,1)*1440,0)),"")</f>
        <v/>
      </c>
      <c r="Z880" s="11">
        <f>IFERROR(IF(OR($T880&lt;&gt;"Delivered",$S880="",$K880=""),"",IF($S880&lt;=$K880,"Yes","No")),"")</f>
        <v/>
      </c>
      <c r="AA880" s="33">
        <f>IFERROR(IF(OR($T880&lt;&gt;"Delivered",$S880="",$K880=""),"",ROUND(MAX(0,($S880-$K880)*1440),0)),"")</f>
        <v/>
      </c>
      <c r="AB880" s="53">
        <f>IFERROR(IF(OR($P880="",$O880=""),"",$P880-$O880),"")</f>
        <v/>
      </c>
      <c r="AC880" s="35">
        <f>IFERROR(IF($P880="","",ROUND($P880*'Settings'!$B$6,2)),"")</f>
        <v/>
      </c>
      <c r="AD880" s="35">
        <f>IFERROR(IF($W880="","",MAX(0,$W880-IF($X880="",0,$X880))),"")</f>
        <v/>
      </c>
      <c r="AE880" s="16">
        <f>IFERROR(IF(COUNTA($A880:$X880)=0,"",IF(OR($A880="",$B880="",$C880="",$D880="",$E880="",$F880="",$G880="",$H880="",$I880="",$L880="",$M880="",$N880="",$T880=""),"Missing required field",IF(COUNTIFS($A$4:$A$1000,$A880,$B$4:$B$1000,$B880,$C$4:$C$1000,$C880)&gt;1,"Duplicate route stop",IF(OR($J880="",$K880=""),"Missing delivery window",IF($K880&lt;=$J880,"Invalid delivery window",IF(IFERROR(INDEX('Fleet Roster'!$C$4:$C$103,MATCH($L880,'Fleet Roster'!$A$4:$A$103,0)),"Not found")&lt;&gt;"Active","Driver not active",IF(IFERROR(INDEX('Fleet Roster'!$I$4:$I$103,MATCH($M880,'Fleet Roster'!$E$4:$E$103,0)),"Not found")&lt;&gt;"Active","Vehicle unavailable",IF(AND($T880="Delivered",OR($S880="",$P880="")),"Delivered row incomplete",IF(AND(OR($T880="Attempted",$T880="Exception"),$U880=""),"Missing exception code",IF(OR(NOT(ISNUMBER($N880)),$N880&lt;0,$N880&gt;'Settings'!$B$9),"Invalid package count",IF(OR(NOT(ISNUMBER($O880)),AND($P880&lt;&gt;"",NOT(ISNUMBER($P880))),$O880&lt;0,$O880&gt;'Settings'!$B$10,$P880&lt;0,$P880&gt;'Settings'!$B$10),"Invalid miles",IF($X880&gt;$W880,"COD collected exceeds amount","OK")))))))))))),"Review row")</f>
        <v/>
      </c>
    </row>
    <row r="881">
      <c r="A881" s="51" t="n"/>
      <c r="B881" s="26" t="n"/>
      <c r="C881" s="27" t="n"/>
      <c r="D881" s="26" t="n"/>
      <c r="E881" s="26" t="n"/>
      <c r="F881" s="28" t="n"/>
      <c r="G881" s="26" t="n"/>
      <c r="H881" s="26" t="n"/>
      <c r="I881" s="29" t="n"/>
      <c r="J881" s="30" t="n"/>
      <c r="K881" s="30" t="n"/>
      <c r="L881" s="26" t="n"/>
      <c r="M881" s="26" t="n"/>
      <c r="N881" s="27" t="n"/>
      <c r="O881" s="52" t="n"/>
      <c r="P881" s="52" t="n"/>
      <c r="Q881" s="30" t="n"/>
      <c r="R881" s="30" t="n"/>
      <c r="S881" s="30" t="n"/>
      <c r="T881" s="26" t="n"/>
      <c r="U881" s="26" t="n"/>
      <c r="V881" s="28" t="n"/>
      <c r="W881" s="32" t="n"/>
      <c r="X881" s="32" t="n"/>
      <c r="Y881" s="33">
        <f>IFERROR(IF(OR($R881="",$S881=""),"",ROUND(MOD($S881-$R881,1)*1440,0)),"")</f>
        <v/>
      </c>
      <c r="Z881" s="11">
        <f>IFERROR(IF(OR($T881&lt;&gt;"Delivered",$S881="",$K881=""),"",IF($S881&lt;=$K881,"Yes","No")),"")</f>
        <v/>
      </c>
      <c r="AA881" s="33">
        <f>IFERROR(IF(OR($T881&lt;&gt;"Delivered",$S881="",$K881=""),"",ROUND(MAX(0,($S881-$K881)*1440),0)),"")</f>
        <v/>
      </c>
      <c r="AB881" s="53">
        <f>IFERROR(IF(OR($P881="",$O881=""),"",$P881-$O881),"")</f>
        <v/>
      </c>
      <c r="AC881" s="35">
        <f>IFERROR(IF($P881="","",ROUND($P881*'Settings'!$B$6,2)),"")</f>
        <v/>
      </c>
      <c r="AD881" s="35">
        <f>IFERROR(IF($W881="","",MAX(0,$W881-IF($X881="",0,$X881))),"")</f>
        <v/>
      </c>
      <c r="AE881" s="16">
        <f>IFERROR(IF(COUNTA($A881:$X881)=0,"",IF(OR($A881="",$B881="",$C881="",$D881="",$E881="",$F881="",$G881="",$H881="",$I881="",$L881="",$M881="",$N881="",$T881=""),"Missing required field",IF(COUNTIFS($A$4:$A$1000,$A881,$B$4:$B$1000,$B881,$C$4:$C$1000,$C881)&gt;1,"Duplicate route stop",IF(OR($J881="",$K881=""),"Missing delivery window",IF($K881&lt;=$J881,"Invalid delivery window",IF(IFERROR(INDEX('Fleet Roster'!$C$4:$C$103,MATCH($L881,'Fleet Roster'!$A$4:$A$103,0)),"Not found")&lt;&gt;"Active","Driver not active",IF(IFERROR(INDEX('Fleet Roster'!$I$4:$I$103,MATCH($M881,'Fleet Roster'!$E$4:$E$103,0)),"Not found")&lt;&gt;"Active","Vehicle unavailable",IF(AND($T881="Delivered",OR($S881="",$P881="")),"Delivered row incomplete",IF(AND(OR($T881="Attempted",$T881="Exception"),$U881=""),"Missing exception code",IF(OR(NOT(ISNUMBER($N881)),$N881&lt;0,$N881&gt;'Settings'!$B$9),"Invalid package count",IF(OR(NOT(ISNUMBER($O881)),AND($P881&lt;&gt;"",NOT(ISNUMBER($P881))),$O881&lt;0,$O881&gt;'Settings'!$B$10,$P881&lt;0,$P881&gt;'Settings'!$B$10),"Invalid miles",IF($X881&gt;$W881,"COD collected exceeds amount","OK")))))))))))),"Review row")</f>
        <v/>
      </c>
    </row>
    <row r="882">
      <c r="A882" s="51" t="n"/>
      <c r="B882" s="26" t="n"/>
      <c r="C882" s="27" t="n"/>
      <c r="D882" s="26" t="n"/>
      <c r="E882" s="26" t="n"/>
      <c r="F882" s="28" t="n"/>
      <c r="G882" s="26" t="n"/>
      <c r="H882" s="26" t="n"/>
      <c r="I882" s="29" t="n"/>
      <c r="J882" s="30" t="n"/>
      <c r="K882" s="30" t="n"/>
      <c r="L882" s="26" t="n"/>
      <c r="M882" s="26" t="n"/>
      <c r="N882" s="27" t="n"/>
      <c r="O882" s="52" t="n"/>
      <c r="P882" s="52" t="n"/>
      <c r="Q882" s="30" t="n"/>
      <c r="R882" s="30" t="n"/>
      <c r="S882" s="30" t="n"/>
      <c r="T882" s="26" t="n"/>
      <c r="U882" s="26" t="n"/>
      <c r="V882" s="28" t="n"/>
      <c r="W882" s="32" t="n"/>
      <c r="X882" s="32" t="n"/>
      <c r="Y882" s="33">
        <f>IFERROR(IF(OR($R882="",$S882=""),"",ROUND(MOD($S882-$R882,1)*1440,0)),"")</f>
        <v/>
      </c>
      <c r="Z882" s="11">
        <f>IFERROR(IF(OR($T882&lt;&gt;"Delivered",$S882="",$K882=""),"",IF($S882&lt;=$K882,"Yes","No")),"")</f>
        <v/>
      </c>
      <c r="AA882" s="33">
        <f>IFERROR(IF(OR($T882&lt;&gt;"Delivered",$S882="",$K882=""),"",ROUND(MAX(0,($S882-$K882)*1440),0)),"")</f>
        <v/>
      </c>
      <c r="AB882" s="53">
        <f>IFERROR(IF(OR($P882="",$O882=""),"",$P882-$O882),"")</f>
        <v/>
      </c>
      <c r="AC882" s="35">
        <f>IFERROR(IF($P882="","",ROUND($P882*'Settings'!$B$6,2)),"")</f>
        <v/>
      </c>
      <c r="AD882" s="35">
        <f>IFERROR(IF($W882="","",MAX(0,$W882-IF($X882="",0,$X882))),"")</f>
        <v/>
      </c>
      <c r="AE882" s="16">
        <f>IFERROR(IF(COUNTA($A882:$X882)=0,"",IF(OR($A882="",$B882="",$C882="",$D882="",$E882="",$F882="",$G882="",$H882="",$I882="",$L882="",$M882="",$N882="",$T882=""),"Missing required field",IF(COUNTIFS($A$4:$A$1000,$A882,$B$4:$B$1000,$B882,$C$4:$C$1000,$C882)&gt;1,"Duplicate route stop",IF(OR($J882="",$K882=""),"Missing delivery window",IF($K882&lt;=$J882,"Invalid delivery window",IF(IFERROR(INDEX('Fleet Roster'!$C$4:$C$103,MATCH($L882,'Fleet Roster'!$A$4:$A$103,0)),"Not found")&lt;&gt;"Active","Driver not active",IF(IFERROR(INDEX('Fleet Roster'!$I$4:$I$103,MATCH($M882,'Fleet Roster'!$E$4:$E$103,0)),"Not found")&lt;&gt;"Active","Vehicle unavailable",IF(AND($T882="Delivered",OR($S882="",$P882="")),"Delivered row incomplete",IF(AND(OR($T882="Attempted",$T882="Exception"),$U882=""),"Missing exception code",IF(OR(NOT(ISNUMBER($N882)),$N882&lt;0,$N882&gt;'Settings'!$B$9),"Invalid package count",IF(OR(NOT(ISNUMBER($O882)),AND($P882&lt;&gt;"",NOT(ISNUMBER($P882))),$O882&lt;0,$O882&gt;'Settings'!$B$10,$P882&lt;0,$P882&gt;'Settings'!$B$10),"Invalid miles",IF($X882&gt;$W882,"COD collected exceeds amount","OK")))))))))))),"Review row")</f>
        <v/>
      </c>
    </row>
    <row r="883">
      <c r="A883" s="51" t="n"/>
      <c r="B883" s="26" t="n"/>
      <c r="C883" s="27" t="n"/>
      <c r="D883" s="26" t="n"/>
      <c r="E883" s="26" t="n"/>
      <c r="F883" s="28" t="n"/>
      <c r="G883" s="26" t="n"/>
      <c r="H883" s="26" t="n"/>
      <c r="I883" s="29" t="n"/>
      <c r="J883" s="30" t="n"/>
      <c r="K883" s="30" t="n"/>
      <c r="L883" s="26" t="n"/>
      <c r="M883" s="26" t="n"/>
      <c r="N883" s="27" t="n"/>
      <c r="O883" s="52" t="n"/>
      <c r="P883" s="52" t="n"/>
      <c r="Q883" s="30" t="n"/>
      <c r="R883" s="30" t="n"/>
      <c r="S883" s="30" t="n"/>
      <c r="T883" s="26" t="n"/>
      <c r="U883" s="26" t="n"/>
      <c r="V883" s="28" t="n"/>
      <c r="W883" s="32" t="n"/>
      <c r="X883" s="32" t="n"/>
      <c r="Y883" s="33">
        <f>IFERROR(IF(OR($R883="",$S883=""),"",ROUND(MOD($S883-$R883,1)*1440,0)),"")</f>
        <v/>
      </c>
      <c r="Z883" s="11">
        <f>IFERROR(IF(OR($T883&lt;&gt;"Delivered",$S883="",$K883=""),"",IF($S883&lt;=$K883,"Yes","No")),"")</f>
        <v/>
      </c>
      <c r="AA883" s="33">
        <f>IFERROR(IF(OR($T883&lt;&gt;"Delivered",$S883="",$K883=""),"",ROUND(MAX(0,($S883-$K883)*1440),0)),"")</f>
        <v/>
      </c>
      <c r="AB883" s="53">
        <f>IFERROR(IF(OR($P883="",$O883=""),"",$P883-$O883),"")</f>
        <v/>
      </c>
      <c r="AC883" s="35">
        <f>IFERROR(IF($P883="","",ROUND($P883*'Settings'!$B$6,2)),"")</f>
        <v/>
      </c>
      <c r="AD883" s="35">
        <f>IFERROR(IF($W883="","",MAX(0,$W883-IF($X883="",0,$X883))),"")</f>
        <v/>
      </c>
      <c r="AE883" s="16">
        <f>IFERROR(IF(COUNTA($A883:$X883)=0,"",IF(OR($A883="",$B883="",$C883="",$D883="",$E883="",$F883="",$G883="",$H883="",$I883="",$L883="",$M883="",$N883="",$T883=""),"Missing required field",IF(COUNTIFS($A$4:$A$1000,$A883,$B$4:$B$1000,$B883,$C$4:$C$1000,$C883)&gt;1,"Duplicate route stop",IF(OR($J883="",$K883=""),"Missing delivery window",IF($K883&lt;=$J883,"Invalid delivery window",IF(IFERROR(INDEX('Fleet Roster'!$C$4:$C$103,MATCH($L883,'Fleet Roster'!$A$4:$A$103,0)),"Not found")&lt;&gt;"Active","Driver not active",IF(IFERROR(INDEX('Fleet Roster'!$I$4:$I$103,MATCH($M883,'Fleet Roster'!$E$4:$E$103,0)),"Not found")&lt;&gt;"Active","Vehicle unavailable",IF(AND($T883="Delivered",OR($S883="",$P883="")),"Delivered row incomplete",IF(AND(OR($T883="Attempted",$T883="Exception"),$U883=""),"Missing exception code",IF(OR(NOT(ISNUMBER($N883)),$N883&lt;0,$N883&gt;'Settings'!$B$9),"Invalid package count",IF(OR(NOT(ISNUMBER($O883)),AND($P883&lt;&gt;"",NOT(ISNUMBER($P883))),$O883&lt;0,$O883&gt;'Settings'!$B$10,$P883&lt;0,$P883&gt;'Settings'!$B$10),"Invalid miles",IF($X883&gt;$W883,"COD collected exceeds amount","OK")))))))))))),"Review row")</f>
        <v/>
      </c>
    </row>
    <row r="884">
      <c r="A884" s="51" t="n"/>
      <c r="B884" s="26" t="n"/>
      <c r="C884" s="27" t="n"/>
      <c r="D884" s="26" t="n"/>
      <c r="E884" s="26" t="n"/>
      <c r="F884" s="28" t="n"/>
      <c r="G884" s="26" t="n"/>
      <c r="H884" s="26" t="n"/>
      <c r="I884" s="29" t="n"/>
      <c r="J884" s="30" t="n"/>
      <c r="K884" s="30" t="n"/>
      <c r="L884" s="26" t="n"/>
      <c r="M884" s="26" t="n"/>
      <c r="N884" s="27" t="n"/>
      <c r="O884" s="52" t="n"/>
      <c r="P884" s="52" t="n"/>
      <c r="Q884" s="30" t="n"/>
      <c r="R884" s="30" t="n"/>
      <c r="S884" s="30" t="n"/>
      <c r="T884" s="26" t="n"/>
      <c r="U884" s="26" t="n"/>
      <c r="V884" s="28" t="n"/>
      <c r="W884" s="32" t="n"/>
      <c r="X884" s="32" t="n"/>
      <c r="Y884" s="33">
        <f>IFERROR(IF(OR($R884="",$S884=""),"",ROUND(MOD($S884-$R884,1)*1440,0)),"")</f>
        <v/>
      </c>
      <c r="Z884" s="11">
        <f>IFERROR(IF(OR($T884&lt;&gt;"Delivered",$S884="",$K884=""),"",IF($S884&lt;=$K884,"Yes","No")),"")</f>
        <v/>
      </c>
      <c r="AA884" s="33">
        <f>IFERROR(IF(OR($T884&lt;&gt;"Delivered",$S884="",$K884=""),"",ROUND(MAX(0,($S884-$K884)*1440),0)),"")</f>
        <v/>
      </c>
      <c r="AB884" s="53">
        <f>IFERROR(IF(OR($P884="",$O884=""),"",$P884-$O884),"")</f>
        <v/>
      </c>
      <c r="AC884" s="35">
        <f>IFERROR(IF($P884="","",ROUND($P884*'Settings'!$B$6,2)),"")</f>
        <v/>
      </c>
      <c r="AD884" s="35">
        <f>IFERROR(IF($W884="","",MAX(0,$W884-IF($X884="",0,$X884))),"")</f>
        <v/>
      </c>
      <c r="AE884" s="16">
        <f>IFERROR(IF(COUNTA($A884:$X884)=0,"",IF(OR($A884="",$B884="",$C884="",$D884="",$E884="",$F884="",$G884="",$H884="",$I884="",$L884="",$M884="",$N884="",$T884=""),"Missing required field",IF(COUNTIFS($A$4:$A$1000,$A884,$B$4:$B$1000,$B884,$C$4:$C$1000,$C884)&gt;1,"Duplicate route stop",IF(OR($J884="",$K884=""),"Missing delivery window",IF($K884&lt;=$J884,"Invalid delivery window",IF(IFERROR(INDEX('Fleet Roster'!$C$4:$C$103,MATCH($L884,'Fleet Roster'!$A$4:$A$103,0)),"Not found")&lt;&gt;"Active","Driver not active",IF(IFERROR(INDEX('Fleet Roster'!$I$4:$I$103,MATCH($M884,'Fleet Roster'!$E$4:$E$103,0)),"Not found")&lt;&gt;"Active","Vehicle unavailable",IF(AND($T884="Delivered",OR($S884="",$P884="")),"Delivered row incomplete",IF(AND(OR($T884="Attempted",$T884="Exception"),$U884=""),"Missing exception code",IF(OR(NOT(ISNUMBER($N884)),$N884&lt;0,$N884&gt;'Settings'!$B$9),"Invalid package count",IF(OR(NOT(ISNUMBER($O884)),AND($P884&lt;&gt;"",NOT(ISNUMBER($P884))),$O884&lt;0,$O884&gt;'Settings'!$B$10,$P884&lt;0,$P884&gt;'Settings'!$B$10),"Invalid miles",IF($X884&gt;$W884,"COD collected exceeds amount","OK")))))))))))),"Review row")</f>
        <v/>
      </c>
    </row>
    <row r="885">
      <c r="A885" s="51" t="n"/>
      <c r="B885" s="26" t="n"/>
      <c r="C885" s="27" t="n"/>
      <c r="D885" s="26" t="n"/>
      <c r="E885" s="26" t="n"/>
      <c r="F885" s="28" t="n"/>
      <c r="G885" s="26" t="n"/>
      <c r="H885" s="26" t="n"/>
      <c r="I885" s="29" t="n"/>
      <c r="J885" s="30" t="n"/>
      <c r="K885" s="30" t="n"/>
      <c r="L885" s="26" t="n"/>
      <c r="M885" s="26" t="n"/>
      <c r="N885" s="27" t="n"/>
      <c r="O885" s="52" t="n"/>
      <c r="P885" s="52" t="n"/>
      <c r="Q885" s="30" t="n"/>
      <c r="R885" s="30" t="n"/>
      <c r="S885" s="30" t="n"/>
      <c r="T885" s="26" t="n"/>
      <c r="U885" s="26" t="n"/>
      <c r="V885" s="28" t="n"/>
      <c r="W885" s="32" t="n"/>
      <c r="X885" s="32" t="n"/>
      <c r="Y885" s="33">
        <f>IFERROR(IF(OR($R885="",$S885=""),"",ROUND(MOD($S885-$R885,1)*1440,0)),"")</f>
        <v/>
      </c>
      <c r="Z885" s="11">
        <f>IFERROR(IF(OR($T885&lt;&gt;"Delivered",$S885="",$K885=""),"",IF($S885&lt;=$K885,"Yes","No")),"")</f>
        <v/>
      </c>
      <c r="AA885" s="33">
        <f>IFERROR(IF(OR($T885&lt;&gt;"Delivered",$S885="",$K885=""),"",ROUND(MAX(0,($S885-$K885)*1440),0)),"")</f>
        <v/>
      </c>
      <c r="AB885" s="53">
        <f>IFERROR(IF(OR($P885="",$O885=""),"",$P885-$O885),"")</f>
        <v/>
      </c>
      <c r="AC885" s="35">
        <f>IFERROR(IF($P885="","",ROUND($P885*'Settings'!$B$6,2)),"")</f>
        <v/>
      </c>
      <c r="AD885" s="35">
        <f>IFERROR(IF($W885="","",MAX(0,$W885-IF($X885="",0,$X885))),"")</f>
        <v/>
      </c>
      <c r="AE885" s="16">
        <f>IFERROR(IF(COUNTA($A885:$X885)=0,"",IF(OR($A885="",$B885="",$C885="",$D885="",$E885="",$F885="",$G885="",$H885="",$I885="",$L885="",$M885="",$N885="",$T885=""),"Missing required field",IF(COUNTIFS($A$4:$A$1000,$A885,$B$4:$B$1000,$B885,$C$4:$C$1000,$C885)&gt;1,"Duplicate route stop",IF(OR($J885="",$K885=""),"Missing delivery window",IF($K885&lt;=$J885,"Invalid delivery window",IF(IFERROR(INDEX('Fleet Roster'!$C$4:$C$103,MATCH($L885,'Fleet Roster'!$A$4:$A$103,0)),"Not found")&lt;&gt;"Active","Driver not active",IF(IFERROR(INDEX('Fleet Roster'!$I$4:$I$103,MATCH($M885,'Fleet Roster'!$E$4:$E$103,0)),"Not found")&lt;&gt;"Active","Vehicle unavailable",IF(AND($T885="Delivered",OR($S885="",$P885="")),"Delivered row incomplete",IF(AND(OR($T885="Attempted",$T885="Exception"),$U885=""),"Missing exception code",IF(OR(NOT(ISNUMBER($N885)),$N885&lt;0,$N885&gt;'Settings'!$B$9),"Invalid package count",IF(OR(NOT(ISNUMBER($O885)),AND($P885&lt;&gt;"",NOT(ISNUMBER($P885))),$O885&lt;0,$O885&gt;'Settings'!$B$10,$P885&lt;0,$P885&gt;'Settings'!$B$10),"Invalid miles",IF($X885&gt;$W885,"COD collected exceeds amount","OK")))))))))))),"Review row")</f>
        <v/>
      </c>
    </row>
    <row r="886">
      <c r="A886" s="51" t="n"/>
      <c r="B886" s="26" t="n"/>
      <c r="C886" s="27" t="n"/>
      <c r="D886" s="26" t="n"/>
      <c r="E886" s="26" t="n"/>
      <c r="F886" s="28" t="n"/>
      <c r="G886" s="26" t="n"/>
      <c r="H886" s="26" t="n"/>
      <c r="I886" s="29" t="n"/>
      <c r="J886" s="30" t="n"/>
      <c r="K886" s="30" t="n"/>
      <c r="L886" s="26" t="n"/>
      <c r="M886" s="26" t="n"/>
      <c r="N886" s="27" t="n"/>
      <c r="O886" s="52" t="n"/>
      <c r="P886" s="52" t="n"/>
      <c r="Q886" s="30" t="n"/>
      <c r="R886" s="30" t="n"/>
      <c r="S886" s="30" t="n"/>
      <c r="T886" s="26" t="n"/>
      <c r="U886" s="26" t="n"/>
      <c r="V886" s="28" t="n"/>
      <c r="W886" s="32" t="n"/>
      <c r="X886" s="32" t="n"/>
      <c r="Y886" s="33">
        <f>IFERROR(IF(OR($R886="",$S886=""),"",ROUND(MOD($S886-$R886,1)*1440,0)),"")</f>
        <v/>
      </c>
      <c r="Z886" s="11">
        <f>IFERROR(IF(OR($T886&lt;&gt;"Delivered",$S886="",$K886=""),"",IF($S886&lt;=$K886,"Yes","No")),"")</f>
        <v/>
      </c>
      <c r="AA886" s="33">
        <f>IFERROR(IF(OR($T886&lt;&gt;"Delivered",$S886="",$K886=""),"",ROUND(MAX(0,($S886-$K886)*1440),0)),"")</f>
        <v/>
      </c>
      <c r="AB886" s="53">
        <f>IFERROR(IF(OR($P886="",$O886=""),"",$P886-$O886),"")</f>
        <v/>
      </c>
      <c r="AC886" s="35">
        <f>IFERROR(IF($P886="","",ROUND($P886*'Settings'!$B$6,2)),"")</f>
        <v/>
      </c>
      <c r="AD886" s="35">
        <f>IFERROR(IF($W886="","",MAX(0,$W886-IF($X886="",0,$X886))),"")</f>
        <v/>
      </c>
      <c r="AE886" s="16">
        <f>IFERROR(IF(COUNTA($A886:$X886)=0,"",IF(OR($A886="",$B886="",$C886="",$D886="",$E886="",$F886="",$G886="",$H886="",$I886="",$L886="",$M886="",$N886="",$T886=""),"Missing required field",IF(COUNTIFS($A$4:$A$1000,$A886,$B$4:$B$1000,$B886,$C$4:$C$1000,$C886)&gt;1,"Duplicate route stop",IF(OR($J886="",$K886=""),"Missing delivery window",IF($K886&lt;=$J886,"Invalid delivery window",IF(IFERROR(INDEX('Fleet Roster'!$C$4:$C$103,MATCH($L886,'Fleet Roster'!$A$4:$A$103,0)),"Not found")&lt;&gt;"Active","Driver not active",IF(IFERROR(INDEX('Fleet Roster'!$I$4:$I$103,MATCH($M886,'Fleet Roster'!$E$4:$E$103,0)),"Not found")&lt;&gt;"Active","Vehicle unavailable",IF(AND($T886="Delivered",OR($S886="",$P886="")),"Delivered row incomplete",IF(AND(OR($T886="Attempted",$T886="Exception"),$U886=""),"Missing exception code",IF(OR(NOT(ISNUMBER($N886)),$N886&lt;0,$N886&gt;'Settings'!$B$9),"Invalid package count",IF(OR(NOT(ISNUMBER($O886)),AND($P886&lt;&gt;"",NOT(ISNUMBER($P886))),$O886&lt;0,$O886&gt;'Settings'!$B$10,$P886&lt;0,$P886&gt;'Settings'!$B$10),"Invalid miles",IF($X886&gt;$W886,"COD collected exceeds amount","OK")))))))))))),"Review row")</f>
        <v/>
      </c>
    </row>
    <row r="887">
      <c r="A887" s="51" t="n"/>
      <c r="B887" s="26" t="n"/>
      <c r="C887" s="27" t="n"/>
      <c r="D887" s="26" t="n"/>
      <c r="E887" s="26" t="n"/>
      <c r="F887" s="28" t="n"/>
      <c r="G887" s="26" t="n"/>
      <c r="H887" s="26" t="n"/>
      <c r="I887" s="29" t="n"/>
      <c r="J887" s="30" t="n"/>
      <c r="K887" s="30" t="n"/>
      <c r="L887" s="26" t="n"/>
      <c r="M887" s="26" t="n"/>
      <c r="N887" s="27" t="n"/>
      <c r="O887" s="52" t="n"/>
      <c r="P887" s="52" t="n"/>
      <c r="Q887" s="30" t="n"/>
      <c r="R887" s="30" t="n"/>
      <c r="S887" s="30" t="n"/>
      <c r="T887" s="26" t="n"/>
      <c r="U887" s="26" t="n"/>
      <c r="V887" s="28" t="n"/>
      <c r="W887" s="32" t="n"/>
      <c r="X887" s="32" t="n"/>
      <c r="Y887" s="33">
        <f>IFERROR(IF(OR($R887="",$S887=""),"",ROUND(MOD($S887-$R887,1)*1440,0)),"")</f>
        <v/>
      </c>
      <c r="Z887" s="11">
        <f>IFERROR(IF(OR($T887&lt;&gt;"Delivered",$S887="",$K887=""),"",IF($S887&lt;=$K887,"Yes","No")),"")</f>
        <v/>
      </c>
      <c r="AA887" s="33">
        <f>IFERROR(IF(OR($T887&lt;&gt;"Delivered",$S887="",$K887=""),"",ROUND(MAX(0,($S887-$K887)*1440),0)),"")</f>
        <v/>
      </c>
      <c r="AB887" s="53">
        <f>IFERROR(IF(OR($P887="",$O887=""),"",$P887-$O887),"")</f>
        <v/>
      </c>
      <c r="AC887" s="35">
        <f>IFERROR(IF($P887="","",ROUND($P887*'Settings'!$B$6,2)),"")</f>
        <v/>
      </c>
      <c r="AD887" s="35">
        <f>IFERROR(IF($W887="","",MAX(0,$W887-IF($X887="",0,$X887))),"")</f>
        <v/>
      </c>
      <c r="AE887" s="16">
        <f>IFERROR(IF(COUNTA($A887:$X887)=0,"",IF(OR($A887="",$B887="",$C887="",$D887="",$E887="",$F887="",$G887="",$H887="",$I887="",$L887="",$M887="",$N887="",$T887=""),"Missing required field",IF(COUNTIFS($A$4:$A$1000,$A887,$B$4:$B$1000,$B887,$C$4:$C$1000,$C887)&gt;1,"Duplicate route stop",IF(OR($J887="",$K887=""),"Missing delivery window",IF($K887&lt;=$J887,"Invalid delivery window",IF(IFERROR(INDEX('Fleet Roster'!$C$4:$C$103,MATCH($L887,'Fleet Roster'!$A$4:$A$103,0)),"Not found")&lt;&gt;"Active","Driver not active",IF(IFERROR(INDEX('Fleet Roster'!$I$4:$I$103,MATCH($M887,'Fleet Roster'!$E$4:$E$103,0)),"Not found")&lt;&gt;"Active","Vehicle unavailable",IF(AND($T887="Delivered",OR($S887="",$P887="")),"Delivered row incomplete",IF(AND(OR($T887="Attempted",$T887="Exception"),$U887=""),"Missing exception code",IF(OR(NOT(ISNUMBER($N887)),$N887&lt;0,$N887&gt;'Settings'!$B$9),"Invalid package count",IF(OR(NOT(ISNUMBER($O887)),AND($P887&lt;&gt;"",NOT(ISNUMBER($P887))),$O887&lt;0,$O887&gt;'Settings'!$B$10,$P887&lt;0,$P887&gt;'Settings'!$B$10),"Invalid miles",IF($X887&gt;$W887,"COD collected exceeds amount","OK")))))))))))),"Review row")</f>
        <v/>
      </c>
    </row>
    <row r="888">
      <c r="A888" s="51" t="n"/>
      <c r="B888" s="26" t="n"/>
      <c r="C888" s="27" t="n"/>
      <c r="D888" s="26" t="n"/>
      <c r="E888" s="26" t="n"/>
      <c r="F888" s="28" t="n"/>
      <c r="G888" s="26" t="n"/>
      <c r="H888" s="26" t="n"/>
      <c r="I888" s="29" t="n"/>
      <c r="J888" s="30" t="n"/>
      <c r="K888" s="30" t="n"/>
      <c r="L888" s="26" t="n"/>
      <c r="M888" s="26" t="n"/>
      <c r="N888" s="27" t="n"/>
      <c r="O888" s="52" t="n"/>
      <c r="P888" s="52" t="n"/>
      <c r="Q888" s="30" t="n"/>
      <c r="R888" s="30" t="n"/>
      <c r="S888" s="30" t="n"/>
      <c r="T888" s="26" t="n"/>
      <c r="U888" s="26" t="n"/>
      <c r="V888" s="28" t="n"/>
      <c r="W888" s="32" t="n"/>
      <c r="X888" s="32" t="n"/>
      <c r="Y888" s="33">
        <f>IFERROR(IF(OR($R888="",$S888=""),"",ROUND(MOD($S888-$R888,1)*1440,0)),"")</f>
        <v/>
      </c>
      <c r="Z888" s="11">
        <f>IFERROR(IF(OR($T888&lt;&gt;"Delivered",$S888="",$K888=""),"",IF($S888&lt;=$K888,"Yes","No")),"")</f>
        <v/>
      </c>
      <c r="AA888" s="33">
        <f>IFERROR(IF(OR($T888&lt;&gt;"Delivered",$S888="",$K888=""),"",ROUND(MAX(0,($S888-$K888)*1440),0)),"")</f>
        <v/>
      </c>
      <c r="AB888" s="53">
        <f>IFERROR(IF(OR($P888="",$O888=""),"",$P888-$O888),"")</f>
        <v/>
      </c>
      <c r="AC888" s="35">
        <f>IFERROR(IF($P888="","",ROUND($P888*'Settings'!$B$6,2)),"")</f>
        <v/>
      </c>
      <c r="AD888" s="35">
        <f>IFERROR(IF($W888="","",MAX(0,$W888-IF($X888="",0,$X888))),"")</f>
        <v/>
      </c>
      <c r="AE888" s="16">
        <f>IFERROR(IF(COUNTA($A888:$X888)=0,"",IF(OR($A888="",$B888="",$C888="",$D888="",$E888="",$F888="",$G888="",$H888="",$I888="",$L888="",$M888="",$N888="",$T888=""),"Missing required field",IF(COUNTIFS($A$4:$A$1000,$A888,$B$4:$B$1000,$B888,$C$4:$C$1000,$C888)&gt;1,"Duplicate route stop",IF(OR($J888="",$K888=""),"Missing delivery window",IF($K888&lt;=$J888,"Invalid delivery window",IF(IFERROR(INDEX('Fleet Roster'!$C$4:$C$103,MATCH($L888,'Fleet Roster'!$A$4:$A$103,0)),"Not found")&lt;&gt;"Active","Driver not active",IF(IFERROR(INDEX('Fleet Roster'!$I$4:$I$103,MATCH($M888,'Fleet Roster'!$E$4:$E$103,0)),"Not found")&lt;&gt;"Active","Vehicle unavailable",IF(AND($T888="Delivered",OR($S888="",$P888="")),"Delivered row incomplete",IF(AND(OR($T888="Attempted",$T888="Exception"),$U888=""),"Missing exception code",IF(OR(NOT(ISNUMBER($N888)),$N888&lt;0,$N888&gt;'Settings'!$B$9),"Invalid package count",IF(OR(NOT(ISNUMBER($O888)),AND($P888&lt;&gt;"",NOT(ISNUMBER($P888))),$O888&lt;0,$O888&gt;'Settings'!$B$10,$P888&lt;0,$P888&gt;'Settings'!$B$10),"Invalid miles",IF($X888&gt;$W888,"COD collected exceeds amount","OK")))))))))))),"Review row")</f>
        <v/>
      </c>
    </row>
    <row r="889">
      <c r="A889" s="51" t="n"/>
      <c r="B889" s="26" t="n"/>
      <c r="C889" s="27" t="n"/>
      <c r="D889" s="26" t="n"/>
      <c r="E889" s="26" t="n"/>
      <c r="F889" s="28" t="n"/>
      <c r="G889" s="26" t="n"/>
      <c r="H889" s="26" t="n"/>
      <c r="I889" s="29" t="n"/>
      <c r="J889" s="30" t="n"/>
      <c r="K889" s="30" t="n"/>
      <c r="L889" s="26" t="n"/>
      <c r="M889" s="26" t="n"/>
      <c r="N889" s="27" t="n"/>
      <c r="O889" s="52" t="n"/>
      <c r="P889" s="52" t="n"/>
      <c r="Q889" s="30" t="n"/>
      <c r="R889" s="30" t="n"/>
      <c r="S889" s="30" t="n"/>
      <c r="T889" s="26" t="n"/>
      <c r="U889" s="26" t="n"/>
      <c r="V889" s="28" t="n"/>
      <c r="W889" s="32" t="n"/>
      <c r="X889" s="32" t="n"/>
      <c r="Y889" s="33">
        <f>IFERROR(IF(OR($R889="",$S889=""),"",ROUND(MOD($S889-$R889,1)*1440,0)),"")</f>
        <v/>
      </c>
      <c r="Z889" s="11">
        <f>IFERROR(IF(OR($T889&lt;&gt;"Delivered",$S889="",$K889=""),"",IF($S889&lt;=$K889,"Yes","No")),"")</f>
        <v/>
      </c>
      <c r="AA889" s="33">
        <f>IFERROR(IF(OR($T889&lt;&gt;"Delivered",$S889="",$K889=""),"",ROUND(MAX(0,($S889-$K889)*1440),0)),"")</f>
        <v/>
      </c>
      <c r="AB889" s="53">
        <f>IFERROR(IF(OR($P889="",$O889=""),"",$P889-$O889),"")</f>
        <v/>
      </c>
      <c r="AC889" s="35">
        <f>IFERROR(IF($P889="","",ROUND($P889*'Settings'!$B$6,2)),"")</f>
        <v/>
      </c>
      <c r="AD889" s="35">
        <f>IFERROR(IF($W889="","",MAX(0,$W889-IF($X889="",0,$X889))),"")</f>
        <v/>
      </c>
      <c r="AE889" s="16">
        <f>IFERROR(IF(COUNTA($A889:$X889)=0,"",IF(OR($A889="",$B889="",$C889="",$D889="",$E889="",$F889="",$G889="",$H889="",$I889="",$L889="",$M889="",$N889="",$T889=""),"Missing required field",IF(COUNTIFS($A$4:$A$1000,$A889,$B$4:$B$1000,$B889,$C$4:$C$1000,$C889)&gt;1,"Duplicate route stop",IF(OR($J889="",$K889=""),"Missing delivery window",IF($K889&lt;=$J889,"Invalid delivery window",IF(IFERROR(INDEX('Fleet Roster'!$C$4:$C$103,MATCH($L889,'Fleet Roster'!$A$4:$A$103,0)),"Not found")&lt;&gt;"Active","Driver not active",IF(IFERROR(INDEX('Fleet Roster'!$I$4:$I$103,MATCH($M889,'Fleet Roster'!$E$4:$E$103,0)),"Not found")&lt;&gt;"Active","Vehicle unavailable",IF(AND($T889="Delivered",OR($S889="",$P889="")),"Delivered row incomplete",IF(AND(OR($T889="Attempted",$T889="Exception"),$U889=""),"Missing exception code",IF(OR(NOT(ISNUMBER($N889)),$N889&lt;0,$N889&gt;'Settings'!$B$9),"Invalid package count",IF(OR(NOT(ISNUMBER($O889)),AND($P889&lt;&gt;"",NOT(ISNUMBER($P889))),$O889&lt;0,$O889&gt;'Settings'!$B$10,$P889&lt;0,$P889&gt;'Settings'!$B$10),"Invalid miles",IF($X889&gt;$W889,"COD collected exceeds amount","OK")))))))))))),"Review row")</f>
        <v/>
      </c>
    </row>
    <row r="890">
      <c r="A890" s="51" t="n"/>
      <c r="B890" s="26" t="n"/>
      <c r="C890" s="27" t="n"/>
      <c r="D890" s="26" t="n"/>
      <c r="E890" s="26" t="n"/>
      <c r="F890" s="28" t="n"/>
      <c r="G890" s="26" t="n"/>
      <c r="H890" s="26" t="n"/>
      <c r="I890" s="29" t="n"/>
      <c r="J890" s="30" t="n"/>
      <c r="K890" s="30" t="n"/>
      <c r="L890" s="26" t="n"/>
      <c r="M890" s="26" t="n"/>
      <c r="N890" s="27" t="n"/>
      <c r="O890" s="52" t="n"/>
      <c r="P890" s="52" t="n"/>
      <c r="Q890" s="30" t="n"/>
      <c r="R890" s="30" t="n"/>
      <c r="S890" s="30" t="n"/>
      <c r="T890" s="26" t="n"/>
      <c r="U890" s="26" t="n"/>
      <c r="V890" s="28" t="n"/>
      <c r="W890" s="32" t="n"/>
      <c r="X890" s="32" t="n"/>
      <c r="Y890" s="33">
        <f>IFERROR(IF(OR($R890="",$S890=""),"",ROUND(MOD($S890-$R890,1)*1440,0)),"")</f>
        <v/>
      </c>
      <c r="Z890" s="11">
        <f>IFERROR(IF(OR($T890&lt;&gt;"Delivered",$S890="",$K890=""),"",IF($S890&lt;=$K890,"Yes","No")),"")</f>
        <v/>
      </c>
      <c r="AA890" s="33">
        <f>IFERROR(IF(OR($T890&lt;&gt;"Delivered",$S890="",$K890=""),"",ROUND(MAX(0,($S890-$K890)*1440),0)),"")</f>
        <v/>
      </c>
      <c r="AB890" s="53">
        <f>IFERROR(IF(OR($P890="",$O890=""),"",$P890-$O890),"")</f>
        <v/>
      </c>
      <c r="AC890" s="35">
        <f>IFERROR(IF($P890="","",ROUND($P890*'Settings'!$B$6,2)),"")</f>
        <v/>
      </c>
      <c r="AD890" s="35">
        <f>IFERROR(IF($W890="","",MAX(0,$W890-IF($X890="",0,$X890))),"")</f>
        <v/>
      </c>
      <c r="AE890" s="16">
        <f>IFERROR(IF(COUNTA($A890:$X890)=0,"",IF(OR($A890="",$B890="",$C890="",$D890="",$E890="",$F890="",$G890="",$H890="",$I890="",$L890="",$M890="",$N890="",$T890=""),"Missing required field",IF(COUNTIFS($A$4:$A$1000,$A890,$B$4:$B$1000,$B890,$C$4:$C$1000,$C890)&gt;1,"Duplicate route stop",IF(OR($J890="",$K890=""),"Missing delivery window",IF($K890&lt;=$J890,"Invalid delivery window",IF(IFERROR(INDEX('Fleet Roster'!$C$4:$C$103,MATCH($L890,'Fleet Roster'!$A$4:$A$103,0)),"Not found")&lt;&gt;"Active","Driver not active",IF(IFERROR(INDEX('Fleet Roster'!$I$4:$I$103,MATCH($M890,'Fleet Roster'!$E$4:$E$103,0)),"Not found")&lt;&gt;"Active","Vehicle unavailable",IF(AND($T890="Delivered",OR($S890="",$P890="")),"Delivered row incomplete",IF(AND(OR($T890="Attempted",$T890="Exception"),$U890=""),"Missing exception code",IF(OR(NOT(ISNUMBER($N890)),$N890&lt;0,$N890&gt;'Settings'!$B$9),"Invalid package count",IF(OR(NOT(ISNUMBER($O890)),AND($P890&lt;&gt;"",NOT(ISNUMBER($P890))),$O890&lt;0,$O890&gt;'Settings'!$B$10,$P890&lt;0,$P890&gt;'Settings'!$B$10),"Invalid miles",IF($X890&gt;$W890,"COD collected exceeds amount","OK")))))))))))),"Review row")</f>
        <v/>
      </c>
    </row>
    <row r="891">
      <c r="A891" s="51" t="n"/>
      <c r="B891" s="26" t="n"/>
      <c r="C891" s="27" t="n"/>
      <c r="D891" s="26" t="n"/>
      <c r="E891" s="26" t="n"/>
      <c r="F891" s="28" t="n"/>
      <c r="G891" s="26" t="n"/>
      <c r="H891" s="26" t="n"/>
      <c r="I891" s="29" t="n"/>
      <c r="J891" s="30" t="n"/>
      <c r="K891" s="30" t="n"/>
      <c r="L891" s="26" t="n"/>
      <c r="M891" s="26" t="n"/>
      <c r="N891" s="27" t="n"/>
      <c r="O891" s="52" t="n"/>
      <c r="P891" s="52" t="n"/>
      <c r="Q891" s="30" t="n"/>
      <c r="R891" s="30" t="n"/>
      <c r="S891" s="30" t="n"/>
      <c r="T891" s="26" t="n"/>
      <c r="U891" s="26" t="n"/>
      <c r="V891" s="28" t="n"/>
      <c r="W891" s="32" t="n"/>
      <c r="X891" s="32" t="n"/>
      <c r="Y891" s="33">
        <f>IFERROR(IF(OR($R891="",$S891=""),"",ROUND(MOD($S891-$R891,1)*1440,0)),"")</f>
        <v/>
      </c>
      <c r="Z891" s="11">
        <f>IFERROR(IF(OR($T891&lt;&gt;"Delivered",$S891="",$K891=""),"",IF($S891&lt;=$K891,"Yes","No")),"")</f>
        <v/>
      </c>
      <c r="AA891" s="33">
        <f>IFERROR(IF(OR($T891&lt;&gt;"Delivered",$S891="",$K891=""),"",ROUND(MAX(0,($S891-$K891)*1440),0)),"")</f>
        <v/>
      </c>
      <c r="AB891" s="53">
        <f>IFERROR(IF(OR($P891="",$O891=""),"",$P891-$O891),"")</f>
        <v/>
      </c>
      <c r="AC891" s="35">
        <f>IFERROR(IF($P891="","",ROUND($P891*'Settings'!$B$6,2)),"")</f>
        <v/>
      </c>
      <c r="AD891" s="35">
        <f>IFERROR(IF($W891="","",MAX(0,$W891-IF($X891="",0,$X891))),"")</f>
        <v/>
      </c>
      <c r="AE891" s="16">
        <f>IFERROR(IF(COUNTA($A891:$X891)=0,"",IF(OR($A891="",$B891="",$C891="",$D891="",$E891="",$F891="",$G891="",$H891="",$I891="",$L891="",$M891="",$N891="",$T891=""),"Missing required field",IF(COUNTIFS($A$4:$A$1000,$A891,$B$4:$B$1000,$B891,$C$4:$C$1000,$C891)&gt;1,"Duplicate route stop",IF(OR($J891="",$K891=""),"Missing delivery window",IF($K891&lt;=$J891,"Invalid delivery window",IF(IFERROR(INDEX('Fleet Roster'!$C$4:$C$103,MATCH($L891,'Fleet Roster'!$A$4:$A$103,0)),"Not found")&lt;&gt;"Active","Driver not active",IF(IFERROR(INDEX('Fleet Roster'!$I$4:$I$103,MATCH($M891,'Fleet Roster'!$E$4:$E$103,0)),"Not found")&lt;&gt;"Active","Vehicle unavailable",IF(AND($T891="Delivered",OR($S891="",$P891="")),"Delivered row incomplete",IF(AND(OR($T891="Attempted",$T891="Exception"),$U891=""),"Missing exception code",IF(OR(NOT(ISNUMBER($N891)),$N891&lt;0,$N891&gt;'Settings'!$B$9),"Invalid package count",IF(OR(NOT(ISNUMBER($O891)),AND($P891&lt;&gt;"",NOT(ISNUMBER($P891))),$O891&lt;0,$O891&gt;'Settings'!$B$10,$P891&lt;0,$P891&gt;'Settings'!$B$10),"Invalid miles",IF($X891&gt;$W891,"COD collected exceeds amount","OK")))))))))))),"Review row")</f>
        <v/>
      </c>
    </row>
    <row r="892">
      <c r="A892" s="51" t="n"/>
      <c r="B892" s="26" t="n"/>
      <c r="C892" s="27" t="n"/>
      <c r="D892" s="26" t="n"/>
      <c r="E892" s="26" t="n"/>
      <c r="F892" s="28" t="n"/>
      <c r="G892" s="26" t="n"/>
      <c r="H892" s="26" t="n"/>
      <c r="I892" s="29" t="n"/>
      <c r="J892" s="30" t="n"/>
      <c r="K892" s="30" t="n"/>
      <c r="L892" s="26" t="n"/>
      <c r="M892" s="26" t="n"/>
      <c r="N892" s="27" t="n"/>
      <c r="O892" s="52" t="n"/>
      <c r="P892" s="52" t="n"/>
      <c r="Q892" s="30" t="n"/>
      <c r="R892" s="30" t="n"/>
      <c r="S892" s="30" t="n"/>
      <c r="T892" s="26" t="n"/>
      <c r="U892" s="26" t="n"/>
      <c r="V892" s="28" t="n"/>
      <c r="W892" s="32" t="n"/>
      <c r="X892" s="32" t="n"/>
      <c r="Y892" s="33">
        <f>IFERROR(IF(OR($R892="",$S892=""),"",ROUND(MOD($S892-$R892,1)*1440,0)),"")</f>
        <v/>
      </c>
      <c r="Z892" s="11">
        <f>IFERROR(IF(OR($T892&lt;&gt;"Delivered",$S892="",$K892=""),"",IF($S892&lt;=$K892,"Yes","No")),"")</f>
        <v/>
      </c>
      <c r="AA892" s="33">
        <f>IFERROR(IF(OR($T892&lt;&gt;"Delivered",$S892="",$K892=""),"",ROUND(MAX(0,($S892-$K892)*1440),0)),"")</f>
        <v/>
      </c>
      <c r="AB892" s="53">
        <f>IFERROR(IF(OR($P892="",$O892=""),"",$P892-$O892),"")</f>
        <v/>
      </c>
      <c r="AC892" s="35">
        <f>IFERROR(IF($P892="","",ROUND($P892*'Settings'!$B$6,2)),"")</f>
        <v/>
      </c>
      <c r="AD892" s="35">
        <f>IFERROR(IF($W892="","",MAX(0,$W892-IF($X892="",0,$X892))),"")</f>
        <v/>
      </c>
      <c r="AE892" s="16">
        <f>IFERROR(IF(COUNTA($A892:$X892)=0,"",IF(OR($A892="",$B892="",$C892="",$D892="",$E892="",$F892="",$G892="",$H892="",$I892="",$L892="",$M892="",$N892="",$T892=""),"Missing required field",IF(COUNTIFS($A$4:$A$1000,$A892,$B$4:$B$1000,$B892,$C$4:$C$1000,$C892)&gt;1,"Duplicate route stop",IF(OR($J892="",$K892=""),"Missing delivery window",IF($K892&lt;=$J892,"Invalid delivery window",IF(IFERROR(INDEX('Fleet Roster'!$C$4:$C$103,MATCH($L892,'Fleet Roster'!$A$4:$A$103,0)),"Not found")&lt;&gt;"Active","Driver not active",IF(IFERROR(INDEX('Fleet Roster'!$I$4:$I$103,MATCH($M892,'Fleet Roster'!$E$4:$E$103,0)),"Not found")&lt;&gt;"Active","Vehicle unavailable",IF(AND($T892="Delivered",OR($S892="",$P892="")),"Delivered row incomplete",IF(AND(OR($T892="Attempted",$T892="Exception"),$U892=""),"Missing exception code",IF(OR(NOT(ISNUMBER($N892)),$N892&lt;0,$N892&gt;'Settings'!$B$9),"Invalid package count",IF(OR(NOT(ISNUMBER($O892)),AND($P892&lt;&gt;"",NOT(ISNUMBER($P892))),$O892&lt;0,$O892&gt;'Settings'!$B$10,$P892&lt;0,$P892&gt;'Settings'!$B$10),"Invalid miles",IF($X892&gt;$W892,"COD collected exceeds amount","OK")))))))))))),"Review row")</f>
        <v/>
      </c>
    </row>
    <row r="893">
      <c r="A893" s="51" t="n"/>
      <c r="B893" s="26" t="n"/>
      <c r="C893" s="27" t="n"/>
      <c r="D893" s="26" t="n"/>
      <c r="E893" s="26" t="n"/>
      <c r="F893" s="28" t="n"/>
      <c r="G893" s="26" t="n"/>
      <c r="H893" s="26" t="n"/>
      <c r="I893" s="29" t="n"/>
      <c r="J893" s="30" t="n"/>
      <c r="K893" s="30" t="n"/>
      <c r="L893" s="26" t="n"/>
      <c r="M893" s="26" t="n"/>
      <c r="N893" s="27" t="n"/>
      <c r="O893" s="52" t="n"/>
      <c r="P893" s="52" t="n"/>
      <c r="Q893" s="30" t="n"/>
      <c r="R893" s="30" t="n"/>
      <c r="S893" s="30" t="n"/>
      <c r="T893" s="26" t="n"/>
      <c r="U893" s="26" t="n"/>
      <c r="V893" s="28" t="n"/>
      <c r="W893" s="32" t="n"/>
      <c r="X893" s="32" t="n"/>
      <c r="Y893" s="33">
        <f>IFERROR(IF(OR($R893="",$S893=""),"",ROUND(MOD($S893-$R893,1)*1440,0)),"")</f>
        <v/>
      </c>
      <c r="Z893" s="11">
        <f>IFERROR(IF(OR($T893&lt;&gt;"Delivered",$S893="",$K893=""),"",IF($S893&lt;=$K893,"Yes","No")),"")</f>
        <v/>
      </c>
      <c r="AA893" s="33">
        <f>IFERROR(IF(OR($T893&lt;&gt;"Delivered",$S893="",$K893=""),"",ROUND(MAX(0,($S893-$K893)*1440),0)),"")</f>
        <v/>
      </c>
      <c r="AB893" s="53">
        <f>IFERROR(IF(OR($P893="",$O893=""),"",$P893-$O893),"")</f>
        <v/>
      </c>
      <c r="AC893" s="35">
        <f>IFERROR(IF($P893="","",ROUND($P893*'Settings'!$B$6,2)),"")</f>
        <v/>
      </c>
      <c r="AD893" s="35">
        <f>IFERROR(IF($W893="","",MAX(0,$W893-IF($X893="",0,$X893))),"")</f>
        <v/>
      </c>
      <c r="AE893" s="16">
        <f>IFERROR(IF(COUNTA($A893:$X893)=0,"",IF(OR($A893="",$B893="",$C893="",$D893="",$E893="",$F893="",$G893="",$H893="",$I893="",$L893="",$M893="",$N893="",$T893=""),"Missing required field",IF(COUNTIFS($A$4:$A$1000,$A893,$B$4:$B$1000,$B893,$C$4:$C$1000,$C893)&gt;1,"Duplicate route stop",IF(OR($J893="",$K893=""),"Missing delivery window",IF($K893&lt;=$J893,"Invalid delivery window",IF(IFERROR(INDEX('Fleet Roster'!$C$4:$C$103,MATCH($L893,'Fleet Roster'!$A$4:$A$103,0)),"Not found")&lt;&gt;"Active","Driver not active",IF(IFERROR(INDEX('Fleet Roster'!$I$4:$I$103,MATCH($M893,'Fleet Roster'!$E$4:$E$103,0)),"Not found")&lt;&gt;"Active","Vehicle unavailable",IF(AND($T893="Delivered",OR($S893="",$P893="")),"Delivered row incomplete",IF(AND(OR($T893="Attempted",$T893="Exception"),$U893=""),"Missing exception code",IF(OR(NOT(ISNUMBER($N893)),$N893&lt;0,$N893&gt;'Settings'!$B$9),"Invalid package count",IF(OR(NOT(ISNUMBER($O893)),AND($P893&lt;&gt;"",NOT(ISNUMBER($P893))),$O893&lt;0,$O893&gt;'Settings'!$B$10,$P893&lt;0,$P893&gt;'Settings'!$B$10),"Invalid miles",IF($X893&gt;$W893,"COD collected exceeds amount","OK")))))))))))),"Review row")</f>
        <v/>
      </c>
    </row>
    <row r="894">
      <c r="A894" s="51" t="n"/>
      <c r="B894" s="26" t="n"/>
      <c r="C894" s="27" t="n"/>
      <c r="D894" s="26" t="n"/>
      <c r="E894" s="26" t="n"/>
      <c r="F894" s="28" t="n"/>
      <c r="G894" s="26" t="n"/>
      <c r="H894" s="26" t="n"/>
      <c r="I894" s="29" t="n"/>
      <c r="J894" s="30" t="n"/>
      <c r="K894" s="30" t="n"/>
      <c r="L894" s="26" t="n"/>
      <c r="M894" s="26" t="n"/>
      <c r="N894" s="27" t="n"/>
      <c r="O894" s="52" t="n"/>
      <c r="P894" s="52" t="n"/>
      <c r="Q894" s="30" t="n"/>
      <c r="R894" s="30" t="n"/>
      <c r="S894" s="30" t="n"/>
      <c r="T894" s="26" t="n"/>
      <c r="U894" s="26" t="n"/>
      <c r="V894" s="28" t="n"/>
      <c r="W894" s="32" t="n"/>
      <c r="X894" s="32" t="n"/>
      <c r="Y894" s="33">
        <f>IFERROR(IF(OR($R894="",$S894=""),"",ROUND(MOD($S894-$R894,1)*1440,0)),"")</f>
        <v/>
      </c>
      <c r="Z894" s="11">
        <f>IFERROR(IF(OR($T894&lt;&gt;"Delivered",$S894="",$K894=""),"",IF($S894&lt;=$K894,"Yes","No")),"")</f>
        <v/>
      </c>
      <c r="AA894" s="33">
        <f>IFERROR(IF(OR($T894&lt;&gt;"Delivered",$S894="",$K894=""),"",ROUND(MAX(0,($S894-$K894)*1440),0)),"")</f>
        <v/>
      </c>
      <c r="AB894" s="53">
        <f>IFERROR(IF(OR($P894="",$O894=""),"",$P894-$O894),"")</f>
        <v/>
      </c>
      <c r="AC894" s="35">
        <f>IFERROR(IF($P894="","",ROUND($P894*'Settings'!$B$6,2)),"")</f>
        <v/>
      </c>
      <c r="AD894" s="35">
        <f>IFERROR(IF($W894="","",MAX(0,$W894-IF($X894="",0,$X894))),"")</f>
        <v/>
      </c>
      <c r="AE894" s="16">
        <f>IFERROR(IF(COUNTA($A894:$X894)=0,"",IF(OR($A894="",$B894="",$C894="",$D894="",$E894="",$F894="",$G894="",$H894="",$I894="",$L894="",$M894="",$N894="",$T894=""),"Missing required field",IF(COUNTIFS($A$4:$A$1000,$A894,$B$4:$B$1000,$B894,$C$4:$C$1000,$C894)&gt;1,"Duplicate route stop",IF(OR($J894="",$K894=""),"Missing delivery window",IF($K894&lt;=$J894,"Invalid delivery window",IF(IFERROR(INDEX('Fleet Roster'!$C$4:$C$103,MATCH($L894,'Fleet Roster'!$A$4:$A$103,0)),"Not found")&lt;&gt;"Active","Driver not active",IF(IFERROR(INDEX('Fleet Roster'!$I$4:$I$103,MATCH($M894,'Fleet Roster'!$E$4:$E$103,0)),"Not found")&lt;&gt;"Active","Vehicle unavailable",IF(AND($T894="Delivered",OR($S894="",$P894="")),"Delivered row incomplete",IF(AND(OR($T894="Attempted",$T894="Exception"),$U894=""),"Missing exception code",IF(OR(NOT(ISNUMBER($N894)),$N894&lt;0,$N894&gt;'Settings'!$B$9),"Invalid package count",IF(OR(NOT(ISNUMBER($O894)),AND($P894&lt;&gt;"",NOT(ISNUMBER($P894))),$O894&lt;0,$O894&gt;'Settings'!$B$10,$P894&lt;0,$P894&gt;'Settings'!$B$10),"Invalid miles",IF($X894&gt;$W894,"COD collected exceeds amount","OK")))))))))))),"Review row")</f>
        <v/>
      </c>
    </row>
    <row r="895">
      <c r="A895" s="51" t="n"/>
      <c r="B895" s="26" t="n"/>
      <c r="C895" s="27" t="n"/>
      <c r="D895" s="26" t="n"/>
      <c r="E895" s="26" t="n"/>
      <c r="F895" s="28" t="n"/>
      <c r="G895" s="26" t="n"/>
      <c r="H895" s="26" t="n"/>
      <c r="I895" s="29" t="n"/>
      <c r="J895" s="30" t="n"/>
      <c r="K895" s="30" t="n"/>
      <c r="L895" s="26" t="n"/>
      <c r="M895" s="26" t="n"/>
      <c r="N895" s="27" t="n"/>
      <c r="O895" s="52" t="n"/>
      <c r="P895" s="52" t="n"/>
      <c r="Q895" s="30" t="n"/>
      <c r="R895" s="30" t="n"/>
      <c r="S895" s="30" t="n"/>
      <c r="T895" s="26" t="n"/>
      <c r="U895" s="26" t="n"/>
      <c r="V895" s="28" t="n"/>
      <c r="W895" s="32" t="n"/>
      <c r="X895" s="32" t="n"/>
      <c r="Y895" s="33">
        <f>IFERROR(IF(OR($R895="",$S895=""),"",ROUND(MOD($S895-$R895,1)*1440,0)),"")</f>
        <v/>
      </c>
      <c r="Z895" s="11">
        <f>IFERROR(IF(OR($T895&lt;&gt;"Delivered",$S895="",$K895=""),"",IF($S895&lt;=$K895,"Yes","No")),"")</f>
        <v/>
      </c>
      <c r="AA895" s="33">
        <f>IFERROR(IF(OR($T895&lt;&gt;"Delivered",$S895="",$K895=""),"",ROUND(MAX(0,($S895-$K895)*1440),0)),"")</f>
        <v/>
      </c>
      <c r="AB895" s="53">
        <f>IFERROR(IF(OR($P895="",$O895=""),"",$P895-$O895),"")</f>
        <v/>
      </c>
      <c r="AC895" s="35">
        <f>IFERROR(IF($P895="","",ROUND($P895*'Settings'!$B$6,2)),"")</f>
        <v/>
      </c>
      <c r="AD895" s="35">
        <f>IFERROR(IF($W895="","",MAX(0,$W895-IF($X895="",0,$X895))),"")</f>
        <v/>
      </c>
      <c r="AE895" s="16">
        <f>IFERROR(IF(COUNTA($A895:$X895)=0,"",IF(OR($A895="",$B895="",$C895="",$D895="",$E895="",$F895="",$G895="",$H895="",$I895="",$L895="",$M895="",$N895="",$T895=""),"Missing required field",IF(COUNTIFS($A$4:$A$1000,$A895,$B$4:$B$1000,$B895,$C$4:$C$1000,$C895)&gt;1,"Duplicate route stop",IF(OR($J895="",$K895=""),"Missing delivery window",IF($K895&lt;=$J895,"Invalid delivery window",IF(IFERROR(INDEX('Fleet Roster'!$C$4:$C$103,MATCH($L895,'Fleet Roster'!$A$4:$A$103,0)),"Not found")&lt;&gt;"Active","Driver not active",IF(IFERROR(INDEX('Fleet Roster'!$I$4:$I$103,MATCH($M895,'Fleet Roster'!$E$4:$E$103,0)),"Not found")&lt;&gt;"Active","Vehicle unavailable",IF(AND($T895="Delivered",OR($S895="",$P895="")),"Delivered row incomplete",IF(AND(OR($T895="Attempted",$T895="Exception"),$U895=""),"Missing exception code",IF(OR(NOT(ISNUMBER($N895)),$N895&lt;0,$N895&gt;'Settings'!$B$9),"Invalid package count",IF(OR(NOT(ISNUMBER($O895)),AND($P895&lt;&gt;"",NOT(ISNUMBER($P895))),$O895&lt;0,$O895&gt;'Settings'!$B$10,$P895&lt;0,$P895&gt;'Settings'!$B$10),"Invalid miles",IF($X895&gt;$W895,"COD collected exceeds amount","OK")))))))))))),"Review row")</f>
        <v/>
      </c>
    </row>
    <row r="896">
      <c r="A896" s="51" t="n"/>
      <c r="B896" s="26" t="n"/>
      <c r="C896" s="27" t="n"/>
      <c r="D896" s="26" t="n"/>
      <c r="E896" s="26" t="n"/>
      <c r="F896" s="28" t="n"/>
      <c r="G896" s="26" t="n"/>
      <c r="H896" s="26" t="n"/>
      <c r="I896" s="29" t="n"/>
      <c r="J896" s="30" t="n"/>
      <c r="K896" s="30" t="n"/>
      <c r="L896" s="26" t="n"/>
      <c r="M896" s="26" t="n"/>
      <c r="N896" s="27" t="n"/>
      <c r="O896" s="52" t="n"/>
      <c r="P896" s="52" t="n"/>
      <c r="Q896" s="30" t="n"/>
      <c r="R896" s="30" t="n"/>
      <c r="S896" s="30" t="n"/>
      <c r="T896" s="26" t="n"/>
      <c r="U896" s="26" t="n"/>
      <c r="V896" s="28" t="n"/>
      <c r="W896" s="32" t="n"/>
      <c r="X896" s="32" t="n"/>
      <c r="Y896" s="33">
        <f>IFERROR(IF(OR($R896="",$S896=""),"",ROUND(MOD($S896-$R896,1)*1440,0)),"")</f>
        <v/>
      </c>
      <c r="Z896" s="11">
        <f>IFERROR(IF(OR($T896&lt;&gt;"Delivered",$S896="",$K896=""),"",IF($S896&lt;=$K896,"Yes","No")),"")</f>
        <v/>
      </c>
      <c r="AA896" s="33">
        <f>IFERROR(IF(OR($T896&lt;&gt;"Delivered",$S896="",$K896=""),"",ROUND(MAX(0,($S896-$K896)*1440),0)),"")</f>
        <v/>
      </c>
      <c r="AB896" s="53">
        <f>IFERROR(IF(OR($P896="",$O896=""),"",$P896-$O896),"")</f>
        <v/>
      </c>
      <c r="AC896" s="35">
        <f>IFERROR(IF($P896="","",ROUND($P896*'Settings'!$B$6,2)),"")</f>
        <v/>
      </c>
      <c r="AD896" s="35">
        <f>IFERROR(IF($W896="","",MAX(0,$W896-IF($X896="",0,$X896))),"")</f>
        <v/>
      </c>
      <c r="AE896" s="16">
        <f>IFERROR(IF(COUNTA($A896:$X896)=0,"",IF(OR($A896="",$B896="",$C896="",$D896="",$E896="",$F896="",$G896="",$H896="",$I896="",$L896="",$M896="",$N896="",$T896=""),"Missing required field",IF(COUNTIFS($A$4:$A$1000,$A896,$B$4:$B$1000,$B896,$C$4:$C$1000,$C896)&gt;1,"Duplicate route stop",IF(OR($J896="",$K896=""),"Missing delivery window",IF($K896&lt;=$J896,"Invalid delivery window",IF(IFERROR(INDEX('Fleet Roster'!$C$4:$C$103,MATCH($L896,'Fleet Roster'!$A$4:$A$103,0)),"Not found")&lt;&gt;"Active","Driver not active",IF(IFERROR(INDEX('Fleet Roster'!$I$4:$I$103,MATCH($M896,'Fleet Roster'!$E$4:$E$103,0)),"Not found")&lt;&gt;"Active","Vehicle unavailable",IF(AND($T896="Delivered",OR($S896="",$P896="")),"Delivered row incomplete",IF(AND(OR($T896="Attempted",$T896="Exception"),$U896=""),"Missing exception code",IF(OR(NOT(ISNUMBER($N896)),$N896&lt;0,$N896&gt;'Settings'!$B$9),"Invalid package count",IF(OR(NOT(ISNUMBER($O896)),AND($P896&lt;&gt;"",NOT(ISNUMBER($P896))),$O896&lt;0,$O896&gt;'Settings'!$B$10,$P896&lt;0,$P896&gt;'Settings'!$B$10),"Invalid miles",IF($X896&gt;$W896,"COD collected exceeds amount","OK")))))))))))),"Review row")</f>
        <v/>
      </c>
    </row>
    <row r="897">
      <c r="A897" s="51" t="n"/>
      <c r="B897" s="26" t="n"/>
      <c r="C897" s="27" t="n"/>
      <c r="D897" s="26" t="n"/>
      <c r="E897" s="26" t="n"/>
      <c r="F897" s="28" t="n"/>
      <c r="G897" s="26" t="n"/>
      <c r="H897" s="26" t="n"/>
      <c r="I897" s="29" t="n"/>
      <c r="J897" s="30" t="n"/>
      <c r="K897" s="30" t="n"/>
      <c r="L897" s="26" t="n"/>
      <c r="M897" s="26" t="n"/>
      <c r="N897" s="27" t="n"/>
      <c r="O897" s="52" t="n"/>
      <c r="P897" s="52" t="n"/>
      <c r="Q897" s="30" t="n"/>
      <c r="R897" s="30" t="n"/>
      <c r="S897" s="30" t="n"/>
      <c r="T897" s="26" t="n"/>
      <c r="U897" s="26" t="n"/>
      <c r="V897" s="28" t="n"/>
      <c r="W897" s="32" t="n"/>
      <c r="X897" s="32" t="n"/>
      <c r="Y897" s="33">
        <f>IFERROR(IF(OR($R897="",$S897=""),"",ROUND(MOD($S897-$R897,1)*1440,0)),"")</f>
        <v/>
      </c>
      <c r="Z897" s="11">
        <f>IFERROR(IF(OR($T897&lt;&gt;"Delivered",$S897="",$K897=""),"",IF($S897&lt;=$K897,"Yes","No")),"")</f>
        <v/>
      </c>
      <c r="AA897" s="33">
        <f>IFERROR(IF(OR($T897&lt;&gt;"Delivered",$S897="",$K897=""),"",ROUND(MAX(0,($S897-$K897)*1440),0)),"")</f>
        <v/>
      </c>
      <c r="AB897" s="53">
        <f>IFERROR(IF(OR($P897="",$O897=""),"",$P897-$O897),"")</f>
        <v/>
      </c>
      <c r="AC897" s="35">
        <f>IFERROR(IF($P897="","",ROUND($P897*'Settings'!$B$6,2)),"")</f>
        <v/>
      </c>
      <c r="AD897" s="35">
        <f>IFERROR(IF($W897="","",MAX(0,$W897-IF($X897="",0,$X897))),"")</f>
        <v/>
      </c>
      <c r="AE897" s="16">
        <f>IFERROR(IF(COUNTA($A897:$X897)=0,"",IF(OR($A897="",$B897="",$C897="",$D897="",$E897="",$F897="",$G897="",$H897="",$I897="",$L897="",$M897="",$N897="",$T897=""),"Missing required field",IF(COUNTIFS($A$4:$A$1000,$A897,$B$4:$B$1000,$B897,$C$4:$C$1000,$C897)&gt;1,"Duplicate route stop",IF(OR($J897="",$K897=""),"Missing delivery window",IF($K897&lt;=$J897,"Invalid delivery window",IF(IFERROR(INDEX('Fleet Roster'!$C$4:$C$103,MATCH($L897,'Fleet Roster'!$A$4:$A$103,0)),"Not found")&lt;&gt;"Active","Driver not active",IF(IFERROR(INDEX('Fleet Roster'!$I$4:$I$103,MATCH($M897,'Fleet Roster'!$E$4:$E$103,0)),"Not found")&lt;&gt;"Active","Vehicle unavailable",IF(AND($T897="Delivered",OR($S897="",$P897="")),"Delivered row incomplete",IF(AND(OR($T897="Attempted",$T897="Exception"),$U897=""),"Missing exception code",IF(OR(NOT(ISNUMBER($N897)),$N897&lt;0,$N897&gt;'Settings'!$B$9),"Invalid package count",IF(OR(NOT(ISNUMBER($O897)),AND($P897&lt;&gt;"",NOT(ISNUMBER($P897))),$O897&lt;0,$O897&gt;'Settings'!$B$10,$P897&lt;0,$P897&gt;'Settings'!$B$10),"Invalid miles",IF($X897&gt;$W897,"COD collected exceeds amount","OK")))))))))))),"Review row")</f>
        <v/>
      </c>
    </row>
    <row r="898">
      <c r="A898" s="51" t="n"/>
      <c r="B898" s="26" t="n"/>
      <c r="C898" s="27" t="n"/>
      <c r="D898" s="26" t="n"/>
      <c r="E898" s="26" t="n"/>
      <c r="F898" s="28" t="n"/>
      <c r="G898" s="26" t="n"/>
      <c r="H898" s="26" t="n"/>
      <c r="I898" s="29" t="n"/>
      <c r="J898" s="30" t="n"/>
      <c r="K898" s="30" t="n"/>
      <c r="L898" s="26" t="n"/>
      <c r="M898" s="26" t="n"/>
      <c r="N898" s="27" t="n"/>
      <c r="O898" s="52" t="n"/>
      <c r="P898" s="52" t="n"/>
      <c r="Q898" s="30" t="n"/>
      <c r="R898" s="30" t="n"/>
      <c r="S898" s="30" t="n"/>
      <c r="T898" s="26" t="n"/>
      <c r="U898" s="26" t="n"/>
      <c r="V898" s="28" t="n"/>
      <c r="W898" s="32" t="n"/>
      <c r="X898" s="32" t="n"/>
      <c r="Y898" s="33">
        <f>IFERROR(IF(OR($R898="",$S898=""),"",ROUND(MOD($S898-$R898,1)*1440,0)),"")</f>
        <v/>
      </c>
      <c r="Z898" s="11">
        <f>IFERROR(IF(OR($T898&lt;&gt;"Delivered",$S898="",$K898=""),"",IF($S898&lt;=$K898,"Yes","No")),"")</f>
        <v/>
      </c>
      <c r="AA898" s="33">
        <f>IFERROR(IF(OR($T898&lt;&gt;"Delivered",$S898="",$K898=""),"",ROUND(MAX(0,($S898-$K898)*1440),0)),"")</f>
        <v/>
      </c>
      <c r="AB898" s="53">
        <f>IFERROR(IF(OR($P898="",$O898=""),"",$P898-$O898),"")</f>
        <v/>
      </c>
      <c r="AC898" s="35">
        <f>IFERROR(IF($P898="","",ROUND($P898*'Settings'!$B$6,2)),"")</f>
        <v/>
      </c>
      <c r="AD898" s="35">
        <f>IFERROR(IF($W898="","",MAX(0,$W898-IF($X898="",0,$X898))),"")</f>
        <v/>
      </c>
      <c r="AE898" s="16">
        <f>IFERROR(IF(COUNTA($A898:$X898)=0,"",IF(OR($A898="",$B898="",$C898="",$D898="",$E898="",$F898="",$G898="",$H898="",$I898="",$L898="",$M898="",$N898="",$T898=""),"Missing required field",IF(COUNTIFS($A$4:$A$1000,$A898,$B$4:$B$1000,$B898,$C$4:$C$1000,$C898)&gt;1,"Duplicate route stop",IF(OR($J898="",$K898=""),"Missing delivery window",IF($K898&lt;=$J898,"Invalid delivery window",IF(IFERROR(INDEX('Fleet Roster'!$C$4:$C$103,MATCH($L898,'Fleet Roster'!$A$4:$A$103,0)),"Not found")&lt;&gt;"Active","Driver not active",IF(IFERROR(INDEX('Fleet Roster'!$I$4:$I$103,MATCH($M898,'Fleet Roster'!$E$4:$E$103,0)),"Not found")&lt;&gt;"Active","Vehicle unavailable",IF(AND($T898="Delivered",OR($S898="",$P898="")),"Delivered row incomplete",IF(AND(OR($T898="Attempted",$T898="Exception"),$U898=""),"Missing exception code",IF(OR(NOT(ISNUMBER($N898)),$N898&lt;0,$N898&gt;'Settings'!$B$9),"Invalid package count",IF(OR(NOT(ISNUMBER($O898)),AND($P898&lt;&gt;"",NOT(ISNUMBER($P898))),$O898&lt;0,$O898&gt;'Settings'!$B$10,$P898&lt;0,$P898&gt;'Settings'!$B$10),"Invalid miles",IF($X898&gt;$W898,"COD collected exceeds amount","OK")))))))))))),"Review row")</f>
        <v/>
      </c>
    </row>
    <row r="899">
      <c r="A899" s="51" t="n"/>
      <c r="B899" s="26" t="n"/>
      <c r="C899" s="27" t="n"/>
      <c r="D899" s="26" t="n"/>
      <c r="E899" s="26" t="n"/>
      <c r="F899" s="28" t="n"/>
      <c r="G899" s="26" t="n"/>
      <c r="H899" s="26" t="n"/>
      <c r="I899" s="29" t="n"/>
      <c r="J899" s="30" t="n"/>
      <c r="K899" s="30" t="n"/>
      <c r="L899" s="26" t="n"/>
      <c r="M899" s="26" t="n"/>
      <c r="N899" s="27" t="n"/>
      <c r="O899" s="52" t="n"/>
      <c r="P899" s="52" t="n"/>
      <c r="Q899" s="30" t="n"/>
      <c r="R899" s="30" t="n"/>
      <c r="S899" s="30" t="n"/>
      <c r="T899" s="26" t="n"/>
      <c r="U899" s="26" t="n"/>
      <c r="V899" s="28" t="n"/>
      <c r="W899" s="32" t="n"/>
      <c r="X899" s="32" t="n"/>
      <c r="Y899" s="33">
        <f>IFERROR(IF(OR($R899="",$S899=""),"",ROUND(MOD($S899-$R899,1)*1440,0)),"")</f>
        <v/>
      </c>
      <c r="Z899" s="11">
        <f>IFERROR(IF(OR($T899&lt;&gt;"Delivered",$S899="",$K899=""),"",IF($S899&lt;=$K899,"Yes","No")),"")</f>
        <v/>
      </c>
      <c r="AA899" s="33">
        <f>IFERROR(IF(OR($T899&lt;&gt;"Delivered",$S899="",$K899=""),"",ROUND(MAX(0,($S899-$K899)*1440),0)),"")</f>
        <v/>
      </c>
      <c r="AB899" s="53">
        <f>IFERROR(IF(OR($P899="",$O899=""),"",$P899-$O899),"")</f>
        <v/>
      </c>
      <c r="AC899" s="35">
        <f>IFERROR(IF($P899="","",ROUND($P899*'Settings'!$B$6,2)),"")</f>
        <v/>
      </c>
      <c r="AD899" s="35">
        <f>IFERROR(IF($W899="","",MAX(0,$W899-IF($X899="",0,$X899))),"")</f>
        <v/>
      </c>
      <c r="AE899" s="16">
        <f>IFERROR(IF(COUNTA($A899:$X899)=0,"",IF(OR($A899="",$B899="",$C899="",$D899="",$E899="",$F899="",$G899="",$H899="",$I899="",$L899="",$M899="",$N899="",$T899=""),"Missing required field",IF(COUNTIFS($A$4:$A$1000,$A899,$B$4:$B$1000,$B899,$C$4:$C$1000,$C899)&gt;1,"Duplicate route stop",IF(OR($J899="",$K899=""),"Missing delivery window",IF($K899&lt;=$J899,"Invalid delivery window",IF(IFERROR(INDEX('Fleet Roster'!$C$4:$C$103,MATCH($L899,'Fleet Roster'!$A$4:$A$103,0)),"Not found")&lt;&gt;"Active","Driver not active",IF(IFERROR(INDEX('Fleet Roster'!$I$4:$I$103,MATCH($M899,'Fleet Roster'!$E$4:$E$103,0)),"Not found")&lt;&gt;"Active","Vehicle unavailable",IF(AND($T899="Delivered",OR($S899="",$P899="")),"Delivered row incomplete",IF(AND(OR($T899="Attempted",$T899="Exception"),$U899=""),"Missing exception code",IF(OR(NOT(ISNUMBER($N899)),$N899&lt;0,$N899&gt;'Settings'!$B$9),"Invalid package count",IF(OR(NOT(ISNUMBER($O899)),AND($P899&lt;&gt;"",NOT(ISNUMBER($P899))),$O899&lt;0,$O899&gt;'Settings'!$B$10,$P899&lt;0,$P899&gt;'Settings'!$B$10),"Invalid miles",IF($X899&gt;$W899,"COD collected exceeds amount","OK")))))))))))),"Review row")</f>
        <v/>
      </c>
    </row>
    <row r="900">
      <c r="A900" s="51" t="n"/>
      <c r="B900" s="26" t="n"/>
      <c r="C900" s="27" t="n"/>
      <c r="D900" s="26" t="n"/>
      <c r="E900" s="26" t="n"/>
      <c r="F900" s="28" t="n"/>
      <c r="G900" s="26" t="n"/>
      <c r="H900" s="26" t="n"/>
      <c r="I900" s="29" t="n"/>
      <c r="J900" s="30" t="n"/>
      <c r="K900" s="30" t="n"/>
      <c r="L900" s="26" t="n"/>
      <c r="M900" s="26" t="n"/>
      <c r="N900" s="27" t="n"/>
      <c r="O900" s="52" t="n"/>
      <c r="P900" s="52" t="n"/>
      <c r="Q900" s="30" t="n"/>
      <c r="R900" s="30" t="n"/>
      <c r="S900" s="30" t="n"/>
      <c r="T900" s="26" t="n"/>
      <c r="U900" s="26" t="n"/>
      <c r="V900" s="28" t="n"/>
      <c r="W900" s="32" t="n"/>
      <c r="X900" s="32" t="n"/>
      <c r="Y900" s="33">
        <f>IFERROR(IF(OR($R900="",$S900=""),"",ROUND(MOD($S900-$R900,1)*1440,0)),"")</f>
        <v/>
      </c>
      <c r="Z900" s="11">
        <f>IFERROR(IF(OR($T900&lt;&gt;"Delivered",$S900="",$K900=""),"",IF($S900&lt;=$K900,"Yes","No")),"")</f>
        <v/>
      </c>
      <c r="AA900" s="33">
        <f>IFERROR(IF(OR($T900&lt;&gt;"Delivered",$S900="",$K900=""),"",ROUND(MAX(0,($S900-$K900)*1440),0)),"")</f>
        <v/>
      </c>
      <c r="AB900" s="53">
        <f>IFERROR(IF(OR($P900="",$O900=""),"",$P900-$O900),"")</f>
        <v/>
      </c>
      <c r="AC900" s="35">
        <f>IFERROR(IF($P900="","",ROUND($P900*'Settings'!$B$6,2)),"")</f>
        <v/>
      </c>
      <c r="AD900" s="35">
        <f>IFERROR(IF($W900="","",MAX(0,$W900-IF($X900="",0,$X900))),"")</f>
        <v/>
      </c>
      <c r="AE900" s="16">
        <f>IFERROR(IF(COUNTA($A900:$X900)=0,"",IF(OR($A900="",$B900="",$C900="",$D900="",$E900="",$F900="",$G900="",$H900="",$I900="",$L900="",$M900="",$N900="",$T900=""),"Missing required field",IF(COUNTIFS($A$4:$A$1000,$A900,$B$4:$B$1000,$B900,$C$4:$C$1000,$C900)&gt;1,"Duplicate route stop",IF(OR($J900="",$K900=""),"Missing delivery window",IF($K900&lt;=$J900,"Invalid delivery window",IF(IFERROR(INDEX('Fleet Roster'!$C$4:$C$103,MATCH($L900,'Fleet Roster'!$A$4:$A$103,0)),"Not found")&lt;&gt;"Active","Driver not active",IF(IFERROR(INDEX('Fleet Roster'!$I$4:$I$103,MATCH($M900,'Fleet Roster'!$E$4:$E$103,0)),"Not found")&lt;&gt;"Active","Vehicle unavailable",IF(AND($T900="Delivered",OR($S900="",$P900="")),"Delivered row incomplete",IF(AND(OR($T900="Attempted",$T900="Exception"),$U900=""),"Missing exception code",IF(OR(NOT(ISNUMBER($N900)),$N900&lt;0,$N900&gt;'Settings'!$B$9),"Invalid package count",IF(OR(NOT(ISNUMBER($O900)),AND($P900&lt;&gt;"",NOT(ISNUMBER($P900))),$O900&lt;0,$O900&gt;'Settings'!$B$10,$P900&lt;0,$P900&gt;'Settings'!$B$10),"Invalid miles",IF($X900&gt;$W900,"COD collected exceeds amount","OK")))))))))))),"Review row")</f>
        <v/>
      </c>
    </row>
    <row r="901">
      <c r="A901" s="51" t="n"/>
      <c r="B901" s="26" t="n"/>
      <c r="C901" s="27" t="n"/>
      <c r="D901" s="26" t="n"/>
      <c r="E901" s="26" t="n"/>
      <c r="F901" s="28" t="n"/>
      <c r="G901" s="26" t="n"/>
      <c r="H901" s="26" t="n"/>
      <c r="I901" s="29" t="n"/>
      <c r="J901" s="30" t="n"/>
      <c r="K901" s="30" t="n"/>
      <c r="L901" s="26" t="n"/>
      <c r="M901" s="26" t="n"/>
      <c r="N901" s="27" t="n"/>
      <c r="O901" s="52" t="n"/>
      <c r="P901" s="52" t="n"/>
      <c r="Q901" s="30" t="n"/>
      <c r="R901" s="30" t="n"/>
      <c r="S901" s="30" t="n"/>
      <c r="T901" s="26" t="n"/>
      <c r="U901" s="26" t="n"/>
      <c r="V901" s="28" t="n"/>
      <c r="W901" s="32" t="n"/>
      <c r="X901" s="32" t="n"/>
      <c r="Y901" s="33">
        <f>IFERROR(IF(OR($R901="",$S901=""),"",ROUND(MOD($S901-$R901,1)*1440,0)),"")</f>
        <v/>
      </c>
      <c r="Z901" s="11">
        <f>IFERROR(IF(OR($T901&lt;&gt;"Delivered",$S901="",$K901=""),"",IF($S901&lt;=$K901,"Yes","No")),"")</f>
        <v/>
      </c>
      <c r="AA901" s="33">
        <f>IFERROR(IF(OR($T901&lt;&gt;"Delivered",$S901="",$K901=""),"",ROUND(MAX(0,($S901-$K901)*1440),0)),"")</f>
        <v/>
      </c>
      <c r="AB901" s="53">
        <f>IFERROR(IF(OR($P901="",$O901=""),"",$P901-$O901),"")</f>
        <v/>
      </c>
      <c r="AC901" s="35">
        <f>IFERROR(IF($P901="","",ROUND($P901*'Settings'!$B$6,2)),"")</f>
        <v/>
      </c>
      <c r="AD901" s="35">
        <f>IFERROR(IF($W901="","",MAX(0,$W901-IF($X901="",0,$X901))),"")</f>
        <v/>
      </c>
      <c r="AE901" s="16">
        <f>IFERROR(IF(COUNTA($A901:$X901)=0,"",IF(OR($A901="",$B901="",$C901="",$D901="",$E901="",$F901="",$G901="",$H901="",$I901="",$L901="",$M901="",$N901="",$T901=""),"Missing required field",IF(COUNTIFS($A$4:$A$1000,$A901,$B$4:$B$1000,$B901,$C$4:$C$1000,$C901)&gt;1,"Duplicate route stop",IF(OR($J901="",$K901=""),"Missing delivery window",IF($K901&lt;=$J901,"Invalid delivery window",IF(IFERROR(INDEX('Fleet Roster'!$C$4:$C$103,MATCH($L901,'Fleet Roster'!$A$4:$A$103,0)),"Not found")&lt;&gt;"Active","Driver not active",IF(IFERROR(INDEX('Fleet Roster'!$I$4:$I$103,MATCH($M901,'Fleet Roster'!$E$4:$E$103,0)),"Not found")&lt;&gt;"Active","Vehicle unavailable",IF(AND($T901="Delivered",OR($S901="",$P901="")),"Delivered row incomplete",IF(AND(OR($T901="Attempted",$T901="Exception"),$U901=""),"Missing exception code",IF(OR(NOT(ISNUMBER($N901)),$N901&lt;0,$N901&gt;'Settings'!$B$9),"Invalid package count",IF(OR(NOT(ISNUMBER($O901)),AND($P901&lt;&gt;"",NOT(ISNUMBER($P901))),$O901&lt;0,$O901&gt;'Settings'!$B$10,$P901&lt;0,$P901&gt;'Settings'!$B$10),"Invalid miles",IF($X901&gt;$W901,"COD collected exceeds amount","OK")))))))))))),"Review row")</f>
        <v/>
      </c>
    </row>
    <row r="902">
      <c r="A902" s="51" t="n"/>
      <c r="B902" s="26" t="n"/>
      <c r="C902" s="27" t="n"/>
      <c r="D902" s="26" t="n"/>
      <c r="E902" s="26" t="n"/>
      <c r="F902" s="28" t="n"/>
      <c r="G902" s="26" t="n"/>
      <c r="H902" s="26" t="n"/>
      <c r="I902" s="29" t="n"/>
      <c r="J902" s="30" t="n"/>
      <c r="K902" s="30" t="n"/>
      <c r="L902" s="26" t="n"/>
      <c r="M902" s="26" t="n"/>
      <c r="N902" s="27" t="n"/>
      <c r="O902" s="52" t="n"/>
      <c r="P902" s="52" t="n"/>
      <c r="Q902" s="30" t="n"/>
      <c r="R902" s="30" t="n"/>
      <c r="S902" s="30" t="n"/>
      <c r="T902" s="26" t="n"/>
      <c r="U902" s="26" t="n"/>
      <c r="V902" s="28" t="n"/>
      <c r="W902" s="32" t="n"/>
      <c r="X902" s="32" t="n"/>
      <c r="Y902" s="33">
        <f>IFERROR(IF(OR($R902="",$S902=""),"",ROUND(MOD($S902-$R902,1)*1440,0)),"")</f>
        <v/>
      </c>
      <c r="Z902" s="11">
        <f>IFERROR(IF(OR($T902&lt;&gt;"Delivered",$S902="",$K902=""),"",IF($S902&lt;=$K902,"Yes","No")),"")</f>
        <v/>
      </c>
      <c r="AA902" s="33">
        <f>IFERROR(IF(OR($T902&lt;&gt;"Delivered",$S902="",$K902=""),"",ROUND(MAX(0,($S902-$K902)*1440),0)),"")</f>
        <v/>
      </c>
      <c r="AB902" s="53">
        <f>IFERROR(IF(OR($P902="",$O902=""),"",$P902-$O902),"")</f>
        <v/>
      </c>
      <c r="AC902" s="35">
        <f>IFERROR(IF($P902="","",ROUND($P902*'Settings'!$B$6,2)),"")</f>
        <v/>
      </c>
      <c r="AD902" s="35">
        <f>IFERROR(IF($W902="","",MAX(0,$W902-IF($X902="",0,$X902))),"")</f>
        <v/>
      </c>
      <c r="AE902" s="16">
        <f>IFERROR(IF(COUNTA($A902:$X902)=0,"",IF(OR($A902="",$B902="",$C902="",$D902="",$E902="",$F902="",$G902="",$H902="",$I902="",$L902="",$M902="",$N902="",$T902=""),"Missing required field",IF(COUNTIFS($A$4:$A$1000,$A902,$B$4:$B$1000,$B902,$C$4:$C$1000,$C902)&gt;1,"Duplicate route stop",IF(OR($J902="",$K902=""),"Missing delivery window",IF($K902&lt;=$J902,"Invalid delivery window",IF(IFERROR(INDEX('Fleet Roster'!$C$4:$C$103,MATCH($L902,'Fleet Roster'!$A$4:$A$103,0)),"Not found")&lt;&gt;"Active","Driver not active",IF(IFERROR(INDEX('Fleet Roster'!$I$4:$I$103,MATCH($M902,'Fleet Roster'!$E$4:$E$103,0)),"Not found")&lt;&gt;"Active","Vehicle unavailable",IF(AND($T902="Delivered",OR($S902="",$P902="")),"Delivered row incomplete",IF(AND(OR($T902="Attempted",$T902="Exception"),$U902=""),"Missing exception code",IF(OR(NOT(ISNUMBER($N902)),$N902&lt;0,$N902&gt;'Settings'!$B$9),"Invalid package count",IF(OR(NOT(ISNUMBER($O902)),AND($P902&lt;&gt;"",NOT(ISNUMBER($P902))),$O902&lt;0,$O902&gt;'Settings'!$B$10,$P902&lt;0,$P902&gt;'Settings'!$B$10),"Invalid miles",IF($X902&gt;$W902,"COD collected exceeds amount","OK")))))))))))),"Review row")</f>
        <v/>
      </c>
    </row>
    <row r="903">
      <c r="A903" s="51" t="n"/>
      <c r="B903" s="26" t="n"/>
      <c r="C903" s="27" t="n"/>
      <c r="D903" s="26" t="n"/>
      <c r="E903" s="26" t="n"/>
      <c r="F903" s="28" t="n"/>
      <c r="G903" s="26" t="n"/>
      <c r="H903" s="26" t="n"/>
      <c r="I903" s="29" t="n"/>
      <c r="J903" s="30" t="n"/>
      <c r="K903" s="30" t="n"/>
      <c r="L903" s="26" t="n"/>
      <c r="M903" s="26" t="n"/>
      <c r="N903" s="27" t="n"/>
      <c r="O903" s="52" t="n"/>
      <c r="P903" s="52" t="n"/>
      <c r="Q903" s="30" t="n"/>
      <c r="R903" s="30" t="n"/>
      <c r="S903" s="30" t="n"/>
      <c r="T903" s="26" t="n"/>
      <c r="U903" s="26" t="n"/>
      <c r="V903" s="28" t="n"/>
      <c r="W903" s="32" t="n"/>
      <c r="X903" s="32" t="n"/>
      <c r="Y903" s="33">
        <f>IFERROR(IF(OR($R903="",$S903=""),"",ROUND(MOD($S903-$R903,1)*1440,0)),"")</f>
        <v/>
      </c>
      <c r="Z903" s="11">
        <f>IFERROR(IF(OR($T903&lt;&gt;"Delivered",$S903="",$K903=""),"",IF($S903&lt;=$K903,"Yes","No")),"")</f>
        <v/>
      </c>
      <c r="AA903" s="33">
        <f>IFERROR(IF(OR($T903&lt;&gt;"Delivered",$S903="",$K903=""),"",ROUND(MAX(0,($S903-$K903)*1440),0)),"")</f>
        <v/>
      </c>
      <c r="AB903" s="53">
        <f>IFERROR(IF(OR($P903="",$O903=""),"",$P903-$O903),"")</f>
        <v/>
      </c>
      <c r="AC903" s="35">
        <f>IFERROR(IF($P903="","",ROUND($P903*'Settings'!$B$6,2)),"")</f>
        <v/>
      </c>
      <c r="AD903" s="35">
        <f>IFERROR(IF($W903="","",MAX(0,$W903-IF($X903="",0,$X903))),"")</f>
        <v/>
      </c>
      <c r="AE903" s="16">
        <f>IFERROR(IF(COUNTA($A903:$X903)=0,"",IF(OR($A903="",$B903="",$C903="",$D903="",$E903="",$F903="",$G903="",$H903="",$I903="",$L903="",$M903="",$N903="",$T903=""),"Missing required field",IF(COUNTIFS($A$4:$A$1000,$A903,$B$4:$B$1000,$B903,$C$4:$C$1000,$C903)&gt;1,"Duplicate route stop",IF(OR($J903="",$K903=""),"Missing delivery window",IF($K903&lt;=$J903,"Invalid delivery window",IF(IFERROR(INDEX('Fleet Roster'!$C$4:$C$103,MATCH($L903,'Fleet Roster'!$A$4:$A$103,0)),"Not found")&lt;&gt;"Active","Driver not active",IF(IFERROR(INDEX('Fleet Roster'!$I$4:$I$103,MATCH($M903,'Fleet Roster'!$E$4:$E$103,0)),"Not found")&lt;&gt;"Active","Vehicle unavailable",IF(AND($T903="Delivered",OR($S903="",$P903="")),"Delivered row incomplete",IF(AND(OR($T903="Attempted",$T903="Exception"),$U903=""),"Missing exception code",IF(OR(NOT(ISNUMBER($N903)),$N903&lt;0,$N903&gt;'Settings'!$B$9),"Invalid package count",IF(OR(NOT(ISNUMBER($O903)),AND($P903&lt;&gt;"",NOT(ISNUMBER($P903))),$O903&lt;0,$O903&gt;'Settings'!$B$10,$P903&lt;0,$P903&gt;'Settings'!$B$10),"Invalid miles",IF($X903&gt;$W903,"COD collected exceeds amount","OK")))))))))))),"Review row")</f>
        <v/>
      </c>
    </row>
    <row r="904">
      <c r="A904" s="51" t="n"/>
      <c r="B904" s="26" t="n"/>
      <c r="C904" s="27" t="n"/>
      <c r="D904" s="26" t="n"/>
      <c r="E904" s="26" t="n"/>
      <c r="F904" s="28" t="n"/>
      <c r="G904" s="26" t="n"/>
      <c r="H904" s="26" t="n"/>
      <c r="I904" s="29" t="n"/>
      <c r="J904" s="30" t="n"/>
      <c r="K904" s="30" t="n"/>
      <c r="L904" s="26" t="n"/>
      <c r="M904" s="26" t="n"/>
      <c r="N904" s="27" t="n"/>
      <c r="O904" s="52" t="n"/>
      <c r="P904" s="52" t="n"/>
      <c r="Q904" s="30" t="n"/>
      <c r="R904" s="30" t="n"/>
      <c r="S904" s="30" t="n"/>
      <c r="T904" s="26" t="n"/>
      <c r="U904" s="26" t="n"/>
      <c r="V904" s="28" t="n"/>
      <c r="W904" s="32" t="n"/>
      <c r="X904" s="32" t="n"/>
      <c r="Y904" s="33">
        <f>IFERROR(IF(OR($R904="",$S904=""),"",ROUND(MOD($S904-$R904,1)*1440,0)),"")</f>
        <v/>
      </c>
      <c r="Z904" s="11">
        <f>IFERROR(IF(OR($T904&lt;&gt;"Delivered",$S904="",$K904=""),"",IF($S904&lt;=$K904,"Yes","No")),"")</f>
        <v/>
      </c>
      <c r="AA904" s="33">
        <f>IFERROR(IF(OR($T904&lt;&gt;"Delivered",$S904="",$K904=""),"",ROUND(MAX(0,($S904-$K904)*1440),0)),"")</f>
        <v/>
      </c>
      <c r="AB904" s="53">
        <f>IFERROR(IF(OR($P904="",$O904=""),"",$P904-$O904),"")</f>
        <v/>
      </c>
      <c r="AC904" s="35">
        <f>IFERROR(IF($P904="","",ROUND($P904*'Settings'!$B$6,2)),"")</f>
        <v/>
      </c>
      <c r="AD904" s="35">
        <f>IFERROR(IF($W904="","",MAX(0,$W904-IF($X904="",0,$X904))),"")</f>
        <v/>
      </c>
      <c r="AE904" s="16">
        <f>IFERROR(IF(COUNTA($A904:$X904)=0,"",IF(OR($A904="",$B904="",$C904="",$D904="",$E904="",$F904="",$G904="",$H904="",$I904="",$L904="",$M904="",$N904="",$T904=""),"Missing required field",IF(COUNTIFS($A$4:$A$1000,$A904,$B$4:$B$1000,$B904,$C$4:$C$1000,$C904)&gt;1,"Duplicate route stop",IF(OR($J904="",$K904=""),"Missing delivery window",IF($K904&lt;=$J904,"Invalid delivery window",IF(IFERROR(INDEX('Fleet Roster'!$C$4:$C$103,MATCH($L904,'Fleet Roster'!$A$4:$A$103,0)),"Not found")&lt;&gt;"Active","Driver not active",IF(IFERROR(INDEX('Fleet Roster'!$I$4:$I$103,MATCH($M904,'Fleet Roster'!$E$4:$E$103,0)),"Not found")&lt;&gt;"Active","Vehicle unavailable",IF(AND($T904="Delivered",OR($S904="",$P904="")),"Delivered row incomplete",IF(AND(OR($T904="Attempted",$T904="Exception"),$U904=""),"Missing exception code",IF(OR(NOT(ISNUMBER($N904)),$N904&lt;0,$N904&gt;'Settings'!$B$9),"Invalid package count",IF(OR(NOT(ISNUMBER($O904)),AND($P904&lt;&gt;"",NOT(ISNUMBER($P904))),$O904&lt;0,$O904&gt;'Settings'!$B$10,$P904&lt;0,$P904&gt;'Settings'!$B$10),"Invalid miles",IF($X904&gt;$W904,"COD collected exceeds amount","OK")))))))))))),"Review row")</f>
        <v/>
      </c>
    </row>
    <row r="905">
      <c r="A905" s="51" t="n"/>
      <c r="B905" s="26" t="n"/>
      <c r="C905" s="27" t="n"/>
      <c r="D905" s="26" t="n"/>
      <c r="E905" s="26" t="n"/>
      <c r="F905" s="28" t="n"/>
      <c r="G905" s="26" t="n"/>
      <c r="H905" s="26" t="n"/>
      <c r="I905" s="29" t="n"/>
      <c r="J905" s="30" t="n"/>
      <c r="K905" s="30" t="n"/>
      <c r="L905" s="26" t="n"/>
      <c r="M905" s="26" t="n"/>
      <c r="N905" s="27" t="n"/>
      <c r="O905" s="52" t="n"/>
      <c r="P905" s="52" t="n"/>
      <c r="Q905" s="30" t="n"/>
      <c r="R905" s="30" t="n"/>
      <c r="S905" s="30" t="n"/>
      <c r="T905" s="26" t="n"/>
      <c r="U905" s="26" t="n"/>
      <c r="V905" s="28" t="n"/>
      <c r="W905" s="32" t="n"/>
      <c r="X905" s="32" t="n"/>
      <c r="Y905" s="33">
        <f>IFERROR(IF(OR($R905="",$S905=""),"",ROUND(MOD($S905-$R905,1)*1440,0)),"")</f>
        <v/>
      </c>
      <c r="Z905" s="11">
        <f>IFERROR(IF(OR($T905&lt;&gt;"Delivered",$S905="",$K905=""),"",IF($S905&lt;=$K905,"Yes","No")),"")</f>
        <v/>
      </c>
      <c r="AA905" s="33">
        <f>IFERROR(IF(OR($T905&lt;&gt;"Delivered",$S905="",$K905=""),"",ROUND(MAX(0,($S905-$K905)*1440),0)),"")</f>
        <v/>
      </c>
      <c r="AB905" s="53">
        <f>IFERROR(IF(OR($P905="",$O905=""),"",$P905-$O905),"")</f>
        <v/>
      </c>
      <c r="AC905" s="35">
        <f>IFERROR(IF($P905="","",ROUND($P905*'Settings'!$B$6,2)),"")</f>
        <v/>
      </c>
      <c r="AD905" s="35">
        <f>IFERROR(IF($W905="","",MAX(0,$W905-IF($X905="",0,$X905))),"")</f>
        <v/>
      </c>
      <c r="AE905" s="16">
        <f>IFERROR(IF(COUNTA($A905:$X905)=0,"",IF(OR($A905="",$B905="",$C905="",$D905="",$E905="",$F905="",$G905="",$H905="",$I905="",$L905="",$M905="",$N905="",$T905=""),"Missing required field",IF(COUNTIFS($A$4:$A$1000,$A905,$B$4:$B$1000,$B905,$C$4:$C$1000,$C905)&gt;1,"Duplicate route stop",IF(OR($J905="",$K905=""),"Missing delivery window",IF($K905&lt;=$J905,"Invalid delivery window",IF(IFERROR(INDEX('Fleet Roster'!$C$4:$C$103,MATCH($L905,'Fleet Roster'!$A$4:$A$103,0)),"Not found")&lt;&gt;"Active","Driver not active",IF(IFERROR(INDEX('Fleet Roster'!$I$4:$I$103,MATCH($M905,'Fleet Roster'!$E$4:$E$103,0)),"Not found")&lt;&gt;"Active","Vehicle unavailable",IF(AND($T905="Delivered",OR($S905="",$P905="")),"Delivered row incomplete",IF(AND(OR($T905="Attempted",$T905="Exception"),$U905=""),"Missing exception code",IF(OR(NOT(ISNUMBER($N905)),$N905&lt;0,$N905&gt;'Settings'!$B$9),"Invalid package count",IF(OR(NOT(ISNUMBER($O905)),AND($P905&lt;&gt;"",NOT(ISNUMBER($P905))),$O905&lt;0,$O905&gt;'Settings'!$B$10,$P905&lt;0,$P905&gt;'Settings'!$B$10),"Invalid miles",IF($X905&gt;$W905,"COD collected exceeds amount","OK")))))))))))),"Review row")</f>
        <v/>
      </c>
    </row>
    <row r="906">
      <c r="A906" s="51" t="n"/>
      <c r="B906" s="26" t="n"/>
      <c r="C906" s="27" t="n"/>
      <c r="D906" s="26" t="n"/>
      <c r="E906" s="26" t="n"/>
      <c r="F906" s="28" t="n"/>
      <c r="G906" s="26" t="n"/>
      <c r="H906" s="26" t="n"/>
      <c r="I906" s="29" t="n"/>
      <c r="J906" s="30" t="n"/>
      <c r="K906" s="30" t="n"/>
      <c r="L906" s="26" t="n"/>
      <c r="M906" s="26" t="n"/>
      <c r="N906" s="27" t="n"/>
      <c r="O906" s="52" t="n"/>
      <c r="P906" s="52" t="n"/>
      <c r="Q906" s="30" t="n"/>
      <c r="R906" s="30" t="n"/>
      <c r="S906" s="30" t="n"/>
      <c r="T906" s="26" t="n"/>
      <c r="U906" s="26" t="n"/>
      <c r="V906" s="28" t="n"/>
      <c r="W906" s="32" t="n"/>
      <c r="X906" s="32" t="n"/>
      <c r="Y906" s="33">
        <f>IFERROR(IF(OR($R906="",$S906=""),"",ROUND(MOD($S906-$R906,1)*1440,0)),"")</f>
        <v/>
      </c>
      <c r="Z906" s="11">
        <f>IFERROR(IF(OR($T906&lt;&gt;"Delivered",$S906="",$K906=""),"",IF($S906&lt;=$K906,"Yes","No")),"")</f>
        <v/>
      </c>
      <c r="AA906" s="33">
        <f>IFERROR(IF(OR($T906&lt;&gt;"Delivered",$S906="",$K906=""),"",ROUND(MAX(0,($S906-$K906)*1440),0)),"")</f>
        <v/>
      </c>
      <c r="AB906" s="53">
        <f>IFERROR(IF(OR($P906="",$O906=""),"",$P906-$O906),"")</f>
        <v/>
      </c>
      <c r="AC906" s="35">
        <f>IFERROR(IF($P906="","",ROUND($P906*'Settings'!$B$6,2)),"")</f>
        <v/>
      </c>
      <c r="AD906" s="35">
        <f>IFERROR(IF($W906="","",MAX(0,$W906-IF($X906="",0,$X906))),"")</f>
        <v/>
      </c>
      <c r="AE906" s="16">
        <f>IFERROR(IF(COUNTA($A906:$X906)=0,"",IF(OR($A906="",$B906="",$C906="",$D906="",$E906="",$F906="",$G906="",$H906="",$I906="",$L906="",$M906="",$N906="",$T906=""),"Missing required field",IF(COUNTIFS($A$4:$A$1000,$A906,$B$4:$B$1000,$B906,$C$4:$C$1000,$C906)&gt;1,"Duplicate route stop",IF(OR($J906="",$K906=""),"Missing delivery window",IF($K906&lt;=$J906,"Invalid delivery window",IF(IFERROR(INDEX('Fleet Roster'!$C$4:$C$103,MATCH($L906,'Fleet Roster'!$A$4:$A$103,0)),"Not found")&lt;&gt;"Active","Driver not active",IF(IFERROR(INDEX('Fleet Roster'!$I$4:$I$103,MATCH($M906,'Fleet Roster'!$E$4:$E$103,0)),"Not found")&lt;&gt;"Active","Vehicle unavailable",IF(AND($T906="Delivered",OR($S906="",$P906="")),"Delivered row incomplete",IF(AND(OR($T906="Attempted",$T906="Exception"),$U906=""),"Missing exception code",IF(OR(NOT(ISNUMBER($N906)),$N906&lt;0,$N906&gt;'Settings'!$B$9),"Invalid package count",IF(OR(NOT(ISNUMBER($O906)),AND($P906&lt;&gt;"",NOT(ISNUMBER($P906))),$O906&lt;0,$O906&gt;'Settings'!$B$10,$P906&lt;0,$P906&gt;'Settings'!$B$10),"Invalid miles",IF($X906&gt;$W906,"COD collected exceeds amount","OK")))))))))))),"Review row")</f>
        <v/>
      </c>
    </row>
    <row r="907">
      <c r="A907" s="51" t="n"/>
      <c r="B907" s="26" t="n"/>
      <c r="C907" s="27" t="n"/>
      <c r="D907" s="26" t="n"/>
      <c r="E907" s="26" t="n"/>
      <c r="F907" s="28" t="n"/>
      <c r="G907" s="26" t="n"/>
      <c r="H907" s="26" t="n"/>
      <c r="I907" s="29" t="n"/>
      <c r="J907" s="30" t="n"/>
      <c r="K907" s="30" t="n"/>
      <c r="L907" s="26" t="n"/>
      <c r="M907" s="26" t="n"/>
      <c r="N907" s="27" t="n"/>
      <c r="O907" s="52" t="n"/>
      <c r="P907" s="52" t="n"/>
      <c r="Q907" s="30" t="n"/>
      <c r="R907" s="30" t="n"/>
      <c r="S907" s="30" t="n"/>
      <c r="T907" s="26" t="n"/>
      <c r="U907" s="26" t="n"/>
      <c r="V907" s="28" t="n"/>
      <c r="W907" s="32" t="n"/>
      <c r="X907" s="32" t="n"/>
      <c r="Y907" s="33">
        <f>IFERROR(IF(OR($R907="",$S907=""),"",ROUND(MOD($S907-$R907,1)*1440,0)),"")</f>
        <v/>
      </c>
      <c r="Z907" s="11">
        <f>IFERROR(IF(OR($T907&lt;&gt;"Delivered",$S907="",$K907=""),"",IF($S907&lt;=$K907,"Yes","No")),"")</f>
        <v/>
      </c>
      <c r="AA907" s="33">
        <f>IFERROR(IF(OR($T907&lt;&gt;"Delivered",$S907="",$K907=""),"",ROUND(MAX(0,($S907-$K907)*1440),0)),"")</f>
        <v/>
      </c>
      <c r="AB907" s="53">
        <f>IFERROR(IF(OR($P907="",$O907=""),"",$P907-$O907),"")</f>
        <v/>
      </c>
      <c r="AC907" s="35">
        <f>IFERROR(IF($P907="","",ROUND($P907*'Settings'!$B$6,2)),"")</f>
        <v/>
      </c>
      <c r="AD907" s="35">
        <f>IFERROR(IF($W907="","",MAX(0,$W907-IF($X907="",0,$X907))),"")</f>
        <v/>
      </c>
      <c r="AE907" s="16">
        <f>IFERROR(IF(COUNTA($A907:$X907)=0,"",IF(OR($A907="",$B907="",$C907="",$D907="",$E907="",$F907="",$G907="",$H907="",$I907="",$L907="",$M907="",$N907="",$T907=""),"Missing required field",IF(COUNTIFS($A$4:$A$1000,$A907,$B$4:$B$1000,$B907,$C$4:$C$1000,$C907)&gt;1,"Duplicate route stop",IF(OR($J907="",$K907=""),"Missing delivery window",IF($K907&lt;=$J907,"Invalid delivery window",IF(IFERROR(INDEX('Fleet Roster'!$C$4:$C$103,MATCH($L907,'Fleet Roster'!$A$4:$A$103,0)),"Not found")&lt;&gt;"Active","Driver not active",IF(IFERROR(INDEX('Fleet Roster'!$I$4:$I$103,MATCH($M907,'Fleet Roster'!$E$4:$E$103,0)),"Not found")&lt;&gt;"Active","Vehicle unavailable",IF(AND($T907="Delivered",OR($S907="",$P907="")),"Delivered row incomplete",IF(AND(OR($T907="Attempted",$T907="Exception"),$U907=""),"Missing exception code",IF(OR(NOT(ISNUMBER($N907)),$N907&lt;0,$N907&gt;'Settings'!$B$9),"Invalid package count",IF(OR(NOT(ISNUMBER($O907)),AND($P907&lt;&gt;"",NOT(ISNUMBER($P907))),$O907&lt;0,$O907&gt;'Settings'!$B$10,$P907&lt;0,$P907&gt;'Settings'!$B$10),"Invalid miles",IF($X907&gt;$W907,"COD collected exceeds amount","OK")))))))))))),"Review row")</f>
        <v/>
      </c>
    </row>
    <row r="908">
      <c r="A908" s="51" t="n"/>
      <c r="B908" s="26" t="n"/>
      <c r="C908" s="27" t="n"/>
      <c r="D908" s="26" t="n"/>
      <c r="E908" s="26" t="n"/>
      <c r="F908" s="28" t="n"/>
      <c r="G908" s="26" t="n"/>
      <c r="H908" s="26" t="n"/>
      <c r="I908" s="29" t="n"/>
      <c r="J908" s="30" t="n"/>
      <c r="K908" s="30" t="n"/>
      <c r="L908" s="26" t="n"/>
      <c r="M908" s="26" t="n"/>
      <c r="N908" s="27" t="n"/>
      <c r="O908" s="52" t="n"/>
      <c r="P908" s="52" t="n"/>
      <c r="Q908" s="30" t="n"/>
      <c r="R908" s="30" t="n"/>
      <c r="S908" s="30" t="n"/>
      <c r="T908" s="26" t="n"/>
      <c r="U908" s="26" t="n"/>
      <c r="V908" s="28" t="n"/>
      <c r="W908" s="32" t="n"/>
      <c r="X908" s="32" t="n"/>
      <c r="Y908" s="33">
        <f>IFERROR(IF(OR($R908="",$S908=""),"",ROUND(MOD($S908-$R908,1)*1440,0)),"")</f>
        <v/>
      </c>
      <c r="Z908" s="11">
        <f>IFERROR(IF(OR($T908&lt;&gt;"Delivered",$S908="",$K908=""),"",IF($S908&lt;=$K908,"Yes","No")),"")</f>
        <v/>
      </c>
      <c r="AA908" s="33">
        <f>IFERROR(IF(OR($T908&lt;&gt;"Delivered",$S908="",$K908=""),"",ROUND(MAX(0,($S908-$K908)*1440),0)),"")</f>
        <v/>
      </c>
      <c r="AB908" s="53">
        <f>IFERROR(IF(OR($P908="",$O908=""),"",$P908-$O908),"")</f>
        <v/>
      </c>
      <c r="AC908" s="35">
        <f>IFERROR(IF($P908="","",ROUND($P908*'Settings'!$B$6,2)),"")</f>
        <v/>
      </c>
      <c r="AD908" s="35">
        <f>IFERROR(IF($W908="","",MAX(0,$W908-IF($X908="",0,$X908))),"")</f>
        <v/>
      </c>
      <c r="AE908" s="16">
        <f>IFERROR(IF(COUNTA($A908:$X908)=0,"",IF(OR($A908="",$B908="",$C908="",$D908="",$E908="",$F908="",$G908="",$H908="",$I908="",$L908="",$M908="",$N908="",$T908=""),"Missing required field",IF(COUNTIFS($A$4:$A$1000,$A908,$B$4:$B$1000,$B908,$C$4:$C$1000,$C908)&gt;1,"Duplicate route stop",IF(OR($J908="",$K908=""),"Missing delivery window",IF($K908&lt;=$J908,"Invalid delivery window",IF(IFERROR(INDEX('Fleet Roster'!$C$4:$C$103,MATCH($L908,'Fleet Roster'!$A$4:$A$103,0)),"Not found")&lt;&gt;"Active","Driver not active",IF(IFERROR(INDEX('Fleet Roster'!$I$4:$I$103,MATCH($M908,'Fleet Roster'!$E$4:$E$103,0)),"Not found")&lt;&gt;"Active","Vehicle unavailable",IF(AND($T908="Delivered",OR($S908="",$P908="")),"Delivered row incomplete",IF(AND(OR($T908="Attempted",$T908="Exception"),$U908=""),"Missing exception code",IF(OR(NOT(ISNUMBER($N908)),$N908&lt;0,$N908&gt;'Settings'!$B$9),"Invalid package count",IF(OR(NOT(ISNUMBER($O908)),AND($P908&lt;&gt;"",NOT(ISNUMBER($P908))),$O908&lt;0,$O908&gt;'Settings'!$B$10,$P908&lt;0,$P908&gt;'Settings'!$B$10),"Invalid miles",IF($X908&gt;$W908,"COD collected exceeds amount","OK")))))))))))),"Review row")</f>
        <v/>
      </c>
    </row>
    <row r="909">
      <c r="A909" s="51" t="n"/>
      <c r="B909" s="26" t="n"/>
      <c r="C909" s="27" t="n"/>
      <c r="D909" s="26" t="n"/>
      <c r="E909" s="26" t="n"/>
      <c r="F909" s="28" t="n"/>
      <c r="G909" s="26" t="n"/>
      <c r="H909" s="26" t="n"/>
      <c r="I909" s="29" t="n"/>
      <c r="J909" s="30" t="n"/>
      <c r="K909" s="30" t="n"/>
      <c r="L909" s="26" t="n"/>
      <c r="M909" s="26" t="n"/>
      <c r="N909" s="27" t="n"/>
      <c r="O909" s="52" t="n"/>
      <c r="P909" s="52" t="n"/>
      <c r="Q909" s="30" t="n"/>
      <c r="R909" s="30" t="n"/>
      <c r="S909" s="30" t="n"/>
      <c r="T909" s="26" t="n"/>
      <c r="U909" s="26" t="n"/>
      <c r="V909" s="28" t="n"/>
      <c r="W909" s="32" t="n"/>
      <c r="X909" s="32" t="n"/>
      <c r="Y909" s="33">
        <f>IFERROR(IF(OR($R909="",$S909=""),"",ROUND(MOD($S909-$R909,1)*1440,0)),"")</f>
        <v/>
      </c>
      <c r="Z909" s="11">
        <f>IFERROR(IF(OR($T909&lt;&gt;"Delivered",$S909="",$K909=""),"",IF($S909&lt;=$K909,"Yes","No")),"")</f>
        <v/>
      </c>
      <c r="AA909" s="33">
        <f>IFERROR(IF(OR($T909&lt;&gt;"Delivered",$S909="",$K909=""),"",ROUND(MAX(0,($S909-$K909)*1440),0)),"")</f>
        <v/>
      </c>
      <c r="AB909" s="53">
        <f>IFERROR(IF(OR($P909="",$O909=""),"",$P909-$O909),"")</f>
        <v/>
      </c>
      <c r="AC909" s="35">
        <f>IFERROR(IF($P909="","",ROUND($P909*'Settings'!$B$6,2)),"")</f>
        <v/>
      </c>
      <c r="AD909" s="35">
        <f>IFERROR(IF($W909="","",MAX(0,$W909-IF($X909="",0,$X909))),"")</f>
        <v/>
      </c>
      <c r="AE909" s="16">
        <f>IFERROR(IF(COUNTA($A909:$X909)=0,"",IF(OR($A909="",$B909="",$C909="",$D909="",$E909="",$F909="",$G909="",$H909="",$I909="",$L909="",$M909="",$N909="",$T909=""),"Missing required field",IF(COUNTIFS($A$4:$A$1000,$A909,$B$4:$B$1000,$B909,$C$4:$C$1000,$C909)&gt;1,"Duplicate route stop",IF(OR($J909="",$K909=""),"Missing delivery window",IF($K909&lt;=$J909,"Invalid delivery window",IF(IFERROR(INDEX('Fleet Roster'!$C$4:$C$103,MATCH($L909,'Fleet Roster'!$A$4:$A$103,0)),"Not found")&lt;&gt;"Active","Driver not active",IF(IFERROR(INDEX('Fleet Roster'!$I$4:$I$103,MATCH($M909,'Fleet Roster'!$E$4:$E$103,0)),"Not found")&lt;&gt;"Active","Vehicle unavailable",IF(AND($T909="Delivered",OR($S909="",$P909="")),"Delivered row incomplete",IF(AND(OR($T909="Attempted",$T909="Exception"),$U909=""),"Missing exception code",IF(OR(NOT(ISNUMBER($N909)),$N909&lt;0,$N909&gt;'Settings'!$B$9),"Invalid package count",IF(OR(NOT(ISNUMBER($O909)),AND($P909&lt;&gt;"",NOT(ISNUMBER($P909))),$O909&lt;0,$O909&gt;'Settings'!$B$10,$P909&lt;0,$P909&gt;'Settings'!$B$10),"Invalid miles",IF($X909&gt;$W909,"COD collected exceeds amount","OK")))))))))))),"Review row")</f>
        <v/>
      </c>
    </row>
    <row r="910">
      <c r="A910" s="51" t="n"/>
      <c r="B910" s="26" t="n"/>
      <c r="C910" s="27" t="n"/>
      <c r="D910" s="26" t="n"/>
      <c r="E910" s="26" t="n"/>
      <c r="F910" s="28" t="n"/>
      <c r="G910" s="26" t="n"/>
      <c r="H910" s="26" t="n"/>
      <c r="I910" s="29" t="n"/>
      <c r="J910" s="30" t="n"/>
      <c r="K910" s="30" t="n"/>
      <c r="L910" s="26" t="n"/>
      <c r="M910" s="26" t="n"/>
      <c r="N910" s="27" t="n"/>
      <c r="O910" s="52" t="n"/>
      <c r="P910" s="52" t="n"/>
      <c r="Q910" s="30" t="n"/>
      <c r="R910" s="30" t="n"/>
      <c r="S910" s="30" t="n"/>
      <c r="T910" s="26" t="n"/>
      <c r="U910" s="26" t="n"/>
      <c r="V910" s="28" t="n"/>
      <c r="W910" s="32" t="n"/>
      <c r="X910" s="32" t="n"/>
      <c r="Y910" s="33">
        <f>IFERROR(IF(OR($R910="",$S910=""),"",ROUND(MOD($S910-$R910,1)*1440,0)),"")</f>
        <v/>
      </c>
      <c r="Z910" s="11">
        <f>IFERROR(IF(OR($T910&lt;&gt;"Delivered",$S910="",$K910=""),"",IF($S910&lt;=$K910,"Yes","No")),"")</f>
        <v/>
      </c>
      <c r="AA910" s="33">
        <f>IFERROR(IF(OR($T910&lt;&gt;"Delivered",$S910="",$K910=""),"",ROUND(MAX(0,($S910-$K910)*1440),0)),"")</f>
        <v/>
      </c>
      <c r="AB910" s="53">
        <f>IFERROR(IF(OR($P910="",$O910=""),"",$P910-$O910),"")</f>
        <v/>
      </c>
      <c r="AC910" s="35">
        <f>IFERROR(IF($P910="","",ROUND($P910*'Settings'!$B$6,2)),"")</f>
        <v/>
      </c>
      <c r="AD910" s="35">
        <f>IFERROR(IF($W910="","",MAX(0,$W910-IF($X910="",0,$X910))),"")</f>
        <v/>
      </c>
      <c r="AE910" s="16">
        <f>IFERROR(IF(COUNTA($A910:$X910)=0,"",IF(OR($A910="",$B910="",$C910="",$D910="",$E910="",$F910="",$G910="",$H910="",$I910="",$L910="",$M910="",$N910="",$T910=""),"Missing required field",IF(COUNTIFS($A$4:$A$1000,$A910,$B$4:$B$1000,$B910,$C$4:$C$1000,$C910)&gt;1,"Duplicate route stop",IF(OR($J910="",$K910=""),"Missing delivery window",IF($K910&lt;=$J910,"Invalid delivery window",IF(IFERROR(INDEX('Fleet Roster'!$C$4:$C$103,MATCH($L910,'Fleet Roster'!$A$4:$A$103,0)),"Not found")&lt;&gt;"Active","Driver not active",IF(IFERROR(INDEX('Fleet Roster'!$I$4:$I$103,MATCH($M910,'Fleet Roster'!$E$4:$E$103,0)),"Not found")&lt;&gt;"Active","Vehicle unavailable",IF(AND($T910="Delivered",OR($S910="",$P910="")),"Delivered row incomplete",IF(AND(OR($T910="Attempted",$T910="Exception"),$U910=""),"Missing exception code",IF(OR(NOT(ISNUMBER($N910)),$N910&lt;0,$N910&gt;'Settings'!$B$9),"Invalid package count",IF(OR(NOT(ISNUMBER($O910)),AND($P910&lt;&gt;"",NOT(ISNUMBER($P910))),$O910&lt;0,$O910&gt;'Settings'!$B$10,$P910&lt;0,$P910&gt;'Settings'!$B$10),"Invalid miles",IF($X910&gt;$W910,"COD collected exceeds amount","OK")))))))))))),"Review row")</f>
        <v/>
      </c>
    </row>
    <row r="911">
      <c r="A911" s="51" t="n"/>
      <c r="B911" s="26" t="n"/>
      <c r="C911" s="27" t="n"/>
      <c r="D911" s="26" t="n"/>
      <c r="E911" s="26" t="n"/>
      <c r="F911" s="28" t="n"/>
      <c r="G911" s="26" t="n"/>
      <c r="H911" s="26" t="n"/>
      <c r="I911" s="29" t="n"/>
      <c r="J911" s="30" t="n"/>
      <c r="K911" s="30" t="n"/>
      <c r="L911" s="26" t="n"/>
      <c r="M911" s="26" t="n"/>
      <c r="N911" s="27" t="n"/>
      <c r="O911" s="52" t="n"/>
      <c r="P911" s="52" t="n"/>
      <c r="Q911" s="30" t="n"/>
      <c r="R911" s="30" t="n"/>
      <c r="S911" s="30" t="n"/>
      <c r="T911" s="26" t="n"/>
      <c r="U911" s="26" t="n"/>
      <c r="V911" s="28" t="n"/>
      <c r="W911" s="32" t="n"/>
      <c r="X911" s="32" t="n"/>
      <c r="Y911" s="33">
        <f>IFERROR(IF(OR($R911="",$S911=""),"",ROUND(MOD($S911-$R911,1)*1440,0)),"")</f>
        <v/>
      </c>
      <c r="Z911" s="11">
        <f>IFERROR(IF(OR($T911&lt;&gt;"Delivered",$S911="",$K911=""),"",IF($S911&lt;=$K911,"Yes","No")),"")</f>
        <v/>
      </c>
      <c r="AA911" s="33">
        <f>IFERROR(IF(OR($T911&lt;&gt;"Delivered",$S911="",$K911=""),"",ROUND(MAX(0,($S911-$K911)*1440),0)),"")</f>
        <v/>
      </c>
      <c r="AB911" s="53">
        <f>IFERROR(IF(OR($P911="",$O911=""),"",$P911-$O911),"")</f>
        <v/>
      </c>
      <c r="AC911" s="35">
        <f>IFERROR(IF($P911="","",ROUND($P911*'Settings'!$B$6,2)),"")</f>
        <v/>
      </c>
      <c r="AD911" s="35">
        <f>IFERROR(IF($W911="","",MAX(0,$W911-IF($X911="",0,$X911))),"")</f>
        <v/>
      </c>
      <c r="AE911" s="16">
        <f>IFERROR(IF(COUNTA($A911:$X911)=0,"",IF(OR($A911="",$B911="",$C911="",$D911="",$E911="",$F911="",$G911="",$H911="",$I911="",$L911="",$M911="",$N911="",$T911=""),"Missing required field",IF(COUNTIFS($A$4:$A$1000,$A911,$B$4:$B$1000,$B911,$C$4:$C$1000,$C911)&gt;1,"Duplicate route stop",IF(OR($J911="",$K911=""),"Missing delivery window",IF($K911&lt;=$J911,"Invalid delivery window",IF(IFERROR(INDEX('Fleet Roster'!$C$4:$C$103,MATCH($L911,'Fleet Roster'!$A$4:$A$103,0)),"Not found")&lt;&gt;"Active","Driver not active",IF(IFERROR(INDEX('Fleet Roster'!$I$4:$I$103,MATCH($M911,'Fleet Roster'!$E$4:$E$103,0)),"Not found")&lt;&gt;"Active","Vehicle unavailable",IF(AND($T911="Delivered",OR($S911="",$P911="")),"Delivered row incomplete",IF(AND(OR($T911="Attempted",$T911="Exception"),$U911=""),"Missing exception code",IF(OR(NOT(ISNUMBER($N911)),$N911&lt;0,$N911&gt;'Settings'!$B$9),"Invalid package count",IF(OR(NOT(ISNUMBER($O911)),AND($P911&lt;&gt;"",NOT(ISNUMBER($P911))),$O911&lt;0,$O911&gt;'Settings'!$B$10,$P911&lt;0,$P911&gt;'Settings'!$B$10),"Invalid miles",IF($X911&gt;$W911,"COD collected exceeds amount","OK")))))))))))),"Review row")</f>
        <v/>
      </c>
    </row>
    <row r="912">
      <c r="A912" s="51" t="n"/>
      <c r="B912" s="26" t="n"/>
      <c r="C912" s="27" t="n"/>
      <c r="D912" s="26" t="n"/>
      <c r="E912" s="26" t="n"/>
      <c r="F912" s="28" t="n"/>
      <c r="G912" s="26" t="n"/>
      <c r="H912" s="26" t="n"/>
      <c r="I912" s="29" t="n"/>
      <c r="J912" s="30" t="n"/>
      <c r="K912" s="30" t="n"/>
      <c r="L912" s="26" t="n"/>
      <c r="M912" s="26" t="n"/>
      <c r="N912" s="27" t="n"/>
      <c r="O912" s="52" t="n"/>
      <c r="P912" s="52" t="n"/>
      <c r="Q912" s="30" t="n"/>
      <c r="R912" s="30" t="n"/>
      <c r="S912" s="30" t="n"/>
      <c r="T912" s="26" t="n"/>
      <c r="U912" s="26" t="n"/>
      <c r="V912" s="28" t="n"/>
      <c r="W912" s="32" t="n"/>
      <c r="X912" s="32" t="n"/>
      <c r="Y912" s="33">
        <f>IFERROR(IF(OR($R912="",$S912=""),"",ROUND(MOD($S912-$R912,1)*1440,0)),"")</f>
        <v/>
      </c>
      <c r="Z912" s="11">
        <f>IFERROR(IF(OR($T912&lt;&gt;"Delivered",$S912="",$K912=""),"",IF($S912&lt;=$K912,"Yes","No")),"")</f>
        <v/>
      </c>
      <c r="AA912" s="33">
        <f>IFERROR(IF(OR($T912&lt;&gt;"Delivered",$S912="",$K912=""),"",ROUND(MAX(0,($S912-$K912)*1440),0)),"")</f>
        <v/>
      </c>
      <c r="AB912" s="53">
        <f>IFERROR(IF(OR($P912="",$O912=""),"",$P912-$O912),"")</f>
        <v/>
      </c>
      <c r="AC912" s="35">
        <f>IFERROR(IF($P912="","",ROUND($P912*'Settings'!$B$6,2)),"")</f>
        <v/>
      </c>
      <c r="AD912" s="35">
        <f>IFERROR(IF($W912="","",MAX(0,$W912-IF($X912="",0,$X912))),"")</f>
        <v/>
      </c>
      <c r="AE912" s="16">
        <f>IFERROR(IF(COUNTA($A912:$X912)=0,"",IF(OR($A912="",$B912="",$C912="",$D912="",$E912="",$F912="",$G912="",$H912="",$I912="",$L912="",$M912="",$N912="",$T912=""),"Missing required field",IF(COUNTIFS($A$4:$A$1000,$A912,$B$4:$B$1000,$B912,$C$4:$C$1000,$C912)&gt;1,"Duplicate route stop",IF(OR($J912="",$K912=""),"Missing delivery window",IF($K912&lt;=$J912,"Invalid delivery window",IF(IFERROR(INDEX('Fleet Roster'!$C$4:$C$103,MATCH($L912,'Fleet Roster'!$A$4:$A$103,0)),"Not found")&lt;&gt;"Active","Driver not active",IF(IFERROR(INDEX('Fleet Roster'!$I$4:$I$103,MATCH($M912,'Fleet Roster'!$E$4:$E$103,0)),"Not found")&lt;&gt;"Active","Vehicle unavailable",IF(AND($T912="Delivered",OR($S912="",$P912="")),"Delivered row incomplete",IF(AND(OR($T912="Attempted",$T912="Exception"),$U912=""),"Missing exception code",IF(OR(NOT(ISNUMBER($N912)),$N912&lt;0,$N912&gt;'Settings'!$B$9),"Invalid package count",IF(OR(NOT(ISNUMBER($O912)),AND($P912&lt;&gt;"",NOT(ISNUMBER($P912))),$O912&lt;0,$O912&gt;'Settings'!$B$10,$P912&lt;0,$P912&gt;'Settings'!$B$10),"Invalid miles",IF($X912&gt;$W912,"COD collected exceeds amount","OK")))))))))))),"Review row")</f>
        <v/>
      </c>
    </row>
    <row r="913">
      <c r="A913" s="51" t="n"/>
      <c r="B913" s="26" t="n"/>
      <c r="C913" s="27" t="n"/>
      <c r="D913" s="26" t="n"/>
      <c r="E913" s="26" t="n"/>
      <c r="F913" s="28" t="n"/>
      <c r="G913" s="26" t="n"/>
      <c r="H913" s="26" t="n"/>
      <c r="I913" s="29" t="n"/>
      <c r="J913" s="30" t="n"/>
      <c r="K913" s="30" t="n"/>
      <c r="L913" s="26" t="n"/>
      <c r="M913" s="26" t="n"/>
      <c r="N913" s="27" t="n"/>
      <c r="O913" s="52" t="n"/>
      <c r="P913" s="52" t="n"/>
      <c r="Q913" s="30" t="n"/>
      <c r="R913" s="30" t="n"/>
      <c r="S913" s="30" t="n"/>
      <c r="T913" s="26" t="n"/>
      <c r="U913" s="26" t="n"/>
      <c r="V913" s="28" t="n"/>
      <c r="W913" s="32" t="n"/>
      <c r="X913" s="32" t="n"/>
      <c r="Y913" s="33">
        <f>IFERROR(IF(OR($R913="",$S913=""),"",ROUND(MOD($S913-$R913,1)*1440,0)),"")</f>
        <v/>
      </c>
      <c r="Z913" s="11">
        <f>IFERROR(IF(OR($T913&lt;&gt;"Delivered",$S913="",$K913=""),"",IF($S913&lt;=$K913,"Yes","No")),"")</f>
        <v/>
      </c>
      <c r="AA913" s="33">
        <f>IFERROR(IF(OR($T913&lt;&gt;"Delivered",$S913="",$K913=""),"",ROUND(MAX(0,($S913-$K913)*1440),0)),"")</f>
        <v/>
      </c>
      <c r="AB913" s="53">
        <f>IFERROR(IF(OR($P913="",$O913=""),"",$P913-$O913),"")</f>
        <v/>
      </c>
      <c r="AC913" s="35">
        <f>IFERROR(IF($P913="","",ROUND($P913*'Settings'!$B$6,2)),"")</f>
        <v/>
      </c>
      <c r="AD913" s="35">
        <f>IFERROR(IF($W913="","",MAX(0,$W913-IF($X913="",0,$X913))),"")</f>
        <v/>
      </c>
      <c r="AE913" s="16">
        <f>IFERROR(IF(COUNTA($A913:$X913)=0,"",IF(OR($A913="",$B913="",$C913="",$D913="",$E913="",$F913="",$G913="",$H913="",$I913="",$L913="",$M913="",$N913="",$T913=""),"Missing required field",IF(COUNTIFS($A$4:$A$1000,$A913,$B$4:$B$1000,$B913,$C$4:$C$1000,$C913)&gt;1,"Duplicate route stop",IF(OR($J913="",$K913=""),"Missing delivery window",IF($K913&lt;=$J913,"Invalid delivery window",IF(IFERROR(INDEX('Fleet Roster'!$C$4:$C$103,MATCH($L913,'Fleet Roster'!$A$4:$A$103,0)),"Not found")&lt;&gt;"Active","Driver not active",IF(IFERROR(INDEX('Fleet Roster'!$I$4:$I$103,MATCH($M913,'Fleet Roster'!$E$4:$E$103,0)),"Not found")&lt;&gt;"Active","Vehicle unavailable",IF(AND($T913="Delivered",OR($S913="",$P913="")),"Delivered row incomplete",IF(AND(OR($T913="Attempted",$T913="Exception"),$U913=""),"Missing exception code",IF(OR(NOT(ISNUMBER($N913)),$N913&lt;0,$N913&gt;'Settings'!$B$9),"Invalid package count",IF(OR(NOT(ISNUMBER($O913)),AND($P913&lt;&gt;"",NOT(ISNUMBER($P913))),$O913&lt;0,$O913&gt;'Settings'!$B$10,$P913&lt;0,$P913&gt;'Settings'!$B$10),"Invalid miles",IF($X913&gt;$W913,"COD collected exceeds amount","OK")))))))))))),"Review row")</f>
        <v/>
      </c>
    </row>
    <row r="914">
      <c r="A914" s="51" t="n"/>
      <c r="B914" s="26" t="n"/>
      <c r="C914" s="27" t="n"/>
      <c r="D914" s="26" t="n"/>
      <c r="E914" s="26" t="n"/>
      <c r="F914" s="28" t="n"/>
      <c r="G914" s="26" t="n"/>
      <c r="H914" s="26" t="n"/>
      <c r="I914" s="29" t="n"/>
      <c r="J914" s="30" t="n"/>
      <c r="K914" s="30" t="n"/>
      <c r="L914" s="26" t="n"/>
      <c r="M914" s="26" t="n"/>
      <c r="N914" s="27" t="n"/>
      <c r="O914" s="52" t="n"/>
      <c r="P914" s="52" t="n"/>
      <c r="Q914" s="30" t="n"/>
      <c r="R914" s="30" t="n"/>
      <c r="S914" s="30" t="n"/>
      <c r="T914" s="26" t="n"/>
      <c r="U914" s="26" t="n"/>
      <c r="V914" s="28" t="n"/>
      <c r="W914" s="32" t="n"/>
      <c r="X914" s="32" t="n"/>
      <c r="Y914" s="33">
        <f>IFERROR(IF(OR($R914="",$S914=""),"",ROUND(MOD($S914-$R914,1)*1440,0)),"")</f>
        <v/>
      </c>
      <c r="Z914" s="11">
        <f>IFERROR(IF(OR($T914&lt;&gt;"Delivered",$S914="",$K914=""),"",IF($S914&lt;=$K914,"Yes","No")),"")</f>
        <v/>
      </c>
      <c r="AA914" s="33">
        <f>IFERROR(IF(OR($T914&lt;&gt;"Delivered",$S914="",$K914=""),"",ROUND(MAX(0,($S914-$K914)*1440),0)),"")</f>
        <v/>
      </c>
      <c r="AB914" s="53">
        <f>IFERROR(IF(OR($P914="",$O914=""),"",$P914-$O914),"")</f>
        <v/>
      </c>
      <c r="AC914" s="35">
        <f>IFERROR(IF($P914="","",ROUND($P914*'Settings'!$B$6,2)),"")</f>
        <v/>
      </c>
      <c r="AD914" s="35">
        <f>IFERROR(IF($W914="","",MAX(0,$W914-IF($X914="",0,$X914))),"")</f>
        <v/>
      </c>
      <c r="AE914" s="16">
        <f>IFERROR(IF(COUNTA($A914:$X914)=0,"",IF(OR($A914="",$B914="",$C914="",$D914="",$E914="",$F914="",$G914="",$H914="",$I914="",$L914="",$M914="",$N914="",$T914=""),"Missing required field",IF(COUNTIFS($A$4:$A$1000,$A914,$B$4:$B$1000,$B914,$C$4:$C$1000,$C914)&gt;1,"Duplicate route stop",IF(OR($J914="",$K914=""),"Missing delivery window",IF($K914&lt;=$J914,"Invalid delivery window",IF(IFERROR(INDEX('Fleet Roster'!$C$4:$C$103,MATCH($L914,'Fleet Roster'!$A$4:$A$103,0)),"Not found")&lt;&gt;"Active","Driver not active",IF(IFERROR(INDEX('Fleet Roster'!$I$4:$I$103,MATCH($M914,'Fleet Roster'!$E$4:$E$103,0)),"Not found")&lt;&gt;"Active","Vehicle unavailable",IF(AND($T914="Delivered",OR($S914="",$P914="")),"Delivered row incomplete",IF(AND(OR($T914="Attempted",$T914="Exception"),$U914=""),"Missing exception code",IF(OR(NOT(ISNUMBER($N914)),$N914&lt;0,$N914&gt;'Settings'!$B$9),"Invalid package count",IF(OR(NOT(ISNUMBER($O914)),AND($P914&lt;&gt;"",NOT(ISNUMBER($P914))),$O914&lt;0,$O914&gt;'Settings'!$B$10,$P914&lt;0,$P914&gt;'Settings'!$B$10),"Invalid miles",IF($X914&gt;$W914,"COD collected exceeds amount","OK")))))))))))),"Review row")</f>
        <v/>
      </c>
    </row>
    <row r="915">
      <c r="A915" s="51" t="n"/>
      <c r="B915" s="26" t="n"/>
      <c r="C915" s="27" t="n"/>
      <c r="D915" s="26" t="n"/>
      <c r="E915" s="26" t="n"/>
      <c r="F915" s="28" t="n"/>
      <c r="G915" s="26" t="n"/>
      <c r="H915" s="26" t="n"/>
      <c r="I915" s="29" t="n"/>
      <c r="J915" s="30" t="n"/>
      <c r="K915" s="30" t="n"/>
      <c r="L915" s="26" t="n"/>
      <c r="M915" s="26" t="n"/>
      <c r="N915" s="27" t="n"/>
      <c r="O915" s="52" t="n"/>
      <c r="P915" s="52" t="n"/>
      <c r="Q915" s="30" t="n"/>
      <c r="R915" s="30" t="n"/>
      <c r="S915" s="30" t="n"/>
      <c r="T915" s="26" t="n"/>
      <c r="U915" s="26" t="n"/>
      <c r="V915" s="28" t="n"/>
      <c r="W915" s="32" t="n"/>
      <c r="X915" s="32" t="n"/>
      <c r="Y915" s="33">
        <f>IFERROR(IF(OR($R915="",$S915=""),"",ROUND(MOD($S915-$R915,1)*1440,0)),"")</f>
        <v/>
      </c>
      <c r="Z915" s="11">
        <f>IFERROR(IF(OR($T915&lt;&gt;"Delivered",$S915="",$K915=""),"",IF($S915&lt;=$K915,"Yes","No")),"")</f>
        <v/>
      </c>
      <c r="AA915" s="33">
        <f>IFERROR(IF(OR($T915&lt;&gt;"Delivered",$S915="",$K915=""),"",ROUND(MAX(0,($S915-$K915)*1440),0)),"")</f>
        <v/>
      </c>
      <c r="AB915" s="53">
        <f>IFERROR(IF(OR($P915="",$O915=""),"",$P915-$O915),"")</f>
        <v/>
      </c>
      <c r="AC915" s="35">
        <f>IFERROR(IF($P915="","",ROUND($P915*'Settings'!$B$6,2)),"")</f>
        <v/>
      </c>
      <c r="AD915" s="35">
        <f>IFERROR(IF($W915="","",MAX(0,$W915-IF($X915="",0,$X915))),"")</f>
        <v/>
      </c>
      <c r="AE915" s="16">
        <f>IFERROR(IF(COUNTA($A915:$X915)=0,"",IF(OR($A915="",$B915="",$C915="",$D915="",$E915="",$F915="",$G915="",$H915="",$I915="",$L915="",$M915="",$N915="",$T915=""),"Missing required field",IF(COUNTIFS($A$4:$A$1000,$A915,$B$4:$B$1000,$B915,$C$4:$C$1000,$C915)&gt;1,"Duplicate route stop",IF(OR($J915="",$K915=""),"Missing delivery window",IF($K915&lt;=$J915,"Invalid delivery window",IF(IFERROR(INDEX('Fleet Roster'!$C$4:$C$103,MATCH($L915,'Fleet Roster'!$A$4:$A$103,0)),"Not found")&lt;&gt;"Active","Driver not active",IF(IFERROR(INDEX('Fleet Roster'!$I$4:$I$103,MATCH($M915,'Fleet Roster'!$E$4:$E$103,0)),"Not found")&lt;&gt;"Active","Vehicle unavailable",IF(AND($T915="Delivered",OR($S915="",$P915="")),"Delivered row incomplete",IF(AND(OR($T915="Attempted",$T915="Exception"),$U915=""),"Missing exception code",IF(OR(NOT(ISNUMBER($N915)),$N915&lt;0,$N915&gt;'Settings'!$B$9),"Invalid package count",IF(OR(NOT(ISNUMBER($O915)),AND($P915&lt;&gt;"",NOT(ISNUMBER($P915))),$O915&lt;0,$O915&gt;'Settings'!$B$10,$P915&lt;0,$P915&gt;'Settings'!$B$10),"Invalid miles",IF($X915&gt;$W915,"COD collected exceeds amount","OK")))))))))))),"Review row")</f>
        <v/>
      </c>
    </row>
    <row r="916">
      <c r="A916" s="51" t="n"/>
      <c r="B916" s="26" t="n"/>
      <c r="C916" s="27" t="n"/>
      <c r="D916" s="26" t="n"/>
      <c r="E916" s="26" t="n"/>
      <c r="F916" s="28" t="n"/>
      <c r="G916" s="26" t="n"/>
      <c r="H916" s="26" t="n"/>
      <c r="I916" s="29" t="n"/>
      <c r="J916" s="30" t="n"/>
      <c r="K916" s="30" t="n"/>
      <c r="L916" s="26" t="n"/>
      <c r="M916" s="26" t="n"/>
      <c r="N916" s="27" t="n"/>
      <c r="O916" s="52" t="n"/>
      <c r="P916" s="52" t="n"/>
      <c r="Q916" s="30" t="n"/>
      <c r="R916" s="30" t="n"/>
      <c r="S916" s="30" t="n"/>
      <c r="T916" s="26" t="n"/>
      <c r="U916" s="26" t="n"/>
      <c r="V916" s="28" t="n"/>
      <c r="W916" s="32" t="n"/>
      <c r="X916" s="32" t="n"/>
      <c r="Y916" s="33">
        <f>IFERROR(IF(OR($R916="",$S916=""),"",ROUND(MOD($S916-$R916,1)*1440,0)),"")</f>
        <v/>
      </c>
      <c r="Z916" s="11">
        <f>IFERROR(IF(OR($T916&lt;&gt;"Delivered",$S916="",$K916=""),"",IF($S916&lt;=$K916,"Yes","No")),"")</f>
        <v/>
      </c>
      <c r="AA916" s="33">
        <f>IFERROR(IF(OR($T916&lt;&gt;"Delivered",$S916="",$K916=""),"",ROUND(MAX(0,($S916-$K916)*1440),0)),"")</f>
        <v/>
      </c>
      <c r="AB916" s="53">
        <f>IFERROR(IF(OR($P916="",$O916=""),"",$P916-$O916),"")</f>
        <v/>
      </c>
      <c r="AC916" s="35">
        <f>IFERROR(IF($P916="","",ROUND($P916*'Settings'!$B$6,2)),"")</f>
        <v/>
      </c>
      <c r="AD916" s="35">
        <f>IFERROR(IF($W916="","",MAX(0,$W916-IF($X916="",0,$X916))),"")</f>
        <v/>
      </c>
      <c r="AE916" s="16">
        <f>IFERROR(IF(COUNTA($A916:$X916)=0,"",IF(OR($A916="",$B916="",$C916="",$D916="",$E916="",$F916="",$G916="",$H916="",$I916="",$L916="",$M916="",$N916="",$T916=""),"Missing required field",IF(COUNTIFS($A$4:$A$1000,$A916,$B$4:$B$1000,$B916,$C$4:$C$1000,$C916)&gt;1,"Duplicate route stop",IF(OR($J916="",$K916=""),"Missing delivery window",IF($K916&lt;=$J916,"Invalid delivery window",IF(IFERROR(INDEX('Fleet Roster'!$C$4:$C$103,MATCH($L916,'Fleet Roster'!$A$4:$A$103,0)),"Not found")&lt;&gt;"Active","Driver not active",IF(IFERROR(INDEX('Fleet Roster'!$I$4:$I$103,MATCH($M916,'Fleet Roster'!$E$4:$E$103,0)),"Not found")&lt;&gt;"Active","Vehicle unavailable",IF(AND($T916="Delivered",OR($S916="",$P916="")),"Delivered row incomplete",IF(AND(OR($T916="Attempted",$T916="Exception"),$U916=""),"Missing exception code",IF(OR(NOT(ISNUMBER($N916)),$N916&lt;0,$N916&gt;'Settings'!$B$9),"Invalid package count",IF(OR(NOT(ISNUMBER($O916)),AND($P916&lt;&gt;"",NOT(ISNUMBER($P916))),$O916&lt;0,$O916&gt;'Settings'!$B$10,$P916&lt;0,$P916&gt;'Settings'!$B$10),"Invalid miles",IF($X916&gt;$W916,"COD collected exceeds amount","OK")))))))))))),"Review row")</f>
        <v/>
      </c>
    </row>
    <row r="917">
      <c r="A917" s="51" t="n"/>
      <c r="B917" s="26" t="n"/>
      <c r="C917" s="27" t="n"/>
      <c r="D917" s="26" t="n"/>
      <c r="E917" s="26" t="n"/>
      <c r="F917" s="28" t="n"/>
      <c r="G917" s="26" t="n"/>
      <c r="H917" s="26" t="n"/>
      <c r="I917" s="29" t="n"/>
      <c r="J917" s="30" t="n"/>
      <c r="K917" s="30" t="n"/>
      <c r="L917" s="26" t="n"/>
      <c r="M917" s="26" t="n"/>
      <c r="N917" s="27" t="n"/>
      <c r="O917" s="52" t="n"/>
      <c r="P917" s="52" t="n"/>
      <c r="Q917" s="30" t="n"/>
      <c r="R917" s="30" t="n"/>
      <c r="S917" s="30" t="n"/>
      <c r="T917" s="26" t="n"/>
      <c r="U917" s="26" t="n"/>
      <c r="V917" s="28" t="n"/>
      <c r="W917" s="32" t="n"/>
      <c r="X917" s="32" t="n"/>
      <c r="Y917" s="33">
        <f>IFERROR(IF(OR($R917="",$S917=""),"",ROUND(MOD($S917-$R917,1)*1440,0)),"")</f>
        <v/>
      </c>
      <c r="Z917" s="11">
        <f>IFERROR(IF(OR($T917&lt;&gt;"Delivered",$S917="",$K917=""),"",IF($S917&lt;=$K917,"Yes","No")),"")</f>
        <v/>
      </c>
      <c r="AA917" s="33">
        <f>IFERROR(IF(OR($T917&lt;&gt;"Delivered",$S917="",$K917=""),"",ROUND(MAX(0,($S917-$K917)*1440),0)),"")</f>
        <v/>
      </c>
      <c r="AB917" s="53">
        <f>IFERROR(IF(OR($P917="",$O917=""),"",$P917-$O917),"")</f>
        <v/>
      </c>
      <c r="AC917" s="35">
        <f>IFERROR(IF($P917="","",ROUND($P917*'Settings'!$B$6,2)),"")</f>
        <v/>
      </c>
      <c r="AD917" s="35">
        <f>IFERROR(IF($W917="","",MAX(0,$W917-IF($X917="",0,$X917))),"")</f>
        <v/>
      </c>
      <c r="AE917" s="16">
        <f>IFERROR(IF(COUNTA($A917:$X917)=0,"",IF(OR($A917="",$B917="",$C917="",$D917="",$E917="",$F917="",$G917="",$H917="",$I917="",$L917="",$M917="",$N917="",$T917=""),"Missing required field",IF(COUNTIFS($A$4:$A$1000,$A917,$B$4:$B$1000,$B917,$C$4:$C$1000,$C917)&gt;1,"Duplicate route stop",IF(OR($J917="",$K917=""),"Missing delivery window",IF($K917&lt;=$J917,"Invalid delivery window",IF(IFERROR(INDEX('Fleet Roster'!$C$4:$C$103,MATCH($L917,'Fleet Roster'!$A$4:$A$103,0)),"Not found")&lt;&gt;"Active","Driver not active",IF(IFERROR(INDEX('Fleet Roster'!$I$4:$I$103,MATCH($M917,'Fleet Roster'!$E$4:$E$103,0)),"Not found")&lt;&gt;"Active","Vehicle unavailable",IF(AND($T917="Delivered",OR($S917="",$P917="")),"Delivered row incomplete",IF(AND(OR($T917="Attempted",$T917="Exception"),$U917=""),"Missing exception code",IF(OR(NOT(ISNUMBER($N917)),$N917&lt;0,$N917&gt;'Settings'!$B$9),"Invalid package count",IF(OR(NOT(ISNUMBER($O917)),AND($P917&lt;&gt;"",NOT(ISNUMBER($P917))),$O917&lt;0,$O917&gt;'Settings'!$B$10,$P917&lt;0,$P917&gt;'Settings'!$B$10),"Invalid miles",IF($X917&gt;$W917,"COD collected exceeds amount","OK")))))))))))),"Review row")</f>
        <v/>
      </c>
    </row>
    <row r="918">
      <c r="A918" s="51" t="n"/>
      <c r="B918" s="26" t="n"/>
      <c r="C918" s="27" t="n"/>
      <c r="D918" s="26" t="n"/>
      <c r="E918" s="26" t="n"/>
      <c r="F918" s="28" t="n"/>
      <c r="G918" s="26" t="n"/>
      <c r="H918" s="26" t="n"/>
      <c r="I918" s="29" t="n"/>
      <c r="J918" s="30" t="n"/>
      <c r="K918" s="30" t="n"/>
      <c r="L918" s="26" t="n"/>
      <c r="M918" s="26" t="n"/>
      <c r="N918" s="27" t="n"/>
      <c r="O918" s="52" t="n"/>
      <c r="P918" s="52" t="n"/>
      <c r="Q918" s="30" t="n"/>
      <c r="R918" s="30" t="n"/>
      <c r="S918" s="30" t="n"/>
      <c r="T918" s="26" t="n"/>
      <c r="U918" s="26" t="n"/>
      <c r="V918" s="28" t="n"/>
      <c r="W918" s="32" t="n"/>
      <c r="X918" s="32" t="n"/>
      <c r="Y918" s="33">
        <f>IFERROR(IF(OR($R918="",$S918=""),"",ROUND(MOD($S918-$R918,1)*1440,0)),"")</f>
        <v/>
      </c>
      <c r="Z918" s="11">
        <f>IFERROR(IF(OR($T918&lt;&gt;"Delivered",$S918="",$K918=""),"",IF($S918&lt;=$K918,"Yes","No")),"")</f>
        <v/>
      </c>
      <c r="AA918" s="33">
        <f>IFERROR(IF(OR($T918&lt;&gt;"Delivered",$S918="",$K918=""),"",ROUND(MAX(0,($S918-$K918)*1440),0)),"")</f>
        <v/>
      </c>
      <c r="AB918" s="53">
        <f>IFERROR(IF(OR($P918="",$O918=""),"",$P918-$O918),"")</f>
        <v/>
      </c>
      <c r="AC918" s="35">
        <f>IFERROR(IF($P918="","",ROUND($P918*'Settings'!$B$6,2)),"")</f>
        <v/>
      </c>
      <c r="AD918" s="35">
        <f>IFERROR(IF($W918="","",MAX(0,$W918-IF($X918="",0,$X918))),"")</f>
        <v/>
      </c>
      <c r="AE918" s="16">
        <f>IFERROR(IF(COUNTA($A918:$X918)=0,"",IF(OR($A918="",$B918="",$C918="",$D918="",$E918="",$F918="",$G918="",$H918="",$I918="",$L918="",$M918="",$N918="",$T918=""),"Missing required field",IF(COUNTIFS($A$4:$A$1000,$A918,$B$4:$B$1000,$B918,$C$4:$C$1000,$C918)&gt;1,"Duplicate route stop",IF(OR($J918="",$K918=""),"Missing delivery window",IF($K918&lt;=$J918,"Invalid delivery window",IF(IFERROR(INDEX('Fleet Roster'!$C$4:$C$103,MATCH($L918,'Fleet Roster'!$A$4:$A$103,0)),"Not found")&lt;&gt;"Active","Driver not active",IF(IFERROR(INDEX('Fleet Roster'!$I$4:$I$103,MATCH($M918,'Fleet Roster'!$E$4:$E$103,0)),"Not found")&lt;&gt;"Active","Vehicle unavailable",IF(AND($T918="Delivered",OR($S918="",$P918="")),"Delivered row incomplete",IF(AND(OR($T918="Attempted",$T918="Exception"),$U918=""),"Missing exception code",IF(OR(NOT(ISNUMBER($N918)),$N918&lt;0,$N918&gt;'Settings'!$B$9),"Invalid package count",IF(OR(NOT(ISNUMBER($O918)),AND($P918&lt;&gt;"",NOT(ISNUMBER($P918))),$O918&lt;0,$O918&gt;'Settings'!$B$10,$P918&lt;0,$P918&gt;'Settings'!$B$10),"Invalid miles",IF($X918&gt;$W918,"COD collected exceeds amount","OK")))))))))))),"Review row")</f>
        <v/>
      </c>
    </row>
    <row r="919">
      <c r="A919" s="51" t="n"/>
      <c r="B919" s="26" t="n"/>
      <c r="C919" s="27" t="n"/>
      <c r="D919" s="26" t="n"/>
      <c r="E919" s="26" t="n"/>
      <c r="F919" s="28" t="n"/>
      <c r="G919" s="26" t="n"/>
      <c r="H919" s="26" t="n"/>
      <c r="I919" s="29" t="n"/>
      <c r="J919" s="30" t="n"/>
      <c r="K919" s="30" t="n"/>
      <c r="L919" s="26" t="n"/>
      <c r="M919" s="26" t="n"/>
      <c r="N919" s="27" t="n"/>
      <c r="O919" s="52" t="n"/>
      <c r="P919" s="52" t="n"/>
      <c r="Q919" s="30" t="n"/>
      <c r="R919" s="30" t="n"/>
      <c r="S919" s="30" t="n"/>
      <c r="T919" s="26" t="n"/>
      <c r="U919" s="26" t="n"/>
      <c r="V919" s="28" t="n"/>
      <c r="W919" s="32" t="n"/>
      <c r="X919" s="32" t="n"/>
      <c r="Y919" s="33">
        <f>IFERROR(IF(OR($R919="",$S919=""),"",ROUND(MOD($S919-$R919,1)*1440,0)),"")</f>
        <v/>
      </c>
      <c r="Z919" s="11">
        <f>IFERROR(IF(OR($T919&lt;&gt;"Delivered",$S919="",$K919=""),"",IF($S919&lt;=$K919,"Yes","No")),"")</f>
        <v/>
      </c>
      <c r="AA919" s="33">
        <f>IFERROR(IF(OR($T919&lt;&gt;"Delivered",$S919="",$K919=""),"",ROUND(MAX(0,($S919-$K919)*1440),0)),"")</f>
        <v/>
      </c>
      <c r="AB919" s="53">
        <f>IFERROR(IF(OR($P919="",$O919=""),"",$P919-$O919),"")</f>
        <v/>
      </c>
      <c r="AC919" s="35">
        <f>IFERROR(IF($P919="","",ROUND($P919*'Settings'!$B$6,2)),"")</f>
        <v/>
      </c>
      <c r="AD919" s="35">
        <f>IFERROR(IF($W919="","",MAX(0,$W919-IF($X919="",0,$X919))),"")</f>
        <v/>
      </c>
      <c r="AE919" s="16">
        <f>IFERROR(IF(COUNTA($A919:$X919)=0,"",IF(OR($A919="",$B919="",$C919="",$D919="",$E919="",$F919="",$G919="",$H919="",$I919="",$L919="",$M919="",$N919="",$T919=""),"Missing required field",IF(COUNTIFS($A$4:$A$1000,$A919,$B$4:$B$1000,$B919,$C$4:$C$1000,$C919)&gt;1,"Duplicate route stop",IF(OR($J919="",$K919=""),"Missing delivery window",IF($K919&lt;=$J919,"Invalid delivery window",IF(IFERROR(INDEX('Fleet Roster'!$C$4:$C$103,MATCH($L919,'Fleet Roster'!$A$4:$A$103,0)),"Not found")&lt;&gt;"Active","Driver not active",IF(IFERROR(INDEX('Fleet Roster'!$I$4:$I$103,MATCH($M919,'Fleet Roster'!$E$4:$E$103,0)),"Not found")&lt;&gt;"Active","Vehicle unavailable",IF(AND($T919="Delivered",OR($S919="",$P919="")),"Delivered row incomplete",IF(AND(OR($T919="Attempted",$T919="Exception"),$U919=""),"Missing exception code",IF(OR(NOT(ISNUMBER($N919)),$N919&lt;0,$N919&gt;'Settings'!$B$9),"Invalid package count",IF(OR(NOT(ISNUMBER($O919)),AND($P919&lt;&gt;"",NOT(ISNUMBER($P919))),$O919&lt;0,$O919&gt;'Settings'!$B$10,$P919&lt;0,$P919&gt;'Settings'!$B$10),"Invalid miles",IF($X919&gt;$W919,"COD collected exceeds amount","OK")))))))))))),"Review row")</f>
        <v/>
      </c>
    </row>
    <row r="920">
      <c r="A920" s="51" t="n"/>
      <c r="B920" s="26" t="n"/>
      <c r="C920" s="27" t="n"/>
      <c r="D920" s="26" t="n"/>
      <c r="E920" s="26" t="n"/>
      <c r="F920" s="28" t="n"/>
      <c r="G920" s="26" t="n"/>
      <c r="H920" s="26" t="n"/>
      <c r="I920" s="29" t="n"/>
      <c r="J920" s="30" t="n"/>
      <c r="K920" s="30" t="n"/>
      <c r="L920" s="26" t="n"/>
      <c r="M920" s="26" t="n"/>
      <c r="N920" s="27" t="n"/>
      <c r="O920" s="52" t="n"/>
      <c r="P920" s="52" t="n"/>
      <c r="Q920" s="30" t="n"/>
      <c r="R920" s="30" t="n"/>
      <c r="S920" s="30" t="n"/>
      <c r="T920" s="26" t="n"/>
      <c r="U920" s="26" t="n"/>
      <c r="V920" s="28" t="n"/>
      <c r="W920" s="32" t="n"/>
      <c r="X920" s="32" t="n"/>
      <c r="Y920" s="33">
        <f>IFERROR(IF(OR($R920="",$S920=""),"",ROUND(MOD($S920-$R920,1)*1440,0)),"")</f>
        <v/>
      </c>
      <c r="Z920" s="11">
        <f>IFERROR(IF(OR($T920&lt;&gt;"Delivered",$S920="",$K920=""),"",IF($S920&lt;=$K920,"Yes","No")),"")</f>
        <v/>
      </c>
      <c r="AA920" s="33">
        <f>IFERROR(IF(OR($T920&lt;&gt;"Delivered",$S920="",$K920=""),"",ROUND(MAX(0,($S920-$K920)*1440),0)),"")</f>
        <v/>
      </c>
      <c r="AB920" s="53">
        <f>IFERROR(IF(OR($P920="",$O920=""),"",$P920-$O920),"")</f>
        <v/>
      </c>
      <c r="AC920" s="35">
        <f>IFERROR(IF($P920="","",ROUND($P920*'Settings'!$B$6,2)),"")</f>
        <v/>
      </c>
      <c r="AD920" s="35">
        <f>IFERROR(IF($W920="","",MAX(0,$W920-IF($X920="",0,$X920))),"")</f>
        <v/>
      </c>
      <c r="AE920" s="16">
        <f>IFERROR(IF(COUNTA($A920:$X920)=0,"",IF(OR($A920="",$B920="",$C920="",$D920="",$E920="",$F920="",$G920="",$H920="",$I920="",$L920="",$M920="",$N920="",$T920=""),"Missing required field",IF(COUNTIFS($A$4:$A$1000,$A920,$B$4:$B$1000,$B920,$C$4:$C$1000,$C920)&gt;1,"Duplicate route stop",IF(OR($J920="",$K920=""),"Missing delivery window",IF($K920&lt;=$J920,"Invalid delivery window",IF(IFERROR(INDEX('Fleet Roster'!$C$4:$C$103,MATCH($L920,'Fleet Roster'!$A$4:$A$103,0)),"Not found")&lt;&gt;"Active","Driver not active",IF(IFERROR(INDEX('Fleet Roster'!$I$4:$I$103,MATCH($M920,'Fleet Roster'!$E$4:$E$103,0)),"Not found")&lt;&gt;"Active","Vehicle unavailable",IF(AND($T920="Delivered",OR($S920="",$P920="")),"Delivered row incomplete",IF(AND(OR($T920="Attempted",$T920="Exception"),$U920=""),"Missing exception code",IF(OR(NOT(ISNUMBER($N920)),$N920&lt;0,$N920&gt;'Settings'!$B$9),"Invalid package count",IF(OR(NOT(ISNUMBER($O920)),AND($P920&lt;&gt;"",NOT(ISNUMBER($P920))),$O920&lt;0,$O920&gt;'Settings'!$B$10,$P920&lt;0,$P920&gt;'Settings'!$B$10),"Invalid miles",IF($X920&gt;$W920,"COD collected exceeds amount","OK")))))))))))),"Review row")</f>
        <v/>
      </c>
    </row>
    <row r="921">
      <c r="A921" s="51" t="n"/>
      <c r="B921" s="26" t="n"/>
      <c r="C921" s="27" t="n"/>
      <c r="D921" s="26" t="n"/>
      <c r="E921" s="26" t="n"/>
      <c r="F921" s="28" t="n"/>
      <c r="G921" s="26" t="n"/>
      <c r="H921" s="26" t="n"/>
      <c r="I921" s="29" t="n"/>
      <c r="J921" s="30" t="n"/>
      <c r="K921" s="30" t="n"/>
      <c r="L921" s="26" t="n"/>
      <c r="M921" s="26" t="n"/>
      <c r="N921" s="27" t="n"/>
      <c r="O921" s="52" t="n"/>
      <c r="P921" s="52" t="n"/>
      <c r="Q921" s="30" t="n"/>
      <c r="R921" s="30" t="n"/>
      <c r="S921" s="30" t="n"/>
      <c r="T921" s="26" t="n"/>
      <c r="U921" s="26" t="n"/>
      <c r="V921" s="28" t="n"/>
      <c r="W921" s="32" t="n"/>
      <c r="X921" s="32" t="n"/>
      <c r="Y921" s="33">
        <f>IFERROR(IF(OR($R921="",$S921=""),"",ROUND(MOD($S921-$R921,1)*1440,0)),"")</f>
        <v/>
      </c>
      <c r="Z921" s="11">
        <f>IFERROR(IF(OR($T921&lt;&gt;"Delivered",$S921="",$K921=""),"",IF($S921&lt;=$K921,"Yes","No")),"")</f>
        <v/>
      </c>
      <c r="AA921" s="33">
        <f>IFERROR(IF(OR($T921&lt;&gt;"Delivered",$S921="",$K921=""),"",ROUND(MAX(0,($S921-$K921)*1440),0)),"")</f>
        <v/>
      </c>
      <c r="AB921" s="53">
        <f>IFERROR(IF(OR($P921="",$O921=""),"",$P921-$O921),"")</f>
        <v/>
      </c>
      <c r="AC921" s="35">
        <f>IFERROR(IF($P921="","",ROUND($P921*'Settings'!$B$6,2)),"")</f>
        <v/>
      </c>
      <c r="AD921" s="35">
        <f>IFERROR(IF($W921="","",MAX(0,$W921-IF($X921="",0,$X921))),"")</f>
        <v/>
      </c>
      <c r="AE921" s="16">
        <f>IFERROR(IF(COUNTA($A921:$X921)=0,"",IF(OR($A921="",$B921="",$C921="",$D921="",$E921="",$F921="",$G921="",$H921="",$I921="",$L921="",$M921="",$N921="",$T921=""),"Missing required field",IF(COUNTIFS($A$4:$A$1000,$A921,$B$4:$B$1000,$B921,$C$4:$C$1000,$C921)&gt;1,"Duplicate route stop",IF(OR($J921="",$K921=""),"Missing delivery window",IF($K921&lt;=$J921,"Invalid delivery window",IF(IFERROR(INDEX('Fleet Roster'!$C$4:$C$103,MATCH($L921,'Fleet Roster'!$A$4:$A$103,0)),"Not found")&lt;&gt;"Active","Driver not active",IF(IFERROR(INDEX('Fleet Roster'!$I$4:$I$103,MATCH($M921,'Fleet Roster'!$E$4:$E$103,0)),"Not found")&lt;&gt;"Active","Vehicle unavailable",IF(AND($T921="Delivered",OR($S921="",$P921="")),"Delivered row incomplete",IF(AND(OR($T921="Attempted",$T921="Exception"),$U921=""),"Missing exception code",IF(OR(NOT(ISNUMBER($N921)),$N921&lt;0,$N921&gt;'Settings'!$B$9),"Invalid package count",IF(OR(NOT(ISNUMBER($O921)),AND($P921&lt;&gt;"",NOT(ISNUMBER($P921))),$O921&lt;0,$O921&gt;'Settings'!$B$10,$P921&lt;0,$P921&gt;'Settings'!$B$10),"Invalid miles",IF($X921&gt;$W921,"COD collected exceeds amount","OK")))))))))))),"Review row")</f>
        <v/>
      </c>
    </row>
    <row r="922">
      <c r="A922" s="51" t="n"/>
      <c r="B922" s="26" t="n"/>
      <c r="C922" s="27" t="n"/>
      <c r="D922" s="26" t="n"/>
      <c r="E922" s="26" t="n"/>
      <c r="F922" s="28" t="n"/>
      <c r="G922" s="26" t="n"/>
      <c r="H922" s="26" t="n"/>
      <c r="I922" s="29" t="n"/>
      <c r="J922" s="30" t="n"/>
      <c r="K922" s="30" t="n"/>
      <c r="L922" s="26" t="n"/>
      <c r="M922" s="26" t="n"/>
      <c r="N922" s="27" t="n"/>
      <c r="O922" s="52" t="n"/>
      <c r="P922" s="52" t="n"/>
      <c r="Q922" s="30" t="n"/>
      <c r="R922" s="30" t="n"/>
      <c r="S922" s="30" t="n"/>
      <c r="T922" s="26" t="n"/>
      <c r="U922" s="26" t="n"/>
      <c r="V922" s="28" t="n"/>
      <c r="W922" s="32" t="n"/>
      <c r="X922" s="32" t="n"/>
      <c r="Y922" s="33">
        <f>IFERROR(IF(OR($R922="",$S922=""),"",ROUND(MOD($S922-$R922,1)*1440,0)),"")</f>
        <v/>
      </c>
      <c r="Z922" s="11">
        <f>IFERROR(IF(OR($T922&lt;&gt;"Delivered",$S922="",$K922=""),"",IF($S922&lt;=$K922,"Yes","No")),"")</f>
        <v/>
      </c>
      <c r="AA922" s="33">
        <f>IFERROR(IF(OR($T922&lt;&gt;"Delivered",$S922="",$K922=""),"",ROUND(MAX(0,($S922-$K922)*1440),0)),"")</f>
        <v/>
      </c>
      <c r="AB922" s="53">
        <f>IFERROR(IF(OR($P922="",$O922=""),"",$P922-$O922),"")</f>
        <v/>
      </c>
      <c r="AC922" s="35">
        <f>IFERROR(IF($P922="","",ROUND($P922*'Settings'!$B$6,2)),"")</f>
        <v/>
      </c>
      <c r="AD922" s="35">
        <f>IFERROR(IF($W922="","",MAX(0,$W922-IF($X922="",0,$X922))),"")</f>
        <v/>
      </c>
      <c r="AE922" s="16">
        <f>IFERROR(IF(COUNTA($A922:$X922)=0,"",IF(OR($A922="",$B922="",$C922="",$D922="",$E922="",$F922="",$G922="",$H922="",$I922="",$L922="",$M922="",$N922="",$T922=""),"Missing required field",IF(COUNTIFS($A$4:$A$1000,$A922,$B$4:$B$1000,$B922,$C$4:$C$1000,$C922)&gt;1,"Duplicate route stop",IF(OR($J922="",$K922=""),"Missing delivery window",IF($K922&lt;=$J922,"Invalid delivery window",IF(IFERROR(INDEX('Fleet Roster'!$C$4:$C$103,MATCH($L922,'Fleet Roster'!$A$4:$A$103,0)),"Not found")&lt;&gt;"Active","Driver not active",IF(IFERROR(INDEX('Fleet Roster'!$I$4:$I$103,MATCH($M922,'Fleet Roster'!$E$4:$E$103,0)),"Not found")&lt;&gt;"Active","Vehicle unavailable",IF(AND($T922="Delivered",OR($S922="",$P922="")),"Delivered row incomplete",IF(AND(OR($T922="Attempted",$T922="Exception"),$U922=""),"Missing exception code",IF(OR(NOT(ISNUMBER($N922)),$N922&lt;0,$N922&gt;'Settings'!$B$9),"Invalid package count",IF(OR(NOT(ISNUMBER($O922)),AND($P922&lt;&gt;"",NOT(ISNUMBER($P922))),$O922&lt;0,$O922&gt;'Settings'!$B$10,$P922&lt;0,$P922&gt;'Settings'!$B$10),"Invalid miles",IF($X922&gt;$W922,"COD collected exceeds amount","OK")))))))))))),"Review row")</f>
        <v/>
      </c>
    </row>
    <row r="923">
      <c r="A923" s="51" t="n"/>
      <c r="B923" s="26" t="n"/>
      <c r="C923" s="27" t="n"/>
      <c r="D923" s="26" t="n"/>
      <c r="E923" s="26" t="n"/>
      <c r="F923" s="28" t="n"/>
      <c r="G923" s="26" t="n"/>
      <c r="H923" s="26" t="n"/>
      <c r="I923" s="29" t="n"/>
      <c r="J923" s="30" t="n"/>
      <c r="K923" s="30" t="n"/>
      <c r="L923" s="26" t="n"/>
      <c r="M923" s="26" t="n"/>
      <c r="N923" s="27" t="n"/>
      <c r="O923" s="52" t="n"/>
      <c r="P923" s="52" t="n"/>
      <c r="Q923" s="30" t="n"/>
      <c r="R923" s="30" t="n"/>
      <c r="S923" s="30" t="n"/>
      <c r="T923" s="26" t="n"/>
      <c r="U923" s="26" t="n"/>
      <c r="V923" s="28" t="n"/>
      <c r="W923" s="32" t="n"/>
      <c r="X923" s="32" t="n"/>
      <c r="Y923" s="33">
        <f>IFERROR(IF(OR($R923="",$S923=""),"",ROUND(MOD($S923-$R923,1)*1440,0)),"")</f>
        <v/>
      </c>
      <c r="Z923" s="11">
        <f>IFERROR(IF(OR($T923&lt;&gt;"Delivered",$S923="",$K923=""),"",IF($S923&lt;=$K923,"Yes","No")),"")</f>
        <v/>
      </c>
      <c r="AA923" s="33">
        <f>IFERROR(IF(OR($T923&lt;&gt;"Delivered",$S923="",$K923=""),"",ROUND(MAX(0,($S923-$K923)*1440),0)),"")</f>
        <v/>
      </c>
      <c r="AB923" s="53">
        <f>IFERROR(IF(OR($P923="",$O923=""),"",$P923-$O923),"")</f>
        <v/>
      </c>
      <c r="AC923" s="35">
        <f>IFERROR(IF($P923="","",ROUND($P923*'Settings'!$B$6,2)),"")</f>
        <v/>
      </c>
      <c r="AD923" s="35">
        <f>IFERROR(IF($W923="","",MAX(0,$W923-IF($X923="",0,$X923))),"")</f>
        <v/>
      </c>
      <c r="AE923" s="16">
        <f>IFERROR(IF(COUNTA($A923:$X923)=0,"",IF(OR($A923="",$B923="",$C923="",$D923="",$E923="",$F923="",$G923="",$H923="",$I923="",$L923="",$M923="",$N923="",$T923=""),"Missing required field",IF(COUNTIFS($A$4:$A$1000,$A923,$B$4:$B$1000,$B923,$C$4:$C$1000,$C923)&gt;1,"Duplicate route stop",IF(OR($J923="",$K923=""),"Missing delivery window",IF($K923&lt;=$J923,"Invalid delivery window",IF(IFERROR(INDEX('Fleet Roster'!$C$4:$C$103,MATCH($L923,'Fleet Roster'!$A$4:$A$103,0)),"Not found")&lt;&gt;"Active","Driver not active",IF(IFERROR(INDEX('Fleet Roster'!$I$4:$I$103,MATCH($M923,'Fleet Roster'!$E$4:$E$103,0)),"Not found")&lt;&gt;"Active","Vehicle unavailable",IF(AND($T923="Delivered",OR($S923="",$P923="")),"Delivered row incomplete",IF(AND(OR($T923="Attempted",$T923="Exception"),$U923=""),"Missing exception code",IF(OR(NOT(ISNUMBER($N923)),$N923&lt;0,$N923&gt;'Settings'!$B$9),"Invalid package count",IF(OR(NOT(ISNUMBER($O923)),AND($P923&lt;&gt;"",NOT(ISNUMBER($P923))),$O923&lt;0,$O923&gt;'Settings'!$B$10,$P923&lt;0,$P923&gt;'Settings'!$B$10),"Invalid miles",IF($X923&gt;$W923,"COD collected exceeds amount","OK")))))))))))),"Review row")</f>
        <v/>
      </c>
    </row>
    <row r="924">
      <c r="A924" s="51" t="n"/>
      <c r="B924" s="26" t="n"/>
      <c r="C924" s="27" t="n"/>
      <c r="D924" s="26" t="n"/>
      <c r="E924" s="26" t="n"/>
      <c r="F924" s="28" t="n"/>
      <c r="G924" s="26" t="n"/>
      <c r="H924" s="26" t="n"/>
      <c r="I924" s="29" t="n"/>
      <c r="J924" s="30" t="n"/>
      <c r="K924" s="30" t="n"/>
      <c r="L924" s="26" t="n"/>
      <c r="M924" s="26" t="n"/>
      <c r="N924" s="27" t="n"/>
      <c r="O924" s="52" t="n"/>
      <c r="P924" s="52" t="n"/>
      <c r="Q924" s="30" t="n"/>
      <c r="R924" s="30" t="n"/>
      <c r="S924" s="30" t="n"/>
      <c r="T924" s="26" t="n"/>
      <c r="U924" s="26" t="n"/>
      <c r="V924" s="28" t="n"/>
      <c r="W924" s="32" t="n"/>
      <c r="X924" s="32" t="n"/>
      <c r="Y924" s="33">
        <f>IFERROR(IF(OR($R924="",$S924=""),"",ROUND(MOD($S924-$R924,1)*1440,0)),"")</f>
        <v/>
      </c>
      <c r="Z924" s="11">
        <f>IFERROR(IF(OR($T924&lt;&gt;"Delivered",$S924="",$K924=""),"",IF($S924&lt;=$K924,"Yes","No")),"")</f>
        <v/>
      </c>
      <c r="AA924" s="33">
        <f>IFERROR(IF(OR($T924&lt;&gt;"Delivered",$S924="",$K924=""),"",ROUND(MAX(0,($S924-$K924)*1440),0)),"")</f>
        <v/>
      </c>
      <c r="AB924" s="53">
        <f>IFERROR(IF(OR($P924="",$O924=""),"",$P924-$O924),"")</f>
        <v/>
      </c>
      <c r="AC924" s="35">
        <f>IFERROR(IF($P924="","",ROUND($P924*'Settings'!$B$6,2)),"")</f>
        <v/>
      </c>
      <c r="AD924" s="35">
        <f>IFERROR(IF($W924="","",MAX(0,$W924-IF($X924="",0,$X924))),"")</f>
        <v/>
      </c>
      <c r="AE924" s="16">
        <f>IFERROR(IF(COUNTA($A924:$X924)=0,"",IF(OR($A924="",$B924="",$C924="",$D924="",$E924="",$F924="",$G924="",$H924="",$I924="",$L924="",$M924="",$N924="",$T924=""),"Missing required field",IF(COUNTIFS($A$4:$A$1000,$A924,$B$4:$B$1000,$B924,$C$4:$C$1000,$C924)&gt;1,"Duplicate route stop",IF(OR($J924="",$K924=""),"Missing delivery window",IF($K924&lt;=$J924,"Invalid delivery window",IF(IFERROR(INDEX('Fleet Roster'!$C$4:$C$103,MATCH($L924,'Fleet Roster'!$A$4:$A$103,0)),"Not found")&lt;&gt;"Active","Driver not active",IF(IFERROR(INDEX('Fleet Roster'!$I$4:$I$103,MATCH($M924,'Fleet Roster'!$E$4:$E$103,0)),"Not found")&lt;&gt;"Active","Vehicle unavailable",IF(AND($T924="Delivered",OR($S924="",$P924="")),"Delivered row incomplete",IF(AND(OR($T924="Attempted",$T924="Exception"),$U924=""),"Missing exception code",IF(OR(NOT(ISNUMBER($N924)),$N924&lt;0,$N924&gt;'Settings'!$B$9),"Invalid package count",IF(OR(NOT(ISNUMBER($O924)),AND($P924&lt;&gt;"",NOT(ISNUMBER($P924))),$O924&lt;0,$O924&gt;'Settings'!$B$10,$P924&lt;0,$P924&gt;'Settings'!$B$10),"Invalid miles",IF($X924&gt;$W924,"COD collected exceeds amount","OK")))))))))))),"Review row")</f>
        <v/>
      </c>
    </row>
    <row r="925">
      <c r="A925" s="51" t="n"/>
      <c r="B925" s="26" t="n"/>
      <c r="C925" s="27" t="n"/>
      <c r="D925" s="26" t="n"/>
      <c r="E925" s="26" t="n"/>
      <c r="F925" s="28" t="n"/>
      <c r="G925" s="26" t="n"/>
      <c r="H925" s="26" t="n"/>
      <c r="I925" s="29" t="n"/>
      <c r="J925" s="30" t="n"/>
      <c r="K925" s="30" t="n"/>
      <c r="L925" s="26" t="n"/>
      <c r="M925" s="26" t="n"/>
      <c r="N925" s="27" t="n"/>
      <c r="O925" s="52" t="n"/>
      <c r="P925" s="52" t="n"/>
      <c r="Q925" s="30" t="n"/>
      <c r="R925" s="30" t="n"/>
      <c r="S925" s="30" t="n"/>
      <c r="T925" s="26" t="n"/>
      <c r="U925" s="26" t="n"/>
      <c r="V925" s="28" t="n"/>
      <c r="W925" s="32" t="n"/>
      <c r="X925" s="32" t="n"/>
      <c r="Y925" s="33">
        <f>IFERROR(IF(OR($R925="",$S925=""),"",ROUND(MOD($S925-$R925,1)*1440,0)),"")</f>
        <v/>
      </c>
      <c r="Z925" s="11">
        <f>IFERROR(IF(OR($T925&lt;&gt;"Delivered",$S925="",$K925=""),"",IF($S925&lt;=$K925,"Yes","No")),"")</f>
        <v/>
      </c>
      <c r="AA925" s="33">
        <f>IFERROR(IF(OR($T925&lt;&gt;"Delivered",$S925="",$K925=""),"",ROUND(MAX(0,($S925-$K925)*1440),0)),"")</f>
        <v/>
      </c>
      <c r="AB925" s="53">
        <f>IFERROR(IF(OR($P925="",$O925=""),"",$P925-$O925),"")</f>
        <v/>
      </c>
      <c r="AC925" s="35">
        <f>IFERROR(IF($P925="","",ROUND($P925*'Settings'!$B$6,2)),"")</f>
        <v/>
      </c>
      <c r="AD925" s="35">
        <f>IFERROR(IF($W925="","",MAX(0,$W925-IF($X925="",0,$X925))),"")</f>
        <v/>
      </c>
      <c r="AE925" s="16">
        <f>IFERROR(IF(COUNTA($A925:$X925)=0,"",IF(OR($A925="",$B925="",$C925="",$D925="",$E925="",$F925="",$G925="",$H925="",$I925="",$L925="",$M925="",$N925="",$T925=""),"Missing required field",IF(COUNTIFS($A$4:$A$1000,$A925,$B$4:$B$1000,$B925,$C$4:$C$1000,$C925)&gt;1,"Duplicate route stop",IF(OR($J925="",$K925=""),"Missing delivery window",IF($K925&lt;=$J925,"Invalid delivery window",IF(IFERROR(INDEX('Fleet Roster'!$C$4:$C$103,MATCH($L925,'Fleet Roster'!$A$4:$A$103,0)),"Not found")&lt;&gt;"Active","Driver not active",IF(IFERROR(INDEX('Fleet Roster'!$I$4:$I$103,MATCH($M925,'Fleet Roster'!$E$4:$E$103,0)),"Not found")&lt;&gt;"Active","Vehicle unavailable",IF(AND($T925="Delivered",OR($S925="",$P925="")),"Delivered row incomplete",IF(AND(OR($T925="Attempted",$T925="Exception"),$U925=""),"Missing exception code",IF(OR(NOT(ISNUMBER($N925)),$N925&lt;0,$N925&gt;'Settings'!$B$9),"Invalid package count",IF(OR(NOT(ISNUMBER($O925)),AND($P925&lt;&gt;"",NOT(ISNUMBER($P925))),$O925&lt;0,$O925&gt;'Settings'!$B$10,$P925&lt;0,$P925&gt;'Settings'!$B$10),"Invalid miles",IF($X925&gt;$W925,"COD collected exceeds amount","OK")))))))))))),"Review row")</f>
        <v/>
      </c>
    </row>
    <row r="926">
      <c r="A926" s="51" t="n"/>
      <c r="B926" s="26" t="n"/>
      <c r="C926" s="27" t="n"/>
      <c r="D926" s="26" t="n"/>
      <c r="E926" s="26" t="n"/>
      <c r="F926" s="28" t="n"/>
      <c r="G926" s="26" t="n"/>
      <c r="H926" s="26" t="n"/>
      <c r="I926" s="29" t="n"/>
      <c r="J926" s="30" t="n"/>
      <c r="K926" s="30" t="n"/>
      <c r="L926" s="26" t="n"/>
      <c r="M926" s="26" t="n"/>
      <c r="N926" s="27" t="n"/>
      <c r="O926" s="52" t="n"/>
      <c r="P926" s="52" t="n"/>
      <c r="Q926" s="30" t="n"/>
      <c r="R926" s="30" t="n"/>
      <c r="S926" s="30" t="n"/>
      <c r="T926" s="26" t="n"/>
      <c r="U926" s="26" t="n"/>
      <c r="V926" s="28" t="n"/>
      <c r="W926" s="32" t="n"/>
      <c r="X926" s="32" t="n"/>
      <c r="Y926" s="33">
        <f>IFERROR(IF(OR($R926="",$S926=""),"",ROUND(MOD($S926-$R926,1)*1440,0)),"")</f>
        <v/>
      </c>
      <c r="Z926" s="11">
        <f>IFERROR(IF(OR($T926&lt;&gt;"Delivered",$S926="",$K926=""),"",IF($S926&lt;=$K926,"Yes","No")),"")</f>
        <v/>
      </c>
      <c r="AA926" s="33">
        <f>IFERROR(IF(OR($T926&lt;&gt;"Delivered",$S926="",$K926=""),"",ROUND(MAX(0,($S926-$K926)*1440),0)),"")</f>
        <v/>
      </c>
      <c r="AB926" s="53">
        <f>IFERROR(IF(OR($P926="",$O926=""),"",$P926-$O926),"")</f>
        <v/>
      </c>
      <c r="AC926" s="35">
        <f>IFERROR(IF($P926="","",ROUND($P926*'Settings'!$B$6,2)),"")</f>
        <v/>
      </c>
      <c r="AD926" s="35">
        <f>IFERROR(IF($W926="","",MAX(0,$W926-IF($X926="",0,$X926))),"")</f>
        <v/>
      </c>
      <c r="AE926" s="16">
        <f>IFERROR(IF(COUNTA($A926:$X926)=0,"",IF(OR($A926="",$B926="",$C926="",$D926="",$E926="",$F926="",$G926="",$H926="",$I926="",$L926="",$M926="",$N926="",$T926=""),"Missing required field",IF(COUNTIFS($A$4:$A$1000,$A926,$B$4:$B$1000,$B926,$C$4:$C$1000,$C926)&gt;1,"Duplicate route stop",IF(OR($J926="",$K926=""),"Missing delivery window",IF($K926&lt;=$J926,"Invalid delivery window",IF(IFERROR(INDEX('Fleet Roster'!$C$4:$C$103,MATCH($L926,'Fleet Roster'!$A$4:$A$103,0)),"Not found")&lt;&gt;"Active","Driver not active",IF(IFERROR(INDEX('Fleet Roster'!$I$4:$I$103,MATCH($M926,'Fleet Roster'!$E$4:$E$103,0)),"Not found")&lt;&gt;"Active","Vehicle unavailable",IF(AND($T926="Delivered",OR($S926="",$P926="")),"Delivered row incomplete",IF(AND(OR($T926="Attempted",$T926="Exception"),$U926=""),"Missing exception code",IF(OR(NOT(ISNUMBER($N926)),$N926&lt;0,$N926&gt;'Settings'!$B$9),"Invalid package count",IF(OR(NOT(ISNUMBER($O926)),AND($P926&lt;&gt;"",NOT(ISNUMBER($P926))),$O926&lt;0,$O926&gt;'Settings'!$B$10,$P926&lt;0,$P926&gt;'Settings'!$B$10),"Invalid miles",IF($X926&gt;$W926,"COD collected exceeds amount","OK")))))))))))),"Review row")</f>
        <v/>
      </c>
    </row>
    <row r="927">
      <c r="A927" s="51" t="n"/>
      <c r="B927" s="26" t="n"/>
      <c r="C927" s="27" t="n"/>
      <c r="D927" s="26" t="n"/>
      <c r="E927" s="26" t="n"/>
      <c r="F927" s="28" t="n"/>
      <c r="G927" s="26" t="n"/>
      <c r="H927" s="26" t="n"/>
      <c r="I927" s="29" t="n"/>
      <c r="J927" s="30" t="n"/>
      <c r="K927" s="30" t="n"/>
      <c r="L927" s="26" t="n"/>
      <c r="M927" s="26" t="n"/>
      <c r="N927" s="27" t="n"/>
      <c r="O927" s="52" t="n"/>
      <c r="P927" s="52" t="n"/>
      <c r="Q927" s="30" t="n"/>
      <c r="R927" s="30" t="n"/>
      <c r="S927" s="30" t="n"/>
      <c r="T927" s="26" t="n"/>
      <c r="U927" s="26" t="n"/>
      <c r="V927" s="28" t="n"/>
      <c r="W927" s="32" t="n"/>
      <c r="X927" s="32" t="n"/>
      <c r="Y927" s="33">
        <f>IFERROR(IF(OR($R927="",$S927=""),"",ROUND(MOD($S927-$R927,1)*1440,0)),"")</f>
        <v/>
      </c>
      <c r="Z927" s="11">
        <f>IFERROR(IF(OR($T927&lt;&gt;"Delivered",$S927="",$K927=""),"",IF($S927&lt;=$K927,"Yes","No")),"")</f>
        <v/>
      </c>
      <c r="AA927" s="33">
        <f>IFERROR(IF(OR($T927&lt;&gt;"Delivered",$S927="",$K927=""),"",ROUND(MAX(0,($S927-$K927)*1440),0)),"")</f>
        <v/>
      </c>
      <c r="AB927" s="53">
        <f>IFERROR(IF(OR($P927="",$O927=""),"",$P927-$O927),"")</f>
        <v/>
      </c>
      <c r="AC927" s="35">
        <f>IFERROR(IF($P927="","",ROUND($P927*'Settings'!$B$6,2)),"")</f>
        <v/>
      </c>
      <c r="AD927" s="35">
        <f>IFERROR(IF($W927="","",MAX(0,$W927-IF($X927="",0,$X927))),"")</f>
        <v/>
      </c>
      <c r="AE927" s="16">
        <f>IFERROR(IF(COUNTA($A927:$X927)=0,"",IF(OR($A927="",$B927="",$C927="",$D927="",$E927="",$F927="",$G927="",$H927="",$I927="",$L927="",$M927="",$N927="",$T927=""),"Missing required field",IF(COUNTIFS($A$4:$A$1000,$A927,$B$4:$B$1000,$B927,$C$4:$C$1000,$C927)&gt;1,"Duplicate route stop",IF(OR($J927="",$K927=""),"Missing delivery window",IF($K927&lt;=$J927,"Invalid delivery window",IF(IFERROR(INDEX('Fleet Roster'!$C$4:$C$103,MATCH($L927,'Fleet Roster'!$A$4:$A$103,0)),"Not found")&lt;&gt;"Active","Driver not active",IF(IFERROR(INDEX('Fleet Roster'!$I$4:$I$103,MATCH($M927,'Fleet Roster'!$E$4:$E$103,0)),"Not found")&lt;&gt;"Active","Vehicle unavailable",IF(AND($T927="Delivered",OR($S927="",$P927="")),"Delivered row incomplete",IF(AND(OR($T927="Attempted",$T927="Exception"),$U927=""),"Missing exception code",IF(OR(NOT(ISNUMBER($N927)),$N927&lt;0,$N927&gt;'Settings'!$B$9),"Invalid package count",IF(OR(NOT(ISNUMBER($O927)),AND($P927&lt;&gt;"",NOT(ISNUMBER($P927))),$O927&lt;0,$O927&gt;'Settings'!$B$10,$P927&lt;0,$P927&gt;'Settings'!$B$10),"Invalid miles",IF($X927&gt;$W927,"COD collected exceeds amount","OK")))))))))))),"Review row")</f>
        <v/>
      </c>
    </row>
    <row r="928">
      <c r="A928" s="51" t="n"/>
      <c r="B928" s="26" t="n"/>
      <c r="C928" s="27" t="n"/>
      <c r="D928" s="26" t="n"/>
      <c r="E928" s="26" t="n"/>
      <c r="F928" s="28" t="n"/>
      <c r="G928" s="26" t="n"/>
      <c r="H928" s="26" t="n"/>
      <c r="I928" s="29" t="n"/>
      <c r="J928" s="30" t="n"/>
      <c r="K928" s="30" t="n"/>
      <c r="L928" s="26" t="n"/>
      <c r="M928" s="26" t="n"/>
      <c r="N928" s="27" t="n"/>
      <c r="O928" s="52" t="n"/>
      <c r="P928" s="52" t="n"/>
      <c r="Q928" s="30" t="n"/>
      <c r="R928" s="30" t="n"/>
      <c r="S928" s="30" t="n"/>
      <c r="T928" s="26" t="n"/>
      <c r="U928" s="26" t="n"/>
      <c r="V928" s="28" t="n"/>
      <c r="W928" s="32" t="n"/>
      <c r="X928" s="32" t="n"/>
      <c r="Y928" s="33">
        <f>IFERROR(IF(OR($R928="",$S928=""),"",ROUND(MOD($S928-$R928,1)*1440,0)),"")</f>
        <v/>
      </c>
      <c r="Z928" s="11">
        <f>IFERROR(IF(OR($T928&lt;&gt;"Delivered",$S928="",$K928=""),"",IF($S928&lt;=$K928,"Yes","No")),"")</f>
        <v/>
      </c>
      <c r="AA928" s="33">
        <f>IFERROR(IF(OR($T928&lt;&gt;"Delivered",$S928="",$K928=""),"",ROUND(MAX(0,($S928-$K928)*1440),0)),"")</f>
        <v/>
      </c>
      <c r="AB928" s="53">
        <f>IFERROR(IF(OR($P928="",$O928=""),"",$P928-$O928),"")</f>
        <v/>
      </c>
      <c r="AC928" s="35">
        <f>IFERROR(IF($P928="","",ROUND($P928*'Settings'!$B$6,2)),"")</f>
        <v/>
      </c>
      <c r="AD928" s="35">
        <f>IFERROR(IF($W928="","",MAX(0,$W928-IF($X928="",0,$X928))),"")</f>
        <v/>
      </c>
      <c r="AE928" s="16">
        <f>IFERROR(IF(COUNTA($A928:$X928)=0,"",IF(OR($A928="",$B928="",$C928="",$D928="",$E928="",$F928="",$G928="",$H928="",$I928="",$L928="",$M928="",$N928="",$T928=""),"Missing required field",IF(COUNTIFS($A$4:$A$1000,$A928,$B$4:$B$1000,$B928,$C$4:$C$1000,$C928)&gt;1,"Duplicate route stop",IF(OR($J928="",$K928=""),"Missing delivery window",IF($K928&lt;=$J928,"Invalid delivery window",IF(IFERROR(INDEX('Fleet Roster'!$C$4:$C$103,MATCH($L928,'Fleet Roster'!$A$4:$A$103,0)),"Not found")&lt;&gt;"Active","Driver not active",IF(IFERROR(INDEX('Fleet Roster'!$I$4:$I$103,MATCH($M928,'Fleet Roster'!$E$4:$E$103,0)),"Not found")&lt;&gt;"Active","Vehicle unavailable",IF(AND($T928="Delivered",OR($S928="",$P928="")),"Delivered row incomplete",IF(AND(OR($T928="Attempted",$T928="Exception"),$U928=""),"Missing exception code",IF(OR(NOT(ISNUMBER($N928)),$N928&lt;0,$N928&gt;'Settings'!$B$9),"Invalid package count",IF(OR(NOT(ISNUMBER($O928)),AND($P928&lt;&gt;"",NOT(ISNUMBER($P928))),$O928&lt;0,$O928&gt;'Settings'!$B$10,$P928&lt;0,$P928&gt;'Settings'!$B$10),"Invalid miles",IF($X928&gt;$W928,"COD collected exceeds amount","OK")))))))))))),"Review row")</f>
        <v/>
      </c>
    </row>
    <row r="929">
      <c r="A929" s="51" t="n"/>
      <c r="B929" s="26" t="n"/>
      <c r="C929" s="27" t="n"/>
      <c r="D929" s="26" t="n"/>
      <c r="E929" s="26" t="n"/>
      <c r="F929" s="28" t="n"/>
      <c r="G929" s="26" t="n"/>
      <c r="H929" s="26" t="n"/>
      <c r="I929" s="29" t="n"/>
      <c r="J929" s="30" t="n"/>
      <c r="K929" s="30" t="n"/>
      <c r="L929" s="26" t="n"/>
      <c r="M929" s="26" t="n"/>
      <c r="N929" s="27" t="n"/>
      <c r="O929" s="52" t="n"/>
      <c r="P929" s="52" t="n"/>
      <c r="Q929" s="30" t="n"/>
      <c r="R929" s="30" t="n"/>
      <c r="S929" s="30" t="n"/>
      <c r="T929" s="26" t="n"/>
      <c r="U929" s="26" t="n"/>
      <c r="V929" s="28" t="n"/>
      <c r="W929" s="32" t="n"/>
      <c r="X929" s="32" t="n"/>
      <c r="Y929" s="33">
        <f>IFERROR(IF(OR($R929="",$S929=""),"",ROUND(MOD($S929-$R929,1)*1440,0)),"")</f>
        <v/>
      </c>
      <c r="Z929" s="11">
        <f>IFERROR(IF(OR($T929&lt;&gt;"Delivered",$S929="",$K929=""),"",IF($S929&lt;=$K929,"Yes","No")),"")</f>
        <v/>
      </c>
      <c r="AA929" s="33">
        <f>IFERROR(IF(OR($T929&lt;&gt;"Delivered",$S929="",$K929=""),"",ROUND(MAX(0,($S929-$K929)*1440),0)),"")</f>
        <v/>
      </c>
      <c r="AB929" s="53">
        <f>IFERROR(IF(OR($P929="",$O929=""),"",$P929-$O929),"")</f>
        <v/>
      </c>
      <c r="AC929" s="35">
        <f>IFERROR(IF($P929="","",ROUND($P929*'Settings'!$B$6,2)),"")</f>
        <v/>
      </c>
      <c r="AD929" s="35">
        <f>IFERROR(IF($W929="","",MAX(0,$W929-IF($X929="",0,$X929))),"")</f>
        <v/>
      </c>
      <c r="AE929" s="16">
        <f>IFERROR(IF(COUNTA($A929:$X929)=0,"",IF(OR($A929="",$B929="",$C929="",$D929="",$E929="",$F929="",$G929="",$H929="",$I929="",$L929="",$M929="",$N929="",$T929=""),"Missing required field",IF(COUNTIFS($A$4:$A$1000,$A929,$B$4:$B$1000,$B929,$C$4:$C$1000,$C929)&gt;1,"Duplicate route stop",IF(OR($J929="",$K929=""),"Missing delivery window",IF($K929&lt;=$J929,"Invalid delivery window",IF(IFERROR(INDEX('Fleet Roster'!$C$4:$C$103,MATCH($L929,'Fleet Roster'!$A$4:$A$103,0)),"Not found")&lt;&gt;"Active","Driver not active",IF(IFERROR(INDEX('Fleet Roster'!$I$4:$I$103,MATCH($M929,'Fleet Roster'!$E$4:$E$103,0)),"Not found")&lt;&gt;"Active","Vehicle unavailable",IF(AND($T929="Delivered",OR($S929="",$P929="")),"Delivered row incomplete",IF(AND(OR($T929="Attempted",$T929="Exception"),$U929=""),"Missing exception code",IF(OR(NOT(ISNUMBER($N929)),$N929&lt;0,$N929&gt;'Settings'!$B$9),"Invalid package count",IF(OR(NOT(ISNUMBER($O929)),AND($P929&lt;&gt;"",NOT(ISNUMBER($P929))),$O929&lt;0,$O929&gt;'Settings'!$B$10,$P929&lt;0,$P929&gt;'Settings'!$B$10),"Invalid miles",IF($X929&gt;$W929,"COD collected exceeds amount","OK")))))))))))),"Review row")</f>
        <v/>
      </c>
    </row>
    <row r="930">
      <c r="A930" s="51" t="n"/>
      <c r="B930" s="26" t="n"/>
      <c r="C930" s="27" t="n"/>
      <c r="D930" s="26" t="n"/>
      <c r="E930" s="26" t="n"/>
      <c r="F930" s="28" t="n"/>
      <c r="G930" s="26" t="n"/>
      <c r="H930" s="26" t="n"/>
      <c r="I930" s="29" t="n"/>
      <c r="J930" s="30" t="n"/>
      <c r="K930" s="30" t="n"/>
      <c r="L930" s="26" t="n"/>
      <c r="M930" s="26" t="n"/>
      <c r="N930" s="27" t="n"/>
      <c r="O930" s="52" t="n"/>
      <c r="P930" s="52" t="n"/>
      <c r="Q930" s="30" t="n"/>
      <c r="R930" s="30" t="n"/>
      <c r="S930" s="30" t="n"/>
      <c r="T930" s="26" t="n"/>
      <c r="U930" s="26" t="n"/>
      <c r="V930" s="28" t="n"/>
      <c r="W930" s="32" t="n"/>
      <c r="X930" s="32" t="n"/>
      <c r="Y930" s="33">
        <f>IFERROR(IF(OR($R930="",$S930=""),"",ROUND(MOD($S930-$R930,1)*1440,0)),"")</f>
        <v/>
      </c>
      <c r="Z930" s="11">
        <f>IFERROR(IF(OR($T930&lt;&gt;"Delivered",$S930="",$K930=""),"",IF($S930&lt;=$K930,"Yes","No")),"")</f>
        <v/>
      </c>
      <c r="AA930" s="33">
        <f>IFERROR(IF(OR($T930&lt;&gt;"Delivered",$S930="",$K930=""),"",ROUND(MAX(0,($S930-$K930)*1440),0)),"")</f>
        <v/>
      </c>
      <c r="AB930" s="53">
        <f>IFERROR(IF(OR($P930="",$O930=""),"",$P930-$O930),"")</f>
        <v/>
      </c>
      <c r="AC930" s="35">
        <f>IFERROR(IF($P930="","",ROUND($P930*'Settings'!$B$6,2)),"")</f>
        <v/>
      </c>
      <c r="AD930" s="35">
        <f>IFERROR(IF($W930="","",MAX(0,$W930-IF($X930="",0,$X930))),"")</f>
        <v/>
      </c>
      <c r="AE930" s="16">
        <f>IFERROR(IF(COUNTA($A930:$X930)=0,"",IF(OR($A930="",$B930="",$C930="",$D930="",$E930="",$F930="",$G930="",$H930="",$I930="",$L930="",$M930="",$N930="",$T930=""),"Missing required field",IF(COUNTIFS($A$4:$A$1000,$A930,$B$4:$B$1000,$B930,$C$4:$C$1000,$C930)&gt;1,"Duplicate route stop",IF(OR($J930="",$K930=""),"Missing delivery window",IF($K930&lt;=$J930,"Invalid delivery window",IF(IFERROR(INDEX('Fleet Roster'!$C$4:$C$103,MATCH($L930,'Fleet Roster'!$A$4:$A$103,0)),"Not found")&lt;&gt;"Active","Driver not active",IF(IFERROR(INDEX('Fleet Roster'!$I$4:$I$103,MATCH($M930,'Fleet Roster'!$E$4:$E$103,0)),"Not found")&lt;&gt;"Active","Vehicle unavailable",IF(AND($T930="Delivered",OR($S930="",$P930="")),"Delivered row incomplete",IF(AND(OR($T930="Attempted",$T930="Exception"),$U930=""),"Missing exception code",IF(OR(NOT(ISNUMBER($N930)),$N930&lt;0,$N930&gt;'Settings'!$B$9),"Invalid package count",IF(OR(NOT(ISNUMBER($O930)),AND($P930&lt;&gt;"",NOT(ISNUMBER($P930))),$O930&lt;0,$O930&gt;'Settings'!$B$10,$P930&lt;0,$P930&gt;'Settings'!$B$10),"Invalid miles",IF($X930&gt;$W930,"COD collected exceeds amount","OK")))))))))))),"Review row")</f>
        <v/>
      </c>
    </row>
    <row r="931">
      <c r="A931" s="51" t="n"/>
      <c r="B931" s="26" t="n"/>
      <c r="C931" s="27" t="n"/>
      <c r="D931" s="26" t="n"/>
      <c r="E931" s="26" t="n"/>
      <c r="F931" s="28" t="n"/>
      <c r="G931" s="26" t="n"/>
      <c r="H931" s="26" t="n"/>
      <c r="I931" s="29" t="n"/>
      <c r="J931" s="30" t="n"/>
      <c r="K931" s="30" t="n"/>
      <c r="L931" s="26" t="n"/>
      <c r="M931" s="26" t="n"/>
      <c r="N931" s="27" t="n"/>
      <c r="O931" s="52" t="n"/>
      <c r="P931" s="52" t="n"/>
      <c r="Q931" s="30" t="n"/>
      <c r="R931" s="30" t="n"/>
      <c r="S931" s="30" t="n"/>
      <c r="T931" s="26" t="n"/>
      <c r="U931" s="26" t="n"/>
      <c r="V931" s="28" t="n"/>
      <c r="W931" s="32" t="n"/>
      <c r="X931" s="32" t="n"/>
      <c r="Y931" s="33">
        <f>IFERROR(IF(OR($R931="",$S931=""),"",ROUND(MOD($S931-$R931,1)*1440,0)),"")</f>
        <v/>
      </c>
      <c r="Z931" s="11">
        <f>IFERROR(IF(OR($T931&lt;&gt;"Delivered",$S931="",$K931=""),"",IF($S931&lt;=$K931,"Yes","No")),"")</f>
        <v/>
      </c>
      <c r="AA931" s="33">
        <f>IFERROR(IF(OR($T931&lt;&gt;"Delivered",$S931="",$K931=""),"",ROUND(MAX(0,($S931-$K931)*1440),0)),"")</f>
        <v/>
      </c>
      <c r="AB931" s="53">
        <f>IFERROR(IF(OR($P931="",$O931=""),"",$P931-$O931),"")</f>
        <v/>
      </c>
      <c r="AC931" s="35">
        <f>IFERROR(IF($P931="","",ROUND($P931*'Settings'!$B$6,2)),"")</f>
        <v/>
      </c>
      <c r="AD931" s="35">
        <f>IFERROR(IF($W931="","",MAX(0,$W931-IF($X931="",0,$X931))),"")</f>
        <v/>
      </c>
      <c r="AE931" s="16">
        <f>IFERROR(IF(COUNTA($A931:$X931)=0,"",IF(OR($A931="",$B931="",$C931="",$D931="",$E931="",$F931="",$G931="",$H931="",$I931="",$L931="",$M931="",$N931="",$T931=""),"Missing required field",IF(COUNTIFS($A$4:$A$1000,$A931,$B$4:$B$1000,$B931,$C$4:$C$1000,$C931)&gt;1,"Duplicate route stop",IF(OR($J931="",$K931=""),"Missing delivery window",IF($K931&lt;=$J931,"Invalid delivery window",IF(IFERROR(INDEX('Fleet Roster'!$C$4:$C$103,MATCH($L931,'Fleet Roster'!$A$4:$A$103,0)),"Not found")&lt;&gt;"Active","Driver not active",IF(IFERROR(INDEX('Fleet Roster'!$I$4:$I$103,MATCH($M931,'Fleet Roster'!$E$4:$E$103,0)),"Not found")&lt;&gt;"Active","Vehicle unavailable",IF(AND($T931="Delivered",OR($S931="",$P931="")),"Delivered row incomplete",IF(AND(OR($T931="Attempted",$T931="Exception"),$U931=""),"Missing exception code",IF(OR(NOT(ISNUMBER($N931)),$N931&lt;0,$N931&gt;'Settings'!$B$9),"Invalid package count",IF(OR(NOT(ISNUMBER($O931)),AND($P931&lt;&gt;"",NOT(ISNUMBER($P931))),$O931&lt;0,$O931&gt;'Settings'!$B$10,$P931&lt;0,$P931&gt;'Settings'!$B$10),"Invalid miles",IF($X931&gt;$W931,"COD collected exceeds amount","OK")))))))))))),"Review row")</f>
        <v/>
      </c>
    </row>
    <row r="932">
      <c r="A932" s="51" t="n"/>
      <c r="B932" s="26" t="n"/>
      <c r="C932" s="27" t="n"/>
      <c r="D932" s="26" t="n"/>
      <c r="E932" s="26" t="n"/>
      <c r="F932" s="28" t="n"/>
      <c r="G932" s="26" t="n"/>
      <c r="H932" s="26" t="n"/>
      <c r="I932" s="29" t="n"/>
      <c r="J932" s="30" t="n"/>
      <c r="K932" s="30" t="n"/>
      <c r="L932" s="26" t="n"/>
      <c r="M932" s="26" t="n"/>
      <c r="N932" s="27" t="n"/>
      <c r="O932" s="52" t="n"/>
      <c r="P932" s="52" t="n"/>
      <c r="Q932" s="30" t="n"/>
      <c r="R932" s="30" t="n"/>
      <c r="S932" s="30" t="n"/>
      <c r="T932" s="26" t="n"/>
      <c r="U932" s="26" t="n"/>
      <c r="V932" s="28" t="n"/>
      <c r="W932" s="32" t="n"/>
      <c r="X932" s="32" t="n"/>
      <c r="Y932" s="33">
        <f>IFERROR(IF(OR($R932="",$S932=""),"",ROUND(MOD($S932-$R932,1)*1440,0)),"")</f>
        <v/>
      </c>
      <c r="Z932" s="11">
        <f>IFERROR(IF(OR($T932&lt;&gt;"Delivered",$S932="",$K932=""),"",IF($S932&lt;=$K932,"Yes","No")),"")</f>
        <v/>
      </c>
      <c r="AA932" s="33">
        <f>IFERROR(IF(OR($T932&lt;&gt;"Delivered",$S932="",$K932=""),"",ROUND(MAX(0,($S932-$K932)*1440),0)),"")</f>
        <v/>
      </c>
      <c r="AB932" s="53">
        <f>IFERROR(IF(OR($P932="",$O932=""),"",$P932-$O932),"")</f>
        <v/>
      </c>
      <c r="AC932" s="35">
        <f>IFERROR(IF($P932="","",ROUND($P932*'Settings'!$B$6,2)),"")</f>
        <v/>
      </c>
      <c r="AD932" s="35">
        <f>IFERROR(IF($W932="","",MAX(0,$W932-IF($X932="",0,$X932))),"")</f>
        <v/>
      </c>
      <c r="AE932" s="16">
        <f>IFERROR(IF(COUNTA($A932:$X932)=0,"",IF(OR($A932="",$B932="",$C932="",$D932="",$E932="",$F932="",$G932="",$H932="",$I932="",$L932="",$M932="",$N932="",$T932=""),"Missing required field",IF(COUNTIFS($A$4:$A$1000,$A932,$B$4:$B$1000,$B932,$C$4:$C$1000,$C932)&gt;1,"Duplicate route stop",IF(OR($J932="",$K932=""),"Missing delivery window",IF($K932&lt;=$J932,"Invalid delivery window",IF(IFERROR(INDEX('Fleet Roster'!$C$4:$C$103,MATCH($L932,'Fleet Roster'!$A$4:$A$103,0)),"Not found")&lt;&gt;"Active","Driver not active",IF(IFERROR(INDEX('Fleet Roster'!$I$4:$I$103,MATCH($M932,'Fleet Roster'!$E$4:$E$103,0)),"Not found")&lt;&gt;"Active","Vehicle unavailable",IF(AND($T932="Delivered",OR($S932="",$P932="")),"Delivered row incomplete",IF(AND(OR($T932="Attempted",$T932="Exception"),$U932=""),"Missing exception code",IF(OR(NOT(ISNUMBER($N932)),$N932&lt;0,$N932&gt;'Settings'!$B$9),"Invalid package count",IF(OR(NOT(ISNUMBER($O932)),AND($P932&lt;&gt;"",NOT(ISNUMBER($P932))),$O932&lt;0,$O932&gt;'Settings'!$B$10,$P932&lt;0,$P932&gt;'Settings'!$B$10),"Invalid miles",IF($X932&gt;$W932,"COD collected exceeds amount","OK")))))))))))),"Review row")</f>
        <v/>
      </c>
    </row>
    <row r="933">
      <c r="A933" s="51" t="n"/>
      <c r="B933" s="26" t="n"/>
      <c r="C933" s="27" t="n"/>
      <c r="D933" s="26" t="n"/>
      <c r="E933" s="26" t="n"/>
      <c r="F933" s="28" t="n"/>
      <c r="G933" s="26" t="n"/>
      <c r="H933" s="26" t="n"/>
      <c r="I933" s="29" t="n"/>
      <c r="J933" s="30" t="n"/>
      <c r="K933" s="30" t="n"/>
      <c r="L933" s="26" t="n"/>
      <c r="M933" s="26" t="n"/>
      <c r="N933" s="27" t="n"/>
      <c r="O933" s="52" t="n"/>
      <c r="P933" s="52" t="n"/>
      <c r="Q933" s="30" t="n"/>
      <c r="R933" s="30" t="n"/>
      <c r="S933" s="30" t="n"/>
      <c r="T933" s="26" t="n"/>
      <c r="U933" s="26" t="n"/>
      <c r="V933" s="28" t="n"/>
      <c r="W933" s="32" t="n"/>
      <c r="X933" s="32" t="n"/>
      <c r="Y933" s="33">
        <f>IFERROR(IF(OR($R933="",$S933=""),"",ROUND(MOD($S933-$R933,1)*1440,0)),"")</f>
        <v/>
      </c>
      <c r="Z933" s="11">
        <f>IFERROR(IF(OR($T933&lt;&gt;"Delivered",$S933="",$K933=""),"",IF($S933&lt;=$K933,"Yes","No")),"")</f>
        <v/>
      </c>
      <c r="AA933" s="33">
        <f>IFERROR(IF(OR($T933&lt;&gt;"Delivered",$S933="",$K933=""),"",ROUND(MAX(0,($S933-$K933)*1440),0)),"")</f>
        <v/>
      </c>
      <c r="AB933" s="53">
        <f>IFERROR(IF(OR($P933="",$O933=""),"",$P933-$O933),"")</f>
        <v/>
      </c>
      <c r="AC933" s="35">
        <f>IFERROR(IF($P933="","",ROUND($P933*'Settings'!$B$6,2)),"")</f>
        <v/>
      </c>
      <c r="AD933" s="35">
        <f>IFERROR(IF($W933="","",MAX(0,$W933-IF($X933="",0,$X933))),"")</f>
        <v/>
      </c>
      <c r="AE933" s="16">
        <f>IFERROR(IF(COUNTA($A933:$X933)=0,"",IF(OR($A933="",$B933="",$C933="",$D933="",$E933="",$F933="",$G933="",$H933="",$I933="",$L933="",$M933="",$N933="",$T933=""),"Missing required field",IF(COUNTIFS($A$4:$A$1000,$A933,$B$4:$B$1000,$B933,$C$4:$C$1000,$C933)&gt;1,"Duplicate route stop",IF(OR($J933="",$K933=""),"Missing delivery window",IF($K933&lt;=$J933,"Invalid delivery window",IF(IFERROR(INDEX('Fleet Roster'!$C$4:$C$103,MATCH($L933,'Fleet Roster'!$A$4:$A$103,0)),"Not found")&lt;&gt;"Active","Driver not active",IF(IFERROR(INDEX('Fleet Roster'!$I$4:$I$103,MATCH($M933,'Fleet Roster'!$E$4:$E$103,0)),"Not found")&lt;&gt;"Active","Vehicle unavailable",IF(AND($T933="Delivered",OR($S933="",$P933="")),"Delivered row incomplete",IF(AND(OR($T933="Attempted",$T933="Exception"),$U933=""),"Missing exception code",IF(OR(NOT(ISNUMBER($N933)),$N933&lt;0,$N933&gt;'Settings'!$B$9),"Invalid package count",IF(OR(NOT(ISNUMBER($O933)),AND($P933&lt;&gt;"",NOT(ISNUMBER($P933))),$O933&lt;0,$O933&gt;'Settings'!$B$10,$P933&lt;0,$P933&gt;'Settings'!$B$10),"Invalid miles",IF($X933&gt;$W933,"COD collected exceeds amount","OK")))))))))))),"Review row")</f>
        <v/>
      </c>
    </row>
    <row r="934">
      <c r="A934" s="51" t="n"/>
      <c r="B934" s="26" t="n"/>
      <c r="C934" s="27" t="n"/>
      <c r="D934" s="26" t="n"/>
      <c r="E934" s="26" t="n"/>
      <c r="F934" s="28" t="n"/>
      <c r="G934" s="26" t="n"/>
      <c r="H934" s="26" t="n"/>
      <c r="I934" s="29" t="n"/>
      <c r="J934" s="30" t="n"/>
      <c r="K934" s="30" t="n"/>
      <c r="L934" s="26" t="n"/>
      <c r="M934" s="26" t="n"/>
      <c r="N934" s="27" t="n"/>
      <c r="O934" s="52" t="n"/>
      <c r="P934" s="52" t="n"/>
      <c r="Q934" s="30" t="n"/>
      <c r="R934" s="30" t="n"/>
      <c r="S934" s="30" t="n"/>
      <c r="T934" s="26" t="n"/>
      <c r="U934" s="26" t="n"/>
      <c r="V934" s="28" t="n"/>
      <c r="W934" s="32" t="n"/>
      <c r="X934" s="32" t="n"/>
      <c r="Y934" s="33">
        <f>IFERROR(IF(OR($R934="",$S934=""),"",ROUND(MOD($S934-$R934,1)*1440,0)),"")</f>
        <v/>
      </c>
      <c r="Z934" s="11">
        <f>IFERROR(IF(OR($T934&lt;&gt;"Delivered",$S934="",$K934=""),"",IF($S934&lt;=$K934,"Yes","No")),"")</f>
        <v/>
      </c>
      <c r="AA934" s="33">
        <f>IFERROR(IF(OR($T934&lt;&gt;"Delivered",$S934="",$K934=""),"",ROUND(MAX(0,($S934-$K934)*1440),0)),"")</f>
        <v/>
      </c>
      <c r="AB934" s="53">
        <f>IFERROR(IF(OR($P934="",$O934=""),"",$P934-$O934),"")</f>
        <v/>
      </c>
      <c r="AC934" s="35">
        <f>IFERROR(IF($P934="","",ROUND($P934*'Settings'!$B$6,2)),"")</f>
        <v/>
      </c>
      <c r="AD934" s="35">
        <f>IFERROR(IF($W934="","",MAX(0,$W934-IF($X934="",0,$X934))),"")</f>
        <v/>
      </c>
      <c r="AE934" s="16">
        <f>IFERROR(IF(COUNTA($A934:$X934)=0,"",IF(OR($A934="",$B934="",$C934="",$D934="",$E934="",$F934="",$G934="",$H934="",$I934="",$L934="",$M934="",$N934="",$T934=""),"Missing required field",IF(COUNTIFS($A$4:$A$1000,$A934,$B$4:$B$1000,$B934,$C$4:$C$1000,$C934)&gt;1,"Duplicate route stop",IF(OR($J934="",$K934=""),"Missing delivery window",IF($K934&lt;=$J934,"Invalid delivery window",IF(IFERROR(INDEX('Fleet Roster'!$C$4:$C$103,MATCH($L934,'Fleet Roster'!$A$4:$A$103,0)),"Not found")&lt;&gt;"Active","Driver not active",IF(IFERROR(INDEX('Fleet Roster'!$I$4:$I$103,MATCH($M934,'Fleet Roster'!$E$4:$E$103,0)),"Not found")&lt;&gt;"Active","Vehicle unavailable",IF(AND($T934="Delivered",OR($S934="",$P934="")),"Delivered row incomplete",IF(AND(OR($T934="Attempted",$T934="Exception"),$U934=""),"Missing exception code",IF(OR(NOT(ISNUMBER($N934)),$N934&lt;0,$N934&gt;'Settings'!$B$9),"Invalid package count",IF(OR(NOT(ISNUMBER($O934)),AND($P934&lt;&gt;"",NOT(ISNUMBER($P934))),$O934&lt;0,$O934&gt;'Settings'!$B$10,$P934&lt;0,$P934&gt;'Settings'!$B$10),"Invalid miles",IF($X934&gt;$W934,"COD collected exceeds amount","OK")))))))))))),"Review row")</f>
        <v/>
      </c>
    </row>
    <row r="935">
      <c r="A935" s="51" t="n"/>
      <c r="B935" s="26" t="n"/>
      <c r="C935" s="27" t="n"/>
      <c r="D935" s="26" t="n"/>
      <c r="E935" s="26" t="n"/>
      <c r="F935" s="28" t="n"/>
      <c r="G935" s="26" t="n"/>
      <c r="H935" s="26" t="n"/>
      <c r="I935" s="29" t="n"/>
      <c r="J935" s="30" t="n"/>
      <c r="K935" s="30" t="n"/>
      <c r="L935" s="26" t="n"/>
      <c r="M935" s="26" t="n"/>
      <c r="N935" s="27" t="n"/>
      <c r="O935" s="52" t="n"/>
      <c r="P935" s="52" t="n"/>
      <c r="Q935" s="30" t="n"/>
      <c r="R935" s="30" t="n"/>
      <c r="S935" s="30" t="n"/>
      <c r="T935" s="26" t="n"/>
      <c r="U935" s="26" t="n"/>
      <c r="V935" s="28" t="n"/>
      <c r="W935" s="32" t="n"/>
      <c r="X935" s="32" t="n"/>
      <c r="Y935" s="33">
        <f>IFERROR(IF(OR($R935="",$S935=""),"",ROUND(MOD($S935-$R935,1)*1440,0)),"")</f>
        <v/>
      </c>
      <c r="Z935" s="11">
        <f>IFERROR(IF(OR($T935&lt;&gt;"Delivered",$S935="",$K935=""),"",IF($S935&lt;=$K935,"Yes","No")),"")</f>
        <v/>
      </c>
      <c r="AA935" s="33">
        <f>IFERROR(IF(OR($T935&lt;&gt;"Delivered",$S935="",$K935=""),"",ROUND(MAX(0,($S935-$K935)*1440),0)),"")</f>
        <v/>
      </c>
      <c r="AB935" s="53">
        <f>IFERROR(IF(OR($P935="",$O935=""),"",$P935-$O935),"")</f>
        <v/>
      </c>
      <c r="AC935" s="35">
        <f>IFERROR(IF($P935="","",ROUND($P935*'Settings'!$B$6,2)),"")</f>
        <v/>
      </c>
      <c r="AD935" s="35">
        <f>IFERROR(IF($W935="","",MAX(0,$W935-IF($X935="",0,$X935))),"")</f>
        <v/>
      </c>
      <c r="AE935" s="16">
        <f>IFERROR(IF(COUNTA($A935:$X935)=0,"",IF(OR($A935="",$B935="",$C935="",$D935="",$E935="",$F935="",$G935="",$H935="",$I935="",$L935="",$M935="",$N935="",$T935=""),"Missing required field",IF(COUNTIFS($A$4:$A$1000,$A935,$B$4:$B$1000,$B935,$C$4:$C$1000,$C935)&gt;1,"Duplicate route stop",IF(OR($J935="",$K935=""),"Missing delivery window",IF($K935&lt;=$J935,"Invalid delivery window",IF(IFERROR(INDEX('Fleet Roster'!$C$4:$C$103,MATCH($L935,'Fleet Roster'!$A$4:$A$103,0)),"Not found")&lt;&gt;"Active","Driver not active",IF(IFERROR(INDEX('Fleet Roster'!$I$4:$I$103,MATCH($M935,'Fleet Roster'!$E$4:$E$103,0)),"Not found")&lt;&gt;"Active","Vehicle unavailable",IF(AND($T935="Delivered",OR($S935="",$P935="")),"Delivered row incomplete",IF(AND(OR($T935="Attempted",$T935="Exception"),$U935=""),"Missing exception code",IF(OR(NOT(ISNUMBER($N935)),$N935&lt;0,$N935&gt;'Settings'!$B$9),"Invalid package count",IF(OR(NOT(ISNUMBER($O935)),AND($P935&lt;&gt;"",NOT(ISNUMBER($P935))),$O935&lt;0,$O935&gt;'Settings'!$B$10,$P935&lt;0,$P935&gt;'Settings'!$B$10),"Invalid miles",IF($X935&gt;$W935,"COD collected exceeds amount","OK")))))))))))),"Review row")</f>
        <v/>
      </c>
    </row>
    <row r="936">
      <c r="A936" s="51" t="n"/>
      <c r="B936" s="26" t="n"/>
      <c r="C936" s="27" t="n"/>
      <c r="D936" s="26" t="n"/>
      <c r="E936" s="26" t="n"/>
      <c r="F936" s="28" t="n"/>
      <c r="G936" s="26" t="n"/>
      <c r="H936" s="26" t="n"/>
      <c r="I936" s="29" t="n"/>
      <c r="J936" s="30" t="n"/>
      <c r="K936" s="30" t="n"/>
      <c r="L936" s="26" t="n"/>
      <c r="M936" s="26" t="n"/>
      <c r="N936" s="27" t="n"/>
      <c r="O936" s="52" t="n"/>
      <c r="P936" s="52" t="n"/>
      <c r="Q936" s="30" t="n"/>
      <c r="R936" s="30" t="n"/>
      <c r="S936" s="30" t="n"/>
      <c r="T936" s="26" t="n"/>
      <c r="U936" s="26" t="n"/>
      <c r="V936" s="28" t="n"/>
      <c r="W936" s="32" t="n"/>
      <c r="X936" s="32" t="n"/>
      <c r="Y936" s="33">
        <f>IFERROR(IF(OR($R936="",$S936=""),"",ROUND(MOD($S936-$R936,1)*1440,0)),"")</f>
        <v/>
      </c>
      <c r="Z936" s="11">
        <f>IFERROR(IF(OR($T936&lt;&gt;"Delivered",$S936="",$K936=""),"",IF($S936&lt;=$K936,"Yes","No")),"")</f>
        <v/>
      </c>
      <c r="AA936" s="33">
        <f>IFERROR(IF(OR($T936&lt;&gt;"Delivered",$S936="",$K936=""),"",ROUND(MAX(0,($S936-$K936)*1440),0)),"")</f>
        <v/>
      </c>
      <c r="AB936" s="53">
        <f>IFERROR(IF(OR($P936="",$O936=""),"",$P936-$O936),"")</f>
        <v/>
      </c>
      <c r="AC936" s="35">
        <f>IFERROR(IF($P936="","",ROUND($P936*'Settings'!$B$6,2)),"")</f>
        <v/>
      </c>
      <c r="AD936" s="35">
        <f>IFERROR(IF($W936="","",MAX(0,$W936-IF($X936="",0,$X936))),"")</f>
        <v/>
      </c>
      <c r="AE936" s="16">
        <f>IFERROR(IF(COUNTA($A936:$X936)=0,"",IF(OR($A936="",$B936="",$C936="",$D936="",$E936="",$F936="",$G936="",$H936="",$I936="",$L936="",$M936="",$N936="",$T936=""),"Missing required field",IF(COUNTIFS($A$4:$A$1000,$A936,$B$4:$B$1000,$B936,$C$4:$C$1000,$C936)&gt;1,"Duplicate route stop",IF(OR($J936="",$K936=""),"Missing delivery window",IF($K936&lt;=$J936,"Invalid delivery window",IF(IFERROR(INDEX('Fleet Roster'!$C$4:$C$103,MATCH($L936,'Fleet Roster'!$A$4:$A$103,0)),"Not found")&lt;&gt;"Active","Driver not active",IF(IFERROR(INDEX('Fleet Roster'!$I$4:$I$103,MATCH($M936,'Fleet Roster'!$E$4:$E$103,0)),"Not found")&lt;&gt;"Active","Vehicle unavailable",IF(AND($T936="Delivered",OR($S936="",$P936="")),"Delivered row incomplete",IF(AND(OR($T936="Attempted",$T936="Exception"),$U936=""),"Missing exception code",IF(OR(NOT(ISNUMBER($N936)),$N936&lt;0,$N936&gt;'Settings'!$B$9),"Invalid package count",IF(OR(NOT(ISNUMBER($O936)),AND($P936&lt;&gt;"",NOT(ISNUMBER($P936))),$O936&lt;0,$O936&gt;'Settings'!$B$10,$P936&lt;0,$P936&gt;'Settings'!$B$10),"Invalid miles",IF($X936&gt;$W936,"COD collected exceeds amount","OK")))))))))))),"Review row")</f>
        <v/>
      </c>
    </row>
    <row r="937">
      <c r="A937" s="51" t="n"/>
      <c r="B937" s="26" t="n"/>
      <c r="C937" s="27" t="n"/>
      <c r="D937" s="26" t="n"/>
      <c r="E937" s="26" t="n"/>
      <c r="F937" s="28" t="n"/>
      <c r="G937" s="26" t="n"/>
      <c r="H937" s="26" t="n"/>
      <c r="I937" s="29" t="n"/>
      <c r="J937" s="30" t="n"/>
      <c r="K937" s="30" t="n"/>
      <c r="L937" s="26" t="n"/>
      <c r="M937" s="26" t="n"/>
      <c r="N937" s="27" t="n"/>
      <c r="O937" s="52" t="n"/>
      <c r="P937" s="52" t="n"/>
      <c r="Q937" s="30" t="n"/>
      <c r="R937" s="30" t="n"/>
      <c r="S937" s="30" t="n"/>
      <c r="T937" s="26" t="n"/>
      <c r="U937" s="26" t="n"/>
      <c r="V937" s="28" t="n"/>
      <c r="W937" s="32" t="n"/>
      <c r="X937" s="32" t="n"/>
      <c r="Y937" s="33">
        <f>IFERROR(IF(OR($R937="",$S937=""),"",ROUND(MOD($S937-$R937,1)*1440,0)),"")</f>
        <v/>
      </c>
      <c r="Z937" s="11">
        <f>IFERROR(IF(OR($T937&lt;&gt;"Delivered",$S937="",$K937=""),"",IF($S937&lt;=$K937,"Yes","No")),"")</f>
        <v/>
      </c>
      <c r="AA937" s="33">
        <f>IFERROR(IF(OR($T937&lt;&gt;"Delivered",$S937="",$K937=""),"",ROUND(MAX(0,($S937-$K937)*1440),0)),"")</f>
        <v/>
      </c>
      <c r="AB937" s="53">
        <f>IFERROR(IF(OR($P937="",$O937=""),"",$P937-$O937),"")</f>
        <v/>
      </c>
      <c r="AC937" s="35">
        <f>IFERROR(IF($P937="","",ROUND($P937*'Settings'!$B$6,2)),"")</f>
        <v/>
      </c>
      <c r="AD937" s="35">
        <f>IFERROR(IF($W937="","",MAX(0,$W937-IF($X937="",0,$X937))),"")</f>
        <v/>
      </c>
      <c r="AE937" s="16">
        <f>IFERROR(IF(COUNTA($A937:$X937)=0,"",IF(OR($A937="",$B937="",$C937="",$D937="",$E937="",$F937="",$G937="",$H937="",$I937="",$L937="",$M937="",$N937="",$T937=""),"Missing required field",IF(COUNTIFS($A$4:$A$1000,$A937,$B$4:$B$1000,$B937,$C$4:$C$1000,$C937)&gt;1,"Duplicate route stop",IF(OR($J937="",$K937=""),"Missing delivery window",IF($K937&lt;=$J937,"Invalid delivery window",IF(IFERROR(INDEX('Fleet Roster'!$C$4:$C$103,MATCH($L937,'Fleet Roster'!$A$4:$A$103,0)),"Not found")&lt;&gt;"Active","Driver not active",IF(IFERROR(INDEX('Fleet Roster'!$I$4:$I$103,MATCH($M937,'Fleet Roster'!$E$4:$E$103,0)),"Not found")&lt;&gt;"Active","Vehicle unavailable",IF(AND($T937="Delivered",OR($S937="",$P937="")),"Delivered row incomplete",IF(AND(OR($T937="Attempted",$T937="Exception"),$U937=""),"Missing exception code",IF(OR(NOT(ISNUMBER($N937)),$N937&lt;0,$N937&gt;'Settings'!$B$9),"Invalid package count",IF(OR(NOT(ISNUMBER($O937)),AND($P937&lt;&gt;"",NOT(ISNUMBER($P937))),$O937&lt;0,$O937&gt;'Settings'!$B$10,$P937&lt;0,$P937&gt;'Settings'!$B$10),"Invalid miles",IF($X937&gt;$W937,"COD collected exceeds amount","OK")))))))))))),"Review row")</f>
        <v/>
      </c>
    </row>
    <row r="938">
      <c r="A938" s="51" t="n"/>
      <c r="B938" s="26" t="n"/>
      <c r="C938" s="27" t="n"/>
      <c r="D938" s="26" t="n"/>
      <c r="E938" s="26" t="n"/>
      <c r="F938" s="28" t="n"/>
      <c r="G938" s="26" t="n"/>
      <c r="H938" s="26" t="n"/>
      <c r="I938" s="29" t="n"/>
      <c r="J938" s="30" t="n"/>
      <c r="K938" s="30" t="n"/>
      <c r="L938" s="26" t="n"/>
      <c r="M938" s="26" t="n"/>
      <c r="N938" s="27" t="n"/>
      <c r="O938" s="52" t="n"/>
      <c r="P938" s="52" t="n"/>
      <c r="Q938" s="30" t="n"/>
      <c r="R938" s="30" t="n"/>
      <c r="S938" s="30" t="n"/>
      <c r="T938" s="26" t="n"/>
      <c r="U938" s="26" t="n"/>
      <c r="V938" s="28" t="n"/>
      <c r="W938" s="32" t="n"/>
      <c r="X938" s="32" t="n"/>
      <c r="Y938" s="33">
        <f>IFERROR(IF(OR($R938="",$S938=""),"",ROUND(MOD($S938-$R938,1)*1440,0)),"")</f>
        <v/>
      </c>
      <c r="Z938" s="11">
        <f>IFERROR(IF(OR($T938&lt;&gt;"Delivered",$S938="",$K938=""),"",IF($S938&lt;=$K938,"Yes","No")),"")</f>
        <v/>
      </c>
      <c r="AA938" s="33">
        <f>IFERROR(IF(OR($T938&lt;&gt;"Delivered",$S938="",$K938=""),"",ROUND(MAX(0,($S938-$K938)*1440),0)),"")</f>
        <v/>
      </c>
      <c r="AB938" s="53">
        <f>IFERROR(IF(OR($P938="",$O938=""),"",$P938-$O938),"")</f>
        <v/>
      </c>
      <c r="AC938" s="35">
        <f>IFERROR(IF($P938="","",ROUND($P938*'Settings'!$B$6,2)),"")</f>
        <v/>
      </c>
      <c r="AD938" s="35">
        <f>IFERROR(IF($W938="","",MAX(0,$W938-IF($X938="",0,$X938))),"")</f>
        <v/>
      </c>
      <c r="AE938" s="16">
        <f>IFERROR(IF(COUNTA($A938:$X938)=0,"",IF(OR($A938="",$B938="",$C938="",$D938="",$E938="",$F938="",$G938="",$H938="",$I938="",$L938="",$M938="",$N938="",$T938=""),"Missing required field",IF(COUNTIFS($A$4:$A$1000,$A938,$B$4:$B$1000,$B938,$C$4:$C$1000,$C938)&gt;1,"Duplicate route stop",IF(OR($J938="",$K938=""),"Missing delivery window",IF($K938&lt;=$J938,"Invalid delivery window",IF(IFERROR(INDEX('Fleet Roster'!$C$4:$C$103,MATCH($L938,'Fleet Roster'!$A$4:$A$103,0)),"Not found")&lt;&gt;"Active","Driver not active",IF(IFERROR(INDEX('Fleet Roster'!$I$4:$I$103,MATCH($M938,'Fleet Roster'!$E$4:$E$103,0)),"Not found")&lt;&gt;"Active","Vehicle unavailable",IF(AND($T938="Delivered",OR($S938="",$P938="")),"Delivered row incomplete",IF(AND(OR($T938="Attempted",$T938="Exception"),$U938=""),"Missing exception code",IF(OR(NOT(ISNUMBER($N938)),$N938&lt;0,$N938&gt;'Settings'!$B$9),"Invalid package count",IF(OR(NOT(ISNUMBER($O938)),AND($P938&lt;&gt;"",NOT(ISNUMBER($P938))),$O938&lt;0,$O938&gt;'Settings'!$B$10,$P938&lt;0,$P938&gt;'Settings'!$B$10),"Invalid miles",IF($X938&gt;$W938,"COD collected exceeds amount","OK")))))))))))),"Review row")</f>
        <v/>
      </c>
    </row>
    <row r="939">
      <c r="A939" s="51" t="n"/>
      <c r="B939" s="26" t="n"/>
      <c r="C939" s="27" t="n"/>
      <c r="D939" s="26" t="n"/>
      <c r="E939" s="26" t="n"/>
      <c r="F939" s="28" t="n"/>
      <c r="G939" s="26" t="n"/>
      <c r="H939" s="26" t="n"/>
      <c r="I939" s="29" t="n"/>
      <c r="J939" s="30" t="n"/>
      <c r="K939" s="30" t="n"/>
      <c r="L939" s="26" t="n"/>
      <c r="M939" s="26" t="n"/>
      <c r="N939" s="27" t="n"/>
      <c r="O939" s="52" t="n"/>
      <c r="P939" s="52" t="n"/>
      <c r="Q939" s="30" t="n"/>
      <c r="R939" s="30" t="n"/>
      <c r="S939" s="30" t="n"/>
      <c r="T939" s="26" t="n"/>
      <c r="U939" s="26" t="n"/>
      <c r="V939" s="28" t="n"/>
      <c r="W939" s="32" t="n"/>
      <c r="X939" s="32" t="n"/>
      <c r="Y939" s="33">
        <f>IFERROR(IF(OR($R939="",$S939=""),"",ROUND(MOD($S939-$R939,1)*1440,0)),"")</f>
        <v/>
      </c>
      <c r="Z939" s="11">
        <f>IFERROR(IF(OR($T939&lt;&gt;"Delivered",$S939="",$K939=""),"",IF($S939&lt;=$K939,"Yes","No")),"")</f>
        <v/>
      </c>
      <c r="AA939" s="33">
        <f>IFERROR(IF(OR($T939&lt;&gt;"Delivered",$S939="",$K939=""),"",ROUND(MAX(0,($S939-$K939)*1440),0)),"")</f>
        <v/>
      </c>
      <c r="AB939" s="53">
        <f>IFERROR(IF(OR($P939="",$O939=""),"",$P939-$O939),"")</f>
        <v/>
      </c>
      <c r="AC939" s="35">
        <f>IFERROR(IF($P939="","",ROUND($P939*'Settings'!$B$6,2)),"")</f>
        <v/>
      </c>
      <c r="AD939" s="35">
        <f>IFERROR(IF($W939="","",MAX(0,$W939-IF($X939="",0,$X939))),"")</f>
        <v/>
      </c>
      <c r="AE939" s="16">
        <f>IFERROR(IF(COUNTA($A939:$X939)=0,"",IF(OR($A939="",$B939="",$C939="",$D939="",$E939="",$F939="",$G939="",$H939="",$I939="",$L939="",$M939="",$N939="",$T939=""),"Missing required field",IF(COUNTIFS($A$4:$A$1000,$A939,$B$4:$B$1000,$B939,$C$4:$C$1000,$C939)&gt;1,"Duplicate route stop",IF(OR($J939="",$K939=""),"Missing delivery window",IF($K939&lt;=$J939,"Invalid delivery window",IF(IFERROR(INDEX('Fleet Roster'!$C$4:$C$103,MATCH($L939,'Fleet Roster'!$A$4:$A$103,0)),"Not found")&lt;&gt;"Active","Driver not active",IF(IFERROR(INDEX('Fleet Roster'!$I$4:$I$103,MATCH($M939,'Fleet Roster'!$E$4:$E$103,0)),"Not found")&lt;&gt;"Active","Vehicle unavailable",IF(AND($T939="Delivered",OR($S939="",$P939="")),"Delivered row incomplete",IF(AND(OR($T939="Attempted",$T939="Exception"),$U939=""),"Missing exception code",IF(OR(NOT(ISNUMBER($N939)),$N939&lt;0,$N939&gt;'Settings'!$B$9),"Invalid package count",IF(OR(NOT(ISNUMBER($O939)),AND($P939&lt;&gt;"",NOT(ISNUMBER($P939))),$O939&lt;0,$O939&gt;'Settings'!$B$10,$P939&lt;0,$P939&gt;'Settings'!$B$10),"Invalid miles",IF($X939&gt;$W939,"COD collected exceeds amount","OK")))))))))))),"Review row")</f>
        <v/>
      </c>
    </row>
    <row r="940">
      <c r="A940" s="51" t="n"/>
      <c r="B940" s="26" t="n"/>
      <c r="C940" s="27" t="n"/>
      <c r="D940" s="26" t="n"/>
      <c r="E940" s="26" t="n"/>
      <c r="F940" s="28" t="n"/>
      <c r="G940" s="26" t="n"/>
      <c r="H940" s="26" t="n"/>
      <c r="I940" s="29" t="n"/>
      <c r="J940" s="30" t="n"/>
      <c r="K940" s="30" t="n"/>
      <c r="L940" s="26" t="n"/>
      <c r="M940" s="26" t="n"/>
      <c r="N940" s="27" t="n"/>
      <c r="O940" s="52" t="n"/>
      <c r="P940" s="52" t="n"/>
      <c r="Q940" s="30" t="n"/>
      <c r="R940" s="30" t="n"/>
      <c r="S940" s="30" t="n"/>
      <c r="T940" s="26" t="n"/>
      <c r="U940" s="26" t="n"/>
      <c r="V940" s="28" t="n"/>
      <c r="W940" s="32" t="n"/>
      <c r="X940" s="32" t="n"/>
      <c r="Y940" s="33">
        <f>IFERROR(IF(OR($R940="",$S940=""),"",ROUND(MOD($S940-$R940,1)*1440,0)),"")</f>
        <v/>
      </c>
      <c r="Z940" s="11">
        <f>IFERROR(IF(OR($T940&lt;&gt;"Delivered",$S940="",$K940=""),"",IF($S940&lt;=$K940,"Yes","No")),"")</f>
        <v/>
      </c>
      <c r="AA940" s="33">
        <f>IFERROR(IF(OR($T940&lt;&gt;"Delivered",$S940="",$K940=""),"",ROUND(MAX(0,($S940-$K940)*1440),0)),"")</f>
        <v/>
      </c>
      <c r="AB940" s="53">
        <f>IFERROR(IF(OR($P940="",$O940=""),"",$P940-$O940),"")</f>
        <v/>
      </c>
      <c r="AC940" s="35">
        <f>IFERROR(IF($P940="","",ROUND($P940*'Settings'!$B$6,2)),"")</f>
        <v/>
      </c>
      <c r="AD940" s="35">
        <f>IFERROR(IF($W940="","",MAX(0,$W940-IF($X940="",0,$X940))),"")</f>
        <v/>
      </c>
      <c r="AE940" s="16">
        <f>IFERROR(IF(COUNTA($A940:$X940)=0,"",IF(OR($A940="",$B940="",$C940="",$D940="",$E940="",$F940="",$G940="",$H940="",$I940="",$L940="",$M940="",$N940="",$T940=""),"Missing required field",IF(COUNTIFS($A$4:$A$1000,$A940,$B$4:$B$1000,$B940,$C$4:$C$1000,$C940)&gt;1,"Duplicate route stop",IF(OR($J940="",$K940=""),"Missing delivery window",IF($K940&lt;=$J940,"Invalid delivery window",IF(IFERROR(INDEX('Fleet Roster'!$C$4:$C$103,MATCH($L940,'Fleet Roster'!$A$4:$A$103,0)),"Not found")&lt;&gt;"Active","Driver not active",IF(IFERROR(INDEX('Fleet Roster'!$I$4:$I$103,MATCH($M940,'Fleet Roster'!$E$4:$E$103,0)),"Not found")&lt;&gt;"Active","Vehicle unavailable",IF(AND($T940="Delivered",OR($S940="",$P940="")),"Delivered row incomplete",IF(AND(OR($T940="Attempted",$T940="Exception"),$U940=""),"Missing exception code",IF(OR(NOT(ISNUMBER($N940)),$N940&lt;0,$N940&gt;'Settings'!$B$9),"Invalid package count",IF(OR(NOT(ISNUMBER($O940)),AND($P940&lt;&gt;"",NOT(ISNUMBER($P940))),$O940&lt;0,$O940&gt;'Settings'!$B$10,$P940&lt;0,$P940&gt;'Settings'!$B$10),"Invalid miles",IF($X940&gt;$W940,"COD collected exceeds amount","OK")))))))))))),"Review row")</f>
        <v/>
      </c>
    </row>
    <row r="941">
      <c r="A941" s="51" t="n"/>
      <c r="B941" s="26" t="n"/>
      <c r="C941" s="27" t="n"/>
      <c r="D941" s="26" t="n"/>
      <c r="E941" s="26" t="n"/>
      <c r="F941" s="28" t="n"/>
      <c r="G941" s="26" t="n"/>
      <c r="H941" s="26" t="n"/>
      <c r="I941" s="29" t="n"/>
      <c r="J941" s="30" t="n"/>
      <c r="K941" s="30" t="n"/>
      <c r="L941" s="26" t="n"/>
      <c r="M941" s="26" t="n"/>
      <c r="N941" s="27" t="n"/>
      <c r="O941" s="52" t="n"/>
      <c r="P941" s="52" t="n"/>
      <c r="Q941" s="30" t="n"/>
      <c r="R941" s="30" t="n"/>
      <c r="S941" s="30" t="n"/>
      <c r="T941" s="26" t="n"/>
      <c r="U941" s="26" t="n"/>
      <c r="V941" s="28" t="n"/>
      <c r="W941" s="32" t="n"/>
      <c r="X941" s="32" t="n"/>
      <c r="Y941" s="33">
        <f>IFERROR(IF(OR($R941="",$S941=""),"",ROUND(MOD($S941-$R941,1)*1440,0)),"")</f>
        <v/>
      </c>
      <c r="Z941" s="11">
        <f>IFERROR(IF(OR($T941&lt;&gt;"Delivered",$S941="",$K941=""),"",IF($S941&lt;=$K941,"Yes","No")),"")</f>
        <v/>
      </c>
      <c r="AA941" s="33">
        <f>IFERROR(IF(OR($T941&lt;&gt;"Delivered",$S941="",$K941=""),"",ROUND(MAX(0,($S941-$K941)*1440),0)),"")</f>
        <v/>
      </c>
      <c r="AB941" s="53">
        <f>IFERROR(IF(OR($P941="",$O941=""),"",$P941-$O941),"")</f>
        <v/>
      </c>
      <c r="AC941" s="35">
        <f>IFERROR(IF($P941="","",ROUND($P941*'Settings'!$B$6,2)),"")</f>
        <v/>
      </c>
      <c r="AD941" s="35">
        <f>IFERROR(IF($W941="","",MAX(0,$W941-IF($X941="",0,$X941))),"")</f>
        <v/>
      </c>
      <c r="AE941" s="16">
        <f>IFERROR(IF(COUNTA($A941:$X941)=0,"",IF(OR($A941="",$B941="",$C941="",$D941="",$E941="",$F941="",$G941="",$H941="",$I941="",$L941="",$M941="",$N941="",$T941=""),"Missing required field",IF(COUNTIFS($A$4:$A$1000,$A941,$B$4:$B$1000,$B941,$C$4:$C$1000,$C941)&gt;1,"Duplicate route stop",IF(OR($J941="",$K941=""),"Missing delivery window",IF($K941&lt;=$J941,"Invalid delivery window",IF(IFERROR(INDEX('Fleet Roster'!$C$4:$C$103,MATCH($L941,'Fleet Roster'!$A$4:$A$103,0)),"Not found")&lt;&gt;"Active","Driver not active",IF(IFERROR(INDEX('Fleet Roster'!$I$4:$I$103,MATCH($M941,'Fleet Roster'!$E$4:$E$103,0)),"Not found")&lt;&gt;"Active","Vehicle unavailable",IF(AND($T941="Delivered",OR($S941="",$P941="")),"Delivered row incomplete",IF(AND(OR($T941="Attempted",$T941="Exception"),$U941=""),"Missing exception code",IF(OR(NOT(ISNUMBER($N941)),$N941&lt;0,$N941&gt;'Settings'!$B$9),"Invalid package count",IF(OR(NOT(ISNUMBER($O941)),AND($P941&lt;&gt;"",NOT(ISNUMBER($P941))),$O941&lt;0,$O941&gt;'Settings'!$B$10,$P941&lt;0,$P941&gt;'Settings'!$B$10),"Invalid miles",IF($X941&gt;$W941,"COD collected exceeds amount","OK")))))))))))),"Review row")</f>
        <v/>
      </c>
    </row>
    <row r="942">
      <c r="A942" s="51" t="n"/>
      <c r="B942" s="26" t="n"/>
      <c r="C942" s="27" t="n"/>
      <c r="D942" s="26" t="n"/>
      <c r="E942" s="26" t="n"/>
      <c r="F942" s="28" t="n"/>
      <c r="G942" s="26" t="n"/>
      <c r="H942" s="26" t="n"/>
      <c r="I942" s="29" t="n"/>
      <c r="J942" s="30" t="n"/>
      <c r="K942" s="30" t="n"/>
      <c r="L942" s="26" t="n"/>
      <c r="M942" s="26" t="n"/>
      <c r="N942" s="27" t="n"/>
      <c r="O942" s="52" t="n"/>
      <c r="P942" s="52" t="n"/>
      <c r="Q942" s="30" t="n"/>
      <c r="R942" s="30" t="n"/>
      <c r="S942" s="30" t="n"/>
      <c r="T942" s="26" t="n"/>
      <c r="U942" s="26" t="n"/>
      <c r="V942" s="28" t="n"/>
      <c r="W942" s="32" t="n"/>
      <c r="X942" s="32" t="n"/>
      <c r="Y942" s="33">
        <f>IFERROR(IF(OR($R942="",$S942=""),"",ROUND(MOD($S942-$R942,1)*1440,0)),"")</f>
        <v/>
      </c>
      <c r="Z942" s="11">
        <f>IFERROR(IF(OR($T942&lt;&gt;"Delivered",$S942="",$K942=""),"",IF($S942&lt;=$K942,"Yes","No")),"")</f>
        <v/>
      </c>
      <c r="AA942" s="33">
        <f>IFERROR(IF(OR($T942&lt;&gt;"Delivered",$S942="",$K942=""),"",ROUND(MAX(0,($S942-$K942)*1440),0)),"")</f>
        <v/>
      </c>
      <c r="AB942" s="53">
        <f>IFERROR(IF(OR($P942="",$O942=""),"",$P942-$O942),"")</f>
        <v/>
      </c>
      <c r="AC942" s="35">
        <f>IFERROR(IF($P942="","",ROUND($P942*'Settings'!$B$6,2)),"")</f>
        <v/>
      </c>
      <c r="AD942" s="35">
        <f>IFERROR(IF($W942="","",MAX(0,$W942-IF($X942="",0,$X942))),"")</f>
        <v/>
      </c>
      <c r="AE942" s="16">
        <f>IFERROR(IF(COUNTA($A942:$X942)=0,"",IF(OR($A942="",$B942="",$C942="",$D942="",$E942="",$F942="",$G942="",$H942="",$I942="",$L942="",$M942="",$N942="",$T942=""),"Missing required field",IF(COUNTIFS($A$4:$A$1000,$A942,$B$4:$B$1000,$B942,$C$4:$C$1000,$C942)&gt;1,"Duplicate route stop",IF(OR($J942="",$K942=""),"Missing delivery window",IF($K942&lt;=$J942,"Invalid delivery window",IF(IFERROR(INDEX('Fleet Roster'!$C$4:$C$103,MATCH($L942,'Fleet Roster'!$A$4:$A$103,0)),"Not found")&lt;&gt;"Active","Driver not active",IF(IFERROR(INDEX('Fleet Roster'!$I$4:$I$103,MATCH($M942,'Fleet Roster'!$E$4:$E$103,0)),"Not found")&lt;&gt;"Active","Vehicle unavailable",IF(AND($T942="Delivered",OR($S942="",$P942="")),"Delivered row incomplete",IF(AND(OR($T942="Attempted",$T942="Exception"),$U942=""),"Missing exception code",IF(OR(NOT(ISNUMBER($N942)),$N942&lt;0,$N942&gt;'Settings'!$B$9),"Invalid package count",IF(OR(NOT(ISNUMBER($O942)),AND($P942&lt;&gt;"",NOT(ISNUMBER($P942))),$O942&lt;0,$O942&gt;'Settings'!$B$10,$P942&lt;0,$P942&gt;'Settings'!$B$10),"Invalid miles",IF($X942&gt;$W942,"COD collected exceeds amount","OK")))))))))))),"Review row")</f>
        <v/>
      </c>
    </row>
    <row r="943">
      <c r="A943" s="51" t="n"/>
      <c r="B943" s="26" t="n"/>
      <c r="C943" s="27" t="n"/>
      <c r="D943" s="26" t="n"/>
      <c r="E943" s="26" t="n"/>
      <c r="F943" s="28" t="n"/>
      <c r="G943" s="26" t="n"/>
      <c r="H943" s="26" t="n"/>
      <c r="I943" s="29" t="n"/>
      <c r="J943" s="30" t="n"/>
      <c r="K943" s="30" t="n"/>
      <c r="L943" s="26" t="n"/>
      <c r="M943" s="26" t="n"/>
      <c r="N943" s="27" t="n"/>
      <c r="O943" s="52" t="n"/>
      <c r="P943" s="52" t="n"/>
      <c r="Q943" s="30" t="n"/>
      <c r="R943" s="30" t="n"/>
      <c r="S943" s="30" t="n"/>
      <c r="T943" s="26" t="n"/>
      <c r="U943" s="26" t="n"/>
      <c r="V943" s="28" t="n"/>
      <c r="W943" s="32" t="n"/>
      <c r="X943" s="32" t="n"/>
      <c r="Y943" s="33">
        <f>IFERROR(IF(OR($R943="",$S943=""),"",ROUND(MOD($S943-$R943,1)*1440,0)),"")</f>
        <v/>
      </c>
      <c r="Z943" s="11">
        <f>IFERROR(IF(OR($T943&lt;&gt;"Delivered",$S943="",$K943=""),"",IF($S943&lt;=$K943,"Yes","No")),"")</f>
        <v/>
      </c>
      <c r="AA943" s="33">
        <f>IFERROR(IF(OR($T943&lt;&gt;"Delivered",$S943="",$K943=""),"",ROUND(MAX(0,($S943-$K943)*1440),0)),"")</f>
        <v/>
      </c>
      <c r="AB943" s="53">
        <f>IFERROR(IF(OR($P943="",$O943=""),"",$P943-$O943),"")</f>
        <v/>
      </c>
      <c r="AC943" s="35">
        <f>IFERROR(IF($P943="","",ROUND($P943*'Settings'!$B$6,2)),"")</f>
        <v/>
      </c>
      <c r="AD943" s="35">
        <f>IFERROR(IF($W943="","",MAX(0,$W943-IF($X943="",0,$X943))),"")</f>
        <v/>
      </c>
      <c r="AE943" s="16">
        <f>IFERROR(IF(COUNTA($A943:$X943)=0,"",IF(OR($A943="",$B943="",$C943="",$D943="",$E943="",$F943="",$G943="",$H943="",$I943="",$L943="",$M943="",$N943="",$T943=""),"Missing required field",IF(COUNTIFS($A$4:$A$1000,$A943,$B$4:$B$1000,$B943,$C$4:$C$1000,$C943)&gt;1,"Duplicate route stop",IF(OR($J943="",$K943=""),"Missing delivery window",IF($K943&lt;=$J943,"Invalid delivery window",IF(IFERROR(INDEX('Fleet Roster'!$C$4:$C$103,MATCH($L943,'Fleet Roster'!$A$4:$A$103,0)),"Not found")&lt;&gt;"Active","Driver not active",IF(IFERROR(INDEX('Fleet Roster'!$I$4:$I$103,MATCH($M943,'Fleet Roster'!$E$4:$E$103,0)),"Not found")&lt;&gt;"Active","Vehicle unavailable",IF(AND($T943="Delivered",OR($S943="",$P943="")),"Delivered row incomplete",IF(AND(OR($T943="Attempted",$T943="Exception"),$U943=""),"Missing exception code",IF(OR(NOT(ISNUMBER($N943)),$N943&lt;0,$N943&gt;'Settings'!$B$9),"Invalid package count",IF(OR(NOT(ISNUMBER($O943)),AND($P943&lt;&gt;"",NOT(ISNUMBER($P943))),$O943&lt;0,$O943&gt;'Settings'!$B$10,$P943&lt;0,$P943&gt;'Settings'!$B$10),"Invalid miles",IF($X943&gt;$W943,"COD collected exceeds amount","OK")))))))))))),"Review row")</f>
        <v/>
      </c>
    </row>
    <row r="944">
      <c r="A944" s="51" t="n"/>
      <c r="B944" s="26" t="n"/>
      <c r="C944" s="27" t="n"/>
      <c r="D944" s="26" t="n"/>
      <c r="E944" s="26" t="n"/>
      <c r="F944" s="28" t="n"/>
      <c r="G944" s="26" t="n"/>
      <c r="H944" s="26" t="n"/>
      <c r="I944" s="29" t="n"/>
      <c r="J944" s="30" t="n"/>
      <c r="K944" s="30" t="n"/>
      <c r="L944" s="26" t="n"/>
      <c r="M944" s="26" t="n"/>
      <c r="N944" s="27" t="n"/>
      <c r="O944" s="52" t="n"/>
      <c r="P944" s="52" t="n"/>
      <c r="Q944" s="30" t="n"/>
      <c r="R944" s="30" t="n"/>
      <c r="S944" s="30" t="n"/>
      <c r="T944" s="26" t="n"/>
      <c r="U944" s="26" t="n"/>
      <c r="V944" s="28" t="n"/>
      <c r="W944" s="32" t="n"/>
      <c r="X944" s="32" t="n"/>
      <c r="Y944" s="33">
        <f>IFERROR(IF(OR($R944="",$S944=""),"",ROUND(MOD($S944-$R944,1)*1440,0)),"")</f>
        <v/>
      </c>
      <c r="Z944" s="11">
        <f>IFERROR(IF(OR($T944&lt;&gt;"Delivered",$S944="",$K944=""),"",IF($S944&lt;=$K944,"Yes","No")),"")</f>
        <v/>
      </c>
      <c r="AA944" s="33">
        <f>IFERROR(IF(OR($T944&lt;&gt;"Delivered",$S944="",$K944=""),"",ROUND(MAX(0,($S944-$K944)*1440),0)),"")</f>
        <v/>
      </c>
      <c r="AB944" s="53">
        <f>IFERROR(IF(OR($P944="",$O944=""),"",$P944-$O944),"")</f>
        <v/>
      </c>
      <c r="AC944" s="35">
        <f>IFERROR(IF($P944="","",ROUND($P944*'Settings'!$B$6,2)),"")</f>
        <v/>
      </c>
      <c r="AD944" s="35">
        <f>IFERROR(IF($W944="","",MAX(0,$W944-IF($X944="",0,$X944))),"")</f>
        <v/>
      </c>
      <c r="AE944" s="16">
        <f>IFERROR(IF(COUNTA($A944:$X944)=0,"",IF(OR($A944="",$B944="",$C944="",$D944="",$E944="",$F944="",$G944="",$H944="",$I944="",$L944="",$M944="",$N944="",$T944=""),"Missing required field",IF(COUNTIFS($A$4:$A$1000,$A944,$B$4:$B$1000,$B944,$C$4:$C$1000,$C944)&gt;1,"Duplicate route stop",IF(OR($J944="",$K944=""),"Missing delivery window",IF($K944&lt;=$J944,"Invalid delivery window",IF(IFERROR(INDEX('Fleet Roster'!$C$4:$C$103,MATCH($L944,'Fleet Roster'!$A$4:$A$103,0)),"Not found")&lt;&gt;"Active","Driver not active",IF(IFERROR(INDEX('Fleet Roster'!$I$4:$I$103,MATCH($M944,'Fleet Roster'!$E$4:$E$103,0)),"Not found")&lt;&gt;"Active","Vehicle unavailable",IF(AND($T944="Delivered",OR($S944="",$P944="")),"Delivered row incomplete",IF(AND(OR($T944="Attempted",$T944="Exception"),$U944=""),"Missing exception code",IF(OR(NOT(ISNUMBER($N944)),$N944&lt;0,$N944&gt;'Settings'!$B$9),"Invalid package count",IF(OR(NOT(ISNUMBER($O944)),AND($P944&lt;&gt;"",NOT(ISNUMBER($P944))),$O944&lt;0,$O944&gt;'Settings'!$B$10,$P944&lt;0,$P944&gt;'Settings'!$B$10),"Invalid miles",IF($X944&gt;$W944,"COD collected exceeds amount","OK")))))))))))),"Review row")</f>
        <v/>
      </c>
    </row>
    <row r="945">
      <c r="A945" s="51" t="n"/>
      <c r="B945" s="26" t="n"/>
      <c r="C945" s="27" t="n"/>
      <c r="D945" s="26" t="n"/>
      <c r="E945" s="26" t="n"/>
      <c r="F945" s="28" t="n"/>
      <c r="G945" s="26" t="n"/>
      <c r="H945" s="26" t="n"/>
      <c r="I945" s="29" t="n"/>
      <c r="J945" s="30" t="n"/>
      <c r="K945" s="30" t="n"/>
      <c r="L945" s="26" t="n"/>
      <c r="M945" s="26" t="n"/>
      <c r="N945" s="27" t="n"/>
      <c r="O945" s="52" t="n"/>
      <c r="P945" s="52" t="n"/>
      <c r="Q945" s="30" t="n"/>
      <c r="R945" s="30" t="n"/>
      <c r="S945" s="30" t="n"/>
      <c r="T945" s="26" t="n"/>
      <c r="U945" s="26" t="n"/>
      <c r="V945" s="28" t="n"/>
      <c r="W945" s="32" t="n"/>
      <c r="X945" s="32" t="n"/>
      <c r="Y945" s="33">
        <f>IFERROR(IF(OR($R945="",$S945=""),"",ROUND(MOD($S945-$R945,1)*1440,0)),"")</f>
        <v/>
      </c>
      <c r="Z945" s="11">
        <f>IFERROR(IF(OR($T945&lt;&gt;"Delivered",$S945="",$K945=""),"",IF($S945&lt;=$K945,"Yes","No")),"")</f>
        <v/>
      </c>
      <c r="AA945" s="33">
        <f>IFERROR(IF(OR($T945&lt;&gt;"Delivered",$S945="",$K945=""),"",ROUND(MAX(0,($S945-$K945)*1440),0)),"")</f>
        <v/>
      </c>
      <c r="AB945" s="53">
        <f>IFERROR(IF(OR($P945="",$O945=""),"",$P945-$O945),"")</f>
        <v/>
      </c>
      <c r="AC945" s="35">
        <f>IFERROR(IF($P945="","",ROUND($P945*'Settings'!$B$6,2)),"")</f>
        <v/>
      </c>
      <c r="AD945" s="35">
        <f>IFERROR(IF($W945="","",MAX(0,$W945-IF($X945="",0,$X945))),"")</f>
        <v/>
      </c>
      <c r="AE945" s="16">
        <f>IFERROR(IF(COUNTA($A945:$X945)=0,"",IF(OR($A945="",$B945="",$C945="",$D945="",$E945="",$F945="",$G945="",$H945="",$I945="",$L945="",$M945="",$N945="",$T945=""),"Missing required field",IF(COUNTIFS($A$4:$A$1000,$A945,$B$4:$B$1000,$B945,$C$4:$C$1000,$C945)&gt;1,"Duplicate route stop",IF(OR($J945="",$K945=""),"Missing delivery window",IF($K945&lt;=$J945,"Invalid delivery window",IF(IFERROR(INDEX('Fleet Roster'!$C$4:$C$103,MATCH($L945,'Fleet Roster'!$A$4:$A$103,0)),"Not found")&lt;&gt;"Active","Driver not active",IF(IFERROR(INDEX('Fleet Roster'!$I$4:$I$103,MATCH($M945,'Fleet Roster'!$E$4:$E$103,0)),"Not found")&lt;&gt;"Active","Vehicle unavailable",IF(AND($T945="Delivered",OR($S945="",$P945="")),"Delivered row incomplete",IF(AND(OR($T945="Attempted",$T945="Exception"),$U945=""),"Missing exception code",IF(OR(NOT(ISNUMBER($N945)),$N945&lt;0,$N945&gt;'Settings'!$B$9),"Invalid package count",IF(OR(NOT(ISNUMBER($O945)),AND($P945&lt;&gt;"",NOT(ISNUMBER($P945))),$O945&lt;0,$O945&gt;'Settings'!$B$10,$P945&lt;0,$P945&gt;'Settings'!$B$10),"Invalid miles",IF($X945&gt;$W945,"COD collected exceeds amount","OK")))))))))))),"Review row")</f>
        <v/>
      </c>
    </row>
    <row r="946">
      <c r="A946" s="51" t="n"/>
      <c r="B946" s="26" t="n"/>
      <c r="C946" s="27" t="n"/>
      <c r="D946" s="26" t="n"/>
      <c r="E946" s="26" t="n"/>
      <c r="F946" s="28" t="n"/>
      <c r="G946" s="26" t="n"/>
      <c r="H946" s="26" t="n"/>
      <c r="I946" s="29" t="n"/>
      <c r="J946" s="30" t="n"/>
      <c r="K946" s="30" t="n"/>
      <c r="L946" s="26" t="n"/>
      <c r="M946" s="26" t="n"/>
      <c r="N946" s="27" t="n"/>
      <c r="O946" s="52" t="n"/>
      <c r="P946" s="52" t="n"/>
      <c r="Q946" s="30" t="n"/>
      <c r="R946" s="30" t="n"/>
      <c r="S946" s="30" t="n"/>
      <c r="T946" s="26" t="n"/>
      <c r="U946" s="26" t="n"/>
      <c r="V946" s="28" t="n"/>
      <c r="W946" s="32" t="n"/>
      <c r="X946" s="32" t="n"/>
      <c r="Y946" s="33">
        <f>IFERROR(IF(OR($R946="",$S946=""),"",ROUND(MOD($S946-$R946,1)*1440,0)),"")</f>
        <v/>
      </c>
      <c r="Z946" s="11">
        <f>IFERROR(IF(OR($T946&lt;&gt;"Delivered",$S946="",$K946=""),"",IF($S946&lt;=$K946,"Yes","No")),"")</f>
        <v/>
      </c>
      <c r="AA946" s="33">
        <f>IFERROR(IF(OR($T946&lt;&gt;"Delivered",$S946="",$K946=""),"",ROUND(MAX(0,($S946-$K946)*1440),0)),"")</f>
        <v/>
      </c>
      <c r="AB946" s="53">
        <f>IFERROR(IF(OR($P946="",$O946=""),"",$P946-$O946),"")</f>
        <v/>
      </c>
      <c r="AC946" s="35">
        <f>IFERROR(IF($P946="","",ROUND($P946*'Settings'!$B$6,2)),"")</f>
        <v/>
      </c>
      <c r="AD946" s="35">
        <f>IFERROR(IF($W946="","",MAX(0,$W946-IF($X946="",0,$X946))),"")</f>
        <v/>
      </c>
      <c r="AE946" s="16">
        <f>IFERROR(IF(COUNTA($A946:$X946)=0,"",IF(OR($A946="",$B946="",$C946="",$D946="",$E946="",$F946="",$G946="",$H946="",$I946="",$L946="",$M946="",$N946="",$T946=""),"Missing required field",IF(COUNTIFS($A$4:$A$1000,$A946,$B$4:$B$1000,$B946,$C$4:$C$1000,$C946)&gt;1,"Duplicate route stop",IF(OR($J946="",$K946=""),"Missing delivery window",IF($K946&lt;=$J946,"Invalid delivery window",IF(IFERROR(INDEX('Fleet Roster'!$C$4:$C$103,MATCH($L946,'Fleet Roster'!$A$4:$A$103,0)),"Not found")&lt;&gt;"Active","Driver not active",IF(IFERROR(INDEX('Fleet Roster'!$I$4:$I$103,MATCH($M946,'Fleet Roster'!$E$4:$E$103,0)),"Not found")&lt;&gt;"Active","Vehicle unavailable",IF(AND($T946="Delivered",OR($S946="",$P946="")),"Delivered row incomplete",IF(AND(OR($T946="Attempted",$T946="Exception"),$U946=""),"Missing exception code",IF(OR(NOT(ISNUMBER($N946)),$N946&lt;0,$N946&gt;'Settings'!$B$9),"Invalid package count",IF(OR(NOT(ISNUMBER($O946)),AND($P946&lt;&gt;"",NOT(ISNUMBER($P946))),$O946&lt;0,$O946&gt;'Settings'!$B$10,$P946&lt;0,$P946&gt;'Settings'!$B$10),"Invalid miles",IF($X946&gt;$W946,"COD collected exceeds amount","OK")))))))))))),"Review row")</f>
        <v/>
      </c>
    </row>
    <row r="947">
      <c r="A947" s="51" t="n"/>
      <c r="B947" s="26" t="n"/>
      <c r="C947" s="27" t="n"/>
      <c r="D947" s="26" t="n"/>
      <c r="E947" s="26" t="n"/>
      <c r="F947" s="28" t="n"/>
      <c r="G947" s="26" t="n"/>
      <c r="H947" s="26" t="n"/>
      <c r="I947" s="29" t="n"/>
      <c r="J947" s="30" t="n"/>
      <c r="K947" s="30" t="n"/>
      <c r="L947" s="26" t="n"/>
      <c r="M947" s="26" t="n"/>
      <c r="N947" s="27" t="n"/>
      <c r="O947" s="52" t="n"/>
      <c r="P947" s="52" t="n"/>
      <c r="Q947" s="30" t="n"/>
      <c r="R947" s="30" t="n"/>
      <c r="S947" s="30" t="n"/>
      <c r="T947" s="26" t="n"/>
      <c r="U947" s="26" t="n"/>
      <c r="V947" s="28" t="n"/>
      <c r="W947" s="32" t="n"/>
      <c r="X947" s="32" t="n"/>
      <c r="Y947" s="33">
        <f>IFERROR(IF(OR($R947="",$S947=""),"",ROUND(MOD($S947-$R947,1)*1440,0)),"")</f>
        <v/>
      </c>
      <c r="Z947" s="11">
        <f>IFERROR(IF(OR($T947&lt;&gt;"Delivered",$S947="",$K947=""),"",IF($S947&lt;=$K947,"Yes","No")),"")</f>
        <v/>
      </c>
      <c r="AA947" s="33">
        <f>IFERROR(IF(OR($T947&lt;&gt;"Delivered",$S947="",$K947=""),"",ROUND(MAX(0,($S947-$K947)*1440),0)),"")</f>
        <v/>
      </c>
      <c r="AB947" s="53">
        <f>IFERROR(IF(OR($P947="",$O947=""),"",$P947-$O947),"")</f>
        <v/>
      </c>
      <c r="AC947" s="35">
        <f>IFERROR(IF($P947="","",ROUND($P947*'Settings'!$B$6,2)),"")</f>
        <v/>
      </c>
      <c r="AD947" s="35">
        <f>IFERROR(IF($W947="","",MAX(0,$W947-IF($X947="",0,$X947))),"")</f>
        <v/>
      </c>
      <c r="AE947" s="16">
        <f>IFERROR(IF(COUNTA($A947:$X947)=0,"",IF(OR($A947="",$B947="",$C947="",$D947="",$E947="",$F947="",$G947="",$H947="",$I947="",$L947="",$M947="",$N947="",$T947=""),"Missing required field",IF(COUNTIFS($A$4:$A$1000,$A947,$B$4:$B$1000,$B947,$C$4:$C$1000,$C947)&gt;1,"Duplicate route stop",IF(OR($J947="",$K947=""),"Missing delivery window",IF($K947&lt;=$J947,"Invalid delivery window",IF(IFERROR(INDEX('Fleet Roster'!$C$4:$C$103,MATCH($L947,'Fleet Roster'!$A$4:$A$103,0)),"Not found")&lt;&gt;"Active","Driver not active",IF(IFERROR(INDEX('Fleet Roster'!$I$4:$I$103,MATCH($M947,'Fleet Roster'!$E$4:$E$103,0)),"Not found")&lt;&gt;"Active","Vehicle unavailable",IF(AND($T947="Delivered",OR($S947="",$P947="")),"Delivered row incomplete",IF(AND(OR($T947="Attempted",$T947="Exception"),$U947=""),"Missing exception code",IF(OR(NOT(ISNUMBER($N947)),$N947&lt;0,$N947&gt;'Settings'!$B$9),"Invalid package count",IF(OR(NOT(ISNUMBER($O947)),AND($P947&lt;&gt;"",NOT(ISNUMBER($P947))),$O947&lt;0,$O947&gt;'Settings'!$B$10,$P947&lt;0,$P947&gt;'Settings'!$B$10),"Invalid miles",IF($X947&gt;$W947,"COD collected exceeds amount","OK")))))))))))),"Review row")</f>
        <v/>
      </c>
    </row>
    <row r="948">
      <c r="A948" s="51" t="n"/>
      <c r="B948" s="26" t="n"/>
      <c r="C948" s="27" t="n"/>
      <c r="D948" s="26" t="n"/>
      <c r="E948" s="26" t="n"/>
      <c r="F948" s="28" t="n"/>
      <c r="G948" s="26" t="n"/>
      <c r="H948" s="26" t="n"/>
      <c r="I948" s="29" t="n"/>
      <c r="J948" s="30" t="n"/>
      <c r="K948" s="30" t="n"/>
      <c r="L948" s="26" t="n"/>
      <c r="M948" s="26" t="n"/>
      <c r="N948" s="27" t="n"/>
      <c r="O948" s="52" t="n"/>
      <c r="P948" s="52" t="n"/>
      <c r="Q948" s="30" t="n"/>
      <c r="R948" s="30" t="n"/>
      <c r="S948" s="30" t="n"/>
      <c r="T948" s="26" t="n"/>
      <c r="U948" s="26" t="n"/>
      <c r="V948" s="28" t="n"/>
      <c r="W948" s="32" t="n"/>
      <c r="X948" s="32" t="n"/>
      <c r="Y948" s="33">
        <f>IFERROR(IF(OR($R948="",$S948=""),"",ROUND(MOD($S948-$R948,1)*1440,0)),"")</f>
        <v/>
      </c>
      <c r="Z948" s="11">
        <f>IFERROR(IF(OR($T948&lt;&gt;"Delivered",$S948="",$K948=""),"",IF($S948&lt;=$K948,"Yes","No")),"")</f>
        <v/>
      </c>
      <c r="AA948" s="33">
        <f>IFERROR(IF(OR($T948&lt;&gt;"Delivered",$S948="",$K948=""),"",ROUND(MAX(0,($S948-$K948)*1440),0)),"")</f>
        <v/>
      </c>
      <c r="AB948" s="53">
        <f>IFERROR(IF(OR($P948="",$O948=""),"",$P948-$O948),"")</f>
        <v/>
      </c>
      <c r="AC948" s="35">
        <f>IFERROR(IF($P948="","",ROUND($P948*'Settings'!$B$6,2)),"")</f>
        <v/>
      </c>
      <c r="AD948" s="35">
        <f>IFERROR(IF($W948="","",MAX(0,$W948-IF($X948="",0,$X948))),"")</f>
        <v/>
      </c>
      <c r="AE948" s="16">
        <f>IFERROR(IF(COUNTA($A948:$X948)=0,"",IF(OR($A948="",$B948="",$C948="",$D948="",$E948="",$F948="",$G948="",$H948="",$I948="",$L948="",$M948="",$N948="",$T948=""),"Missing required field",IF(COUNTIFS($A$4:$A$1000,$A948,$B$4:$B$1000,$B948,$C$4:$C$1000,$C948)&gt;1,"Duplicate route stop",IF(OR($J948="",$K948=""),"Missing delivery window",IF($K948&lt;=$J948,"Invalid delivery window",IF(IFERROR(INDEX('Fleet Roster'!$C$4:$C$103,MATCH($L948,'Fleet Roster'!$A$4:$A$103,0)),"Not found")&lt;&gt;"Active","Driver not active",IF(IFERROR(INDEX('Fleet Roster'!$I$4:$I$103,MATCH($M948,'Fleet Roster'!$E$4:$E$103,0)),"Not found")&lt;&gt;"Active","Vehicle unavailable",IF(AND($T948="Delivered",OR($S948="",$P948="")),"Delivered row incomplete",IF(AND(OR($T948="Attempted",$T948="Exception"),$U948=""),"Missing exception code",IF(OR(NOT(ISNUMBER($N948)),$N948&lt;0,$N948&gt;'Settings'!$B$9),"Invalid package count",IF(OR(NOT(ISNUMBER($O948)),AND($P948&lt;&gt;"",NOT(ISNUMBER($P948))),$O948&lt;0,$O948&gt;'Settings'!$B$10,$P948&lt;0,$P948&gt;'Settings'!$B$10),"Invalid miles",IF($X948&gt;$W948,"COD collected exceeds amount","OK")))))))))))),"Review row")</f>
        <v/>
      </c>
    </row>
    <row r="949">
      <c r="A949" s="51" t="n"/>
      <c r="B949" s="26" t="n"/>
      <c r="C949" s="27" t="n"/>
      <c r="D949" s="26" t="n"/>
      <c r="E949" s="26" t="n"/>
      <c r="F949" s="28" t="n"/>
      <c r="G949" s="26" t="n"/>
      <c r="H949" s="26" t="n"/>
      <c r="I949" s="29" t="n"/>
      <c r="J949" s="30" t="n"/>
      <c r="K949" s="30" t="n"/>
      <c r="L949" s="26" t="n"/>
      <c r="M949" s="26" t="n"/>
      <c r="N949" s="27" t="n"/>
      <c r="O949" s="52" t="n"/>
      <c r="P949" s="52" t="n"/>
      <c r="Q949" s="30" t="n"/>
      <c r="R949" s="30" t="n"/>
      <c r="S949" s="30" t="n"/>
      <c r="T949" s="26" t="n"/>
      <c r="U949" s="26" t="n"/>
      <c r="V949" s="28" t="n"/>
      <c r="W949" s="32" t="n"/>
      <c r="X949" s="32" t="n"/>
      <c r="Y949" s="33">
        <f>IFERROR(IF(OR($R949="",$S949=""),"",ROUND(MOD($S949-$R949,1)*1440,0)),"")</f>
        <v/>
      </c>
      <c r="Z949" s="11">
        <f>IFERROR(IF(OR($T949&lt;&gt;"Delivered",$S949="",$K949=""),"",IF($S949&lt;=$K949,"Yes","No")),"")</f>
        <v/>
      </c>
      <c r="AA949" s="33">
        <f>IFERROR(IF(OR($T949&lt;&gt;"Delivered",$S949="",$K949=""),"",ROUND(MAX(0,($S949-$K949)*1440),0)),"")</f>
        <v/>
      </c>
      <c r="AB949" s="53">
        <f>IFERROR(IF(OR($P949="",$O949=""),"",$P949-$O949),"")</f>
        <v/>
      </c>
      <c r="AC949" s="35">
        <f>IFERROR(IF($P949="","",ROUND($P949*'Settings'!$B$6,2)),"")</f>
        <v/>
      </c>
      <c r="AD949" s="35">
        <f>IFERROR(IF($W949="","",MAX(0,$W949-IF($X949="",0,$X949))),"")</f>
        <v/>
      </c>
      <c r="AE949" s="16">
        <f>IFERROR(IF(COUNTA($A949:$X949)=0,"",IF(OR($A949="",$B949="",$C949="",$D949="",$E949="",$F949="",$G949="",$H949="",$I949="",$L949="",$M949="",$N949="",$T949=""),"Missing required field",IF(COUNTIFS($A$4:$A$1000,$A949,$B$4:$B$1000,$B949,$C$4:$C$1000,$C949)&gt;1,"Duplicate route stop",IF(OR($J949="",$K949=""),"Missing delivery window",IF($K949&lt;=$J949,"Invalid delivery window",IF(IFERROR(INDEX('Fleet Roster'!$C$4:$C$103,MATCH($L949,'Fleet Roster'!$A$4:$A$103,0)),"Not found")&lt;&gt;"Active","Driver not active",IF(IFERROR(INDEX('Fleet Roster'!$I$4:$I$103,MATCH($M949,'Fleet Roster'!$E$4:$E$103,0)),"Not found")&lt;&gt;"Active","Vehicle unavailable",IF(AND($T949="Delivered",OR($S949="",$P949="")),"Delivered row incomplete",IF(AND(OR($T949="Attempted",$T949="Exception"),$U949=""),"Missing exception code",IF(OR(NOT(ISNUMBER($N949)),$N949&lt;0,$N949&gt;'Settings'!$B$9),"Invalid package count",IF(OR(NOT(ISNUMBER($O949)),AND($P949&lt;&gt;"",NOT(ISNUMBER($P949))),$O949&lt;0,$O949&gt;'Settings'!$B$10,$P949&lt;0,$P949&gt;'Settings'!$B$10),"Invalid miles",IF($X949&gt;$W949,"COD collected exceeds amount","OK")))))))))))),"Review row")</f>
        <v/>
      </c>
    </row>
    <row r="950">
      <c r="A950" s="51" t="n"/>
      <c r="B950" s="26" t="n"/>
      <c r="C950" s="27" t="n"/>
      <c r="D950" s="26" t="n"/>
      <c r="E950" s="26" t="n"/>
      <c r="F950" s="28" t="n"/>
      <c r="G950" s="26" t="n"/>
      <c r="H950" s="26" t="n"/>
      <c r="I950" s="29" t="n"/>
      <c r="J950" s="30" t="n"/>
      <c r="K950" s="30" t="n"/>
      <c r="L950" s="26" t="n"/>
      <c r="M950" s="26" t="n"/>
      <c r="N950" s="27" t="n"/>
      <c r="O950" s="52" t="n"/>
      <c r="P950" s="52" t="n"/>
      <c r="Q950" s="30" t="n"/>
      <c r="R950" s="30" t="n"/>
      <c r="S950" s="30" t="n"/>
      <c r="T950" s="26" t="n"/>
      <c r="U950" s="26" t="n"/>
      <c r="V950" s="28" t="n"/>
      <c r="W950" s="32" t="n"/>
      <c r="X950" s="32" t="n"/>
      <c r="Y950" s="33">
        <f>IFERROR(IF(OR($R950="",$S950=""),"",ROUND(MOD($S950-$R950,1)*1440,0)),"")</f>
        <v/>
      </c>
      <c r="Z950" s="11">
        <f>IFERROR(IF(OR($T950&lt;&gt;"Delivered",$S950="",$K950=""),"",IF($S950&lt;=$K950,"Yes","No")),"")</f>
        <v/>
      </c>
      <c r="AA950" s="33">
        <f>IFERROR(IF(OR($T950&lt;&gt;"Delivered",$S950="",$K950=""),"",ROUND(MAX(0,($S950-$K950)*1440),0)),"")</f>
        <v/>
      </c>
      <c r="AB950" s="53">
        <f>IFERROR(IF(OR($P950="",$O950=""),"",$P950-$O950),"")</f>
        <v/>
      </c>
      <c r="AC950" s="35">
        <f>IFERROR(IF($P950="","",ROUND($P950*'Settings'!$B$6,2)),"")</f>
        <v/>
      </c>
      <c r="AD950" s="35">
        <f>IFERROR(IF($W950="","",MAX(0,$W950-IF($X950="",0,$X950))),"")</f>
        <v/>
      </c>
      <c r="AE950" s="16">
        <f>IFERROR(IF(COUNTA($A950:$X950)=0,"",IF(OR($A950="",$B950="",$C950="",$D950="",$E950="",$F950="",$G950="",$H950="",$I950="",$L950="",$M950="",$N950="",$T950=""),"Missing required field",IF(COUNTIFS($A$4:$A$1000,$A950,$B$4:$B$1000,$B950,$C$4:$C$1000,$C950)&gt;1,"Duplicate route stop",IF(OR($J950="",$K950=""),"Missing delivery window",IF($K950&lt;=$J950,"Invalid delivery window",IF(IFERROR(INDEX('Fleet Roster'!$C$4:$C$103,MATCH($L950,'Fleet Roster'!$A$4:$A$103,0)),"Not found")&lt;&gt;"Active","Driver not active",IF(IFERROR(INDEX('Fleet Roster'!$I$4:$I$103,MATCH($M950,'Fleet Roster'!$E$4:$E$103,0)),"Not found")&lt;&gt;"Active","Vehicle unavailable",IF(AND($T950="Delivered",OR($S950="",$P950="")),"Delivered row incomplete",IF(AND(OR($T950="Attempted",$T950="Exception"),$U950=""),"Missing exception code",IF(OR(NOT(ISNUMBER($N950)),$N950&lt;0,$N950&gt;'Settings'!$B$9),"Invalid package count",IF(OR(NOT(ISNUMBER($O950)),AND($P950&lt;&gt;"",NOT(ISNUMBER($P950))),$O950&lt;0,$O950&gt;'Settings'!$B$10,$P950&lt;0,$P950&gt;'Settings'!$B$10),"Invalid miles",IF($X950&gt;$W950,"COD collected exceeds amount","OK")))))))))))),"Review row")</f>
        <v/>
      </c>
    </row>
    <row r="951">
      <c r="A951" s="51" t="n"/>
      <c r="B951" s="26" t="n"/>
      <c r="C951" s="27" t="n"/>
      <c r="D951" s="26" t="n"/>
      <c r="E951" s="26" t="n"/>
      <c r="F951" s="28" t="n"/>
      <c r="G951" s="26" t="n"/>
      <c r="H951" s="26" t="n"/>
      <c r="I951" s="29" t="n"/>
      <c r="J951" s="30" t="n"/>
      <c r="K951" s="30" t="n"/>
      <c r="L951" s="26" t="n"/>
      <c r="M951" s="26" t="n"/>
      <c r="N951" s="27" t="n"/>
      <c r="O951" s="52" t="n"/>
      <c r="P951" s="52" t="n"/>
      <c r="Q951" s="30" t="n"/>
      <c r="R951" s="30" t="n"/>
      <c r="S951" s="30" t="n"/>
      <c r="T951" s="26" t="n"/>
      <c r="U951" s="26" t="n"/>
      <c r="V951" s="28" t="n"/>
      <c r="W951" s="32" t="n"/>
      <c r="X951" s="32" t="n"/>
      <c r="Y951" s="33">
        <f>IFERROR(IF(OR($R951="",$S951=""),"",ROUND(MOD($S951-$R951,1)*1440,0)),"")</f>
        <v/>
      </c>
      <c r="Z951" s="11">
        <f>IFERROR(IF(OR($T951&lt;&gt;"Delivered",$S951="",$K951=""),"",IF($S951&lt;=$K951,"Yes","No")),"")</f>
        <v/>
      </c>
      <c r="AA951" s="33">
        <f>IFERROR(IF(OR($T951&lt;&gt;"Delivered",$S951="",$K951=""),"",ROUND(MAX(0,($S951-$K951)*1440),0)),"")</f>
        <v/>
      </c>
      <c r="AB951" s="53">
        <f>IFERROR(IF(OR($P951="",$O951=""),"",$P951-$O951),"")</f>
        <v/>
      </c>
      <c r="AC951" s="35">
        <f>IFERROR(IF($P951="","",ROUND($P951*'Settings'!$B$6,2)),"")</f>
        <v/>
      </c>
      <c r="AD951" s="35">
        <f>IFERROR(IF($W951="","",MAX(0,$W951-IF($X951="",0,$X951))),"")</f>
        <v/>
      </c>
      <c r="AE951" s="16">
        <f>IFERROR(IF(COUNTA($A951:$X951)=0,"",IF(OR($A951="",$B951="",$C951="",$D951="",$E951="",$F951="",$G951="",$H951="",$I951="",$L951="",$M951="",$N951="",$T951=""),"Missing required field",IF(COUNTIFS($A$4:$A$1000,$A951,$B$4:$B$1000,$B951,$C$4:$C$1000,$C951)&gt;1,"Duplicate route stop",IF(OR($J951="",$K951=""),"Missing delivery window",IF($K951&lt;=$J951,"Invalid delivery window",IF(IFERROR(INDEX('Fleet Roster'!$C$4:$C$103,MATCH($L951,'Fleet Roster'!$A$4:$A$103,0)),"Not found")&lt;&gt;"Active","Driver not active",IF(IFERROR(INDEX('Fleet Roster'!$I$4:$I$103,MATCH($M951,'Fleet Roster'!$E$4:$E$103,0)),"Not found")&lt;&gt;"Active","Vehicle unavailable",IF(AND($T951="Delivered",OR($S951="",$P951="")),"Delivered row incomplete",IF(AND(OR($T951="Attempted",$T951="Exception"),$U951=""),"Missing exception code",IF(OR(NOT(ISNUMBER($N951)),$N951&lt;0,$N951&gt;'Settings'!$B$9),"Invalid package count",IF(OR(NOT(ISNUMBER($O951)),AND($P951&lt;&gt;"",NOT(ISNUMBER($P951))),$O951&lt;0,$O951&gt;'Settings'!$B$10,$P951&lt;0,$P951&gt;'Settings'!$B$10),"Invalid miles",IF($X951&gt;$W951,"COD collected exceeds amount","OK")))))))))))),"Review row")</f>
        <v/>
      </c>
    </row>
    <row r="952">
      <c r="A952" s="51" t="n"/>
      <c r="B952" s="26" t="n"/>
      <c r="C952" s="27" t="n"/>
      <c r="D952" s="26" t="n"/>
      <c r="E952" s="26" t="n"/>
      <c r="F952" s="28" t="n"/>
      <c r="G952" s="26" t="n"/>
      <c r="H952" s="26" t="n"/>
      <c r="I952" s="29" t="n"/>
      <c r="J952" s="30" t="n"/>
      <c r="K952" s="30" t="n"/>
      <c r="L952" s="26" t="n"/>
      <c r="M952" s="26" t="n"/>
      <c r="N952" s="27" t="n"/>
      <c r="O952" s="52" t="n"/>
      <c r="P952" s="52" t="n"/>
      <c r="Q952" s="30" t="n"/>
      <c r="R952" s="30" t="n"/>
      <c r="S952" s="30" t="n"/>
      <c r="T952" s="26" t="n"/>
      <c r="U952" s="26" t="n"/>
      <c r="V952" s="28" t="n"/>
      <c r="W952" s="32" t="n"/>
      <c r="X952" s="32" t="n"/>
      <c r="Y952" s="33">
        <f>IFERROR(IF(OR($R952="",$S952=""),"",ROUND(MOD($S952-$R952,1)*1440,0)),"")</f>
        <v/>
      </c>
      <c r="Z952" s="11">
        <f>IFERROR(IF(OR($T952&lt;&gt;"Delivered",$S952="",$K952=""),"",IF($S952&lt;=$K952,"Yes","No")),"")</f>
        <v/>
      </c>
      <c r="AA952" s="33">
        <f>IFERROR(IF(OR($T952&lt;&gt;"Delivered",$S952="",$K952=""),"",ROUND(MAX(0,($S952-$K952)*1440),0)),"")</f>
        <v/>
      </c>
      <c r="AB952" s="53">
        <f>IFERROR(IF(OR($P952="",$O952=""),"",$P952-$O952),"")</f>
        <v/>
      </c>
      <c r="AC952" s="35">
        <f>IFERROR(IF($P952="","",ROUND($P952*'Settings'!$B$6,2)),"")</f>
        <v/>
      </c>
      <c r="AD952" s="35">
        <f>IFERROR(IF($W952="","",MAX(0,$W952-IF($X952="",0,$X952))),"")</f>
        <v/>
      </c>
      <c r="AE952" s="16">
        <f>IFERROR(IF(COUNTA($A952:$X952)=0,"",IF(OR($A952="",$B952="",$C952="",$D952="",$E952="",$F952="",$G952="",$H952="",$I952="",$L952="",$M952="",$N952="",$T952=""),"Missing required field",IF(COUNTIFS($A$4:$A$1000,$A952,$B$4:$B$1000,$B952,$C$4:$C$1000,$C952)&gt;1,"Duplicate route stop",IF(OR($J952="",$K952=""),"Missing delivery window",IF($K952&lt;=$J952,"Invalid delivery window",IF(IFERROR(INDEX('Fleet Roster'!$C$4:$C$103,MATCH($L952,'Fleet Roster'!$A$4:$A$103,0)),"Not found")&lt;&gt;"Active","Driver not active",IF(IFERROR(INDEX('Fleet Roster'!$I$4:$I$103,MATCH($M952,'Fleet Roster'!$E$4:$E$103,0)),"Not found")&lt;&gt;"Active","Vehicle unavailable",IF(AND($T952="Delivered",OR($S952="",$P952="")),"Delivered row incomplete",IF(AND(OR($T952="Attempted",$T952="Exception"),$U952=""),"Missing exception code",IF(OR(NOT(ISNUMBER($N952)),$N952&lt;0,$N952&gt;'Settings'!$B$9),"Invalid package count",IF(OR(NOT(ISNUMBER($O952)),AND($P952&lt;&gt;"",NOT(ISNUMBER($P952))),$O952&lt;0,$O952&gt;'Settings'!$B$10,$P952&lt;0,$P952&gt;'Settings'!$B$10),"Invalid miles",IF($X952&gt;$W952,"COD collected exceeds amount","OK")))))))))))),"Review row")</f>
        <v/>
      </c>
    </row>
    <row r="953">
      <c r="A953" s="51" t="n"/>
      <c r="B953" s="26" t="n"/>
      <c r="C953" s="27" t="n"/>
      <c r="D953" s="26" t="n"/>
      <c r="E953" s="26" t="n"/>
      <c r="F953" s="28" t="n"/>
      <c r="G953" s="26" t="n"/>
      <c r="H953" s="26" t="n"/>
      <c r="I953" s="29" t="n"/>
      <c r="J953" s="30" t="n"/>
      <c r="K953" s="30" t="n"/>
      <c r="L953" s="26" t="n"/>
      <c r="M953" s="26" t="n"/>
      <c r="N953" s="27" t="n"/>
      <c r="O953" s="52" t="n"/>
      <c r="P953" s="52" t="n"/>
      <c r="Q953" s="30" t="n"/>
      <c r="R953" s="30" t="n"/>
      <c r="S953" s="30" t="n"/>
      <c r="T953" s="26" t="n"/>
      <c r="U953" s="26" t="n"/>
      <c r="V953" s="28" t="n"/>
      <c r="W953" s="32" t="n"/>
      <c r="X953" s="32" t="n"/>
      <c r="Y953" s="33">
        <f>IFERROR(IF(OR($R953="",$S953=""),"",ROUND(MOD($S953-$R953,1)*1440,0)),"")</f>
        <v/>
      </c>
      <c r="Z953" s="11">
        <f>IFERROR(IF(OR($T953&lt;&gt;"Delivered",$S953="",$K953=""),"",IF($S953&lt;=$K953,"Yes","No")),"")</f>
        <v/>
      </c>
      <c r="AA953" s="33">
        <f>IFERROR(IF(OR($T953&lt;&gt;"Delivered",$S953="",$K953=""),"",ROUND(MAX(0,($S953-$K953)*1440),0)),"")</f>
        <v/>
      </c>
      <c r="AB953" s="53">
        <f>IFERROR(IF(OR($P953="",$O953=""),"",$P953-$O953),"")</f>
        <v/>
      </c>
      <c r="AC953" s="35">
        <f>IFERROR(IF($P953="","",ROUND($P953*'Settings'!$B$6,2)),"")</f>
        <v/>
      </c>
      <c r="AD953" s="35">
        <f>IFERROR(IF($W953="","",MAX(0,$W953-IF($X953="",0,$X953))),"")</f>
        <v/>
      </c>
      <c r="AE953" s="16">
        <f>IFERROR(IF(COUNTA($A953:$X953)=0,"",IF(OR($A953="",$B953="",$C953="",$D953="",$E953="",$F953="",$G953="",$H953="",$I953="",$L953="",$M953="",$N953="",$T953=""),"Missing required field",IF(COUNTIFS($A$4:$A$1000,$A953,$B$4:$B$1000,$B953,$C$4:$C$1000,$C953)&gt;1,"Duplicate route stop",IF(OR($J953="",$K953=""),"Missing delivery window",IF($K953&lt;=$J953,"Invalid delivery window",IF(IFERROR(INDEX('Fleet Roster'!$C$4:$C$103,MATCH($L953,'Fleet Roster'!$A$4:$A$103,0)),"Not found")&lt;&gt;"Active","Driver not active",IF(IFERROR(INDEX('Fleet Roster'!$I$4:$I$103,MATCH($M953,'Fleet Roster'!$E$4:$E$103,0)),"Not found")&lt;&gt;"Active","Vehicle unavailable",IF(AND($T953="Delivered",OR($S953="",$P953="")),"Delivered row incomplete",IF(AND(OR($T953="Attempted",$T953="Exception"),$U953=""),"Missing exception code",IF(OR(NOT(ISNUMBER($N953)),$N953&lt;0,$N953&gt;'Settings'!$B$9),"Invalid package count",IF(OR(NOT(ISNUMBER($O953)),AND($P953&lt;&gt;"",NOT(ISNUMBER($P953))),$O953&lt;0,$O953&gt;'Settings'!$B$10,$P953&lt;0,$P953&gt;'Settings'!$B$10),"Invalid miles",IF($X953&gt;$W953,"COD collected exceeds amount","OK")))))))))))),"Review row")</f>
        <v/>
      </c>
    </row>
    <row r="954">
      <c r="A954" s="51" t="n"/>
      <c r="B954" s="26" t="n"/>
      <c r="C954" s="27" t="n"/>
      <c r="D954" s="26" t="n"/>
      <c r="E954" s="26" t="n"/>
      <c r="F954" s="28" t="n"/>
      <c r="G954" s="26" t="n"/>
      <c r="H954" s="26" t="n"/>
      <c r="I954" s="29" t="n"/>
      <c r="J954" s="30" t="n"/>
      <c r="K954" s="30" t="n"/>
      <c r="L954" s="26" t="n"/>
      <c r="M954" s="26" t="n"/>
      <c r="N954" s="27" t="n"/>
      <c r="O954" s="52" t="n"/>
      <c r="P954" s="52" t="n"/>
      <c r="Q954" s="30" t="n"/>
      <c r="R954" s="30" t="n"/>
      <c r="S954" s="30" t="n"/>
      <c r="T954" s="26" t="n"/>
      <c r="U954" s="26" t="n"/>
      <c r="V954" s="28" t="n"/>
      <c r="W954" s="32" t="n"/>
      <c r="X954" s="32" t="n"/>
      <c r="Y954" s="33">
        <f>IFERROR(IF(OR($R954="",$S954=""),"",ROUND(MOD($S954-$R954,1)*1440,0)),"")</f>
        <v/>
      </c>
      <c r="Z954" s="11">
        <f>IFERROR(IF(OR($T954&lt;&gt;"Delivered",$S954="",$K954=""),"",IF($S954&lt;=$K954,"Yes","No")),"")</f>
        <v/>
      </c>
      <c r="AA954" s="33">
        <f>IFERROR(IF(OR($T954&lt;&gt;"Delivered",$S954="",$K954=""),"",ROUND(MAX(0,($S954-$K954)*1440),0)),"")</f>
        <v/>
      </c>
      <c r="AB954" s="53">
        <f>IFERROR(IF(OR($P954="",$O954=""),"",$P954-$O954),"")</f>
        <v/>
      </c>
      <c r="AC954" s="35">
        <f>IFERROR(IF($P954="","",ROUND($P954*'Settings'!$B$6,2)),"")</f>
        <v/>
      </c>
      <c r="AD954" s="35">
        <f>IFERROR(IF($W954="","",MAX(0,$W954-IF($X954="",0,$X954))),"")</f>
        <v/>
      </c>
      <c r="AE954" s="16">
        <f>IFERROR(IF(COUNTA($A954:$X954)=0,"",IF(OR($A954="",$B954="",$C954="",$D954="",$E954="",$F954="",$G954="",$H954="",$I954="",$L954="",$M954="",$N954="",$T954=""),"Missing required field",IF(COUNTIFS($A$4:$A$1000,$A954,$B$4:$B$1000,$B954,$C$4:$C$1000,$C954)&gt;1,"Duplicate route stop",IF(OR($J954="",$K954=""),"Missing delivery window",IF($K954&lt;=$J954,"Invalid delivery window",IF(IFERROR(INDEX('Fleet Roster'!$C$4:$C$103,MATCH($L954,'Fleet Roster'!$A$4:$A$103,0)),"Not found")&lt;&gt;"Active","Driver not active",IF(IFERROR(INDEX('Fleet Roster'!$I$4:$I$103,MATCH($M954,'Fleet Roster'!$E$4:$E$103,0)),"Not found")&lt;&gt;"Active","Vehicle unavailable",IF(AND($T954="Delivered",OR($S954="",$P954="")),"Delivered row incomplete",IF(AND(OR($T954="Attempted",$T954="Exception"),$U954=""),"Missing exception code",IF(OR(NOT(ISNUMBER($N954)),$N954&lt;0,$N954&gt;'Settings'!$B$9),"Invalid package count",IF(OR(NOT(ISNUMBER($O954)),AND($P954&lt;&gt;"",NOT(ISNUMBER($P954))),$O954&lt;0,$O954&gt;'Settings'!$B$10,$P954&lt;0,$P954&gt;'Settings'!$B$10),"Invalid miles",IF($X954&gt;$W954,"COD collected exceeds amount","OK")))))))))))),"Review row")</f>
        <v/>
      </c>
    </row>
    <row r="955">
      <c r="A955" s="51" t="n"/>
      <c r="B955" s="26" t="n"/>
      <c r="C955" s="27" t="n"/>
      <c r="D955" s="26" t="n"/>
      <c r="E955" s="26" t="n"/>
      <c r="F955" s="28" t="n"/>
      <c r="G955" s="26" t="n"/>
      <c r="H955" s="26" t="n"/>
      <c r="I955" s="29" t="n"/>
      <c r="J955" s="30" t="n"/>
      <c r="K955" s="30" t="n"/>
      <c r="L955" s="26" t="n"/>
      <c r="M955" s="26" t="n"/>
      <c r="N955" s="27" t="n"/>
      <c r="O955" s="52" t="n"/>
      <c r="P955" s="52" t="n"/>
      <c r="Q955" s="30" t="n"/>
      <c r="R955" s="30" t="n"/>
      <c r="S955" s="30" t="n"/>
      <c r="T955" s="26" t="n"/>
      <c r="U955" s="26" t="n"/>
      <c r="V955" s="28" t="n"/>
      <c r="W955" s="32" t="n"/>
      <c r="X955" s="32" t="n"/>
      <c r="Y955" s="33">
        <f>IFERROR(IF(OR($R955="",$S955=""),"",ROUND(MOD($S955-$R955,1)*1440,0)),"")</f>
        <v/>
      </c>
      <c r="Z955" s="11">
        <f>IFERROR(IF(OR($T955&lt;&gt;"Delivered",$S955="",$K955=""),"",IF($S955&lt;=$K955,"Yes","No")),"")</f>
        <v/>
      </c>
      <c r="AA955" s="33">
        <f>IFERROR(IF(OR($T955&lt;&gt;"Delivered",$S955="",$K955=""),"",ROUND(MAX(0,($S955-$K955)*1440),0)),"")</f>
        <v/>
      </c>
      <c r="AB955" s="53">
        <f>IFERROR(IF(OR($P955="",$O955=""),"",$P955-$O955),"")</f>
        <v/>
      </c>
      <c r="AC955" s="35">
        <f>IFERROR(IF($P955="","",ROUND($P955*'Settings'!$B$6,2)),"")</f>
        <v/>
      </c>
      <c r="AD955" s="35">
        <f>IFERROR(IF($W955="","",MAX(0,$W955-IF($X955="",0,$X955))),"")</f>
        <v/>
      </c>
      <c r="AE955" s="16">
        <f>IFERROR(IF(COUNTA($A955:$X955)=0,"",IF(OR($A955="",$B955="",$C955="",$D955="",$E955="",$F955="",$G955="",$H955="",$I955="",$L955="",$M955="",$N955="",$T955=""),"Missing required field",IF(COUNTIFS($A$4:$A$1000,$A955,$B$4:$B$1000,$B955,$C$4:$C$1000,$C955)&gt;1,"Duplicate route stop",IF(OR($J955="",$K955=""),"Missing delivery window",IF($K955&lt;=$J955,"Invalid delivery window",IF(IFERROR(INDEX('Fleet Roster'!$C$4:$C$103,MATCH($L955,'Fleet Roster'!$A$4:$A$103,0)),"Not found")&lt;&gt;"Active","Driver not active",IF(IFERROR(INDEX('Fleet Roster'!$I$4:$I$103,MATCH($M955,'Fleet Roster'!$E$4:$E$103,0)),"Not found")&lt;&gt;"Active","Vehicle unavailable",IF(AND($T955="Delivered",OR($S955="",$P955="")),"Delivered row incomplete",IF(AND(OR($T955="Attempted",$T955="Exception"),$U955=""),"Missing exception code",IF(OR(NOT(ISNUMBER($N955)),$N955&lt;0,$N955&gt;'Settings'!$B$9),"Invalid package count",IF(OR(NOT(ISNUMBER($O955)),AND($P955&lt;&gt;"",NOT(ISNUMBER($P955))),$O955&lt;0,$O955&gt;'Settings'!$B$10,$P955&lt;0,$P955&gt;'Settings'!$B$10),"Invalid miles",IF($X955&gt;$W955,"COD collected exceeds amount","OK")))))))))))),"Review row")</f>
        <v/>
      </c>
    </row>
    <row r="956">
      <c r="A956" s="51" t="n"/>
      <c r="B956" s="26" t="n"/>
      <c r="C956" s="27" t="n"/>
      <c r="D956" s="26" t="n"/>
      <c r="E956" s="26" t="n"/>
      <c r="F956" s="28" t="n"/>
      <c r="G956" s="26" t="n"/>
      <c r="H956" s="26" t="n"/>
      <c r="I956" s="29" t="n"/>
      <c r="J956" s="30" t="n"/>
      <c r="K956" s="30" t="n"/>
      <c r="L956" s="26" t="n"/>
      <c r="M956" s="26" t="n"/>
      <c r="N956" s="27" t="n"/>
      <c r="O956" s="52" t="n"/>
      <c r="P956" s="52" t="n"/>
      <c r="Q956" s="30" t="n"/>
      <c r="R956" s="30" t="n"/>
      <c r="S956" s="30" t="n"/>
      <c r="T956" s="26" t="n"/>
      <c r="U956" s="26" t="n"/>
      <c r="V956" s="28" t="n"/>
      <c r="W956" s="32" t="n"/>
      <c r="X956" s="32" t="n"/>
      <c r="Y956" s="33">
        <f>IFERROR(IF(OR($R956="",$S956=""),"",ROUND(MOD($S956-$R956,1)*1440,0)),"")</f>
        <v/>
      </c>
      <c r="Z956" s="11">
        <f>IFERROR(IF(OR($T956&lt;&gt;"Delivered",$S956="",$K956=""),"",IF($S956&lt;=$K956,"Yes","No")),"")</f>
        <v/>
      </c>
      <c r="AA956" s="33">
        <f>IFERROR(IF(OR($T956&lt;&gt;"Delivered",$S956="",$K956=""),"",ROUND(MAX(0,($S956-$K956)*1440),0)),"")</f>
        <v/>
      </c>
      <c r="AB956" s="53">
        <f>IFERROR(IF(OR($P956="",$O956=""),"",$P956-$O956),"")</f>
        <v/>
      </c>
      <c r="AC956" s="35">
        <f>IFERROR(IF($P956="","",ROUND($P956*'Settings'!$B$6,2)),"")</f>
        <v/>
      </c>
      <c r="AD956" s="35">
        <f>IFERROR(IF($W956="","",MAX(0,$W956-IF($X956="",0,$X956))),"")</f>
        <v/>
      </c>
      <c r="AE956" s="16">
        <f>IFERROR(IF(COUNTA($A956:$X956)=0,"",IF(OR($A956="",$B956="",$C956="",$D956="",$E956="",$F956="",$G956="",$H956="",$I956="",$L956="",$M956="",$N956="",$T956=""),"Missing required field",IF(COUNTIFS($A$4:$A$1000,$A956,$B$4:$B$1000,$B956,$C$4:$C$1000,$C956)&gt;1,"Duplicate route stop",IF(OR($J956="",$K956=""),"Missing delivery window",IF($K956&lt;=$J956,"Invalid delivery window",IF(IFERROR(INDEX('Fleet Roster'!$C$4:$C$103,MATCH($L956,'Fleet Roster'!$A$4:$A$103,0)),"Not found")&lt;&gt;"Active","Driver not active",IF(IFERROR(INDEX('Fleet Roster'!$I$4:$I$103,MATCH($M956,'Fleet Roster'!$E$4:$E$103,0)),"Not found")&lt;&gt;"Active","Vehicle unavailable",IF(AND($T956="Delivered",OR($S956="",$P956="")),"Delivered row incomplete",IF(AND(OR($T956="Attempted",$T956="Exception"),$U956=""),"Missing exception code",IF(OR(NOT(ISNUMBER($N956)),$N956&lt;0,$N956&gt;'Settings'!$B$9),"Invalid package count",IF(OR(NOT(ISNUMBER($O956)),AND($P956&lt;&gt;"",NOT(ISNUMBER($P956))),$O956&lt;0,$O956&gt;'Settings'!$B$10,$P956&lt;0,$P956&gt;'Settings'!$B$10),"Invalid miles",IF($X956&gt;$W956,"COD collected exceeds amount","OK")))))))))))),"Review row")</f>
        <v/>
      </c>
    </row>
    <row r="957">
      <c r="A957" s="51" t="n"/>
      <c r="B957" s="26" t="n"/>
      <c r="C957" s="27" t="n"/>
      <c r="D957" s="26" t="n"/>
      <c r="E957" s="26" t="n"/>
      <c r="F957" s="28" t="n"/>
      <c r="G957" s="26" t="n"/>
      <c r="H957" s="26" t="n"/>
      <c r="I957" s="29" t="n"/>
      <c r="J957" s="30" t="n"/>
      <c r="K957" s="30" t="n"/>
      <c r="L957" s="26" t="n"/>
      <c r="M957" s="26" t="n"/>
      <c r="N957" s="27" t="n"/>
      <c r="O957" s="52" t="n"/>
      <c r="P957" s="52" t="n"/>
      <c r="Q957" s="30" t="n"/>
      <c r="R957" s="30" t="n"/>
      <c r="S957" s="30" t="n"/>
      <c r="T957" s="26" t="n"/>
      <c r="U957" s="26" t="n"/>
      <c r="V957" s="28" t="n"/>
      <c r="W957" s="32" t="n"/>
      <c r="X957" s="32" t="n"/>
      <c r="Y957" s="33">
        <f>IFERROR(IF(OR($R957="",$S957=""),"",ROUND(MOD($S957-$R957,1)*1440,0)),"")</f>
        <v/>
      </c>
      <c r="Z957" s="11">
        <f>IFERROR(IF(OR($T957&lt;&gt;"Delivered",$S957="",$K957=""),"",IF($S957&lt;=$K957,"Yes","No")),"")</f>
        <v/>
      </c>
      <c r="AA957" s="33">
        <f>IFERROR(IF(OR($T957&lt;&gt;"Delivered",$S957="",$K957=""),"",ROUND(MAX(0,($S957-$K957)*1440),0)),"")</f>
        <v/>
      </c>
      <c r="AB957" s="53">
        <f>IFERROR(IF(OR($P957="",$O957=""),"",$P957-$O957),"")</f>
        <v/>
      </c>
      <c r="AC957" s="35">
        <f>IFERROR(IF($P957="","",ROUND($P957*'Settings'!$B$6,2)),"")</f>
        <v/>
      </c>
      <c r="AD957" s="35">
        <f>IFERROR(IF($W957="","",MAX(0,$W957-IF($X957="",0,$X957))),"")</f>
        <v/>
      </c>
      <c r="AE957" s="16">
        <f>IFERROR(IF(COUNTA($A957:$X957)=0,"",IF(OR($A957="",$B957="",$C957="",$D957="",$E957="",$F957="",$G957="",$H957="",$I957="",$L957="",$M957="",$N957="",$T957=""),"Missing required field",IF(COUNTIFS($A$4:$A$1000,$A957,$B$4:$B$1000,$B957,$C$4:$C$1000,$C957)&gt;1,"Duplicate route stop",IF(OR($J957="",$K957=""),"Missing delivery window",IF($K957&lt;=$J957,"Invalid delivery window",IF(IFERROR(INDEX('Fleet Roster'!$C$4:$C$103,MATCH($L957,'Fleet Roster'!$A$4:$A$103,0)),"Not found")&lt;&gt;"Active","Driver not active",IF(IFERROR(INDEX('Fleet Roster'!$I$4:$I$103,MATCH($M957,'Fleet Roster'!$E$4:$E$103,0)),"Not found")&lt;&gt;"Active","Vehicle unavailable",IF(AND($T957="Delivered",OR($S957="",$P957="")),"Delivered row incomplete",IF(AND(OR($T957="Attempted",$T957="Exception"),$U957=""),"Missing exception code",IF(OR(NOT(ISNUMBER($N957)),$N957&lt;0,$N957&gt;'Settings'!$B$9),"Invalid package count",IF(OR(NOT(ISNUMBER($O957)),AND($P957&lt;&gt;"",NOT(ISNUMBER($P957))),$O957&lt;0,$O957&gt;'Settings'!$B$10,$P957&lt;0,$P957&gt;'Settings'!$B$10),"Invalid miles",IF($X957&gt;$W957,"COD collected exceeds amount","OK")))))))))))),"Review row")</f>
        <v/>
      </c>
    </row>
    <row r="958">
      <c r="A958" s="51" t="n"/>
      <c r="B958" s="26" t="n"/>
      <c r="C958" s="27" t="n"/>
      <c r="D958" s="26" t="n"/>
      <c r="E958" s="26" t="n"/>
      <c r="F958" s="28" t="n"/>
      <c r="G958" s="26" t="n"/>
      <c r="H958" s="26" t="n"/>
      <c r="I958" s="29" t="n"/>
      <c r="J958" s="30" t="n"/>
      <c r="K958" s="30" t="n"/>
      <c r="L958" s="26" t="n"/>
      <c r="M958" s="26" t="n"/>
      <c r="N958" s="27" t="n"/>
      <c r="O958" s="52" t="n"/>
      <c r="P958" s="52" t="n"/>
      <c r="Q958" s="30" t="n"/>
      <c r="R958" s="30" t="n"/>
      <c r="S958" s="30" t="n"/>
      <c r="T958" s="26" t="n"/>
      <c r="U958" s="26" t="n"/>
      <c r="V958" s="28" t="n"/>
      <c r="W958" s="32" t="n"/>
      <c r="X958" s="32" t="n"/>
      <c r="Y958" s="33">
        <f>IFERROR(IF(OR($R958="",$S958=""),"",ROUND(MOD($S958-$R958,1)*1440,0)),"")</f>
        <v/>
      </c>
      <c r="Z958" s="11">
        <f>IFERROR(IF(OR($T958&lt;&gt;"Delivered",$S958="",$K958=""),"",IF($S958&lt;=$K958,"Yes","No")),"")</f>
        <v/>
      </c>
      <c r="AA958" s="33">
        <f>IFERROR(IF(OR($T958&lt;&gt;"Delivered",$S958="",$K958=""),"",ROUND(MAX(0,($S958-$K958)*1440),0)),"")</f>
        <v/>
      </c>
      <c r="AB958" s="53">
        <f>IFERROR(IF(OR($P958="",$O958=""),"",$P958-$O958),"")</f>
        <v/>
      </c>
      <c r="AC958" s="35">
        <f>IFERROR(IF($P958="","",ROUND($P958*'Settings'!$B$6,2)),"")</f>
        <v/>
      </c>
      <c r="AD958" s="35">
        <f>IFERROR(IF($W958="","",MAX(0,$W958-IF($X958="",0,$X958))),"")</f>
        <v/>
      </c>
      <c r="AE958" s="16">
        <f>IFERROR(IF(COUNTA($A958:$X958)=0,"",IF(OR($A958="",$B958="",$C958="",$D958="",$E958="",$F958="",$G958="",$H958="",$I958="",$L958="",$M958="",$N958="",$T958=""),"Missing required field",IF(COUNTIFS($A$4:$A$1000,$A958,$B$4:$B$1000,$B958,$C$4:$C$1000,$C958)&gt;1,"Duplicate route stop",IF(OR($J958="",$K958=""),"Missing delivery window",IF($K958&lt;=$J958,"Invalid delivery window",IF(IFERROR(INDEX('Fleet Roster'!$C$4:$C$103,MATCH($L958,'Fleet Roster'!$A$4:$A$103,0)),"Not found")&lt;&gt;"Active","Driver not active",IF(IFERROR(INDEX('Fleet Roster'!$I$4:$I$103,MATCH($M958,'Fleet Roster'!$E$4:$E$103,0)),"Not found")&lt;&gt;"Active","Vehicle unavailable",IF(AND($T958="Delivered",OR($S958="",$P958="")),"Delivered row incomplete",IF(AND(OR($T958="Attempted",$T958="Exception"),$U958=""),"Missing exception code",IF(OR(NOT(ISNUMBER($N958)),$N958&lt;0,$N958&gt;'Settings'!$B$9),"Invalid package count",IF(OR(NOT(ISNUMBER($O958)),AND($P958&lt;&gt;"",NOT(ISNUMBER($P958))),$O958&lt;0,$O958&gt;'Settings'!$B$10,$P958&lt;0,$P958&gt;'Settings'!$B$10),"Invalid miles",IF($X958&gt;$W958,"COD collected exceeds amount","OK")))))))))))),"Review row")</f>
        <v/>
      </c>
    </row>
    <row r="959">
      <c r="A959" s="51" t="n"/>
      <c r="B959" s="26" t="n"/>
      <c r="C959" s="27" t="n"/>
      <c r="D959" s="26" t="n"/>
      <c r="E959" s="26" t="n"/>
      <c r="F959" s="28" t="n"/>
      <c r="G959" s="26" t="n"/>
      <c r="H959" s="26" t="n"/>
      <c r="I959" s="29" t="n"/>
      <c r="J959" s="30" t="n"/>
      <c r="K959" s="30" t="n"/>
      <c r="L959" s="26" t="n"/>
      <c r="M959" s="26" t="n"/>
      <c r="N959" s="27" t="n"/>
      <c r="O959" s="52" t="n"/>
      <c r="P959" s="52" t="n"/>
      <c r="Q959" s="30" t="n"/>
      <c r="R959" s="30" t="n"/>
      <c r="S959" s="30" t="n"/>
      <c r="T959" s="26" t="n"/>
      <c r="U959" s="26" t="n"/>
      <c r="V959" s="28" t="n"/>
      <c r="W959" s="32" t="n"/>
      <c r="X959" s="32" t="n"/>
      <c r="Y959" s="33">
        <f>IFERROR(IF(OR($R959="",$S959=""),"",ROUND(MOD($S959-$R959,1)*1440,0)),"")</f>
        <v/>
      </c>
      <c r="Z959" s="11">
        <f>IFERROR(IF(OR($T959&lt;&gt;"Delivered",$S959="",$K959=""),"",IF($S959&lt;=$K959,"Yes","No")),"")</f>
        <v/>
      </c>
      <c r="AA959" s="33">
        <f>IFERROR(IF(OR($T959&lt;&gt;"Delivered",$S959="",$K959=""),"",ROUND(MAX(0,($S959-$K959)*1440),0)),"")</f>
        <v/>
      </c>
      <c r="AB959" s="53">
        <f>IFERROR(IF(OR($P959="",$O959=""),"",$P959-$O959),"")</f>
        <v/>
      </c>
      <c r="AC959" s="35">
        <f>IFERROR(IF($P959="","",ROUND($P959*'Settings'!$B$6,2)),"")</f>
        <v/>
      </c>
      <c r="AD959" s="35">
        <f>IFERROR(IF($W959="","",MAX(0,$W959-IF($X959="",0,$X959))),"")</f>
        <v/>
      </c>
      <c r="AE959" s="16">
        <f>IFERROR(IF(COUNTA($A959:$X959)=0,"",IF(OR($A959="",$B959="",$C959="",$D959="",$E959="",$F959="",$G959="",$H959="",$I959="",$L959="",$M959="",$N959="",$T959=""),"Missing required field",IF(COUNTIFS($A$4:$A$1000,$A959,$B$4:$B$1000,$B959,$C$4:$C$1000,$C959)&gt;1,"Duplicate route stop",IF(OR($J959="",$K959=""),"Missing delivery window",IF($K959&lt;=$J959,"Invalid delivery window",IF(IFERROR(INDEX('Fleet Roster'!$C$4:$C$103,MATCH($L959,'Fleet Roster'!$A$4:$A$103,0)),"Not found")&lt;&gt;"Active","Driver not active",IF(IFERROR(INDEX('Fleet Roster'!$I$4:$I$103,MATCH($M959,'Fleet Roster'!$E$4:$E$103,0)),"Not found")&lt;&gt;"Active","Vehicle unavailable",IF(AND($T959="Delivered",OR($S959="",$P959="")),"Delivered row incomplete",IF(AND(OR($T959="Attempted",$T959="Exception"),$U959=""),"Missing exception code",IF(OR(NOT(ISNUMBER($N959)),$N959&lt;0,$N959&gt;'Settings'!$B$9),"Invalid package count",IF(OR(NOT(ISNUMBER($O959)),AND($P959&lt;&gt;"",NOT(ISNUMBER($P959))),$O959&lt;0,$O959&gt;'Settings'!$B$10,$P959&lt;0,$P959&gt;'Settings'!$B$10),"Invalid miles",IF($X959&gt;$W959,"COD collected exceeds amount","OK")))))))))))),"Review row")</f>
        <v/>
      </c>
    </row>
    <row r="960">
      <c r="A960" s="51" t="n"/>
      <c r="B960" s="26" t="n"/>
      <c r="C960" s="27" t="n"/>
      <c r="D960" s="26" t="n"/>
      <c r="E960" s="26" t="n"/>
      <c r="F960" s="28" t="n"/>
      <c r="G960" s="26" t="n"/>
      <c r="H960" s="26" t="n"/>
      <c r="I960" s="29" t="n"/>
      <c r="J960" s="30" t="n"/>
      <c r="K960" s="30" t="n"/>
      <c r="L960" s="26" t="n"/>
      <c r="M960" s="26" t="n"/>
      <c r="N960" s="27" t="n"/>
      <c r="O960" s="52" t="n"/>
      <c r="P960" s="52" t="n"/>
      <c r="Q960" s="30" t="n"/>
      <c r="R960" s="30" t="n"/>
      <c r="S960" s="30" t="n"/>
      <c r="T960" s="26" t="n"/>
      <c r="U960" s="26" t="n"/>
      <c r="V960" s="28" t="n"/>
      <c r="W960" s="32" t="n"/>
      <c r="X960" s="32" t="n"/>
      <c r="Y960" s="33">
        <f>IFERROR(IF(OR($R960="",$S960=""),"",ROUND(MOD($S960-$R960,1)*1440,0)),"")</f>
        <v/>
      </c>
      <c r="Z960" s="11">
        <f>IFERROR(IF(OR($T960&lt;&gt;"Delivered",$S960="",$K960=""),"",IF($S960&lt;=$K960,"Yes","No")),"")</f>
        <v/>
      </c>
      <c r="AA960" s="33">
        <f>IFERROR(IF(OR($T960&lt;&gt;"Delivered",$S960="",$K960=""),"",ROUND(MAX(0,($S960-$K960)*1440),0)),"")</f>
        <v/>
      </c>
      <c r="AB960" s="53">
        <f>IFERROR(IF(OR($P960="",$O960=""),"",$P960-$O960),"")</f>
        <v/>
      </c>
      <c r="AC960" s="35">
        <f>IFERROR(IF($P960="","",ROUND($P960*'Settings'!$B$6,2)),"")</f>
        <v/>
      </c>
      <c r="AD960" s="35">
        <f>IFERROR(IF($W960="","",MAX(0,$W960-IF($X960="",0,$X960))),"")</f>
        <v/>
      </c>
      <c r="AE960" s="16">
        <f>IFERROR(IF(COUNTA($A960:$X960)=0,"",IF(OR($A960="",$B960="",$C960="",$D960="",$E960="",$F960="",$G960="",$H960="",$I960="",$L960="",$M960="",$N960="",$T960=""),"Missing required field",IF(COUNTIFS($A$4:$A$1000,$A960,$B$4:$B$1000,$B960,$C$4:$C$1000,$C960)&gt;1,"Duplicate route stop",IF(OR($J960="",$K960=""),"Missing delivery window",IF($K960&lt;=$J960,"Invalid delivery window",IF(IFERROR(INDEX('Fleet Roster'!$C$4:$C$103,MATCH($L960,'Fleet Roster'!$A$4:$A$103,0)),"Not found")&lt;&gt;"Active","Driver not active",IF(IFERROR(INDEX('Fleet Roster'!$I$4:$I$103,MATCH($M960,'Fleet Roster'!$E$4:$E$103,0)),"Not found")&lt;&gt;"Active","Vehicle unavailable",IF(AND($T960="Delivered",OR($S960="",$P960="")),"Delivered row incomplete",IF(AND(OR($T960="Attempted",$T960="Exception"),$U960=""),"Missing exception code",IF(OR(NOT(ISNUMBER($N960)),$N960&lt;0,$N960&gt;'Settings'!$B$9),"Invalid package count",IF(OR(NOT(ISNUMBER($O960)),AND($P960&lt;&gt;"",NOT(ISNUMBER($P960))),$O960&lt;0,$O960&gt;'Settings'!$B$10,$P960&lt;0,$P960&gt;'Settings'!$B$10),"Invalid miles",IF($X960&gt;$W960,"COD collected exceeds amount","OK")))))))))))),"Review row")</f>
        <v/>
      </c>
    </row>
    <row r="961">
      <c r="A961" s="51" t="n"/>
      <c r="B961" s="26" t="n"/>
      <c r="C961" s="27" t="n"/>
      <c r="D961" s="26" t="n"/>
      <c r="E961" s="26" t="n"/>
      <c r="F961" s="28" t="n"/>
      <c r="G961" s="26" t="n"/>
      <c r="H961" s="26" t="n"/>
      <c r="I961" s="29" t="n"/>
      <c r="J961" s="30" t="n"/>
      <c r="K961" s="30" t="n"/>
      <c r="L961" s="26" t="n"/>
      <c r="M961" s="26" t="n"/>
      <c r="N961" s="27" t="n"/>
      <c r="O961" s="52" t="n"/>
      <c r="P961" s="52" t="n"/>
      <c r="Q961" s="30" t="n"/>
      <c r="R961" s="30" t="n"/>
      <c r="S961" s="30" t="n"/>
      <c r="T961" s="26" t="n"/>
      <c r="U961" s="26" t="n"/>
      <c r="V961" s="28" t="n"/>
      <c r="W961" s="32" t="n"/>
      <c r="X961" s="32" t="n"/>
      <c r="Y961" s="33">
        <f>IFERROR(IF(OR($R961="",$S961=""),"",ROUND(MOD($S961-$R961,1)*1440,0)),"")</f>
        <v/>
      </c>
      <c r="Z961" s="11">
        <f>IFERROR(IF(OR($T961&lt;&gt;"Delivered",$S961="",$K961=""),"",IF($S961&lt;=$K961,"Yes","No")),"")</f>
        <v/>
      </c>
      <c r="AA961" s="33">
        <f>IFERROR(IF(OR($T961&lt;&gt;"Delivered",$S961="",$K961=""),"",ROUND(MAX(0,($S961-$K961)*1440),0)),"")</f>
        <v/>
      </c>
      <c r="AB961" s="53">
        <f>IFERROR(IF(OR($P961="",$O961=""),"",$P961-$O961),"")</f>
        <v/>
      </c>
      <c r="AC961" s="35">
        <f>IFERROR(IF($P961="","",ROUND($P961*'Settings'!$B$6,2)),"")</f>
        <v/>
      </c>
      <c r="AD961" s="35">
        <f>IFERROR(IF($W961="","",MAX(0,$W961-IF($X961="",0,$X961))),"")</f>
        <v/>
      </c>
      <c r="AE961" s="16">
        <f>IFERROR(IF(COUNTA($A961:$X961)=0,"",IF(OR($A961="",$B961="",$C961="",$D961="",$E961="",$F961="",$G961="",$H961="",$I961="",$L961="",$M961="",$N961="",$T961=""),"Missing required field",IF(COUNTIFS($A$4:$A$1000,$A961,$B$4:$B$1000,$B961,$C$4:$C$1000,$C961)&gt;1,"Duplicate route stop",IF(OR($J961="",$K961=""),"Missing delivery window",IF($K961&lt;=$J961,"Invalid delivery window",IF(IFERROR(INDEX('Fleet Roster'!$C$4:$C$103,MATCH($L961,'Fleet Roster'!$A$4:$A$103,0)),"Not found")&lt;&gt;"Active","Driver not active",IF(IFERROR(INDEX('Fleet Roster'!$I$4:$I$103,MATCH($M961,'Fleet Roster'!$E$4:$E$103,0)),"Not found")&lt;&gt;"Active","Vehicle unavailable",IF(AND($T961="Delivered",OR($S961="",$P961="")),"Delivered row incomplete",IF(AND(OR($T961="Attempted",$T961="Exception"),$U961=""),"Missing exception code",IF(OR(NOT(ISNUMBER($N961)),$N961&lt;0,$N961&gt;'Settings'!$B$9),"Invalid package count",IF(OR(NOT(ISNUMBER($O961)),AND($P961&lt;&gt;"",NOT(ISNUMBER($P961))),$O961&lt;0,$O961&gt;'Settings'!$B$10,$P961&lt;0,$P961&gt;'Settings'!$B$10),"Invalid miles",IF($X961&gt;$W961,"COD collected exceeds amount","OK")))))))))))),"Review row")</f>
        <v/>
      </c>
    </row>
    <row r="962">
      <c r="A962" s="51" t="n"/>
      <c r="B962" s="26" t="n"/>
      <c r="C962" s="27" t="n"/>
      <c r="D962" s="26" t="n"/>
      <c r="E962" s="26" t="n"/>
      <c r="F962" s="28" t="n"/>
      <c r="G962" s="26" t="n"/>
      <c r="H962" s="26" t="n"/>
      <c r="I962" s="29" t="n"/>
      <c r="J962" s="30" t="n"/>
      <c r="K962" s="30" t="n"/>
      <c r="L962" s="26" t="n"/>
      <c r="M962" s="26" t="n"/>
      <c r="N962" s="27" t="n"/>
      <c r="O962" s="52" t="n"/>
      <c r="P962" s="52" t="n"/>
      <c r="Q962" s="30" t="n"/>
      <c r="R962" s="30" t="n"/>
      <c r="S962" s="30" t="n"/>
      <c r="T962" s="26" t="n"/>
      <c r="U962" s="26" t="n"/>
      <c r="V962" s="28" t="n"/>
      <c r="W962" s="32" t="n"/>
      <c r="X962" s="32" t="n"/>
      <c r="Y962" s="33">
        <f>IFERROR(IF(OR($R962="",$S962=""),"",ROUND(MOD($S962-$R962,1)*1440,0)),"")</f>
        <v/>
      </c>
      <c r="Z962" s="11">
        <f>IFERROR(IF(OR($T962&lt;&gt;"Delivered",$S962="",$K962=""),"",IF($S962&lt;=$K962,"Yes","No")),"")</f>
        <v/>
      </c>
      <c r="AA962" s="33">
        <f>IFERROR(IF(OR($T962&lt;&gt;"Delivered",$S962="",$K962=""),"",ROUND(MAX(0,($S962-$K962)*1440),0)),"")</f>
        <v/>
      </c>
      <c r="AB962" s="53">
        <f>IFERROR(IF(OR($P962="",$O962=""),"",$P962-$O962),"")</f>
        <v/>
      </c>
      <c r="AC962" s="35">
        <f>IFERROR(IF($P962="","",ROUND($P962*'Settings'!$B$6,2)),"")</f>
        <v/>
      </c>
      <c r="AD962" s="35">
        <f>IFERROR(IF($W962="","",MAX(0,$W962-IF($X962="",0,$X962))),"")</f>
        <v/>
      </c>
      <c r="AE962" s="16">
        <f>IFERROR(IF(COUNTA($A962:$X962)=0,"",IF(OR($A962="",$B962="",$C962="",$D962="",$E962="",$F962="",$G962="",$H962="",$I962="",$L962="",$M962="",$N962="",$T962=""),"Missing required field",IF(COUNTIFS($A$4:$A$1000,$A962,$B$4:$B$1000,$B962,$C$4:$C$1000,$C962)&gt;1,"Duplicate route stop",IF(OR($J962="",$K962=""),"Missing delivery window",IF($K962&lt;=$J962,"Invalid delivery window",IF(IFERROR(INDEX('Fleet Roster'!$C$4:$C$103,MATCH($L962,'Fleet Roster'!$A$4:$A$103,0)),"Not found")&lt;&gt;"Active","Driver not active",IF(IFERROR(INDEX('Fleet Roster'!$I$4:$I$103,MATCH($M962,'Fleet Roster'!$E$4:$E$103,0)),"Not found")&lt;&gt;"Active","Vehicle unavailable",IF(AND($T962="Delivered",OR($S962="",$P962="")),"Delivered row incomplete",IF(AND(OR($T962="Attempted",$T962="Exception"),$U962=""),"Missing exception code",IF(OR(NOT(ISNUMBER($N962)),$N962&lt;0,$N962&gt;'Settings'!$B$9),"Invalid package count",IF(OR(NOT(ISNUMBER($O962)),AND($P962&lt;&gt;"",NOT(ISNUMBER($P962))),$O962&lt;0,$O962&gt;'Settings'!$B$10,$P962&lt;0,$P962&gt;'Settings'!$B$10),"Invalid miles",IF($X962&gt;$W962,"COD collected exceeds amount","OK")))))))))))),"Review row")</f>
        <v/>
      </c>
    </row>
    <row r="963">
      <c r="A963" s="51" t="n"/>
      <c r="B963" s="26" t="n"/>
      <c r="C963" s="27" t="n"/>
      <c r="D963" s="26" t="n"/>
      <c r="E963" s="26" t="n"/>
      <c r="F963" s="28" t="n"/>
      <c r="G963" s="26" t="n"/>
      <c r="H963" s="26" t="n"/>
      <c r="I963" s="29" t="n"/>
      <c r="J963" s="30" t="n"/>
      <c r="K963" s="30" t="n"/>
      <c r="L963" s="26" t="n"/>
      <c r="M963" s="26" t="n"/>
      <c r="N963" s="27" t="n"/>
      <c r="O963" s="52" t="n"/>
      <c r="P963" s="52" t="n"/>
      <c r="Q963" s="30" t="n"/>
      <c r="R963" s="30" t="n"/>
      <c r="S963" s="30" t="n"/>
      <c r="T963" s="26" t="n"/>
      <c r="U963" s="26" t="n"/>
      <c r="V963" s="28" t="n"/>
      <c r="W963" s="32" t="n"/>
      <c r="X963" s="32" t="n"/>
      <c r="Y963" s="33">
        <f>IFERROR(IF(OR($R963="",$S963=""),"",ROUND(MOD($S963-$R963,1)*1440,0)),"")</f>
        <v/>
      </c>
      <c r="Z963" s="11">
        <f>IFERROR(IF(OR($T963&lt;&gt;"Delivered",$S963="",$K963=""),"",IF($S963&lt;=$K963,"Yes","No")),"")</f>
        <v/>
      </c>
      <c r="AA963" s="33">
        <f>IFERROR(IF(OR($T963&lt;&gt;"Delivered",$S963="",$K963=""),"",ROUND(MAX(0,($S963-$K963)*1440),0)),"")</f>
        <v/>
      </c>
      <c r="AB963" s="53">
        <f>IFERROR(IF(OR($P963="",$O963=""),"",$P963-$O963),"")</f>
        <v/>
      </c>
      <c r="AC963" s="35">
        <f>IFERROR(IF($P963="","",ROUND($P963*'Settings'!$B$6,2)),"")</f>
        <v/>
      </c>
      <c r="AD963" s="35">
        <f>IFERROR(IF($W963="","",MAX(0,$W963-IF($X963="",0,$X963))),"")</f>
        <v/>
      </c>
      <c r="AE963" s="16">
        <f>IFERROR(IF(COUNTA($A963:$X963)=0,"",IF(OR($A963="",$B963="",$C963="",$D963="",$E963="",$F963="",$G963="",$H963="",$I963="",$L963="",$M963="",$N963="",$T963=""),"Missing required field",IF(COUNTIFS($A$4:$A$1000,$A963,$B$4:$B$1000,$B963,$C$4:$C$1000,$C963)&gt;1,"Duplicate route stop",IF(OR($J963="",$K963=""),"Missing delivery window",IF($K963&lt;=$J963,"Invalid delivery window",IF(IFERROR(INDEX('Fleet Roster'!$C$4:$C$103,MATCH($L963,'Fleet Roster'!$A$4:$A$103,0)),"Not found")&lt;&gt;"Active","Driver not active",IF(IFERROR(INDEX('Fleet Roster'!$I$4:$I$103,MATCH($M963,'Fleet Roster'!$E$4:$E$103,0)),"Not found")&lt;&gt;"Active","Vehicle unavailable",IF(AND($T963="Delivered",OR($S963="",$P963="")),"Delivered row incomplete",IF(AND(OR($T963="Attempted",$T963="Exception"),$U963=""),"Missing exception code",IF(OR(NOT(ISNUMBER($N963)),$N963&lt;0,$N963&gt;'Settings'!$B$9),"Invalid package count",IF(OR(NOT(ISNUMBER($O963)),AND($P963&lt;&gt;"",NOT(ISNUMBER($P963))),$O963&lt;0,$O963&gt;'Settings'!$B$10,$P963&lt;0,$P963&gt;'Settings'!$B$10),"Invalid miles",IF($X963&gt;$W963,"COD collected exceeds amount","OK")))))))))))),"Review row")</f>
        <v/>
      </c>
    </row>
    <row r="964">
      <c r="A964" s="51" t="n"/>
      <c r="B964" s="26" t="n"/>
      <c r="C964" s="27" t="n"/>
      <c r="D964" s="26" t="n"/>
      <c r="E964" s="26" t="n"/>
      <c r="F964" s="28" t="n"/>
      <c r="G964" s="26" t="n"/>
      <c r="H964" s="26" t="n"/>
      <c r="I964" s="29" t="n"/>
      <c r="J964" s="30" t="n"/>
      <c r="K964" s="30" t="n"/>
      <c r="L964" s="26" t="n"/>
      <c r="M964" s="26" t="n"/>
      <c r="N964" s="27" t="n"/>
      <c r="O964" s="52" t="n"/>
      <c r="P964" s="52" t="n"/>
      <c r="Q964" s="30" t="n"/>
      <c r="R964" s="30" t="n"/>
      <c r="S964" s="30" t="n"/>
      <c r="T964" s="26" t="n"/>
      <c r="U964" s="26" t="n"/>
      <c r="V964" s="28" t="n"/>
      <c r="W964" s="32" t="n"/>
      <c r="X964" s="32" t="n"/>
      <c r="Y964" s="33">
        <f>IFERROR(IF(OR($R964="",$S964=""),"",ROUND(MOD($S964-$R964,1)*1440,0)),"")</f>
        <v/>
      </c>
      <c r="Z964" s="11">
        <f>IFERROR(IF(OR($T964&lt;&gt;"Delivered",$S964="",$K964=""),"",IF($S964&lt;=$K964,"Yes","No")),"")</f>
        <v/>
      </c>
      <c r="AA964" s="33">
        <f>IFERROR(IF(OR($T964&lt;&gt;"Delivered",$S964="",$K964=""),"",ROUND(MAX(0,($S964-$K964)*1440),0)),"")</f>
        <v/>
      </c>
      <c r="AB964" s="53">
        <f>IFERROR(IF(OR($P964="",$O964=""),"",$P964-$O964),"")</f>
        <v/>
      </c>
      <c r="AC964" s="35">
        <f>IFERROR(IF($P964="","",ROUND($P964*'Settings'!$B$6,2)),"")</f>
        <v/>
      </c>
      <c r="AD964" s="35">
        <f>IFERROR(IF($W964="","",MAX(0,$W964-IF($X964="",0,$X964))),"")</f>
        <v/>
      </c>
      <c r="AE964" s="16">
        <f>IFERROR(IF(COUNTA($A964:$X964)=0,"",IF(OR($A964="",$B964="",$C964="",$D964="",$E964="",$F964="",$G964="",$H964="",$I964="",$L964="",$M964="",$N964="",$T964=""),"Missing required field",IF(COUNTIFS($A$4:$A$1000,$A964,$B$4:$B$1000,$B964,$C$4:$C$1000,$C964)&gt;1,"Duplicate route stop",IF(OR($J964="",$K964=""),"Missing delivery window",IF($K964&lt;=$J964,"Invalid delivery window",IF(IFERROR(INDEX('Fleet Roster'!$C$4:$C$103,MATCH($L964,'Fleet Roster'!$A$4:$A$103,0)),"Not found")&lt;&gt;"Active","Driver not active",IF(IFERROR(INDEX('Fleet Roster'!$I$4:$I$103,MATCH($M964,'Fleet Roster'!$E$4:$E$103,0)),"Not found")&lt;&gt;"Active","Vehicle unavailable",IF(AND($T964="Delivered",OR($S964="",$P964="")),"Delivered row incomplete",IF(AND(OR($T964="Attempted",$T964="Exception"),$U964=""),"Missing exception code",IF(OR(NOT(ISNUMBER($N964)),$N964&lt;0,$N964&gt;'Settings'!$B$9),"Invalid package count",IF(OR(NOT(ISNUMBER($O964)),AND($P964&lt;&gt;"",NOT(ISNUMBER($P964))),$O964&lt;0,$O964&gt;'Settings'!$B$10,$P964&lt;0,$P964&gt;'Settings'!$B$10),"Invalid miles",IF($X964&gt;$W964,"COD collected exceeds amount","OK")))))))))))),"Review row")</f>
        <v/>
      </c>
    </row>
    <row r="965">
      <c r="A965" s="51" t="n"/>
      <c r="B965" s="26" t="n"/>
      <c r="C965" s="27" t="n"/>
      <c r="D965" s="26" t="n"/>
      <c r="E965" s="26" t="n"/>
      <c r="F965" s="28" t="n"/>
      <c r="G965" s="26" t="n"/>
      <c r="H965" s="26" t="n"/>
      <c r="I965" s="29" t="n"/>
      <c r="J965" s="30" t="n"/>
      <c r="K965" s="30" t="n"/>
      <c r="L965" s="26" t="n"/>
      <c r="M965" s="26" t="n"/>
      <c r="N965" s="27" t="n"/>
      <c r="O965" s="52" t="n"/>
      <c r="P965" s="52" t="n"/>
      <c r="Q965" s="30" t="n"/>
      <c r="R965" s="30" t="n"/>
      <c r="S965" s="30" t="n"/>
      <c r="T965" s="26" t="n"/>
      <c r="U965" s="26" t="n"/>
      <c r="V965" s="28" t="n"/>
      <c r="W965" s="32" t="n"/>
      <c r="X965" s="32" t="n"/>
      <c r="Y965" s="33">
        <f>IFERROR(IF(OR($R965="",$S965=""),"",ROUND(MOD($S965-$R965,1)*1440,0)),"")</f>
        <v/>
      </c>
      <c r="Z965" s="11">
        <f>IFERROR(IF(OR($T965&lt;&gt;"Delivered",$S965="",$K965=""),"",IF($S965&lt;=$K965,"Yes","No")),"")</f>
        <v/>
      </c>
      <c r="AA965" s="33">
        <f>IFERROR(IF(OR($T965&lt;&gt;"Delivered",$S965="",$K965=""),"",ROUND(MAX(0,($S965-$K965)*1440),0)),"")</f>
        <v/>
      </c>
      <c r="AB965" s="53">
        <f>IFERROR(IF(OR($P965="",$O965=""),"",$P965-$O965),"")</f>
        <v/>
      </c>
      <c r="AC965" s="35">
        <f>IFERROR(IF($P965="","",ROUND($P965*'Settings'!$B$6,2)),"")</f>
        <v/>
      </c>
      <c r="AD965" s="35">
        <f>IFERROR(IF($W965="","",MAX(0,$W965-IF($X965="",0,$X965))),"")</f>
        <v/>
      </c>
      <c r="AE965" s="16">
        <f>IFERROR(IF(COUNTA($A965:$X965)=0,"",IF(OR($A965="",$B965="",$C965="",$D965="",$E965="",$F965="",$G965="",$H965="",$I965="",$L965="",$M965="",$N965="",$T965=""),"Missing required field",IF(COUNTIFS($A$4:$A$1000,$A965,$B$4:$B$1000,$B965,$C$4:$C$1000,$C965)&gt;1,"Duplicate route stop",IF(OR($J965="",$K965=""),"Missing delivery window",IF($K965&lt;=$J965,"Invalid delivery window",IF(IFERROR(INDEX('Fleet Roster'!$C$4:$C$103,MATCH($L965,'Fleet Roster'!$A$4:$A$103,0)),"Not found")&lt;&gt;"Active","Driver not active",IF(IFERROR(INDEX('Fleet Roster'!$I$4:$I$103,MATCH($M965,'Fleet Roster'!$E$4:$E$103,0)),"Not found")&lt;&gt;"Active","Vehicle unavailable",IF(AND($T965="Delivered",OR($S965="",$P965="")),"Delivered row incomplete",IF(AND(OR($T965="Attempted",$T965="Exception"),$U965=""),"Missing exception code",IF(OR(NOT(ISNUMBER($N965)),$N965&lt;0,$N965&gt;'Settings'!$B$9),"Invalid package count",IF(OR(NOT(ISNUMBER($O965)),AND($P965&lt;&gt;"",NOT(ISNUMBER($P965))),$O965&lt;0,$O965&gt;'Settings'!$B$10,$P965&lt;0,$P965&gt;'Settings'!$B$10),"Invalid miles",IF($X965&gt;$W965,"COD collected exceeds amount","OK")))))))))))),"Review row")</f>
        <v/>
      </c>
    </row>
    <row r="966">
      <c r="A966" s="51" t="n"/>
      <c r="B966" s="26" t="n"/>
      <c r="C966" s="27" t="n"/>
      <c r="D966" s="26" t="n"/>
      <c r="E966" s="26" t="n"/>
      <c r="F966" s="28" t="n"/>
      <c r="G966" s="26" t="n"/>
      <c r="H966" s="26" t="n"/>
      <c r="I966" s="29" t="n"/>
      <c r="J966" s="30" t="n"/>
      <c r="K966" s="30" t="n"/>
      <c r="L966" s="26" t="n"/>
      <c r="M966" s="26" t="n"/>
      <c r="N966" s="27" t="n"/>
      <c r="O966" s="52" t="n"/>
      <c r="P966" s="52" t="n"/>
      <c r="Q966" s="30" t="n"/>
      <c r="R966" s="30" t="n"/>
      <c r="S966" s="30" t="n"/>
      <c r="T966" s="26" t="n"/>
      <c r="U966" s="26" t="n"/>
      <c r="V966" s="28" t="n"/>
      <c r="W966" s="32" t="n"/>
      <c r="X966" s="32" t="n"/>
      <c r="Y966" s="33">
        <f>IFERROR(IF(OR($R966="",$S966=""),"",ROUND(MOD($S966-$R966,1)*1440,0)),"")</f>
        <v/>
      </c>
      <c r="Z966" s="11">
        <f>IFERROR(IF(OR($T966&lt;&gt;"Delivered",$S966="",$K966=""),"",IF($S966&lt;=$K966,"Yes","No")),"")</f>
        <v/>
      </c>
      <c r="AA966" s="33">
        <f>IFERROR(IF(OR($T966&lt;&gt;"Delivered",$S966="",$K966=""),"",ROUND(MAX(0,($S966-$K966)*1440),0)),"")</f>
        <v/>
      </c>
      <c r="AB966" s="53">
        <f>IFERROR(IF(OR($P966="",$O966=""),"",$P966-$O966),"")</f>
        <v/>
      </c>
      <c r="AC966" s="35">
        <f>IFERROR(IF($P966="","",ROUND($P966*'Settings'!$B$6,2)),"")</f>
        <v/>
      </c>
      <c r="AD966" s="35">
        <f>IFERROR(IF($W966="","",MAX(0,$W966-IF($X966="",0,$X966))),"")</f>
        <v/>
      </c>
      <c r="AE966" s="16">
        <f>IFERROR(IF(COUNTA($A966:$X966)=0,"",IF(OR($A966="",$B966="",$C966="",$D966="",$E966="",$F966="",$G966="",$H966="",$I966="",$L966="",$M966="",$N966="",$T966=""),"Missing required field",IF(COUNTIFS($A$4:$A$1000,$A966,$B$4:$B$1000,$B966,$C$4:$C$1000,$C966)&gt;1,"Duplicate route stop",IF(OR($J966="",$K966=""),"Missing delivery window",IF($K966&lt;=$J966,"Invalid delivery window",IF(IFERROR(INDEX('Fleet Roster'!$C$4:$C$103,MATCH($L966,'Fleet Roster'!$A$4:$A$103,0)),"Not found")&lt;&gt;"Active","Driver not active",IF(IFERROR(INDEX('Fleet Roster'!$I$4:$I$103,MATCH($M966,'Fleet Roster'!$E$4:$E$103,0)),"Not found")&lt;&gt;"Active","Vehicle unavailable",IF(AND($T966="Delivered",OR($S966="",$P966="")),"Delivered row incomplete",IF(AND(OR($T966="Attempted",$T966="Exception"),$U966=""),"Missing exception code",IF(OR(NOT(ISNUMBER($N966)),$N966&lt;0,$N966&gt;'Settings'!$B$9),"Invalid package count",IF(OR(NOT(ISNUMBER($O966)),AND($P966&lt;&gt;"",NOT(ISNUMBER($P966))),$O966&lt;0,$O966&gt;'Settings'!$B$10,$P966&lt;0,$P966&gt;'Settings'!$B$10),"Invalid miles",IF($X966&gt;$W966,"COD collected exceeds amount","OK")))))))))))),"Review row")</f>
        <v/>
      </c>
    </row>
    <row r="967">
      <c r="A967" s="51" t="n"/>
      <c r="B967" s="26" t="n"/>
      <c r="C967" s="27" t="n"/>
      <c r="D967" s="26" t="n"/>
      <c r="E967" s="26" t="n"/>
      <c r="F967" s="28" t="n"/>
      <c r="G967" s="26" t="n"/>
      <c r="H967" s="26" t="n"/>
      <c r="I967" s="29" t="n"/>
      <c r="J967" s="30" t="n"/>
      <c r="K967" s="30" t="n"/>
      <c r="L967" s="26" t="n"/>
      <c r="M967" s="26" t="n"/>
      <c r="N967" s="27" t="n"/>
      <c r="O967" s="52" t="n"/>
      <c r="P967" s="52" t="n"/>
      <c r="Q967" s="30" t="n"/>
      <c r="R967" s="30" t="n"/>
      <c r="S967" s="30" t="n"/>
      <c r="T967" s="26" t="n"/>
      <c r="U967" s="26" t="n"/>
      <c r="V967" s="28" t="n"/>
      <c r="W967" s="32" t="n"/>
      <c r="X967" s="32" t="n"/>
      <c r="Y967" s="33">
        <f>IFERROR(IF(OR($R967="",$S967=""),"",ROUND(MOD($S967-$R967,1)*1440,0)),"")</f>
        <v/>
      </c>
      <c r="Z967" s="11">
        <f>IFERROR(IF(OR($T967&lt;&gt;"Delivered",$S967="",$K967=""),"",IF($S967&lt;=$K967,"Yes","No")),"")</f>
        <v/>
      </c>
      <c r="AA967" s="33">
        <f>IFERROR(IF(OR($T967&lt;&gt;"Delivered",$S967="",$K967=""),"",ROUND(MAX(0,($S967-$K967)*1440),0)),"")</f>
        <v/>
      </c>
      <c r="AB967" s="53">
        <f>IFERROR(IF(OR($P967="",$O967=""),"",$P967-$O967),"")</f>
        <v/>
      </c>
      <c r="AC967" s="35">
        <f>IFERROR(IF($P967="","",ROUND($P967*'Settings'!$B$6,2)),"")</f>
        <v/>
      </c>
      <c r="AD967" s="35">
        <f>IFERROR(IF($W967="","",MAX(0,$W967-IF($X967="",0,$X967))),"")</f>
        <v/>
      </c>
      <c r="AE967" s="16">
        <f>IFERROR(IF(COUNTA($A967:$X967)=0,"",IF(OR($A967="",$B967="",$C967="",$D967="",$E967="",$F967="",$G967="",$H967="",$I967="",$L967="",$M967="",$N967="",$T967=""),"Missing required field",IF(COUNTIFS($A$4:$A$1000,$A967,$B$4:$B$1000,$B967,$C$4:$C$1000,$C967)&gt;1,"Duplicate route stop",IF(OR($J967="",$K967=""),"Missing delivery window",IF($K967&lt;=$J967,"Invalid delivery window",IF(IFERROR(INDEX('Fleet Roster'!$C$4:$C$103,MATCH($L967,'Fleet Roster'!$A$4:$A$103,0)),"Not found")&lt;&gt;"Active","Driver not active",IF(IFERROR(INDEX('Fleet Roster'!$I$4:$I$103,MATCH($M967,'Fleet Roster'!$E$4:$E$103,0)),"Not found")&lt;&gt;"Active","Vehicle unavailable",IF(AND($T967="Delivered",OR($S967="",$P967="")),"Delivered row incomplete",IF(AND(OR($T967="Attempted",$T967="Exception"),$U967=""),"Missing exception code",IF(OR(NOT(ISNUMBER($N967)),$N967&lt;0,$N967&gt;'Settings'!$B$9),"Invalid package count",IF(OR(NOT(ISNUMBER($O967)),AND($P967&lt;&gt;"",NOT(ISNUMBER($P967))),$O967&lt;0,$O967&gt;'Settings'!$B$10,$P967&lt;0,$P967&gt;'Settings'!$B$10),"Invalid miles",IF($X967&gt;$W967,"COD collected exceeds amount","OK")))))))))))),"Review row")</f>
        <v/>
      </c>
    </row>
    <row r="968">
      <c r="A968" s="51" t="n"/>
      <c r="B968" s="26" t="n"/>
      <c r="C968" s="27" t="n"/>
      <c r="D968" s="26" t="n"/>
      <c r="E968" s="26" t="n"/>
      <c r="F968" s="28" t="n"/>
      <c r="G968" s="26" t="n"/>
      <c r="H968" s="26" t="n"/>
      <c r="I968" s="29" t="n"/>
      <c r="J968" s="30" t="n"/>
      <c r="K968" s="30" t="n"/>
      <c r="L968" s="26" t="n"/>
      <c r="M968" s="26" t="n"/>
      <c r="N968" s="27" t="n"/>
      <c r="O968" s="52" t="n"/>
      <c r="P968" s="52" t="n"/>
      <c r="Q968" s="30" t="n"/>
      <c r="R968" s="30" t="n"/>
      <c r="S968" s="30" t="n"/>
      <c r="T968" s="26" t="n"/>
      <c r="U968" s="26" t="n"/>
      <c r="V968" s="28" t="n"/>
      <c r="W968" s="32" t="n"/>
      <c r="X968" s="32" t="n"/>
      <c r="Y968" s="33">
        <f>IFERROR(IF(OR($R968="",$S968=""),"",ROUND(MOD($S968-$R968,1)*1440,0)),"")</f>
        <v/>
      </c>
      <c r="Z968" s="11">
        <f>IFERROR(IF(OR($T968&lt;&gt;"Delivered",$S968="",$K968=""),"",IF($S968&lt;=$K968,"Yes","No")),"")</f>
        <v/>
      </c>
      <c r="AA968" s="33">
        <f>IFERROR(IF(OR($T968&lt;&gt;"Delivered",$S968="",$K968=""),"",ROUND(MAX(0,($S968-$K968)*1440),0)),"")</f>
        <v/>
      </c>
      <c r="AB968" s="53">
        <f>IFERROR(IF(OR($P968="",$O968=""),"",$P968-$O968),"")</f>
        <v/>
      </c>
      <c r="AC968" s="35">
        <f>IFERROR(IF($P968="","",ROUND($P968*'Settings'!$B$6,2)),"")</f>
        <v/>
      </c>
      <c r="AD968" s="35">
        <f>IFERROR(IF($W968="","",MAX(0,$W968-IF($X968="",0,$X968))),"")</f>
        <v/>
      </c>
      <c r="AE968" s="16">
        <f>IFERROR(IF(COUNTA($A968:$X968)=0,"",IF(OR($A968="",$B968="",$C968="",$D968="",$E968="",$F968="",$G968="",$H968="",$I968="",$L968="",$M968="",$N968="",$T968=""),"Missing required field",IF(COUNTIFS($A$4:$A$1000,$A968,$B$4:$B$1000,$B968,$C$4:$C$1000,$C968)&gt;1,"Duplicate route stop",IF(OR($J968="",$K968=""),"Missing delivery window",IF($K968&lt;=$J968,"Invalid delivery window",IF(IFERROR(INDEX('Fleet Roster'!$C$4:$C$103,MATCH($L968,'Fleet Roster'!$A$4:$A$103,0)),"Not found")&lt;&gt;"Active","Driver not active",IF(IFERROR(INDEX('Fleet Roster'!$I$4:$I$103,MATCH($M968,'Fleet Roster'!$E$4:$E$103,0)),"Not found")&lt;&gt;"Active","Vehicle unavailable",IF(AND($T968="Delivered",OR($S968="",$P968="")),"Delivered row incomplete",IF(AND(OR($T968="Attempted",$T968="Exception"),$U968=""),"Missing exception code",IF(OR(NOT(ISNUMBER($N968)),$N968&lt;0,$N968&gt;'Settings'!$B$9),"Invalid package count",IF(OR(NOT(ISNUMBER($O968)),AND($P968&lt;&gt;"",NOT(ISNUMBER($P968))),$O968&lt;0,$O968&gt;'Settings'!$B$10,$P968&lt;0,$P968&gt;'Settings'!$B$10),"Invalid miles",IF($X968&gt;$W968,"COD collected exceeds amount","OK")))))))))))),"Review row")</f>
        <v/>
      </c>
    </row>
    <row r="969">
      <c r="A969" s="51" t="n"/>
      <c r="B969" s="26" t="n"/>
      <c r="C969" s="27" t="n"/>
      <c r="D969" s="26" t="n"/>
      <c r="E969" s="26" t="n"/>
      <c r="F969" s="28" t="n"/>
      <c r="G969" s="26" t="n"/>
      <c r="H969" s="26" t="n"/>
      <c r="I969" s="29" t="n"/>
      <c r="J969" s="30" t="n"/>
      <c r="K969" s="30" t="n"/>
      <c r="L969" s="26" t="n"/>
      <c r="M969" s="26" t="n"/>
      <c r="N969" s="27" t="n"/>
      <c r="O969" s="52" t="n"/>
      <c r="P969" s="52" t="n"/>
      <c r="Q969" s="30" t="n"/>
      <c r="R969" s="30" t="n"/>
      <c r="S969" s="30" t="n"/>
      <c r="T969" s="26" t="n"/>
      <c r="U969" s="26" t="n"/>
      <c r="V969" s="28" t="n"/>
      <c r="W969" s="32" t="n"/>
      <c r="X969" s="32" t="n"/>
      <c r="Y969" s="33">
        <f>IFERROR(IF(OR($R969="",$S969=""),"",ROUND(MOD($S969-$R969,1)*1440,0)),"")</f>
        <v/>
      </c>
      <c r="Z969" s="11">
        <f>IFERROR(IF(OR($T969&lt;&gt;"Delivered",$S969="",$K969=""),"",IF($S969&lt;=$K969,"Yes","No")),"")</f>
        <v/>
      </c>
      <c r="AA969" s="33">
        <f>IFERROR(IF(OR($T969&lt;&gt;"Delivered",$S969="",$K969=""),"",ROUND(MAX(0,($S969-$K969)*1440),0)),"")</f>
        <v/>
      </c>
      <c r="AB969" s="53">
        <f>IFERROR(IF(OR($P969="",$O969=""),"",$P969-$O969),"")</f>
        <v/>
      </c>
      <c r="AC969" s="35">
        <f>IFERROR(IF($P969="","",ROUND($P969*'Settings'!$B$6,2)),"")</f>
        <v/>
      </c>
      <c r="AD969" s="35">
        <f>IFERROR(IF($W969="","",MAX(0,$W969-IF($X969="",0,$X969))),"")</f>
        <v/>
      </c>
      <c r="AE969" s="16">
        <f>IFERROR(IF(COUNTA($A969:$X969)=0,"",IF(OR($A969="",$B969="",$C969="",$D969="",$E969="",$F969="",$G969="",$H969="",$I969="",$L969="",$M969="",$N969="",$T969=""),"Missing required field",IF(COUNTIFS($A$4:$A$1000,$A969,$B$4:$B$1000,$B969,$C$4:$C$1000,$C969)&gt;1,"Duplicate route stop",IF(OR($J969="",$K969=""),"Missing delivery window",IF($K969&lt;=$J969,"Invalid delivery window",IF(IFERROR(INDEX('Fleet Roster'!$C$4:$C$103,MATCH($L969,'Fleet Roster'!$A$4:$A$103,0)),"Not found")&lt;&gt;"Active","Driver not active",IF(IFERROR(INDEX('Fleet Roster'!$I$4:$I$103,MATCH($M969,'Fleet Roster'!$E$4:$E$103,0)),"Not found")&lt;&gt;"Active","Vehicle unavailable",IF(AND($T969="Delivered",OR($S969="",$P969="")),"Delivered row incomplete",IF(AND(OR($T969="Attempted",$T969="Exception"),$U969=""),"Missing exception code",IF(OR(NOT(ISNUMBER($N969)),$N969&lt;0,$N969&gt;'Settings'!$B$9),"Invalid package count",IF(OR(NOT(ISNUMBER($O969)),AND($P969&lt;&gt;"",NOT(ISNUMBER($P969))),$O969&lt;0,$O969&gt;'Settings'!$B$10,$P969&lt;0,$P969&gt;'Settings'!$B$10),"Invalid miles",IF($X969&gt;$W969,"COD collected exceeds amount","OK")))))))))))),"Review row")</f>
        <v/>
      </c>
    </row>
    <row r="970">
      <c r="A970" s="51" t="n"/>
      <c r="B970" s="26" t="n"/>
      <c r="C970" s="27" t="n"/>
      <c r="D970" s="26" t="n"/>
      <c r="E970" s="26" t="n"/>
      <c r="F970" s="28" t="n"/>
      <c r="G970" s="26" t="n"/>
      <c r="H970" s="26" t="n"/>
      <c r="I970" s="29" t="n"/>
      <c r="J970" s="30" t="n"/>
      <c r="K970" s="30" t="n"/>
      <c r="L970" s="26" t="n"/>
      <c r="M970" s="26" t="n"/>
      <c r="N970" s="27" t="n"/>
      <c r="O970" s="52" t="n"/>
      <c r="P970" s="52" t="n"/>
      <c r="Q970" s="30" t="n"/>
      <c r="R970" s="30" t="n"/>
      <c r="S970" s="30" t="n"/>
      <c r="T970" s="26" t="n"/>
      <c r="U970" s="26" t="n"/>
      <c r="V970" s="28" t="n"/>
      <c r="W970" s="32" t="n"/>
      <c r="X970" s="32" t="n"/>
      <c r="Y970" s="33">
        <f>IFERROR(IF(OR($R970="",$S970=""),"",ROUND(MOD($S970-$R970,1)*1440,0)),"")</f>
        <v/>
      </c>
      <c r="Z970" s="11">
        <f>IFERROR(IF(OR($T970&lt;&gt;"Delivered",$S970="",$K970=""),"",IF($S970&lt;=$K970,"Yes","No")),"")</f>
        <v/>
      </c>
      <c r="AA970" s="33">
        <f>IFERROR(IF(OR($T970&lt;&gt;"Delivered",$S970="",$K970=""),"",ROUND(MAX(0,($S970-$K970)*1440),0)),"")</f>
        <v/>
      </c>
      <c r="AB970" s="53">
        <f>IFERROR(IF(OR($P970="",$O970=""),"",$P970-$O970),"")</f>
        <v/>
      </c>
      <c r="AC970" s="35">
        <f>IFERROR(IF($P970="","",ROUND($P970*'Settings'!$B$6,2)),"")</f>
        <v/>
      </c>
      <c r="AD970" s="35">
        <f>IFERROR(IF($W970="","",MAX(0,$W970-IF($X970="",0,$X970))),"")</f>
        <v/>
      </c>
      <c r="AE970" s="16">
        <f>IFERROR(IF(COUNTA($A970:$X970)=0,"",IF(OR($A970="",$B970="",$C970="",$D970="",$E970="",$F970="",$G970="",$H970="",$I970="",$L970="",$M970="",$N970="",$T970=""),"Missing required field",IF(COUNTIFS($A$4:$A$1000,$A970,$B$4:$B$1000,$B970,$C$4:$C$1000,$C970)&gt;1,"Duplicate route stop",IF(OR($J970="",$K970=""),"Missing delivery window",IF($K970&lt;=$J970,"Invalid delivery window",IF(IFERROR(INDEX('Fleet Roster'!$C$4:$C$103,MATCH($L970,'Fleet Roster'!$A$4:$A$103,0)),"Not found")&lt;&gt;"Active","Driver not active",IF(IFERROR(INDEX('Fleet Roster'!$I$4:$I$103,MATCH($M970,'Fleet Roster'!$E$4:$E$103,0)),"Not found")&lt;&gt;"Active","Vehicle unavailable",IF(AND($T970="Delivered",OR($S970="",$P970="")),"Delivered row incomplete",IF(AND(OR($T970="Attempted",$T970="Exception"),$U970=""),"Missing exception code",IF(OR(NOT(ISNUMBER($N970)),$N970&lt;0,$N970&gt;'Settings'!$B$9),"Invalid package count",IF(OR(NOT(ISNUMBER($O970)),AND($P970&lt;&gt;"",NOT(ISNUMBER($P970))),$O970&lt;0,$O970&gt;'Settings'!$B$10,$P970&lt;0,$P970&gt;'Settings'!$B$10),"Invalid miles",IF($X970&gt;$W970,"COD collected exceeds amount","OK")))))))))))),"Review row")</f>
        <v/>
      </c>
    </row>
    <row r="971">
      <c r="A971" s="51" t="n"/>
      <c r="B971" s="26" t="n"/>
      <c r="C971" s="27" t="n"/>
      <c r="D971" s="26" t="n"/>
      <c r="E971" s="26" t="n"/>
      <c r="F971" s="28" t="n"/>
      <c r="G971" s="26" t="n"/>
      <c r="H971" s="26" t="n"/>
      <c r="I971" s="29" t="n"/>
      <c r="J971" s="30" t="n"/>
      <c r="K971" s="30" t="n"/>
      <c r="L971" s="26" t="n"/>
      <c r="M971" s="26" t="n"/>
      <c r="N971" s="27" t="n"/>
      <c r="O971" s="52" t="n"/>
      <c r="P971" s="52" t="n"/>
      <c r="Q971" s="30" t="n"/>
      <c r="R971" s="30" t="n"/>
      <c r="S971" s="30" t="n"/>
      <c r="T971" s="26" t="n"/>
      <c r="U971" s="26" t="n"/>
      <c r="V971" s="28" t="n"/>
      <c r="W971" s="32" t="n"/>
      <c r="X971" s="32" t="n"/>
      <c r="Y971" s="33">
        <f>IFERROR(IF(OR($R971="",$S971=""),"",ROUND(MOD($S971-$R971,1)*1440,0)),"")</f>
        <v/>
      </c>
      <c r="Z971" s="11">
        <f>IFERROR(IF(OR($T971&lt;&gt;"Delivered",$S971="",$K971=""),"",IF($S971&lt;=$K971,"Yes","No")),"")</f>
        <v/>
      </c>
      <c r="AA971" s="33">
        <f>IFERROR(IF(OR($T971&lt;&gt;"Delivered",$S971="",$K971=""),"",ROUND(MAX(0,($S971-$K971)*1440),0)),"")</f>
        <v/>
      </c>
      <c r="AB971" s="53">
        <f>IFERROR(IF(OR($P971="",$O971=""),"",$P971-$O971),"")</f>
        <v/>
      </c>
      <c r="AC971" s="35">
        <f>IFERROR(IF($P971="","",ROUND($P971*'Settings'!$B$6,2)),"")</f>
        <v/>
      </c>
      <c r="AD971" s="35">
        <f>IFERROR(IF($W971="","",MAX(0,$W971-IF($X971="",0,$X971))),"")</f>
        <v/>
      </c>
      <c r="AE971" s="16">
        <f>IFERROR(IF(COUNTA($A971:$X971)=0,"",IF(OR($A971="",$B971="",$C971="",$D971="",$E971="",$F971="",$G971="",$H971="",$I971="",$L971="",$M971="",$N971="",$T971=""),"Missing required field",IF(COUNTIFS($A$4:$A$1000,$A971,$B$4:$B$1000,$B971,$C$4:$C$1000,$C971)&gt;1,"Duplicate route stop",IF(OR($J971="",$K971=""),"Missing delivery window",IF($K971&lt;=$J971,"Invalid delivery window",IF(IFERROR(INDEX('Fleet Roster'!$C$4:$C$103,MATCH($L971,'Fleet Roster'!$A$4:$A$103,0)),"Not found")&lt;&gt;"Active","Driver not active",IF(IFERROR(INDEX('Fleet Roster'!$I$4:$I$103,MATCH($M971,'Fleet Roster'!$E$4:$E$103,0)),"Not found")&lt;&gt;"Active","Vehicle unavailable",IF(AND($T971="Delivered",OR($S971="",$P971="")),"Delivered row incomplete",IF(AND(OR($T971="Attempted",$T971="Exception"),$U971=""),"Missing exception code",IF(OR(NOT(ISNUMBER($N971)),$N971&lt;0,$N971&gt;'Settings'!$B$9),"Invalid package count",IF(OR(NOT(ISNUMBER($O971)),AND($P971&lt;&gt;"",NOT(ISNUMBER($P971))),$O971&lt;0,$O971&gt;'Settings'!$B$10,$P971&lt;0,$P971&gt;'Settings'!$B$10),"Invalid miles",IF($X971&gt;$W971,"COD collected exceeds amount","OK")))))))))))),"Review row")</f>
        <v/>
      </c>
    </row>
    <row r="972">
      <c r="A972" s="51" t="n"/>
      <c r="B972" s="26" t="n"/>
      <c r="C972" s="27" t="n"/>
      <c r="D972" s="26" t="n"/>
      <c r="E972" s="26" t="n"/>
      <c r="F972" s="28" t="n"/>
      <c r="G972" s="26" t="n"/>
      <c r="H972" s="26" t="n"/>
      <c r="I972" s="29" t="n"/>
      <c r="J972" s="30" t="n"/>
      <c r="K972" s="30" t="n"/>
      <c r="L972" s="26" t="n"/>
      <c r="M972" s="26" t="n"/>
      <c r="N972" s="27" t="n"/>
      <c r="O972" s="52" t="n"/>
      <c r="P972" s="52" t="n"/>
      <c r="Q972" s="30" t="n"/>
      <c r="R972" s="30" t="n"/>
      <c r="S972" s="30" t="n"/>
      <c r="T972" s="26" t="n"/>
      <c r="U972" s="26" t="n"/>
      <c r="V972" s="28" t="n"/>
      <c r="W972" s="32" t="n"/>
      <c r="X972" s="32" t="n"/>
      <c r="Y972" s="33">
        <f>IFERROR(IF(OR($R972="",$S972=""),"",ROUND(MOD($S972-$R972,1)*1440,0)),"")</f>
        <v/>
      </c>
      <c r="Z972" s="11">
        <f>IFERROR(IF(OR($T972&lt;&gt;"Delivered",$S972="",$K972=""),"",IF($S972&lt;=$K972,"Yes","No")),"")</f>
        <v/>
      </c>
      <c r="AA972" s="33">
        <f>IFERROR(IF(OR($T972&lt;&gt;"Delivered",$S972="",$K972=""),"",ROUND(MAX(0,($S972-$K972)*1440),0)),"")</f>
        <v/>
      </c>
      <c r="AB972" s="53">
        <f>IFERROR(IF(OR($P972="",$O972=""),"",$P972-$O972),"")</f>
        <v/>
      </c>
      <c r="AC972" s="35">
        <f>IFERROR(IF($P972="","",ROUND($P972*'Settings'!$B$6,2)),"")</f>
        <v/>
      </c>
      <c r="AD972" s="35">
        <f>IFERROR(IF($W972="","",MAX(0,$W972-IF($X972="",0,$X972))),"")</f>
        <v/>
      </c>
      <c r="AE972" s="16">
        <f>IFERROR(IF(COUNTA($A972:$X972)=0,"",IF(OR($A972="",$B972="",$C972="",$D972="",$E972="",$F972="",$G972="",$H972="",$I972="",$L972="",$M972="",$N972="",$T972=""),"Missing required field",IF(COUNTIFS($A$4:$A$1000,$A972,$B$4:$B$1000,$B972,$C$4:$C$1000,$C972)&gt;1,"Duplicate route stop",IF(OR($J972="",$K972=""),"Missing delivery window",IF($K972&lt;=$J972,"Invalid delivery window",IF(IFERROR(INDEX('Fleet Roster'!$C$4:$C$103,MATCH($L972,'Fleet Roster'!$A$4:$A$103,0)),"Not found")&lt;&gt;"Active","Driver not active",IF(IFERROR(INDEX('Fleet Roster'!$I$4:$I$103,MATCH($M972,'Fleet Roster'!$E$4:$E$103,0)),"Not found")&lt;&gt;"Active","Vehicle unavailable",IF(AND($T972="Delivered",OR($S972="",$P972="")),"Delivered row incomplete",IF(AND(OR($T972="Attempted",$T972="Exception"),$U972=""),"Missing exception code",IF(OR(NOT(ISNUMBER($N972)),$N972&lt;0,$N972&gt;'Settings'!$B$9),"Invalid package count",IF(OR(NOT(ISNUMBER($O972)),AND($P972&lt;&gt;"",NOT(ISNUMBER($P972))),$O972&lt;0,$O972&gt;'Settings'!$B$10,$P972&lt;0,$P972&gt;'Settings'!$B$10),"Invalid miles",IF($X972&gt;$W972,"COD collected exceeds amount","OK")))))))))))),"Review row")</f>
        <v/>
      </c>
    </row>
    <row r="973">
      <c r="A973" s="51" t="n"/>
      <c r="B973" s="26" t="n"/>
      <c r="C973" s="27" t="n"/>
      <c r="D973" s="26" t="n"/>
      <c r="E973" s="26" t="n"/>
      <c r="F973" s="28" t="n"/>
      <c r="G973" s="26" t="n"/>
      <c r="H973" s="26" t="n"/>
      <c r="I973" s="29" t="n"/>
      <c r="J973" s="30" t="n"/>
      <c r="K973" s="30" t="n"/>
      <c r="L973" s="26" t="n"/>
      <c r="M973" s="26" t="n"/>
      <c r="N973" s="27" t="n"/>
      <c r="O973" s="52" t="n"/>
      <c r="P973" s="52" t="n"/>
      <c r="Q973" s="30" t="n"/>
      <c r="R973" s="30" t="n"/>
      <c r="S973" s="30" t="n"/>
      <c r="T973" s="26" t="n"/>
      <c r="U973" s="26" t="n"/>
      <c r="V973" s="28" t="n"/>
      <c r="W973" s="32" t="n"/>
      <c r="X973" s="32" t="n"/>
      <c r="Y973" s="33">
        <f>IFERROR(IF(OR($R973="",$S973=""),"",ROUND(MOD($S973-$R973,1)*1440,0)),"")</f>
        <v/>
      </c>
      <c r="Z973" s="11">
        <f>IFERROR(IF(OR($T973&lt;&gt;"Delivered",$S973="",$K973=""),"",IF($S973&lt;=$K973,"Yes","No")),"")</f>
        <v/>
      </c>
      <c r="AA973" s="33">
        <f>IFERROR(IF(OR($T973&lt;&gt;"Delivered",$S973="",$K973=""),"",ROUND(MAX(0,($S973-$K973)*1440),0)),"")</f>
        <v/>
      </c>
      <c r="AB973" s="53">
        <f>IFERROR(IF(OR($P973="",$O973=""),"",$P973-$O973),"")</f>
        <v/>
      </c>
      <c r="AC973" s="35">
        <f>IFERROR(IF($P973="","",ROUND($P973*'Settings'!$B$6,2)),"")</f>
        <v/>
      </c>
      <c r="AD973" s="35">
        <f>IFERROR(IF($W973="","",MAX(0,$W973-IF($X973="",0,$X973))),"")</f>
        <v/>
      </c>
      <c r="AE973" s="16">
        <f>IFERROR(IF(COUNTA($A973:$X973)=0,"",IF(OR($A973="",$B973="",$C973="",$D973="",$E973="",$F973="",$G973="",$H973="",$I973="",$L973="",$M973="",$N973="",$T973=""),"Missing required field",IF(COUNTIFS($A$4:$A$1000,$A973,$B$4:$B$1000,$B973,$C$4:$C$1000,$C973)&gt;1,"Duplicate route stop",IF(OR($J973="",$K973=""),"Missing delivery window",IF($K973&lt;=$J973,"Invalid delivery window",IF(IFERROR(INDEX('Fleet Roster'!$C$4:$C$103,MATCH($L973,'Fleet Roster'!$A$4:$A$103,0)),"Not found")&lt;&gt;"Active","Driver not active",IF(IFERROR(INDEX('Fleet Roster'!$I$4:$I$103,MATCH($M973,'Fleet Roster'!$E$4:$E$103,0)),"Not found")&lt;&gt;"Active","Vehicle unavailable",IF(AND($T973="Delivered",OR($S973="",$P973="")),"Delivered row incomplete",IF(AND(OR($T973="Attempted",$T973="Exception"),$U973=""),"Missing exception code",IF(OR(NOT(ISNUMBER($N973)),$N973&lt;0,$N973&gt;'Settings'!$B$9),"Invalid package count",IF(OR(NOT(ISNUMBER($O973)),AND($P973&lt;&gt;"",NOT(ISNUMBER($P973))),$O973&lt;0,$O973&gt;'Settings'!$B$10,$P973&lt;0,$P973&gt;'Settings'!$B$10),"Invalid miles",IF($X973&gt;$W973,"COD collected exceeds amount","OK")))))))))))),"Review row")</f>
        <v/>
      </c>
    </row>
    <row r="974">
      <c r="A974" s="51" t="n"/>
      <c r="B974" s="26" t="n"/>
      <c r="C974" s="27" t="n"/>
      <c r="D974" s="26" t="n"/>
      <c r="E974" s="26" t="n"/>
      <c r="F974" s="28" t="n"/>
      <c r="G974" s="26" t="n"/>
      <c r="H974" s="26" t="n"/>
      <c r="I974" s="29" t="n"/>
      <c r="J974" s="30" t="n"/>
      <c r="K974" s="30" t="n"/>
      <c r="L974" s="26" t="n"/>
      <c r="M974" s="26" t="n"/>
      <c r="N974" s="27" t="n"/>
      <c r="O974" s="52" t="n"/>
      <c r="P974" s="52" t="n"/>
      <c r="Q974" s="30" t="n"/>
      <c r="R974" s="30" t="n"/>
      <c r="S974" s="30" t="n"/>
      <c r="T974" s="26" t="n"/>
      <c r="U974" s="26" t="n"/>
      <c r="V974" s="28" t="n"/>
      <c r="W974" s="32" t="n"/>
      <c r="X974" s="32" t="n"/>
      <c r="Y974" s="33">
        <f>IFERROR(IF(OR($R974="",$S974=""),"",ROUND(MOD($S974-$R974,1)*1440,0)),"")</f>
        <v/>
      </c>
      <c r="Z974" s="11">
        <f>IFERROR(IF(OR($T974&lt;&gt;"Delivered",$S974="",$K974=""),"",IF($S974&lt;=$K974,"Yes","No")),"")</f>
        <v/>
      </c>
      <c r="AA974" s="33">
        <f>IFERROR(IF(OR($T974&lt;&gt;"Delivered",$S974="",$K974=""),"",ROUND(MAX(0,($S974-$K974)*1440),0)),"")</f>
        <v/>
      </c>
      <c r="AB974" s="53">
        <f>IFERROR(IF(OR($P974="",$O974=""),"",$P974-$O974),"")</f>
        <v/>
      </c>
      <c r="AC974" s="35">
        <f>IFERROR(IF($P974="","",ROUND($P974*'Settings'!$B$6,2)),"")</f>
        <v/>
      </c>
      <c r="AD974" s="35">
        <f>IFERROR(IF($W974="","",MAX(0,$W974-IF($X974="",0,$X974))),"")</f>
        <v/>
      </c>
      <c r="AE974" s="16">
        <f>IFERROR(IF(COUNTA($A974:$X974)=0,"",IF(OR($A974="",$B974="",$C974="",$D974="",$E974="",$F974="",$G974="",$H974="",$I974="",$L974="",$M974="",$N974="",$T974=""),"Missing required field",IF(COUNTIFS($A$4:$A$1000,$A974,$B$4:$B$1000,$B974,$C$4:$C$1000,$C974)&gt;1,"Duplicate route stop",IF(OR($J974="",$K974=""),"Missing delivery window",IF($K974&lt;=$J974,"Invalid delivery window",IF(IFERROR(INDEX('Fleet Roster'!$C$4:$C$103,MATCH($L974,'Fleet Roster'!$A$4:$A$103,0)),"Not found")&lt;&gt;"Active","Driver not active",IF(IFERROR(INDEX('Fleet Roster'!$I$4:$I$103,MATCH($M974,'Fleet Roster'!$E$4:$E$103,0)),"Not found")&lt;&gt;"Active","Vehicle unavailable",IF(AND($T974="Delivered",OR($S974="",$P974="")),"Delivered row incomplete",IF(AND(OR($T974="Attempted",$T974="Exception"),$U974=""),"Missing exception code",IF(OR(NOT(ISNUMBER($N974)),$N974&lt;0,$N974&gt;'Settings'!$B$9),"Invalid package count",IF(OR(NOT(ISNUMBER($O974)),AND($P974&lt;&gt;"",NOT(ISNUMBER($P974))),$O974&lt;0,$O974&gt;'Settings'!$B$10,$P974&lt;0,$P974&gt;'Settings'!$B$10),"Invalid miles",IF($X974&gt;$W974,"COD collected exceeds amount","OK")))))))))))),"Review row")</f>
        <v/>
      </c>
    </row>
    <row r="975">
      <c r="A975" s="51" t="n"/>
      <c r="B975" s="26" t="n"/>
      <c r="C975" s="27" t="n"/>
      <c r="D975" s="26" t="n"/>
      <c r="E975" s="26" t="n"/>
      <c r="F975" s="28" t="n"/>
      <c r="G975" s="26" t="n"/>
      <c r="H975" s="26" t="n"/>
      <c r="I975" s="29" t="n"/>
      <c r="J975" s="30" t="n"/>
      <c r="K975" s="30" t="n"/>
      <c r="L975" s="26" t="n"/>
      <c r="M975" s="26" t="n"/>
      <c r="N975" s="27" t="n"/>
      <c r="O975" s="52" t="n"/>
      <c r="P975" s="52" t="n"/>
      <c r="Q975" s="30" t="n"/>
      <c r="R975" s="30" t="n"/>
      <c r="S975" s="30" t="n"/>
      <c r="T975" s="26" t="n"/>
      <c r="U975" s="26" t="n"/>
      <c r="V975" s="28" t="n"/>
      <c r="W975" s="32" t="n"/>
      <c r="X975" s="32" t="n"/>
      <c r="Y975" s="33">
        <f>IFERROR(IF(OR($R975="",$S975=""),"",ROUND(MOD($S975-$R975,1)*1440,0)),"")</f>
        <v/>
      </c>
      <c r="Z975" s="11">
        <f>IFERROR(IF(OR($T975&lt;&gt;"Delivered",$S975="",$K975=""),"",IF($S975&lt;=$K975,"Yes","No")),"")</f>
        <v/>
      </c>
      <c r="AA975" s="33">
        <f>IFERROR(IF(OR($T975&lt;&gt;"Delivered",$S975="",$K975=""),"",ROUND(MAX(0,($S975-$K975)*1440),0)),"")</f>
        <v/>
      </c>
      <c r="AB975" s="53">
        <f>IFERROR(IF(OR($P975="",$O975=""),"",$P975-$O975),"")</f>
        <v/>
      </c>
      <c r="AC975" s="35">
        <f>IFERROR(IF($P975="","",ROUND($P975*'Settings'!$B$6,2)),"")</f>
        <v/>
      </c>
      <c r="AD975" s="35">
        <f>IFERROR(IF($W975="","",MAX(0,$W975-IF($X975="",0,$X975))),"")</f>
        <v/>
      </c>
      <c r="AE975" s="16">
        <f>IFERROR(IF(COUNTA($A975:$X975)=0,"",IF(OR($A975="",$B975="",$C975="",$D975="",$E975="",$F975="",$G975="",$H975="",$I975="",$L975="",$M975="",$N975="",$T975=""),"Missing required field",IF(COUNTIFS($A$4:$A$1000,$A975,$B$4:$B$1000,$B975,$C$4:$C$1000,$C975)&gt;1,"Duplicate route stop",IF(OR($J975="",$K975=""),"Missing delivery window",IF($K975&lt;=$J975,"Invalid delivery window",IF(IFERROR(INDEX('Fleet Roster'!$C$4:$C$103,MATCH($L975,'Fleet Roster'!$A$4:$A$103,0)),"Not found")&lt;&gt;"Active","Driver not active",IF(IFERROR(INDEX('Fleet Roster'!$I$4:$I$103,MATCH($M975,'Fleet Roster'!$E$4:$E$103,0)),"Not found")&lt;&gt;"Active","Vehicle unavailable",IF(AND($T975="Delivered",OR($S975="",$P975="")),"Delivered row incomplete",IF(AND(OR($T975="Attempted",$T975="Exception"),$U975=""),"Missing exception code",IF(OR(NOT(ISNUMBER($N975)),$N975&lt;0,$N975&gt;'Settings'!$B$9),"Invalid package count",IF(OR(NOT(ISNUMBER($O975)),AND($P975&lt;&gt;"",NOT(ISNUMBER($P975))),$O975&lt;0,$O975&gt;'Settings'!$B$10,$P975&lt;0,$P975&gt;'Settings'!$B$10),"Invalid miles",IF($X975&gt;$W975,"COD collected exceeds amount","OK")))))))))))),"Review row")</f>
        <v/>
      </c>
    </row>
    <row r="976">
      <c r="A976" s="51" t="n"/>
      <c r="B976" s="26" t="n"/>
      <c r="C976" s="27" t="n"/>
      <c r="D976" s="26" t="n"/>
      <c r="E976" s="26" t="n"/>
      <c r="F976" s="28" t="n"/>
      <c r="G976" s="26" t="n"/>
      <c r="H976" s="26" t="n"/>
      <c r="I976" s="29" t="n"/>
      <c r="J976" s="30" t="n"/>
      <c r="K976" s="30" t="n"/>
      <c r="L976" s="26" t="n"/>
      <c r="M976" s="26" t="n"/>
      <c r="N976" s="27" t="n"/>
      <c r="O976" s="52" t="n"/>
      <c r="P976" s="52" t="n"/>
      <c r="Q976" s="30" t="n"/>
      <c r="R976" s="30" t="n"/>
      <c r="S976" s="30" t="n"/>
      <c r="T976" s="26" t="n"/>
      <c r="U976" s="26" t="n"/>
      <c r="V976" s="28" t="n"/>
      <c r="W976" s="32" t="n"/>
      <c r="X976" s="32" t="n"/>
      <c r="Y976" s="33">
        <f>IFERROR(IF(OR($R976="",$S976=""),"",ROUND(MOD($S976-$R976,1)*1440,0)),"")</f>
        <v/>
      </c>
      <c r="Z976" s="11">
        <f>IFERROR(IF(OR($T976&lt;&gt;"Delivered",$S976="",$K976=""),"",IF($S976&lt;=$K976,"Yes","No")),"")</f>
        <v/>
      </c>
      <c r="AA976" s="33">
        <f>IFERROR(IF(OR($T976&lt;&gt;"Delivered",$S976="",$K976=""),"",ROUND(MAX(0,($S976-$K976)*1440),0)),"")</f>
        <v/>
      </c>
      <c r="AB976" s="53">
        <f>IFERROR(IF(OR($P976="",$O976=""),"",$P976-$O976),"")</f>
        <v/>
      </c>
      <c r="AC976" s="35">
        <f>IFERROR(IF($P976="","",ROUND($P976*'Settings'!$B$6,2)),"")</f>
        <v/>
      </c>
      <c r="AD976" s="35">
        <f>IFERROR(IF($W976="","",MAX(0,$W976-IF($X976="",0,$X976))),"")</f>
        <v/>
      </c>
      <c r="AE976" s="16">
        <f>IFERROR(IF(COUNTA($A976:$X976)=0,"",IF(OR($A976="",$B976="",$C976="",$D976="",$E976="",$F976="",$G976="",$H976="",$I976="",$L976="",$M976="",$N976="",$T976=""),"Missing required field",IF(COUNTIFS($A$4:$A$1000,$A976,$B$4:$B$1000,$B976,$C$4:$C$1000,$C976)&gt;1,"Duplicate route stop",IF(OR($J976="",$K976=""),"Missing delivery window",IF($K976&lt;=$J976,"Invalid delivery window",IF(IFERROR(INDEX('Fleet Roster'!$C$4:$C$103,MATCH($L976,'Fleet Roster'!$A$4:$A$103,0)),"Not found")&lt;&gt;"Active","Driver not active",IF(IFERROR(INDEX('Fleet Roster'!$I$4:$I$103,MATCH($M976,'Fleet Roster'!$E$4:$E$103,0)),"Not found")&lt;&gt;"Active","Vehicle unavailable",IF(AND($T976="Delivered",OR($S976="",$P976="")),"Delivered row incomplete",IF(AND(OR($T976="Attempted",$T976="Exception"),$U976=""),"Missing exception code",IF(OR(NOT(ISNUMBER($N976)),$N976&lt;0,$N976&gt;'Settings'!$B$9),"Invalid package count",IF(OR(NOT(ISNUMBER($O976)),AND($P976&lt;&gt;"",NOT(ISNUMBER($P976))),$O976&lt;0,$O976&gt;'Settings'!$B$10,$P976&lt;0,$P976&gt;'Settings'!$B$10),"Invalid miles",IF($X976&gt;$W976,"COD collected exceeds amount","OK")))))))))))),"Review row")</f>
        <v/>
      </c>
    </row>
    <row r="977">
      <c r="A977" s="51" t="n"/>
      <c r="B977" s="26" t="n"/>
      <c r="C977" s="27" t="n"/>
      <c r="D977" s="26" t="n"/>
      <c r="E977" s="26" t="n"/>
      <c r="F977" s="28" t="n"/>
      <c r="G977" s="26" t="n"/>
      <c r="H977" s="26" t="n"/>
      <c r="I977" s="29" t="n"/>
      <c r="J977" s="30" t="n"/>
      <c r="K977" s="30" t="n"/>
      <c r="L977" s="26" t="n"/>
      <c r="M977" s="26" t="n"/>
      <c r="N977" s="27" t="n"/>
      <c r="O977" s="52" t="n"/>
      <c r="P977" s="52" t="n"/>
      <c r="Q977" s="30" t="n"/>
      <c r="R977" s="30" t="n"/>
      <c r="S977" s="30" t="n"/>
      <c r="T977" s="26" t="n"/>
      <c r="U977" s="26" t="n"/>
      <c r="V977" s="28" t="n"/>
      <c r="W977" s="32" t="n"/>
      <c r="X977" s="32" t="n"/>
      <c r="Y977" s="33">
        <f>IFERROR(IF(OR($R977="",$S977=""),"",ROUND(MOD($S977-$R977,1)*1440,0)),"")</f>
        <v/>
      </c>
      <c r="Z977" s="11">
        <f>IFERROR(IF(OR($T977&lt;&gt;"Delivered",$S977="",$K977=""),"",IF($S977&lt;=$K977,"Yes","No")),"")</f>
        <v/>
      </c>
      <c r="AA977" s="33">
        <f>IFERROR(IF(OR($T977&lt;&gt;"Delivered",$S977="",$K977=""),"",ROUND(MAX(0,($S977-$K977)*1440),0)),"")</f>
        <v/>
      </c>
      <c r="AB977" s="53">
        <f>IFERROR(IF(OR($P977="",$O977=""),"",$P977-$O977),"")</f>
        <v/>
      </c>
      <c r="AC977" s="35">
        <f>IFERROR(IF($P977="","",ROUND($P977*'Settings'!$B$6,2)),"")</f>
        <v/>
      </c>
      <c r="AD977" s="35">
        <f>IFERROR(IF($W977="","",MAX(0,$W977-IF($X977="",0,$X977))),"")</f>
        <v/>
      </c>
      <c r="AE977" s="16">
        <f>IFERROR(IF(COUNTA($A977:$X977)=0,"",IF(OR($A977="",$B977="",$C977="",$D977="",$E977="",$F977="",$G977="",$H977="",$I977="",$L977="",$M977="",$N977="",$T977=""),"Missing required field",IF(COUNTIFS($A$4:$A$1000,$A977,$B$4:$B$1000,$B977,$C$4:$C$1000,$C977)&gt;1,"Duplicate route stop",IF(OR($J977="",$K977=""),"Missing delivery window",IF($K977&lt;=$J977,"Invalid delivery window",IF(IFERROR(INDEX('Fleet Roster'!$C$4:$C$103,MATCH($L977,'Fleet Roster'!$A$4:$A$103,0)),"Not found")&lt;&gt;"Active","Driver not active",IF(IFERROR(INDEX('Fleet Roster'!$I$4:$I$103,MATCH($M977,'Fleet Roster'!$E$4:$E$103,0)),"Not found")&lt;&gt;"Active","Vehicle unavailable",IF(AND($T977="Delivered",OR($S977="",$P977="")),"Delivered row incomplete",IF(AND(OR($T977="Attempted",$T977="Exception"),$U977=""),"Missing exception code",IF(OR(NOT(ISNUMBER($N977)),$N977&lt;0,$N977&gt;'Settings'!$B$9),"Invalid package count",IF(OR(NOT(ISNUMBER($O977)),AND($P977&lt;&gt;"",NOT(ISNUMBER($P977))),$O977&lt;0,$O977&gt;'Settings'!$B$10,$P977&lt;0,$P977&gt;'Settings'!$B$10),"Invalid miles",IF($X977&gt;$W977,"COD collected exceeds amount","OK")))))))))))),"Review row")</f>
        <v/>
      </c>
    </row>
    <row r="978">
      <c r="A978" s="51" t="n"/>
      <c r="B978" s="26" t="n"/>
      <c r="C978" s="27" t="n"/>
      <c r="D978" s="26" t="n"/>
      <c r="E978" s="26" t="n"/>
      <c r="F978" s="28" t="n"/>
      <c r="G978" s="26" t="n"/>
      <c r="H978" s="26" t="n"/>
      <c r="I978" s="29" t="n"/>
      <c r="J978" s="30" t="n"/>
      <c r="K978" s="30" t="n"/>
      <c r="L978" s="26" t="n"/>
      <c r="M978" s="26" t="n"/>
      <c r="N978" s="27" t="n"/>
      <c r="O978" s="52" t="n"/>
      <c r="P978" s="52" t="n"/>
      <c r="Q978" s="30" t="n"/>
      <c r="R978" s="30" t="n"/>
      <c r="S978" s="30" t="n"/>
      <c r="T978" s="26" t="n"/>
      <c r="U978" s="26" t="n"/>
      <c r="V978" s="28" t="n"/>
      <c r="W978" s="32" t="n"/>
      <c r="X978" s="32" t="n"/>
      <c r="Y978" s="33">
        <f>IFERROR(IF(OR($R978="",$S978=""),"",ROUND(MOD($S978-$R978,1)*1440,0)),"")</f>
        <v/>
      </c>
      <c r="Z978" s="11">
        <f>IFERROR(IF(OR($T978&lt;&gt;"Delivered",$S978="",$K978=""),"",IF($S978&lt;=$K978,"Yes","No")),"")</f>
        <v/>
      </c>
      <c r="AA978" s="33">
        <f>IFERROR(IF(OR($T978&lt;&gt;"Delivered",$S978="",$K978=""),"",ROUND(MAX(0,($S978-$K978)*1440),0)),"")</f>
        <v/>
      </c>
      <c r="AB978" s="53">
        <f>IFERROR(IF(OR($P978="",$O978=""),"",$P978-$O978),"")</f>
        <v/>
      </c>
      <c r="AC978" s="35">
        <f>IFERROR(IF($P978="","",ROUND($P978*'Settings'!$B$6,2)),"")</f>
        <v/>
      </c>
      <c r="AD978" s="35">
        <f>IFERROR(IF($W978="","",MAX(0,$W978-IF($X978="",0,$X978))),"")</f>
        <v/>
      </c>
      <c r="AE978" s="16">
        <f>IFERROR(IF(COUNTA($A978:$X978)=0,"",IF(OR($A978="",$B978="",$C978="",$D978="",$E978="",$F978="",$G978="",$H978="",$I978="",$L978="",$M978="",$N978="",$T978=""),"Missing required field",IF(COUNTIFS($A$4:$A$1000,$A978,$B$4:$B$1000,$B978,$C$4:$C$1000,$C978)&gt;1,"Duplicate route stop",IF(OR($J978="",$K978=""),"Missing delivery window",IF($K978&lt;=$J978,"Invalid delivery window",IF(IFERROR(INDEX('Fleet Roster'!$C$4:$C$103,MATCH($L978,'Fleet Roster'!$A$4:$A$103,0)),"Not found")&lt;&gt;"Active","Driver not active",IF(IFERROR(INDEX('Fleet Roster'!$I$4:$I$103,MATCH($M978,'Fleet Roster'!$E$4:$E$103,0)),"Not found")&lt;&gt;"Active","Vehicle unavailable",IF(AND($T978="Delivered",OR($S978="",$P978="")),"Delivered row incomplete",IF(AND(OR($T978="Attempted",$T978="Exception"),$U978=""),"Missing exception code",IF(OR(NOT(ISNUMBER($N978)),$N978&lt;0,$N978&gt;'Settings'!$B$9),"Invalid package count",IF(OR(NOT(ISNUMBER($O978)),AND($P978&lt;&gt;"",NOT(ISNUMBER($P978))),$O978&lt;0,$O978&gt;'Settings'!$B$10,$P978&lt;0,$P978&gt;'Settings'!$B$10),"Invalid miles",IF($X978&gt;$W978,"COD collected exceeds amount","OK")))))))))))),"Review row")</f>
        <v/>
      </c>
    </row>
    <row r="979">
      <c r="A979" s="51" t="n"/>
      <c r="B979" s="26" t="n"/>
      <c r="C979" s="27" t="n"/>
      <c r="D979" s="26" t="n"/>
      <c r="E979" s="26" t="n"/>
      <c r="F979" s="28" t="n"/>
      <c r="G979" s="26" t="n"/>
      <c r="H979" s="26" t="n"/>
      <c r="I979" s="29" t="n"/>
      <c r="J979" s="30" t="n"/>
      <c r="K979" s="30" t="n"/>
      <c r="L979" s="26" t="n"/>
      <c r="M979" s="26" t="n"/>
      <c r="N979" s="27" t="n"/>
      <c r="O979" s="52" t="n"/>
      <c r="P979" s="52" t="n"/>
      <c r="Q979" s="30" t="n"/>
      <c r="R979" s="30" t="n"/>
      <c r="S979" s="30" t="n"/>
      <c r="T979" s="26" t="n"/>
      <c r="U979" s="26" t="n"/>
      <c r="V979" s="28" t="n"/>
      <c r="W979" s="32" t="n"/>
      <c r="X979" s="32" t="n"/>
      <c r="Y979" s="33">
        <f>IFERROR(IF(OR($R979="",$S979=""),"",ROUND(MOD($S979-$R979,1)*1440,0)),"")</f>
        <v/>
      </c>
      <c r="Z979" s="11">
        <f>IFERROR(IF(OR($T979&lt;&gt;"Delivered",$S979="",$K979=""),"",IF($S979&lt;=$K979,"Yes","No")),"")</f>
        <v/>
      </c>
      <c r="AA979" s="33">
        <f>IFERROR(IF(OR($T979&lt;&gt;"Delivered",$S979="",$K979=""),"",ROUND(MAX(0,($S979-$K979)*1440),0)),"")</f>
        <v/>
      </c>
      <c r="AB979" s="53">
        <f>IFERROR(IF(OR($P979="",$O979=""),"",$P979-$O979),"")</f>
        <v/>
      </c>
      <c r="AC979" s="35">
        <f>IFERROR(IF($P979="","",ROUND($P979*'Settings'!$B$6,2)),"")</f>
        <v/>
      </c>
      <c r="AD979" s="35">
        <f>IFERROR(IF($W979="","",MAX(0,$W979-IF($X979="",0,$X979))),"")</f>
        <v/>
      </c>
      <c r="AE979" s="16">
        <f>IFERROR(IF(COUNTA($A979:$X979)=0,"",IF(OR($A979="",$B979="",$C979="",$D979="",$E979="",$F979="",$G979="",$H979="",$I979="",$L979="",$M979="",$N979="",$T979=""),"Missing required field",IF(COUNTIFS($A$4:$A$1000,$A979,$B$4:$B$1000,$B979,$C$4:$C$1000,$C979)&gt;1,"Duplicate route stop",IF(OR($J979="",$K979=""),"Missing delivery window",IF($K979&lt;=$J979,"Invalid delivery window",IF(IFERROR(INDEX('Fleet Roster'!$C$4:$C$103,MATCH($L979,'Fleet Roster'!$A$4:$A$103,0)),"Not found")&lt;&gt;"Active","Driver not active",IF(IFERROR(INDEX('Fleet Roster'!$I$4:$I$103,MATCH($M979,'Fleet Roster'!$E$4:$E$103,0)),"Not found")&lt;&gt;"Active","Vehicle unavailable",IF(AND($T979="Delivered",OR($S979="",$P979="")),"Delivered row incomplete",IF(AND(OR($T979="Attempted",$T979="Exception"),$U979=""),"Missing exception code",IF(OR(NOT(ISNUMBER($N979)),$N979&lt;0,$N979&gt;'Settings'!$B$9),"Invalid package count",IF(OR(NOT(ISNUMBER($O979)),AND($P979&lt;&gt;"",NOT(ISNUMBER($P979))),$O979&lt;0,$O979&gt;'Settings'!$B$10,$P979&lt;0,$P979&gt;'Settings'!$B$10),"Invalid miles",IF($X979&gt;$W979,"COD collected exceeds amount","OK")))))))))))),"Review row")</f>
        <v/>
      </c>
    </row>
    <row r="980">
      <c r="A980" s="51" t="n"/>
      <c r="B980" s="26" t="n"/>
      <c r="C980" s="27" t="n"/>
      <c r="D980" s="26" t="n"/>
      <c r="E980" s="26" t="n"/>
      <c r="F980" s="28" t="n"/>
      <c r="G980" s="26" t="n"/>
      <c r="H980" s="26" t="n"/>
      <c r="I980" s="29" t="n"/>
      <c r="J980" s="30" t="n"/>
      <c r="K980" s="30" t="n"/>
      <c r="L980" s="26" t="n"/>
      <c r="M980" s="26" t="n"/>
      <c r="N980" s="27" t="n"/>
      <c r="O980" s="52" t="n"/>
      <c r="P980" s="52" t="n"/>
      <c r="Q980" s="30" t="n"/>
      <c r="R980" s="30" t="n"/>
      <c r="S980" s="30" t="n"/>
      <c r="T980" s="26" t="n"/>
      <c r="U980" s="26" t="n"/>
      <c r="V980" s="28" t="n"/>
      <c r="W980" s="32" t="n"/>
      <c r="X980" s="32" t="n"/>
      <c r="Y980" s="33">
        <f>IFERROR(IF(OR($R980="",$S980=""),"",ROUND(MOD($S980-$R980,1)*1440,0)),"")</f>
        <v/>
      </c>
      <c r="Z980" s="11">
        <f>IFERROR(IF(OR($T980&lt;&gt;"Delivered",$S980="",$K980=""),"",IF($S980&lt;=$K980,"Yes","No")),"")</f>
        <v/>
      </c>
      <c r="AA980" s="33">
        <f>IFERROR(IF(OR($T980&lt;&gt;"Delivered",$S980="",$K980=""),"",ROUND(MAX(0,($S980-$K980)*1440),0)),"")</f>
        <v/>
      </c>
      <c r="AB980" s="53">
        <f>IFERROR(IF(OR($P980="",$O980=""),"",$P980-$O980),"")</f>
        <v/>
      </c>
      <c r="AC980" s="35">
        <f>IFERROR(IF($P980="","",ROUND($P980*'Settings'!$B$6,2)),"")</f>
        <v/>
      </c>
      <c r="AD980" s="35">
        <f>IFERROR(IF($W980="","",MAX(0,$W980-IF($X980="",0,$X980))),"")</f>
        <v/>
      </c>
      <c r="AE980" s="16">
        <f>IFERROR(IF(COUNTA($A980:$X980)=0,"",IF(OR($A980="",$B980="",$C980="",$D980="",$E980="",$F980="",$G980="",$H980="",$I980="",$L980="",$M980="",$N980="",$T980=""),"Missing required field",IF(COUNTIFS($A$4:$A$1000,$A980,$B$4:$B$1000,$B980,$C$4:$C$1000,$C980)&gt;1,"Duplicate route stop",IF(OR($J980="",$K980=""),"Missing delivery window",IF($K980&lt;=$J980,"Invalid delivery window",IF(IFERROR(INDEX('Fleet Roster'!$C$4:$C$103,MATCH($L980,'Fleet Roster'!$A$4:$A$103,0)),"Not found")&lt;&gt;"Active","Driver not active",IF(IFERROR(INDEX('Fleet Roster'!$I$4:$I$103,MATCH($M980,'Fleet Roster'!$E$4:$E$103,0)),"Not found")&lt;&gt;"Active","Vehicle unavailable",IF(AND($T980="Delivered",OR($S980="",$P980="")),"Delivered row incomplete",IF(AND(OR($T980="Attempted",$T980="Exception"),$U980=""),"Missing exception code",IF(OR(NOT(ISNUMBER($N980)),$N980&lt;0,$N980&gt;'Settings'!$B$9),"Invalid package count",IF(OR(NOT(ISNUMBER($O980)),AND($P980&lt;&gt;"",NOT(ISNUMBER($P980))),$O980&lt;0,$O980&gt;'Settings'!$B$10,$P980&lt;0,$P980&gt;'Settings'!$B$10),"Invalid miles",IF($X980&gt;$W980,"COD collected exceeds amount","OK")))))))))))),"Review row")</f>
        <v/>
      </c>
    </row>
    <row r="981">
      <c r="A981" s="51" t="n"/>
      <c r="B981" s="26" t="n"/>
      <c r="C981" s="27" t="n"/>
      <c r="D981" s="26" t="n"/>
      <c r="E981" s="26" t="n"/>
      <c r="F981" s="28" t="n"/>
      <c r="G981" s="26" t="n"/>
      <c r="H981" s="26" t="n"/>
      <c r="I981" s="29" t="n"/>
      <c r="J981" s="30" t="n"/>
      <c r="K981" s="30" t="n"/>
      <c r="L981" s="26" t="n"/>
      <c r="M981" s="26" t="n"/>
      <c r="N981" s="27" t="n"/>
      <c r="O981" s="52" t="n"/>
      <c r="P981" s="52" t="n"/>
      <c r="Q981" s="30" t="n"/>
      <c r="R981" s="30" t="n"/>
      <c r="S981" s="30" t="n"/>
      <c r="T981" s="26" t="n"/>
      <c r="U981" s="26" t="n"/>
      <c r="V981" s="28" t="n"/>
      <c r="W981" s="32" t="n"/>
      <c r="X981" s="32" t="n"/>
      <c r="Y981" s="33">
        <f>IFERROR(IF(OR($R981="",$S981=""),"",ROUND(MOD($S981-$R981,1)*1440,0)),"")</f>
        <v/>
      </c>
      <c r="Z981" s="11">
        <f>IFERROR(IF(OR($T981&lt;&gt;"Delivered",$S981="",$K981=""),"",IF($S981&lt;=$K981,"Yes","No")),"")</f>
        <v/>
      </c>
      <c r="AA981" s="33">
        <f>IFERROR(IF(OR($T981&lt;&gt;"Delivered",$S981="",$K981=""),"",ROUND(MAX(0,($S981-$K981)*1440),0)),"")</f>
        <v/>
      </c>
      <c r="AB981" s="53">
        <f>IFERROR(IF(OR($P981="",$O981=""),"",$P981-$O981),"")</f>
        <v/>
      </c>
      <c r="AC981" s="35">
        <f>IFERROR(IF($P981="","",ROUND($P981*'Settings'!$B$6,2)),"")</f>
        <v/>
      </c>
      <c r="AD981" s="35">
        <f>IFERROR(IF($W981="","",MAX(0,$W981-IF($X981="",0,$X981))),"")</f>
        <v/>
      </c>
      <c r="AE981" s="16">
        <f>IFERROR(IF(COUNTA($A981:$X981)=0,"",IF(OR($A981="",$B981="",$C981="",$D981="",$E981="",$F981="",$G981="",$H981="",$I981="",$L981="",$M981="",$N981="",$T981=""),"Missing required field",IF(COUNTIFS($A$4:$A$1000,$A981,$B$4:$B$1000,$B981,$C$4:$C$1000,$C981)&gt;1,"Duplicate route stop",IF(OR($J981="",$K981=""),"Missing delivery window",IF($K981&lt;=$J981,"Invalid delivery window",IF(IFERROR(INDEX('Fleet Roster'!$C$4:$C$103,MATCH($L981,'Fleet Roster'!$A$4:$A$103,0)),"Not found")&lt;&gt;"Active","Driver not active",IF(IFERROR(INDEX('Fleet Roster'!$I$4:$I$103,MATCH($M981,'Fleet Roster'!$E$4:$E$103,0)),"Not found")&lt;&gt;"Active","Vehicle unavailable",IF(AND($T981="Delivered",OR($S981="",$P981="")),"Delivered row incomplete",IF(AND(OR($T981="Attempted",$T981="Exception"),$U981=""),"Missing exception code",IF(OR(NOT(ISNUMBER($N981)),$N981&lt;0,$N981&gt;'Settings'!$B$9),"Invalid package count",IF(OR(NOT(ISNUMBER($O981)),AND($P981&lt;&gt;"",NOT(ISNUMBER($P981))),$O981&lt;0,$O981&gt;'Settings'!$B$10,$P981&lt;0,$P981&gt;'Settings'!$B$10),"Invalid miles",IF($X981&gt;$W981,"COD collected exceeds amount","OK")))))))))))),"Review row")</f>
        <v/>
      </c>
    </row>
    <row r="982">
      <c r="A982" s="51" t="n"/>
      <c r="B982" s="26" t="n"/>
      <c r="C982" s="27" t="n"/>
      <c r="D982" s="26" t="n"/>
      <c r="E982" s="26" t="n"/>
      <c r="F982" s="28" t="n"/>
      <c r="G982" s="26" t="n"/>
      <c r="H982" s="26" t="n"/>
      <c r="I982" s="29" t="n"/>
      <c r="J982" s="30" t="n"/>
      <c r="K982" s="30" t="n"/>
      <c r="L982" s="26" t="n"/>
      <c r="M982" s="26" t="n"/>
      <c r="N982" s="27" t="n"/>
      <c r="O982" s="52" t="n"/>
      <c r="P982" s="52" t="n"/>
      <c r="Q982" s="30" t="n"/>
      <c r="R982" s="30" t="n"/>
      <c r="S982" s="30" t="n"/>
      <c r="T982" s="26" t="n"/>
      <c r="U982" s="26" t="n"/>
      <c r="V982" s="28" t="n"/>
      <c r="W982" s="32" t="n"/>
      <c r="X982" s="32" t="n"/>
      <c r="Y982" s="33">
        <f>IFERROR(IF(OR($R982="",$S982=""),"",ROUND(MOD($S982-$R982,1)*1440,0)),"")</f>
        <v/>
      </c>
      <c r="Z982" s="11">
        <f>IFERROR(IF(OR($T982&lt;&gt;"Delivered",$S982="",$K982=""),"",IF($S982&lt;=$K982,"Yes","No")),"")</f>
        <v/>
      </c>
      <c r="AA982" s="33">
        <f>IFERROR(IF(OR($T982&lt;&gt;"Delivered",$S982="",$K982=""),"",ROUND(MAX(0,($S982-$K982)*1440),0)),"")</f>
        <v/>
      </c>
      <c r="AB982" s="53">
        <f>IFERROR(IF(OR($P982="",$O982=""),"",$P982-$O982),"")</f>
        <v/>
      </c>
      <c r="AC982" s="35">
        <f>IFERROR(IF($P982="","",ROUND($P982*'Settings'!$B$6,2)),"")</f>
        <v/>
      </c>
      <c r="AD982" s="35">
        <f>IFERROR(IF($W982="","",MAX(0,$W982-IF($X982="",0,$X982))),"")</f>
        <v/>
      </c>
      <c r="AE982" s="16">
        <f>IFERROR(IF(COUNTA($A982:$X982)=0,"",IF(OR($A982="",$B982="",$C982="",$D982="",$E982="",$F982="",$G982="",$H982="",$I982="",$L982="",$M982="",$N982="",$T982=""),"Missing required field",IF(COUNTIFS($A$4:$A$1000,$A982,$B$4:$B$1000,$B982,$C$4:$C$1000,$C982)&gt;1,"Duplicate route stop",IF(OR($J982="",$K982=""),"Missing delivery window",IF($K982&lt;=$J982,"Invalid delivery window",IF(IFERROR(INDEX('Fleet Roster'!$C$4:$C$103,MATCH($L982,'Fleet Roster'!$A$4:$A$103,0)),"Not found")&lt;&gt;"Active","Driver not active",IF(IFERROR(INDEX('Fleet Roster'!$I$4:$I$103,MATCH($M982,'Fleet Roster'!$E$4:$E$103,0)),"Not found")&lt;&gt;"Active","Vehicle unavailable",IF(AND($T982="Delivered",OR($S982="",$P982="")),"Delivered row incomplete",IF(AND(OR($T982="Attempted",$T982="Exception"),$U982=""),"Missing exception code",IF(OR(NOT(ISNUMBER($N982)),$N982&lt;0,$N982&gt;'Settings'!$B$9),"Invalid package count",IF(OR(NOT(ISNUMBER($O982)),AND($P982&lt;&gt;"",NOT(ISNUMBER($P982))),$O982&lt;0,$O982&gt;'Settings'!$B$10,$P982&lt;0,$P982&gt;'Settings'!$B$10),"Invalid miles",IF($X982&gt;$W982,"COD collected exceeds amount","OK")))))))))))),"Review row")</f>
        <v/>
      </c>
    </row>
    <row r="983">
      <c r="A983" s="51" t="n"/>
      <c r="B983" s="26" t="n"/>
      <c r="C983" s="27" t="n"/>
      <c r="D983" s="26" t="n"/>
      <c r="E983" s="26" t="n"/>
      <c r="F983" s="28" t="n"/>
      <c r="G983" s="26" t="n"/>
      <c r="H983" s="26" t="n"/>
      <c r="I983" s="29" t="n"/>
      <c r="J983" s="30" t="n"/>
      <c r="K983" s="30" t="n"/>
      <c r="L983" s="26" t="n"/>
      <c r="M983" s="26" t="n"/>
      <c r="N983" s="27" t="n"/>
      <c r="O983" s="52" t="n"/>
      <c r="P983" s="52" t="n"/>
      <c r="Q983" s="30" t="n"/>
      <c r="R983" s="30" t="n"/>
      <c r="S983" s="30" t="n"/>
      <c r="T983" s="26" t="n"/>
      <c r="U983" s="26" t="n"/>
      <c r="V983" s="28" t="n"/>
      <c r="W983" s="32" t="n"/>
      <c r="X983" s="32" t="n"/>
      <c r="Y983" s="33">
        <f>IFERROR(IF(OR($R983="",$S983=""),"",ROUND(MOD($S983-$R983,1)*1440,0)),"")</f>
        <v/>
      </c>
      <c r="Z983" s="11">
        <f>IFERROR(IF(OR($T983&lt;&gt;"Delivered",$S983="",$K983=""),"",IF($S983&lt;=$K983,"Yes","No")),"")</f>
        <v/>
      </c>
      <c r="AA983" s="33">
        <f>IFERROR(IF(OR($T983&lt;&gt;"Delivered",$S983="",$K983=""),"",ROUND(MAX(0,($S983-$K983)*1440),0)),"")</f>
        <v/>
      </c>
      <c r="AB983" s="53">
        <f>IFERROR(IF(OR($P983="",$O983=""),"",$P983-$O983),"")</f>
        <v/>
      </c>
      <c r="AC983" s="35">
        <f>IFERROR(IF($P983="","",ROUND($P983*'Settings'!$B$6,2)),"")</f>
        <v/>
      </c>
      <c r="AD983" s="35">
        <f>IFERROR(IF($W983="","",MAX(0,$W983-IF($X983="",0,$X983))),"")</f>
        <v/>
      </c>
      <c r="AE983" s="16">
        <f>IFERROR(IF(COUNTA($A983:$X983)=0,"",IF(OR($A983="",$B983="",$C983="",$D983="",$E983="",$F983="",$G983="",$H983="",$I983="",$L983="",$M983="",$N983="",$T983=""),"Missing required field",IF(COUNTIFS($A$4:$A$1000,$A983,$B$4:$B$1000,$B983,$C$4:$C$1000,$C983)&gt;1,"Duplicate route stop",IF(OR($J983="",$K983=""),"Missing delivery window",IF($K983&lt;=$J983,"Invalid delivery window",IF(IFERROR(INDEX('Fleet Roster'!$C$4:$C$103,MATCH($L983,'Fleet Roster'!$A$4:$A$103,0)),"Not found")&lt;&gt;"Active","Driver not active",IF(IFERROR(INDEX('Fleet Roster'!$I$4:$I$103,MATCH($M983,'Fleet Roster'!$E$4:$E$103,0)),"Not found")&lt;&gt;"Active","Vehicle unavailable",IF(AND($T983="Delivered",OR($S983="",$P983="")),"Delivered row incomplete",IF(AND(OR($T983="Attempted",$T983="Exception"),$U983=""),"Missing exception code",IF(OR(NOT(ISNUMBER($N983)),$N983&lt;0,$N983&gt;'Settings'!$B$9),"Invalid package count",IF(OR(NOT(ISNUMBER($O983)),AND($P983&lt;&gt;"",NOT(ISNUMBER($P983))),$O983&lt;0,$O983&gt;'Settings'!$B$10,$P983&lt;0,$P983&gt;'Settings'!$B$10),"Invalid miles",IF($X983&gt;$W983,"COD collected exceeds amount","OK")))))))))))),"Review row")</f>
        <v/>
      </c>
    </row>
    <row r="984">
      <c r="A984" s="51" t="n"/>
      <c r="B984" s="26" t="n"/>
      <c r="C984" s="27" t="n"/>
      <c r="D984" s="26" t="n"/>
      <c r="E984" s="26" t="n"/>
      <c r="F984" s="28" t="n"/>
      <c r="G984" s="26" t="n"/>
      <c r="H984" s="26" t="n"/>
      <c r="I984" s="29" t="n"/>
      <c r="J984" s="30" t="n"/>
      <c r="K984" s="30" t="n"/>
      <c r="L984" s="26" t="n"/>
      <c r="M984" s="26" t="n"/>
      <c r="N984" s="27" t="n"/>
      <c r="O984" s="52" t="n"/>
      <c r="P984" s="52" t="n"/>
      <c r="Q984" s="30" t="n"/>
      <c r="R984" s="30" t="n"/>
      <c r="S984" s="30" t="n"/>
      <c r="T984" s="26" t="n"/>
      <c r="U984" s="26" t="n"/>
      <c r="V984" s="28" t="n"/>
      <c r="W984" s="32" t="n"/>
      <c r="X984" s="32" t="n"/>
      <c r="Y984" s="33">
        <f>IFERROR(IF(OR($R984="",$S984=""),"",ROUND(MOD($S984-$R984,1)*1440,0)),"")</f>
        <v/>
      </c>
      <c r="Z984" s="11">
        <f>IFERROR(IF(OR($T984&lt;&gt;"Delivered",$S984="",$K984=""),"",IF($S984&lt;=$K984,"Yes","No")),"")</f>
        <v/>
      </c>
      <c r="AA984" s="33">
        <f>IFERROR(IF(OR($T984&lt;&gt;"Delivered",$S984="",$K984=""),"",ROUND(MAX(0,($S984-$K984)*1440),0)),"")</f>
        <v/>
      </c>
      <c r="AB984" s="53">
        <f>IFERROR(IF(OR($P984="",$O984=""),"",$P984-$O984),"")</f>
        <v/>
      </c>
      <c r="AC984" s="35">
        <f>IFERROR(IF($P984="","",ROUND($P984*'Settings'!$B$6,2)),"")</f>
        <v/>
      </c>
      <c r="AD984" s="35">
        <f>IFERROR(IF($W984="","",MAX(0,$W984-IF($X984="",0,$X984))),"")</f>
        <v/>
      </c>
      <c r="AE984" s="16">
        <f>IFERROR(IF(COUNTA($A984:$X984)=0,"",IF(OR($A984="",$B984="",$C984="",$D984="",$E984="",$F984="",$G984="",$H984="",$I984="",$L984="",$M984="",$N984="",$T984=""),"Missing required field",IF(COUNTIFS($A$4:$A$1000,$A984,$B$4:$B$1000,$B984,$C$4:$C$1000,$C984)&gt;1,"Duplicate route stop",IF(OR($J984="",$K984=""),"Missing delivery window",IF($K984&lt;=$J984,"Invalid delivery window",IF(IFERROR(INDEX('Fleet Roster'!$C$4:$C$103,MATCH($L984,'Fleet Roster'!$A$4:$A$103,0)),"Not found")&lt;&gt;"Active","Driver not active",IF(IFERROR(INDEX('Fleet Roster'!$I$4:$I$103,MATCH($M984,'Fleet Roster'!$E$4:$E$103,0)),"Not found")&lt;&gt;"Active","Vehicle unavailable",IF(AND($T984="Delivered",OR($S984="",$P984="")),"Delivered row incomplete",IF(AND(OR($T984="Attempted",$T984="Exception"),$U984=""),"Missing exception code",IF(OR(NOT(ISNUMBER($N984)),$N984&lt;0,$N984&gt;'Settings'!$B$9),"Invalid package count",IF(OR(NOT(ISNUMBER($O984)),AND($P984&lt;&gt;"",NOT(ISNUMBER($P984))),$O984&lt;0,$O984&gt;'Settings'!$B$10,$P984&lt;0,$P984&gt;'Settings'!$B$10),"Invalid miles",IF($X984&gt;$W984,"COD collected exceeds amount","OK")))))))))))),"Review row")</f>
        <v/>
      </c>
    </row>
    <row r="985">
      <c r="A985" s="51" t="n"/>
      <c r="B985" s="26" t="n"/>
      <c r="C985" s="27" t="n"/>
      <c r="D985" s="26" t="n"/>
      <c r="E985" s="26" t="n"/>
      <c r="F985" s="28" t="n"/>
      <c r="G985" s="26" t="n"/>
      <c r="H985" s="26" t="n"/>
      <c r="I985" s="29" t="n"/>
      <c r="J985" s="30" t="n"/>
      <c r="K985" s="30" t="n"/>
      <c r="L985" s="26" t="n"/>
      <c r="M985" s="26" t="n"/>
      <c r="N985" s="27" t="n"/>
      <c r="O985" s="52" t="n"/>
      <c r="P985" s="52" t="n"/>
      <c r="Q985" s="30" t="n"/>
      <c r="R985" s="30" t="n"/>
      <c r="S985" s="30" t="n"/>
      <c r="T985" s="26" t="n"/>
      <c r="U985" s="26" t="n"/>
      <c r="V985" s="28" t="n"/>
      <c r="W985" s="32" t="n"/>
      <c r="X985" s="32" t="n"/>
      <c r="Y985" s="33">
        <f>IFERROR(IF(OR($R985="",$S985=""),"",ROUND(MOD($S985-$R985,1)*1440,0)),"")</f>
        <v/>
      </c>
      <c r="Z985" s="11">
        <f>IFERROR(IF(OR($T985&lt;&gt;"Delivered",$S985="",$K985=""),"",IF($S985&lt;=$K985,"Yes","No")),"")</f>
        <v/>
      </c>
      <c r="AA985" s="33">
        <f>IFERROR(IF(OR($T985&lt;&gt;"Delivered",$S985="",$K985=""),"",ROUND(MAX(0,($S985-$K985)*1440),0)),"")</f>
        <v/>
      </c>
      <c r="AB985" s="53">
        <f>IFERROR(IF(OR($P985="",$O985=""),"",$P985-$O985),"")</f>
        <v/>
      </c>
      <c r="AC985" s="35">
        <f>IFERROR(IF($P985="","",ROUND($P985*'Settings'!$B$6,2)),"")</f>
        <v/>
      </c>
      <c r="AD985" s="35">
        <f>IFERROR(IF($W985="","",MAX(0,$W985-IF($X985="",0,$X985))),"")</f>
        <v/>
      </c>
      <c r="AE985" s="16">
        <f>IFERROR(IF(COUNTA($A985:$X985)=0,"",IF(OR($A985="",$B985="",$C985="",$D985="",$E985="",$F985="",$G985="",$H985="",$I985="",$L985="",$M985="",$N985="",$T985=""),"Missing required field",IF(COUNTIFS($A$4:$A$1000,$A985,$B$4:$B$1000,$B985,$C$4:$C$1000,$C985)&gt;1,"Duplicate route stop",IF(OR($J985="",$K985=""),"Missing delivery window",IF($K985&lt;=$J985,"Invalid delivery window",IF(IFERROR(INDEX('Fleet Roster'!$C$4:$C$103,MATCH($L985,'Fleet Roster'!$A$4:$A$103,0)),"Not found")&lt;&gt;"Active","Driver not active",IF(IFERROR(INDEX('Fleet Roster'!$I$4:$I$103,MATCH($M985,'Fleet Roster'!$E$4:$E$103,0)),"Not found")&lt;&gt;"Active","Vehicle unavailable",IF(AND($T985="Delivered",OR($S985="",$P985="")),"Delivered row incomplete",IF(AND(OR($T985="Attempted",$T985="Exception"),$U985=""),"Missing exception code",IF(OR(NOT(ISNUMBER($N985)),$N985&lt;0,$N985&gt;'Settings'!$B$9),"Invalid package count",IF(OR(NOT(ISNUMBER($O985)),AND($P985&lt;&gt;"",NOT(ISNUMBER($P985))),$O985&lt;0,$O985&gt;'Settings'!$B$10,$P985&lt;0,$P985&gt;'Settings'!$B$10),"Invalid miles",IF($X985&gt;$W985,"COD collected exceeds amount","OK")))))))))))),"Review row")</f>
        <v/>
      </c>
    </row>
    <row r="986">
      <c r="A986" s="51" t="n"/>
      <c r="B986" s="26" t="n"/>
      <c r="C986" s="27" t="n"/>
      <c r="D986" s="26" t="n"/>
      <c r="E986" s="26" t="n"/>
      <c r="F986" s="28" t="n"/>
      <c r="G986" s="26" t="n"/>
      <c r="H986" s="26" t="n"/>
      <c r="I986" s="29" t="n"/>
      <c r="J986" s="30" t="n"/>
      <c r="K986" s="30" t="n"/>
      <c r="L986" s="26" t="n"/>
      <c r="M986" s="26" t="n"/>
      <c r="N986" s="27" t="n"/>
      <c r="O986" s="52" t="n"/>
      <c r="P986" s="52" t="n"/>
      <c r="Q986" s="30" t="n"/>
      <c r="R986" s="30" t="n"/>
      <c r="S986" s="30" t="n"/>
      <c r="T986" s="26" t="n"/>
      <c r="U986" s="26" t="n"/>
      <c r="V986" s="28" t="n"/>
      <c r="W986" s="32" t="n"/>
      <c r="X986" s="32" t="n"/>
      <c r="Y986" s="33">
        <f>IFERROR(IF(OR($R986="",$S986=""),"",ROUND(MOD($S986-$R986,1)*1440,0)),"")</f>
        <v/>
      </c>
      <c r="Z986" s="11">
        <f>IFERROR(IF(OR($T986&lt;&gt;"Delivered",$S986="",$K986=""),"",IF($S986&lt;=$K986,"Yes","No")),"")</f>
        <v/>
      </c>
      <c r="AA986" s="33">
        <f>IFERROR(IF(OR($T986&lt;&gt;"Delivered",$S986="",$K986=""),"",ROUND(MAX(0,($S986-$K986)*1440),0)),"")</f>
        <v/>
      </c>
      <c r="AB986" s="53">
        <f>IFERROR(IF(OR($P986="",$O986=""),"",$P986-$O986),"")</f>
        <v/>
      </c>
      <c r="AC986" s="35">
        <f>IFERROR(IF($P986="","",ROUND($P986*'Settings'!$B$6,2)),"")</f>
        <v/>
      </c>
      <c r="AD986" s="35">
        <f>IFERROR(IF($W986="","",MAX(0,$W986-IF($X986="",0,$X986))),"")</f>
        <v/>
      </c>
      <c r="AE986" s="16">
        <f>IFERROR(IF(COUNTA($A986:$X986)=0,"",IF(OR($A986="",$B986="",$C986="",$D986="",$E986="",$F986="",$G986="",$H986="",$I986="",$L986="",$M986="",$N986="",$T986=""),"Missing required field",IF(COUNTIFS($A$4:$A$1000,$A986,$B$4:$B$1000,$B986,$C$4:$C$1000,$C986)&gt;1,"Duplicate route stop",IF(OR($J986="",$K986=""),"Missing delivery window",IF($K986&lt;=$J986,"Invalid delivery window",IF(IFERROR(INDEX('Fleet Roster'!$C$4:$C$103,MATCH($L986,'Fleet Roster'!$A$4:$A$103,0)),"Not found")&lt;&gt;"Active","Driver not active",IF(IFERROR(INDEX('Fleet Roster'!$I$4:$I$103,MATCH($M986,'Fleet Roster'!$E$4:$E$103,0)),"Not found")&lt;&gt;"Active","Vehicle unavailable",IF(AND($T986="Delivered",OR($S986="",$P986="")),"Delivered row incomplete",IF(AND(OR($T986="Attempted",$T986="Exception"),$U986=""),"Missing exception code",IF(OR(NOT(ISNUMBER($N986)),$N986&lt;0,$N986&gt;'Settings'!$B$9),"Invalid package count",IF(OR(NOT(ISNUMBER($O986)),AND($P986&lt;&gt;"",NOT(ISNUMBER($P986))),$O986&lt;0,$O986&gt;'Settings'!$B$10,$P986&lt;0,$P986&gt;'Settings'!$B$10),"Invalid miles",IF($X986&gt;$W986,"COD collected exceeds amount","OK")))))))))))),"Review row")</f>
        <v/>
      </c>
    </row>
    <row r="987">
      <c r="A987" s="51" t="n"/>
      <c r="B987" s="26" t="n"/>
      <c r="C987" s="27" t="n"/>
      <c r="D987" s="26" t="n"/>
      <c r="E987" s="26" t="n"/>
      <c r="F987" s="28" t="n"/>
      <c r="G987" s="26" t="n"/>
      <c r="H987" s="26" t="n"/>
      <c r="I987" s="29" t="n"/>
      <c r="J987" s="30" t="n"/>
      <c r="K987" s="30" t="n"/>
      <c r="L987" s="26" t="n"/>
      <c r="M987" s="26" t="n"/>
      <c r="N987" s="27" t="n"/>
      <c r="O987" s="52" t="n"/>
      <c r="P987" s="52" t="n"/>
      <c r="Q987" s="30" t="n"/>
      <c r="R987" s="30" t="n"/>
      <c r="S987" s="30" t="n"/>
      <c r="T987" s="26" t="n"/>
      <c r="U987" s="26" t="n"/>
      <c r="V987" s="28" t="n"/>
      <c r="W987" s="32" t="n"/>
      <c r="X987" s="32" t="n"/>
      <c r="Y987" s="33">
        <f>IFERROR(IF(OR($R987="",$S987=""),"",ROUND(MOD($S987-$R987,1)*1440,0)),"")</f>
        <v/>
      </c>
      <c r="Z987" s="11">
        <f>IFERROR(IF(OR($T987&lt;&gt;"Delivered",$S987="",$K987=""),"",IF($S987&lt;=$K987,"Yes","No")),"")</f>
        <v/>
      </c>
      <c r="AA987" s="33">
        <f>IFERROR(IF(OR($T987&lt;&gt;"Delivered",$S987="",$K987=""),"",ROUND(MAX(0,($S987-$K987)*1440),0)),"")</f>
        <v/>
      </c>
      <c r="AB987" s="53">
        <f>IFERROR(IF(OR($P987="",$O987=""),"",$P987-$O987),"")</f>
        <v/>
      </c>
      <c r="AC987" s="35">
        <f>IFERROR(IF($P987="","",ROUND($P987*'Settings'!$B$6,2)),"")</f>
        <v/>
      </c>
      <c r="AD987" s="35">
        <f>IFERROR(IF($W987="","",MAX(0,$W987-IF($X987="",0,$X987))),"")</f>
        <v/>
      </c>
      <c r="AE987" s="16">
        <f>IFERROR(IF(COUNTA($A987:$X987)=0,"",IF(OR($A987="",$B987="",$C987="",$D987="",$E987="",$F987="",$G987="",$H987="",$I987="",$L987="",$M987="",$N987="",$T987=""),"Missing required field",IF(COUNTIFS($A$4:$A$1000,$A987,$B$4:$B$1000,$B987,$C$4:$C$1000,$C987)&gt;1,"Duplicate route stop",IF(OR($J987="",$K987=""),"Missing delivery window",IF($K987&lt;=$J987,"Invalid delivery window",IF(IFERROR(INDEX('Fleet Roster'!$C$4:$C$103,MATCH($L987,'Fleet Roster'!$A$4:$A$103,0)),"Not found")&lt;&gt;"Active","Driver not active",IF(IFERROR(INDEX('Fleet Roster'!$I$4:$I$103,MATCH($M987,'Fleet Roster'!$E$4:$E$103,0)),"Not found")&lt;&gt;"Active","Vehicle unavailable",IF(AND($T987="Delivered",OR($S987="",$P987="")),"Delivered row incomplete",IF(AND(OR($T987="Attempted",$T987="Exception"),$U987=""),"Missing exception code",IF(OR(NOT(ISNUMBER($N987)),$N987&lt;0,$N987&gt;'Settings'!$B$9),"Invalid package count",IF(OR(NOT(ISNUMBER($O987)),AND($P987&lt;&gt;"",NOT(ISNUMBER($P987))),$O987&lt;0,$O987&gt;'Settings'!$B$10,$P987&lt;0,$P987&gt;'Settings'!$B$10),"Invalid miles",IF($X987&gt;$W987,"COD collected exceeds amount","OK")))))))))))),"Review row")</f>
        <v/>
      </c>
    </row>
    <row r="988">
      <c r="A988" s="51" t="n"/>
      <c r="B988" s="26" t="n"/>
      <c r="C988" s="27" t="n"/>
      <c r="D988" s="26" t="n"/>
      <c r="E988" s="26" t="n"/>
      <c r="F988" s="28" t="n"/>
      <c r="G988" s="26" t="n"/>
      <c r="H988" s="26" t="n"/>
      <c r="I988" s="29" t="n"/>
      <c r="J988" s="30" t="n"/>
      <c r="K988" s="30" t="n"/>
      <c r="L988" s="26" t="n"/>
      <c r="M988" s="26" t="n"/>
      <c r="N988" s="27" t="n"/>
      <c r="O988" s="52" t="n"/>
      <c r="P988" s="52" t="n"/>
      <c r="Q988" s="30" t="n"/>
      <c r="R988" s="30" t="n"/>
      <c r="S988" s="30" t="n"/>
      <c r="T988" s="26" t="n"/>
      <c r="U988" s="26" t="n"/>
      <c r="V988" s="28" t="n"/>
      <c r="W988" s="32" t="n"/>
      <c r="X988" s="32" t="n"/>
      <c r="Y988" s="33">
        <f>IFERROR(IF(OR($R988="",$S988=""),"",ROUND(MOD($S988-$R988,1)*1440,0)),"")</f>
        <v/>
      </c>
      <c r="Z988" s="11">
        <f>IFERROR(IF(OR($T988&lt;&gt;"Delivered",$S988="",$K988=""),"",IF($S988&lt;=$K988,"Yes","No")),"")</f>
        <v/>
      </c>
      <c r="AA988" s="33">
        <f>IFERROR(IF(OR($T988&lt;&gt;"Delivered",$S988="",$K988=""),"",ROUND(MAX(0,($S988-$K988)*1440),0)),"")</f>
        <v/>
      </c>
      <c r="AB988" s="53">
        <f>IFERROR(IF(OR($P988="",$O988=""),"",$P988-$O988),"")</f>
        <v/>
      </c>
      <c r="AC988" s="35">
        <f>IFERROR(IF($P988="","",ROUND($P988*'Settings'!$B$6,2)),"")</f>
        <v/>
      </c>
      <c r="AD988" s="35">
        <f>IFERROR(IF($W988="","",MAX(0,$W988-IF($X988="",0,$X988))),"")</f>
        <v/>
      </c>
      <c r="AE988" s="16">
        <f>IFERROR(IF(COUNTA($A988:$X988)=0,"",IF(OR($A988="",$B988="",$C988="",$D988="",$E988="",$F988="",$G988="",$H988="",$I988="",$L988="",$M988="",$N988="",$T988=""),"Missing required field",IF(COUNTIFS($A$4:$A$1000,$A988,$B$4:$B$1000,$B988,$C$4:$C$1000,$C988)&gt;1,"Duplicate route stop",IF(OR($J988="",$K988=""),"Missing delivery window",IF($K988&lt;=$J988,"Invalid delivery window",IF(IFERROR(INDEX('Fleet Roster'!$C$4:$C$103,MATCH($L988,'Fleet Roster'!$A$4:$A$103,0)),"Not found")&lt;&gt;"Active","Driver not active",IF(IFERROR(INDEX('Fleet Roster'!$I$4:$I$103,MATCH($M988,'Fleet Roster'!$E$4:$E$103,0)),"Not found")&lt;&gt;"Active","Vehicle unavailable",IF(AND($T988="Delivered",OR($S988="",$P988="")),"Delivered row incomplete",IF(AND(OR($T988="Attempted",$T988="Exception"),$U988=""),"Missing exception code",IF(OR(NOT(ISNUMBER($N988)),$N988&lt;0,$N988&gt;'Settings'!$B$9),"Invalid package count",IF(OR(NOT(ISNUMBER($O988)),AND($P988&lt;&gt;"",NOT(ISNUMBER($P988))),$O988&lt;0,$O988&gt;'Settings'!$B$10,$P988&lt;0,$P988&gt;'Settings'!$B$10),"Invalid miles",IF($X988&gt;$W988,"COD collected exceeds amount","OK")))))))))))),"Review row")</f>
        <v/>
      </c>
    </row>
    <row r="989">
      <c r="A989" s="51" t="n"/>
      <c r="B989" s="26" t="n"/>
      <c r="C989" s="27" t="n"/>
      <c r="D989" s="26" t="n"/>
      <c r="E989" s="26" t="n"/>
      <c r="F989" s="28" t="n"/>
      <c r="G989" s="26" t="n"/>
      <c r="H989" s="26" t="n"/>
      <c r="I989" s="29" t="n"/>
      <c r="J989" s="30" t="n"/>
      <c r="K989" s="30" t="n"/>
      <c r="L989" s="26" t="n"/>
      <c r="M989" s="26" t="n"/>
      <c r="N989" s="27" t="n"/>
      <c r="O989" s="52" t="n"/>
      <c r="P989" s="52" t="n"/>
      <c r="Q989" s="30" t="n"/>
      <c r="R989" s="30" t="n"/>
      <c r="S989" s="30" t="n"/>
      <c r="T989" s="26" t="n"/>
      <c r="U989" s="26" t="n"/>
      <c r="V989" s="28" t="n"/>
      <c r="W989" s="32" t="n"/>
      <c r="X989" s="32" t="n"/>
      <c r="Y989" s="33">
        <f>IFERROR(IF(OR($R989="",$S989=""),"",ROUND(MOD($S989-$R989,1)*1440,0)),"")</f>
        <v/>
      </c>
      <c r="Z989" s="11">
        <f>IFERROR(IF(OR($T989&lt;&gt;"Delivered",$S989="",$K989=""),"",IF($S989&lt;=$K989,"Yes","No")),"")</f>
        <v/>
      </c>
      <c r="AA989" s="33">
        <f>IFERROR(IF(OR($T989&lt;&gt;"Delivered",$S989="",$K989=""),"",ROUND(MAX(0,($S989-$K989)*1440),0)),"")</f>
        <v/>
      </c>
      <c r="AB989" s="53">
        <f>IFERROR(IF(OR($P989="",$O989=""),"",$P989-$O989),"")</f>
        <v/>
      </c>
      <c r="AC989" s="35">
        <f>IFERROR(IF($P989="","",ROUND($P989*'Settings'!$B$6,2)),"")</f>
        <v/>
      </c>
      <c r="AD989" s="35">
        <f>IFERROR(IF($W989="","",MAX(0,$W989-IF($X989="",0,$X989))),"")</f>
        <v/>
      </c>
      <c r="AE989" s="16">
        <f>IFERROR(IF(COUNTA($A989:$X989)=0,"",IF(OR($A989="",$B989="",$C989="",$D989="",$E989="",$F989="",$G989="",$H989="",$I989="",$L989="",$M989="",$N989="",$T989=""),"Missing required field",IF(COUNTIFS($A$4:$A$1000,$A989,$B$4:$B$1000,$B989,$C$4:$C$1000,$C989)&gt;1,"Duplicate route stop",IF(OR($J989="",$K989=""),"Missing delivery window",IF($K989&lt;=$J989,"Invalid delivery window",IF(IFERROR(INDEX('Fleet Roster'!$C$4:$C$103,MATCH($L989,'Fleet Roster'!$A$4:$A$103,0)),"Not found")&lt;&gt;"Active","Driver not active",IF(IFERROR(INDEX('Fleet Roster'!$I$4:$I$103,MATCH($M989,'Fleet Roster'!$E$4:$E$103,0)),"Not found")&lt;&gt;"Active","Vehicle unavailable",IF(AND($T989="Delivered",OR($S989="",$P989="")),"Delivered row incomplete",IF(AND(OR($T989="Attempted",$T989="Exception"),$U989=""),"Missing exception code",IF(OR(NOT(ISNUMBER($N989)),$N989&lt;0,$N989&gt;'Settings'!$B$9),"Invalid package count",IF(OR(NOT(ISNUMBER($O989)),AND($P989&lt;&gt;"",NOT(ISNUMBER($P989))),$O989&lt;0,$O989&gt;'Settings'!$B$10,$P989&lt;0,$P989&gt;'Settings'!$B$10),"Invalid miles",IF($X989&gt;$W989,"COD collected exceeds amount","OK")))))))))))),"Review row")</f>
        <v/>
      </c>
    </row>
    <row r="990">
      <c r="A990" s="51" t="n"/>
      <c r="B990" s="26" t="n"/>
      <c r="C990" s="27" t="n"/>
      <c r="D990" s="26" t="n"/>
      <c r="E990" s="26" t="n"/>
      <c r="F990" s="28" t="n"/>
      <c r="G990" s="26" t="n"/>
      <c r="H990" s="26" t="n"/>
      <c r="I990" s="29" t="n"/>
      <c r="J990" s="30" t="n"/>
      <c r="K990" s="30" t="n"/>
      <c r="L990" s="26" t="n"/>
      <c r="M990" s="26" t="n"/>
      <c r="N990" s="27" t="n"/>
      <c r="O990" s="52" t="n"/>
      <c r="P990" s="52" t="n"/>
      <c r="Q990" s="30" t="n"/>
      <c r="R990" s="30" t="n"/>
      <c r="S990" s="30" t="n"/>
      <c r="T990" s="26" t="n"/>
      <c r="U990" s="26" t="n"/>
      <c r="V990" s="28" t="n"/>
      <c r="W990" s="32" t="n"/>
      <c r="X990" s="32" t="n"/>
      <c r="Y990" s="33">
        <f>IFERROR(IF(OR($R990="",$S990=""),"",ROUND(MOD($S990-$R990,1)*1440,0)),"")</f>
        <v/>
      </c>
      <c r="Z990" s="11">
        <f>IFERROR(IF(OR($T990&lt;&gt;"Delivered",$S990="",$K990=""),"",IF($S990&lt;=$K990,"Yes","No")),"")</f>
        <v/>
      </c>
      <c r="AA990" s="33">
        <f>IFERROR(IF(OR($T990&lt;&gt;"Delivered",$S990="",$K990=""),"",ROUND(MAX(0,($S990-$K990)*1440),0)),"")</f>
        <v/>
      </c>
      <c r="AB990" s="53">
        <f>IFERROR(IF(OR($P990="",$O990=""),"",$P990-$O990),"")</f>
        <v/>
      </c>
      <c r="AC990" s="35">
        <f>IFERROR(IF($P990="","",ROUND($P990*'Settings'!$B$6,2)),"")</f>
        <v/>
      </c>
      <c r="AD990" s="35">
        <f>IFERROR(IF($W990="","",MAX(0,$W990-IF($X990="",0,$X990))),"")</f>
        <v/>
      </c>
      <c r="AE990" s="16">
        <f>IFERROR(IF(COUNTA($A990:$X990)=0,"",IF(OR($A990="",$B990="",$C990="",$D990="",$E990="",$F990="",$G990="",$H990="",$I990="",$L990="",$M990="",$N990="",$T990=""),"Missing required field",IF(COUNTIFS($A$4:$A$1000,$A990,$B$4:$B$1000,$B990,$C$4:$C$1000,$C990)&gt;1,"Duplicate route stop",IF(OR($J990="",$K990=""),"Missing delivery window",IF($K990&lt;=$J990,"Invalid delivery window",IF(IFERROR(INDEX('Fleet Roster'!$C$4:$C$103,MATCH($L990,'Fleet Roster'!$A$4:$A$103,0)),"Not found")&lt;&gt;"Active","Driver not active",IF(IFERROR(INDEX('Fleet Roster'!$I$4:$I$103,MATCH($M990,'Fleet Roster'!$E$4:$E$103,0)),"Not found")&lt;&gt;"Active","Vehicle unavailable",IF(AND($T990="Delivered",OR($S990="",$P990="")),"Delivered row incomplete",IF(AND(OR($T990="Attempted",$T990="Exception"),$U990=""),"Missing exception code",IF(OR(NOT(ISNUMBER($N990)),$N990&lt;0,$N990&gt;'Settings'!$B$9),"Invalid package count",IF(OR(NOT(ISNUMBER($O990)),AND($P990&lt;&gt;"",NOT(ISNUMBER($P990))),$O990&lt;0,$O990&gt;'Settings'!$B$10,$P990&lt;0,$P990&gt;'Settings'!$B$10),"Invalid miles",IF($X990&gt;$W990,"COD collected exceeds amount","OK")))))))))))),"Review row")</f>
        <v/>
      </c>
    </row>
    <row r="991">
      <c r="A991" s="51" t="n"/>
      <c r="B991" s="26" t="n"/>
      <c r="C991" s="27" t="n"/>
      <c r="D991" s="26" t="n"/>
      <c r="E991" s="26" t="n"/>
      <c r="F991" s="28" t="n"/>
      <c r="G991" s="26" t="n"/>
      <c r="H991" s="26" t="n"/>
      <c r="I991" s="29" t="n"/>
      <c r="J991" s="30" t="n"/>
      <c r="K991" s="30" t="n"/>
      <c r="L991" s="26" t="n"/>
      <c r="M991" s="26" t="n"/>
      <c r="N991" s="27" t="n"/>
      <c r="O991" s="52" t="n"/>
      <c r="P991" s="52" t="n"/>
      <c r="Q991" s="30" t="n"/>
      <c r="R991" s="30" t="n"/>
      <c r="S991" s="30" t="n"/>
      <c r="T991" s="26" t="n"/>
      <c r="U991" s="26" t="n"/>
      <c r="V991" s="28" t="n"/>
      <c r="W991" s="32" t="n"/>
      <c r="X991" s="32" t="n"/>
      <c r="Y991" s="33">
        <f>IFERROR(IF(OR($R991="",$S991=""),"",ROUND(MOD($S991-$R991,1)*1440,0)),"")</f>
        <v/>
      </c>
      <c r="Z991" s="11">
        <f>IFERROR(IF(OR($T991&lt;&gt;"Delivered",$S991="",$K991=""),"",IF($S991&lt;=$K991,"Yes","No")),"")</f>
        <v/>
      </c>
      <c r="AA991" s="33">
        <f>IFERROR(IF(OR($T991&lt;&gt;"Delivered",$S991="",$K991=""),"",ROUND(MAX(0,($S991-$K991)*1440),0)),"")</f>
        <v/>
      </c>
      <c r="AB991" s="53">
        <f>IFERROR(IF(OR($P991="",$O991=""),"",$P991-$O991),"")</f>
        <v/>
      </c>
      <c r="AC991" s="35">
        <f>IFERROR(IF($P991="","",ROUND($P991*'Settings'!$B$6,2)),"")</f>
        <v/>
      </c>
      <c r="AD991" s="35">
        <f>IFERROR(IF($W991="","",MAX(0,$W991-IF($X991="",0,$X991))),"")</f>
        <v/>
      </c>
      <c r="AE991" s="16">
        <f>IFERROR(IF(COUNTA($A991:$X991)=0,"",IF(OR($A991="",$B991="",$C991="",$D991="",$E991="",$F991="",$G991="",$H991="",$I991="",$L991="",$M991="",$N991="",$T991=""),"Missing required field",IF(COUNTIFS($A$4:$A$1000,$A991,$B$4:$B$1000,$B991,$C$4:$C$1000,$C991)&gt;1,"Duplicate route stop",IF(OR($J991="",$K991=""),"Missing delivery window",IF($K991&lt;=$J991,"Invalid delivery window",IF(IFERROR(INDEX('Fleet Roster'!$C$4:$C$103,MATCH($L991,'Fleet Roster'!$A$4:$A$103,0)),"Not found")&lt;&gt;"Active","Driver not active",IF(IFERROR(INDEX('Fleet Roster'!$I$4:$I$103,MATCH($M991,'Fleet Roster'!$E$4:$E$103,0)),"Not found")&lt;&gt;"Active","Vehicle unavailable",IF(AND($T991="Delivered",OR($S991="",$P991="")),"Delivered row incomplete",IF(AND(OR($T991="Attempted",$T991="Exception"),$U991=""),"Missing exception code",IF(OR(NOT(ISNUMBER($N991)),$N991&lt;0,$N991&gt;'Settings'!$B$9),"Invalid package count",IF(OR(NOT(ISNUMBER($O991)),AND($P991&lt;&gt;"",NOT(ISNUMBER($P991))),$O991&lt;0,$O991&gt;'Settings'!$B$10,$P991&lt;0,$P991&gt;'Settings'!$B$10),"Invalid miles",IF($X991&gt;$W991,"COD collected exceeds amount","OK")))))))))))),"Review row")</f>
        <v/>
      </c>
    </row>
    <row r="992">
      <c r="A992" s="51" t="n"/>
      <c r="B992" s="26" t="n"/>
      <c r="C992" s="27" t="n"/>
      <c r="D992" s="26" t="n"/>
      <c r="E992" s="26" t="n"/>
      <c r="F992" s="28" t="n"/>
      <c r="G992" s="26" t="n"/>
      <c r="H992" s="26" t="n"/>
      <c r="I992" s="29" t="n"/>
      <c r="J992" s="30" t="n"/>
      <c r="K992" s="30" t="n"/>
      <c r="L992" s="26" t="n"/>
      <c r="M992" s="26" t="n"/>
      <c r="N992" s="27" t="n"/>
      <c r="O992" s="52" t="n"/>
      <c r="P992" s="52" t="n"/>
      <c r="Q992" s="30" t="n"/>
      <c r="R992" s="30" t="n"/>
      <c r="S992" s="30" t="n"/>
      <c r="T992" s="26" t="n"/>
      <c r="U992" s="26" t="n"/>
      <c r="V992" s="28" t="n"/>
      <c r="W992" s="32" t="n"/>
      <c r="X992" s="32" t="n"/>
      <c r="Y992" s="33">
        <f>IFERROR(IF(OR($R992="",$S992=""),"",ROUND(MOD($S992-$R992,1)*1440,0)),"")</f>
        <v/>
      </c>
      <c r="Z992" s="11">
        <f>IFERROR(IF(OR($T992&lt;&gt;"Delivered",$S992="",$K992=""),"",IF($S992&lt;=$K992,"Yes","No")),"")</f>
        <v/>
      </c>
      <c r="AA992" s="33">
        <f>IFERROR(IF(OR($T992&lt;&gt;"Delivered",$S992="",$K992=""),"",ROUND(MAX(0,($S992-$K992)*1440),0)),"")</f>
        <v/>
      </c>
      <c r="AB992" s="53">
        <f>IFERROR(IF(OR($P992="",$O992=""),"",$P992-$O992),"")</f>
        <v/>
      </c>
      <c r="AC992" s="35">
        <f>IFERROR(IF($P992="","",ROUND($P992*'Settings'!$B$6,2)),"")</f>
        <v/>
      </c>
      <c r="AD992" s="35">
        <f>IFERROR(IF($W992="","",MAX(0,$W992-IF($X992="",0,$X992))),"")</f>
        <v/>
      </c>
      <c r="AE992" s="16">
        <f>IFERROR(IF(COUNTA($A992:$X992)=0,"",IF(OR($A992="",$B992="",$C992="",$D992="",$E992="",$F992="",$G992="",$H992="",$I992="",$L992="",$M992="",$N992="",$T992=""),"Missing required field",IF(COUNTIFS($A$4:$A$1000,$A992,$B$4:$B$1000,$B992,$C$4:$C$1000,$C992)&gt;1,"Duplicate route stop",IF(OR($J992="",$K992=""),"Missing delivery window",IF($K992&lt;=$J992,"Invalid delivery window",IF(IFERROR(INDEX('Fleet Roster'!$C$4:$C$103,MATCH($L992,'Fleet Roster'!$A$4:$A$103,0)),"Not found")&lt;&gt;"Active","Driver not active",IF(IFERROR(INDEX('Fleet Roster'!$I$4:$I$103,MATCH($M992,'Fleet Roster'!$E$4:$E$103,0)),"Not found")&lt;&gt;"Active","Vehicle unavailable",IF(AND($T992="Delivered",OR($S992="",$P992="")),"Delivered row incomplete",IF(AND(OR($T992="Attempted",$T992="Exception"),$U992=""),"Missing exception code",IF(OR(NOT(ISNUMBER($N992)),$N992&lt;0,$N992&gt;'Settings'!$B$9),"Invalid package count",IF(OR(NOT(ISNUMBER($O992)),AND($P992&lt;&gt;"",NOT(ISNUMBER($P992))),$O992&lt;0,$O992&gt;'Settings'!$B$10,$P992&lt;0,$P992&gt;'Settings'!$B$10),"Invalid miles",IF($X992&gt;$W992,"COD collected exceeds amount","OK")))))))))))),"Review row")</f>
        <v/>
      </c>
    </row>
    <row r="993">
      <c r="A993" s="51" t="n"/>
      <c r="B993" s="26" t="n"/>
      <c r="C993" s="27" t="n"/>
      <c r="D993" s="26" t="n"/>
      <c r="E993" s="26" t="n"/>
      <c r="F993" s="28" t="n"/>
      <c r="G993" s="26" t="n"/>
      <c r="H993" s="26" t="n"/>
      <c r="I993" s="29" t="n"/>
      <c r="J993" s="30" t="n"/>
      <c r="K993" s="30" t="n"/>
      <c r="L993" s="26" t="n"/>
      <c r="M993" s="26" t="n"/>
      <c r="N993" s="27" t="n"/>
      <c r="O993" s="52" t="n"/>
      <c r="P993" s="52" t="n"/>
      <c r="Q993" s="30" t="n"/>
      <c r="R993" s="30" t="n"/>
      <c r="S993" s="30" t="n"/>
      <c r="T993" s="26" t="n"/>
      <c r="U993" s="26" t="n"/>
      <c r="V993" s="28" t="n"/>
      <c r="W993" s="32" t="n"/>
      <c r="X993" s="32" t="n"/>
      <c r="Y993" s="33">
        <f>IFERROR(IF(OR($R993="",$S993=""),"",ROUND(MOD($S993-$R993,1)*1440,0)),"")</f>
        <v/>
      </c>
      <c r="Z993" s="11">
        <f>IFERROR(IF(OR($T993&lt;&gt;"Delivered",$S993="",$K993=""),"",IF($S993&lt;=$K993,"Yes","No")),"")</f>
        <v/>
      </c>
      <c r="AA993" s="33">
        <f>IFERROR(IF(OR($T993&lt;&gt;"Delivered",$S993="",$K993=""),"",ROUND(MAX(0,($S993-$K993)*1440),0)),"")</f>
        <v/>
      </c>
      <c r="AB993" s="53">
        <f>IFERROR(IF(OR($P993="",$O993=""),"",$P993-$O993),"")</f>
        <v/>
      </c>
      <c r="AC993" s="35">
        <f>IFERROR(IF($P993="","",ROUND($P993*'Settings'!$B$6,2)),"")</f>
        <v/>
      </c>
      <c r="AD993" s="35">
        <f>IFERROR(IF($W993="","",MAX(0,$W993-IF($X993="",0,$X993))),"")</f>
        <v/>
      </c>
      <c r="AE993" s="16">
        <f>IFERROR(IF(COUNTA($A993:$X993)=0,"",IF(OR($A993="",$B993="",$C993="",$D993="",$E993="",$F993="",$G993="",$H993="",$I993="",$L993="",$M993="",$N993="",$T993=""),"Missing required field",IF(COUNTIFS($A$4:$A$1000,$A993,$B$4:$B$1000,$B993,$C$4:$C$1000,$C993)&gt;1,"Duplicate route stop",IF(OR($J993="",$K993=""),"Missing delivery window",IF($K993&lt;=$J993,"Invalid delivery window",IF(IFERROR(INDEX('Fleet Roster'!$C$4:$C$103,MATCH($L993,'Fleet Roster'!$A$4:$A$103,0)),"Not found")&lt;&gt;"Active","Driver not active",IF(IFERROR(INDEX('Fleet Roster'!$I$4:$I$103,MATCH($M993,'Fleet Roster'!$E$4:$E$103,0)),"Not found")&lt;&gt;"Active","Vehicle unavailable",IF(AND($T993="Delivered",OR($S993="",$P993="")),"Delivered row incomplete",IF(AND(OR($T993="Attempted",$T993="Exception"),$U993=""),"Missing exception code",IF(OR(NOT(ISNUMBER($N993)),$N993&lt;0,$N993&gt;'Settings'!$B$9),"Invalid package count",IF(OR(NOT(ISNUMBER($O993)),AND($P993&lt;&gt;"",NOT(ISNUMBER($P993))),$O993&lt;0,$O993&gt;'Settings'!$B$10,$P993&lt;0,$P993&gt;'Settings'!$B$10),"Invalid miles",IF($X993&gt;$W993,"COD collected exceeds amount","OK")))))))))))),"Review row")</f>
        <v/>
      </c>
    </row>
    <row r="994">
      <c r="A994" s="51" t="n"/>
      <c r="B994" s="26" t="n"/>
      <c r="C994" s="27" t="n"/>
      <c r="D994" s="26" t="n"/>
      <c r="E994" s="26" t="n"/>
      <c r="F994" s="28" t="n"/>
      <c r="G994" s="26" t="n"/>
      <c r="H994" s="26" t="n"/>
      <c r="I994" s="29" t="n"/>
      <c r="J994" s="30" t="n"/>
      <c r="K994" s="30" t="n"/>
      <c r="L994" s="26" t="n"/>
      <c r="M994" s="26" t="n"/>
      <c r="N994" s="27" t="n"/>
      <c r="O994" s="52" t="n"/>
      <c r="P994" s="52" t="n"/>
      <c r="Q994" s="30" t="n"/>
      <c r="R994" s="30" t="n"/>
      <c r="S994" s="30" t="n"/>
      <c r="T994" s="26" t="n"/>
      <c r="U994" s="26" t="n"/>
      <c r="V994" s="28" t="n"/>
      <c r="W994" s="32" t="n"/>
      <c r="X994" s="32" t="n"/>
      <c r="Y994" s="33">
        <f>IFERROR(IF(OR($R994="",$S994=""),"",ROUND(MOD($S994-$R994,1)*1440,0)),"")</f>
        <v/>
      </c>
      <c r="Z994" s="11">
        <f>IFERROR(IF(OR($T994&lt;&gt;"Delivered",$S994="",$K994=""),"",IF($S994&lt;=$K994,"Yes","No")),"")</f>
        <v/>
      </c>
      <c r="AA994" s="33">
        <f>IFERROR(IF(OR($T994&lt;&gt;"Delivered",$S994="",$K994=""),"",ROUND(MAX(0,($S994-$K994)*1440),0)),"")</f>
        <v/>
      </c>
      <c r="AB994" s="53">
        <f>IFERROR(IF(OR($P994="",$O994=""),"",$P994-$O994),"")</f>
        <v/>
      </c>
      <c r="AC994" s="35">
        <f>IFERROR(IF($P994="","",ROUND($P994*'Settings'!$B$6,2)),"")</f>
        <v/>
      </c>
      <c r="AD994" s="35">
        <f>IFERROR(IF($W994="","",MAX(0,$W994-IF($X994="",0,$X994))),"")</f>
        <v/>
      </c>
      <c r="AE994" s="16">
        <f>IFERROR(IF(COUNTA($A994:$X994)=0,"",IF(OR($A994="",$B994="",$C994="",$D994="",$E994="",$F994="",$G994="",$H994="",$I994="",$L994="",$M994="",$N994="",$T994=""),"Missing required field",IF(COUNTIFS($A$4:$A$1000,$A994,$B$4:$B$1000,$B994,$C$4:$C$1000,$C994)&gt;1,"Duplicate route stop",IF(OR($J994="",$K994=""),"Missing delivery window",IF($K994&lt;=$J994,"Invalid delivery window",IF(IFERROR(INDEX('Fleet Roster'!$C$4:$C$103,MATCH($L994,'Fleet Roster'!$A$4:$A$103,0)),"Not found")&lt;&gt;"Active","Driver not active",IF(IFERROR(INDEX('Fleet Roster'!$I$4:$I$103,MATCH($M994,'Fleet Roster'!$E$4:$E$103,0)),"Not found")&lt;&gt;"Active","Vehicle unavailable",IF(AND($T994="Delivered",OR($S994="",$P994="")),"Delivered row incomplete",IF(AND(OR($T994="Attempted",$T994="Exception"),$U994=""),"Missing exception code",IF(OR(NOT(ISNUMBER($N994)),$N994&lt;0,$N994&gt;'Settings'!$B$9),"Invalid package count",IF(OR(NOT(ISNUMBER($O994)),AND($P994&lt;&gt;"",NOT(ISNUMBER($P994))),$O994&lt;0,$O994&gt;'Settings'!$B$10,$P994&lt;0,$P994&gt;'Settings'!$B$10),"Invalid miles",IF($X994&gt;$W994,"COD collected exceeds amount","OK")))))))))))),"Review row")</f>
        <v/>
      </c>
    </row>
    <row r="995">
      <c r="A995" s="51" t="n"/>
      <c r="B995" s="26" t="n"/>
      <c r="C995" s="27" t="n"/>
      <c r="D995" s="26" t="n"/>
      <c r="E995" s="26" t="n"/>
      <c r="F995" s="28" t="n"/>
      <c r="G995" s="26" t="n"/>
      <c r="H995" s="26" t="n"/>
      <c r="I995" s="29" t="n"/>
      <c r="J995" s="30" t="n"/>
      <c r="K995" s="30" t="n"/>
      <c r="L995" s="26" t="n"/>
      <c r="M995" s="26" t="n"/>
      <c r="N995" s="27" t="n"/>
      <c r="O995" s="52" t="n"/>
      <c r="P995" s="52" t="n"/>
      <c r="Q995" s="30" t="n"/>
      <c r="R995" s="30" t="n"/>
      <c r="S995" s="30" t="n"/>
      <c r="T995" s="26" t="n"/>
      <c r="U995" s="26" t="n"/>
      <c r="V995" s="28" t="n"/>
      <c r="W995" s="32" t="n"/>
      <c r="X995" s="32" t="n"/>
      <c r="Y995" s="33">
        <f>IFERROR(IF(OR($R995="",$S995=""),"",ROUND(MOD($S995-$R995,1)*1440,0)),"")</f>
        <v/>
      </c>
      <c r="Z995" s="11">
        <f>IFERROR(IF(OR($T995&lt;&gt;"Delivered",$S995="",$K995=""),"",IF($S995&lt;=$K995,"Yes","No")),"")</f>
        <v/>
      </c>
      <c r="AA995" s="33">
        <f>IFERROR(IF(OR($T995&lt;&gt;"Delivered",$S995="",$K995=""),"",ROUND(MAX(0,($S995-$K995)*1440),0)),"")</f>
        <v/>
      </c>
      <c r="AB995" s="53">
        <f>IFERROR(IF(OR($P995="",$O995=""),"",$P995-$O995),"")</f>
        <v/>
      </c>
      <c r="AC995" s="35">
        <f>IFERROR(IF($P995="","",ROUND($P995*'Settings'!$B$6,2)),"")</f>
        <v/>
      </c>
      <c r="AD995" s="35">
        <f>IFERROR(IF($W995="","",MAX(0,$W995-IF($X995="",0,$X995))),"")</f>
        <v/>
      </c>
      <c r="AE995" s="16">
        <f>IFERROR(IF(COUNTA($A995:$X995)=0,"",IF(OR($A995="",$B995="",$C995="",$D995="",$E995="",$F995="",$G995="",$H995="",$I995="",$L995="",$M995="",$N995="",$T995=""),"Missing required field",IF(COUNTIFS($A$4:$A$1000,$A995,$B$4:$B$1000,$B995,$C$4:$C$1000,$C995)&gt;1,"Duplicate route stop",IF(OR($J995="",$K995=""),"Missing delivery window",IF($K995&lt;=$J995,"Invalid delivery window",IF(IFERROR(INDEX('Fleet Roster'!$C$4:$C$103,MATCH($L995,'Fleet Roster'!$A$4:$A$103,0)),"Not found")&lt;&gt;"Active","Driver not active",IF(IFERROR(INDEX('Fleet Roster'!$I$4:$I$103,MATCH($M995,'Fleet Roster'!$E$4:$E$103,0)),"Not found")&lt;&gt;"Active","Vehicle unavailable",IF(AND($T995="Delivered",OR($S995="",$P995="")),"Delivered row incomplete",IF(AND(OR($T995="Attempted",$T995="Exception"),$U995=""),"Missing exception code",IF(OR(NOT(ISNUMBER($N995)),$N995&lt;0,$N995&gt;'Settings'!$B$9),"Invalid package count",IF(OR(NOT(ISNUMBER($O995)),AND($P995&lt;&gt;"",NOT(ISNUMBER($P995))),$O995&lt;0,$O995&gt;'Settings'!$B$10,$P995&lt;0,$P995&gt;'Settings'!$B$10),"Invalid miles",IF($X995&gt;$W995,"COD collected exceeds amount","OK")))))))))))),"Review row")</f>
        <v/>
      </c>
    </row>
    <row r="996">
      <c r="A996" s="51" t="n"/>
      <c r="B996" s="26" t="n"/>
      <c r="C996" s="27" t="n"/>
      <c r="D996" s="26" t="n"/>
      <c r="E996" s="26" t="n"/>
      <c r="F996" s="28" t="n"/>
      <c r="G996" s="26" t="n"/>
      <c r="H996" s="26" t="n"/>
      <c r="I996" s="29" t="n"/>
      <c r="J996" s="30" t="n"/>
      <c r="K996" s="30" t="n"/>
      <c r="L996" s="26" t="n"/>
      <c r="M996" s="26" t="n"/>
      <c r="N996" s="27" t="n"/>
      <c r="O996" s="52" t="n"/>
      <c r="P996" s="52" t="n"/>
      <c r="Q996" s="30" t="n"/>
      <c r="R996" s="30" t="n"/>
      <c r="S996" s="30" t="n"/>
      <c r="T996" s="26" t="n"/>
      <c r="U996" s="26" t="n"/>
      <c r="V996" s="28" t="n"/>
      <c r="W996" s="32" t="n"/>
      <c r="X996" s="32" t="n"/>
      <c r="Y996" s="33">
        <f>IFERROR(IF(OR($R996="",$S996=""),"",ROUND(MOD($S996-$R996,1)*1440,0)),"")</f>
        <v/>
      </c>
      <c r="Z996" s="11">
        <f>IFERROR(IF(OR($T996&lt;&gt;"Delivered",$S996="",$K996=""),"",IF($S996&lt;=$K996,"Yes","No")),"")</f>
        <v/>
      </c>
      <c r="AA996" s="33">
        <f>IFERROR(IF(OR($T996&lt;&gt;"Delivered",$S996="",$K996=""),"",ROUND(MAX(0,($S996-$K996)*1440),0)),"")</f>
        <v/>
      </c>
      <c r="AB996" s="53">
        <f>IFERROR(IF(OR($P996="",$O996=""),"",$P996-$O996),"")</f>
        <v/>
      </c>
      <c r="AC996" s="35">
        <f>IFERROR(IF($P996="","",ROUND($P996*'Settings'!$B$6,2)),"")</f>
        <v/>
      </c>
      <c r="AD996" s="35">
        <f>IFERROR(IF($W996="","",MAX(0,$W996-IF($X996="",0,$X996))),"")</f>
        <v/>
      </c>
      <c r="AE996" s="16">
        <f>IFERROR(IF(COUNTA($A996:$X996)=0,"",IF(OR($A996="",$B996="",$C996="",$D996="",$E996="",$F996="",$G996="",$H996="",$I996="",$L996="",$M996="",$N996="",$T996=""),"Missing required field",IF(COUNTIFS($A$4:$A$1000,$A996,$B$4:$B$1000,$B996,$C$4:$C$1000,$C996)&gt;1,"Duplicate route stop",IF(OR($J996="",$K996=""),"Missing delivery window",IF($K996&lt;=$J996,"Invalid delivery window",IF(IFERROR(INDEX('Fleet Roster'!$C$4:$C$103,MATCH($L996,'Fleet Roster'!$A$4:$A$103,0)),"Not found")&lt;&gt;"Active","Driver not active",IF(IFERROR(INDEX('Fleet Roster'!$I$4:$I$103,MATCH($M996,'Fleet Roster'!$E$4:$E$103,0)),"Not found")&lt;&gt;"Active","Vehicle unavailable",IF(AND($T996="Delivered",OR($S996="",$P996="")),"Delivered row incomplete",IF(AND(OR($T996="Attempted",$T996="Exception"),$U996=""),"Missing exception code",IF(OR(NOT(ISNUMBER($N996)),$N996&lt;0,$N996&gt;'Settings'!$B$9),"Invalid package count",IF(OR(NOT(ISNUMBER($O996)),AND($P996&lt;&gt;"",NOT(ISNUMBER($P996))),$O996&lt;0,$O996&gt;'Settings'!$B$10,$P996&lt;0,$P996&gt;'Settings'!$B$10),"Invalid miles",IF($X996&gt;$W996,"COD collected exceeds amount","OK")))))))))))),"Review row")</f>
        <v/>
      </c>
    </row>
    <row r="997">
      <c r="A997" s="51" t="n"/>
      <c r="B997" s="26" t="n"/>
      <c r="C997" s="27" t="n"/>
      <c r="D997" s="26" t="n"/>
      <c r="E997" s="26" t="n"/>
      <c r="F997" s="28" t="n"/>
      <c r="G997" s="26" t="n"/>
      <c r="H997" s="26" t="n"/>
      <c r="I997" s="29" t="n"/>
      <c r="J997" s="30" t="n"/>
      <c r="K997" s="30" t="n"/>
      <c r="L997" s="26" t="n"/>
      <c r="M997" s="26" t="n"/>
      <c r="N997" s="27" t="n"/>
      <c r="O997" s="52" t="n"/>
      <c r="P997" s="52" t="n"/>
      <c r="Q997" s="30" t="n"/>
      <c r="R997" s="30" t="n"/>
      <c r="S997" s="30" t="n"/>
      <c r="T997" s="26" t="n"/>
      <c r="U997" s="26" t="n"/>
      <c r="V997" s="28" t="n"/>
      <c r="W997" s="32" t="n"/>
      <c r="X997" s="32" t="n"/>
      <c r="Y997" s="33">
        <f>IFERROR(IF(OR($R997="",$S997=""),"",ROUND(MOD($S997-$R997,1)*1440,0)),"")</f>
        <v/>
      </c>
      <c r="Z997" s="11">
        <f>IFERROR(IF(OR($T997&lt;&gt;"Delivered",$S997="",$K997=""),"",IF($S997&lt;=$K997,"Yes","No")),"")</f>
        <v/>
      </c>
      <c r="AA997" s="33">
        <f>IFERROR(IF(OR($T997&lt;&gt;"Delivered",$S997="",$K997=""),"",ROUND(MAX(0,($S997-$K997)*1440),0)),"")</f>
        <v/>
      </c>
      <c r="AB997" s="53">
        <f>IFERROR(IF(OR($P997="",$O997=""),"",$P997-$O997),"")</f>
        <v/>
      </c>
      <c r="AC997" s="35">
        <f>IFERROR(IF($P997="","",ROUND($P997*'Settings'!$B$6,2)),"")</f>
        <v/>
      </c>
      <c r="AD997" s="35">
        <f>IFERROR(IF($W997="","",MAX(0,$W997-IF($X997="",0,$X997))),"")</f>
        <v/>
      </c>
      <c r="AE997" s="16">
        <f>IFERROR(IF(COUNTA($A997:$X997)=0,"",IF(OR($A997="",$B997="",$C997="",$D997="",$E997="",$F997="",$G997="",$H997="",$I997="",$L997="",$M997="",$N997="",$T997=""),"Missing required field",IF(COUNTIFS($A$4:$A$1000,$A997,$B$4:$B$1000,$B997,$C$4:$C$1000,$C997)&gt;1,"Duplicate route stop",IF(OR($J997="",$K997=""),"Missing delivery window",IF($K997&lt;=$J997,"Invalid delivery window",IF(IFERROR(INDEX('Fleet Roster'!$C$4:$C$103,MATCH($L997,'Fleet Roster'!$A$4:$A$103,0)),"Not found")&lt;&gt;"Active","Driver not active",IF(IFERROR(INDEX('Fleet Roster'!$I$4:$I$103,MATCH($M997,'Fleet Roster'!$E$4:$E$103,0)),"Not found")&lt;&gt;"Active","Vehicle unavailable",IF(AND($T997="Delivered",OR($S997="",$P997="")),"Delivered row incomplete",IF(AND(OR($T997="Attempted",$T997="Exception"),$U997=""),"Missing exception code",IF(OR(NOT(ISNUMBER($N997)),$N997&lt;0,$N997&gt;'Settings'!$B$9),"Invalid package count",IF(OR(NOT(ISNUMBER($O997)),AND($P997&lt;&gt;"",NOT(ISNUMBER($P997))),$O997&lt;0,$O997&gt;'Settings'!$B$10,$P997&lt;0,$P997&gt;'Settings'!$B$10),"Invalid miles",IF($X997&gt;$W997,"COD collected exceeds amount","OK")))))))))))),"Review row")</f>
        <v/>
      </c>
    </row>
    <row r="998">
      <c r="A998" s="51" t="n"/>
      <c r="B998" s="26" t="n"/>
      <c r="C998" s="27" t="n"/>
      <c r="D998" s="26" t="n"/>
      <c r="E998" s="26" t="n"/>
      <c r="F998" s="28" t="n"/>
      <c r="G998" s="26" t="n"/>
      <c r="H998" s="26" t="n"/>
      <c r="I998" s="29" t="n"/>
      <c r="J998" s="30" t="n"/>
      <c r="K998" s="30" t="n"/>
      <c r="L998" s="26" t="n"/>
      <c r="M998" s="26" t="n"/>
      <c r="N998" s="27" t="n"/>
      <c r="O998" s="52" t="n"/>
      <c r="P998" s="52" t="n"/>
      <c r="Q998" s="30" t="n"/>
      <c r="R998" s="30" t="n"/>
      <c r="S998" s="30" t="n"/>
      <c r="T998" s="26" t="n"/>
      <c r="U998" s="26" t="n"/>
      <c r="V998" s="28" t="n"/>
      <c r="W998" s="32" t="n"/>
      <c r="X998" s="32" t="n"/>
      <c r="Y998" s="33">
        <f>IFERROR(IF(OR($R998="",$S998=""),"",ROUND(MOD($S998-$R998,1)*1440,0)),"")</f>
        <v/>
      </c>
      <c r="Z998" s="11">
        <f>IFERROR(IF(OR($T998&lt;&gt;"Delivered",$S998="",$K998=""),"",IF($S998&lt;=$K998,"Yes","No")),"")</f>
        <v/>
      </c>
      <c r="AA998" s="33">
        <f>IFERROR(IF(OR($T998&lt;&gt;"Delivered",$S998="",$K998=""),"",ROUND(MAX(0,($S998-$K998)*1440),0)),"")</f>
        <v/>
      </c>
      <c r="AB998" s="53">
        <f>IFERROR(IF(OR($P998="",$O998=""),"",$P998-$O998),"")</f>
        <v/>
      </c>
      <c r="AC998" s="35">
        <f>IFERROR(IF($P998="","",ROUND($P998*'Settings'!$B$6,2)),"")</f>
        <v/>
      </c>
      <c r="AD998" s="35">
        <f>IFERROR(IF($W998="","",MAX(0,$W998-IF($X998="",0,$X998))),"")</f>
        <v/>
      </c>
      <c r="AE998" s="16">
        <f>IFERROR(IF(COUNTA($A998:$X998)=0,"",IF(OR($A998="",$B998="",$C998="",$D998="",$E998="",$F998="",$G998="",$H998="",$I998="",$L998="",$M998="",$N998="",$T998=""),"Missing required field",IF(COUNTIFS($A$4:$A$1000,$A998,$B$4:$B$1000,$B998,$C$4:$C$1000,$C998)&gt;1,"Duplicate route stop",IF(OR($J998="",$K998=""),"Missing delivery window",IF($K998&lt;=$J998,"Invalid delivery window",IF(IFERROR(INDEX('Fleet Roster'!$C$4:$C$103,MATCH($L998,'Fleet Roster'!$A$4:$A$103,0)),"Not found")&lt;&gt;"Active","Driver not active",IF(IFERROR(INDEX('Fleet Roster'!$I$4:$I$103,MATCH($M998,'Fleet Roster'!$E$4:$E$103,0)),"Not found")&lt;&gt;"Active","Vehicle unavailable",IF(AND($T998="Delivered",OR($S998="",$P998="")),"Delivered row incomplete",IF(AND(OR($T998="Attempted",$T998="Exception"),$U998=""),"Missing exception code",IF(OR(NOT(ISNUMBER($N998)),$N998&lt;0,$N998&gt;'Settings'!$B$9),"Invalid package count",IF(OR(NOT(ISNUMBER($O998)),AND($P998&lt;&gt;"",NOT(ISNUMBER($P998))),$O998&lt;0,$O998&gt;'Settings'!$B$10,$P998&lt;0,$P998&gt;'Settings'!$B$10),"Invalid miles",IF($X998&gt;$W998,"COD collected exceeds amount","OK")))))))))))),"Review row")</f>
        <v/>
      </c>
    </row>
    <row r="999">
      <c r="A999" s="51" t="n"/>
      <c r="B999" s="26" t="n"/>
      <c r="C999" s="27" t="n"/>
      <c r="D999" s="26" t="n"/>
      <c r="E999" s="26" t="n"/>
      <c r="F999" s="28" t="n"/>
      <c r="G999" s="26" t="n"/>
      <c r="H999" s="26" t="n"/>
      <c r="I999" s="29" t="n"/>
      <c r="J999" s="30" t="n"/>
      <c r="K999" s="30" t="n"/>
      <c r="L999" s="26" t="n"/>
      <c r="M999" s="26" t="n"/>
      <c r="N999" s="27" t="n"/>
      <c r="O999" s="52" t="n"/>
      <c r="P999" s="52" t="n"/>
      <c r="Q999" s="30" t="n"/>
      <c r="R999" s="30" t="n"/>
      <c r="S999" s="30" t="n"/>
      <c r="T999" s="26" t="n"/>
      <c r="U999" s="26" t="n"/>
      <c r="V999" s="28" t="n"/>
      <c r="W999" s="32" t="n"/>
      <c r="X999" s="32" t="n"/>
      <c r="Y999" s="33">
        <f>IFERROR(IF(OR($R999="",$S999=""),"",ROUND(MOD($S999-$R999,1)*1440,0)),"")</f>
        <v/>
      </c>
      <c r="Z999" s="11">
        <f>IFERROR(IF(OR($T999&lt;&gt;"Delivered",$S999="",$K999=""),"",IF($S999&lt;=$K999,"Yes","No")),"")</f>
        <v/>
      </c>
      <c r="AA999" s="33">
        <f>IFERROR(IF(OR($T999&lt;&gt;"Delivered",$S999="",$K999=""),"",ROUND(MAX(0,($S999-$K999)*1440),0)),"")</f>
        <v/>
      </c>
      <c r="AB999" s="53">
        <f>IFERROR(IF(OR($P999="",$O999=""),"",$P999-$O999),"")</f>
        <v/>
      </c>
      <c r="AC999" s="35">
        <f>IFERROR(IF($P999="","",ROUND($P999*'Settings'!$B$6,2)),"")</f>
        <v/>
      </c>
      <c r="AD999" s="35">
        <f>IFERROR(IF($W999="","",MAX(0,$W999-IF($X999="",0,$X999))),"")</f>
        <v/>
      </c>
      <c r="AE999" s="16">
        <f>IFERROR(IF(COUNTA($A999:$X999)=0,"",IF(OR($A999="",$B999="",$C999="",$D999="",$E999="",$F999="",$G999="",$H999="",$I999="",$L999="",$M999="",$N999="",$T999=""),"Missing required field",IF(COUNTIFS($A$4:$A$1000,$A999,$B$4:$B$1000,$B999,$C$4:$C$1000,$C999)&gt;1,"Duplicate route stop",IF(OR($J999="",$K999=""),"Missing delivery window",IF($K999&lt;=$J999,"Invalid delivery window",IF(IFERROR(INDEX('Fleet Roster'!$C$4:$C$103,MATCH($L999,'Fleet Roster'!$A$4:$A$103,0)),"Not found")&lt;&gt;"Active","Driver not active",IF(IFERROR(INDEX('Fleet Roster'!$I$4:$I$103,MATCH($M999,'Fleet Roster'!$E$4:$E$103,0)),"Not found")&lt;&gt;"Active","Vehicle unavailable",IF(AND($T999="Delivered",OR($S999="",$P999="")),"Delivered row incomplete",IF(AND(OR($T999="Attempted",$T999="Exception"),$U999=""),"Missing exception code",IF(OR(NOT(ISNUMBER($N999)),$N999&lt;0,$N999&gt;'Settings'!$B$9),"Invalid package count",IF(OR(NOT(ISNUMBER($O999)),AND($P999&lt;&gt;"",NOT(ISNUMBER($P999))),$O999&lt;0,$O999&gt;'Settings'!$B$10,$P999&lt;0,$P999&gt;'Settings'!$B$10),"Invalid miles",IF($X999&gt;$W999,"COD collected exceeds amount","OK")))))))))))),"Review row")</f>
        <v/>
      </c>
    </row>
    <row r="1000">
      <c r="A1000" s="51" t="n"/>
      <c r="B1000" s="26" t="n"/>
      <c r="C1000" s="27" t="n"/>
      <c r="D1000" s="26" t="n"/>
      <c r="E1000" s="26" t="n"/>
      <c r="F1000" s="28" t="n"/>
      <c r="G1000" s="26" t="n"/>
      <c r="H1000" s="26" t="n"/>
      <c r="I1000" s="29" t="n"/>
      <c r="J1000" s="30" t="n"/>
      <c r="K1000" s="30" t="n"/>
      <c r="L1000" s="26" t="n"/>
      <c r="M1000" s="26" t="n"/>
      <c r="N1000" s="27" t="n"/>
      <c r="O1000" s="52" t="n"/>
      <c r="P1000" s="52" t="n"/>
      <c r="Q1000" s="30" t="n"/>
      <c r="R1000" s="30" t="n"/>
      <c r="S1000" s="30" t="n"/>
      <c r="T1000" s="26" t="n"/>
      <c r="U1000" s="26" t="n"/>
      <c r="V1000" s="28" t="n"/>
      <c r="W1000" s="32" t="n"/>
      <c r="X1000" s="32" t="n"/>
      <c r="Y1000" s="33">
        <f>IFERROR(IF(OR($R1000="",$S1000=""),"",ROUND(MOD($S1000-$R1000,1)*1440,0)),"")</f>
        <v/>
      </c>
      <c r="Z1000" s="11">
        <f>IFERROR(IF(OR($T1000&lt;&gt;"Delivered",$S1000="",$K1000=""),"",IF($S1000&lt;=$K1000,"Yes","No")),"")</f>
        <v/>
      </c>
      <c r="AA1000" s="33">
        <f>IFERROR(IF(OR($T1000&lt;&gt;"Delivered",$S1000="",$K1000=""),"",ROUND(MAX(0,($S1000-$K1000)*1440),0)),"")</f>
        <v/>
      </c>
      <c r="AB1000" s="53">
        <f>IFERROR(IF(OR($P1000="",$O1000=""),"",$P1000-$O1000),"")</f>
        <v/>
      </c>
      <c r="AC1000" s="35">
        <f>IFERROR(IF($P1000="","",ROUND($P1000*'Settings'!$B$6,2)),"")</f>
        <v/>
      </c>
      <c r="AD1000" s="35">
        <f>IFERROR(IF($W1000="","",MAX(0,$W1000-IF($X1000="",0,$X1000))),"")</f>
        <v/>
      </c>
      <c r="AE1000" s="16">
        <f>IFERROR(IF(COUNTA($A1000:$X1000)=0,"",IF(OR($A1000="",$B1000="",$C1000="",$D1000="",$E1000="",$F1000="",$G1000="",$H1000="",$I1000="",$L1000="",$M1000="",$N1000="",$T1000=""),"Missing required field",IF(COUNTIFS($A$4:$A$1000,$A1000,$B$4:$B$1000,$B1000,$C$4:$C$1000,$C1000)&gt;1,"Duplicate route stop",IF(OR($J1000="",$K1000=""),"Missing delivery window",IF($K1000&lt;=$J1000,"Invalid delivery window",IF(IFERROR(INDEX('Fleet Roster'!$C$4:$C$103,MATCH($L1000,'Fleet Roster'!$A$4:$A$103,0)),"Not found")&lt;&gt;"Active","Driver not active",IF(IFERROR(INDEX('Fleet Roster'!$I$4:$I$103,MATCH($M1000,'Fleet Roster'!$E$4:$E$103,0)),"Not found")&lt;&gt;"Active","Vehicle unavailable",IF(AND($T1000="Delivered",OR($S1000="",$P1000="")),"Delivered row incomplete",IF(AND(OR($T1000="Attempted",$T1000="Exception"),$U1000=""),"Missing exception code",IF(OR(NOT(ISNUMBER($N1000)),$N1000&lt;0,$N1000&gt;'Settings'!$B$9),"Invalid package count",IF(OR(NOT(ISNUMBER($O1000)),AND($P1000&lt;&gt;"",NOT(ISNUMBER($P1000))),$O1000&lt;0,$O1000&gt;'Settings'!$B$10,$P1000&lt;0,$P1000&gt;'Settings'!$B$10),"Invalid miles",IF($X1000&gt;$W1000,"COD collected exceeds amount","OK")))))))))))),"Review row")</f>
        <v/>
      </c>
    </row>
  </sheetData>
  <mergeCells count="1">
    <mergeCell ref="A1:AE1"/>
  </mergeCells>
  <conditionalFormatting sqref="T4:T1000">
    <cfRule type="expression" priority="1" dxfId="0">
      <formula>$T4="Delivered"</formula>
    </cfRule>
    <cfRule type="expression" priority="2" dxfId="2">
      <formula>$T4="Out for Delivery"</formula>
    </cfRule>
    <cfRule type="expression" priority="3" dxfId="1">
      <formula>OR($T4="Attempted",$T4="Exception")</formula>
    </cfRule>
    <cfRule type="expression" priority="4" dxfId="3">
      <formula>OR($T4="Pending",$T4="Dispatched")</formula>
    </cfRule>
    <cfRule type="expression" priority="5" dxfId="4">
      <formula>$T4="Canceled"</formula>
    </cfRule>
  </conditionalFormatting>
  <conditionalFormatting sqref="Z4:Z1000">
    <cfRule type="expression" priority="6" dxfId="0">
      <formula>$Z4="Yes"</formula>
    </cfRule>
    <cfRule type="expression" priority="7" dxfId="1">
      <formula>$Z4="No"</formula>
    </cfRule>
  </conditionalFormatting>
  <conditionalFormatting sqref="AA4:AA1000">
    <cfRule type="expression" priority="8" dxfId="1">
      <formula>AND(ISNUMBER($AA4),$AA4&gt;INDIRECT("'Settings'!$B$7"))</formula>
    </cfRule>
    <cfRule type="expression" priority="9" dxfId="2">
      <formula>AND(ISNUMBER($AA4),$AA4&gt;0,$AA4&lt;=INDIRECT("'Settings'!$B$7"))</formula>
    </cfRule>
  </conditionalFormatting>
  <conditionalFormatting sqref="AB4:AB1000">
    <cfRule type="expression" priority="10" dxfId="1">
      <formula>AND(ISNUMBER($AB4),ABS($AB4)&gt;INDIRECT("'Settings'!$B$8"))</formula>
    </cfRule>
  </conditionalFormatting>
  <conditionalFormatting sqref="AD4:AD1000">
    <cfRule type="expression" priority="11" dxfId="2">
      <formula>AND(ISNUMBER($AD4),$AD4&gt;0)</formula>
    </cfRule>
  </conditionalFormatting>
  <conditionalFormatting sqref="AE4:AE1000">
    <cfRule type="expression" priority="12" dxfId="1">
      <formula>AND($AE4&lt;&gt;"",$AE4&lt;&gt;"OK")</formula>
    </cfRule>
    <cfRule type="expression" priority="13" dxfId="5">
      <formula>$AE4="OK"</formula>
    </cfRule>
  </conditionalFormatting>
  <dataValidations count="14">
    <dataValidation sqref="A4:A1000" showDropDown="0" showInputMessage="0" showErrorMessage="0" allowBlank="0" type="date" operator="between">
      <formula1>=INDIRECT("'Settings'!$B$12")</formula1>
      <formula2>=INDIRECT("'Settings'!$B$13")</formula2>
    </dataValidation>
    <dataValidation sqref="C4:C1000" showDropDown="0" showInputMessage="0" showErrorMessage="0" allowBlank="0" type="whole" operator="between">
      <formula1>1</formula1>
      <formula2>999</formula2>
    </dataValidation>
    <dataValidation sqref="H4:H1000" showDropDown="0" showInputMessage="0" showErrorMessage="0" allowBlank="0" type="list">
      <formula1>=INDIRECT("'Settings'!$I$4:$I$54")</formula1>
    </dataValidation>
    <dataValidation sqref="I4:I1000" showDropDown="0" showInputMessage="0" showErrorMessage="1" allowBlank="0" errorTitle="Invalid ZIP Code" error="Enter a five-digit ZIP Code or ZIP+4." type="custom">
      <formula1>=OR(I4="",AND(LEN(I4)=5,IFERROR(ISNUMBER(--I4),FALSE)),AND(LEN(I4)=10,MID(I4,6,1)="-",IFERROR(ISNUMBER(--LEFT(I4,5)),FALSE),IFERROR(ISNUMBER(--RIGHT(I4,4)),FALSE)))</formula1>
    </dataValidation>
    <dataValidation sqref="J4:J1000" showDropDown="0" showInputMessage="0" showErrorMessage="0" allowBlank="0" type="decimal" operator="between">
      <formula1>0</formula1>
      <formula2>0.999999</formula2>
    </dataValidation>
    <dataValidation sqref="K4:K1000" showDropDown="0" showInputMessage="0" showErrorMessage="0" allowBlank="0" type="custom">
      <formula1>=OR(K4="",AND(ISNUMBER(K4),ISNUMBER(J4),K4&gt;J4,K4&lt;1))</formula1>
    </dataValidation>
    <dataValidation sqref="L4:L1000" showDropDown="0" showInputMessage="1" showErrorMessage="0" allowBlank="0" promptTitle="Driver Assignment" prompt="Select a driver from Fleet Roster. Data Check confirms Active status." type="list">
      <formula1>=INDIRECT("'Fleet Roster'!$A$4:$A$103")</formula1>
    </dataValidation>
    <dataValidation sqref="M4:M1000" showDropDown="0" showInputMessage="1" showErrorMessage="0" allowBlank="0" promptTitle="Vehicle Assignment" prompt="Select a vehicle from Fleet Roster. Data Check confirms Active status." type="list">
      <formula1>=INDIRECT("'Fleet Roster'!$E$4:$E$103")</formula1>
    </dataValidation>
    <dataValidation sqref="N4:N1000" showDropDown="0" showInputMessage="0" showErrorMessage="0" allowBlank="0" type="whole" operator="between">
      <formula1>0</formula1>
      <formula2>=INDIRECT("'Settings'!$B$9")</formula2>
    </dataValidation>
    <dataValidation sqref="O4:P1000" showDropDown="0" showInputMessage="0" showErrorMessage="0" allowBlank="0" type="decimal" operator="between">
      <formula1>0</formula1>
      <formula2>=INDIRECT("'Settings'!$B$10")</formula2>
    </dataValidation>
    <dataValidation sqref="Q4:S1000" showDropDown="0" showInputMessage="0" showErrorMessage="0" allowBlank="0" type="decimal" operator="between">
      <formula1>0</formula1>
      <formula2>0.999999</formula2>
    </dataValidation>
    <dataValidation sqref="T4:T1000" showDropDown="0" showInputMessage="1" showErrorMessage="0" allowBlank="0" promptTitle="Stop Status" prompt="Select the current manual dispatch status." type="list">
      <formula1>=INDIRECT("'Settings'!$E$4:$E$10")</formula1>
    </dataValidation>
    <dataValidation sqref="U4:U1000" showDropDown="0" showInputMessage="1" showErrorMessage="0" allowBlank="0" promptTitle="Exception Code" prompt="Required when Status is Attempted or Exception." type="list">
      <formula1>=INDIRECT("'Settings'!$G$4:$G$10")</formula1>
    </dataValidation>
    <dataValidation sqref="W4:X1000" showDropDown="0" showInputMessage="0" showErrorMessage="0" allowBlank="0" type="decimal" operator="between">
      <formula1>0</formula1>
      <formula2>=INDIRECT("'Settings'!$B$11")</formula2>
    </dataValidation>
  </dataValidations>
  <pageMargins left="0.75" right="0.75" top="1" bottom="1" header="0.5" footer="0.5"/>
  <pageSetup orientation="landscape" fitToHeight="0" fitToWidth="1"/>
  <headerFooter>
    <oddHeader/>
    <oddFooter>&amp;C&amp;9 Fleet Sheet Lab | Last Mile Dispatch&amp;R&amp;9 Page &amp;P of &amp;N</oddFooter>
    <evenHeader/>
    <evenFooter>&amp;CFleet Sheet Lab | Last Mile Dispatch&amp;RPage &amp;P of &amp;N</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I103"/>
  <sheetViews>
    <sheetView showGridLines="0" zoomScale="90" workbookViewId="0">
      <pane ySplit="3" topLeftCell="A4" activePane="bottomLeft" state="frozen"/>
      <selection pane="bottomLeft" activeCell="A1" sqref="A1"/>
    </sheetView>
  </sheetViews>
  <sheetFormatPr baseColWidth="8" defaultRowHeight="15"/>
  <cols>
    <col width="22" customWidth="1" min="1" max="1"/>
    <col width="19" customWidth="1" min="2" max="2"/>
    <col width="16" customWidth="1" min="3" max="3"/>
    <col width="3" customWidth="1" min="4" max="4"/>
    <col width="14" customWidth="1" min="5" max="5"/>
    <col width="19" customWidth="1" min="6" max="6"/>
    <col width="18" customWidth="1" min="7" max="7"/>
    <col width="17" customWidth="1" min="8" max="8"/>
    <col width="18" customWidth="1" min="9" max="9"/>
  </cols>
  <sheetData>
    <row r="1" ht="28" customHeight="1">
      <c r="A1" s="1" t="inlineStr">
        <is>
          <t>Driver Directory</t>
        </is>
      </c>
      <c r="B1" s="44" t="n"/>
      <c r="C1" s="45" t="n"/>
      <c r="E1" s="1" t="inlineStr">
        <is>
          <t>Vehicle Directory</t>
        </is>
      </c>
      <c r="F1" s="44" t="n"/>
      <c r="G1" s="44" t="n"/>
      <c r="H1" s="44" t="n"/>
      <c r="I1" s="45" t="n"/>
    </row>
    <row r="2" ht="30" customHeight="1">
      <c r="A2" s="3" t="inlineStr">
        <is>
          <t>Maintain driver availability for manual dispatch assignments.</t>
        </is>
      </c>
      <c r="E2" s="3" t="inlineStr">
        <is>
          <t>Maintain vehicle availability and planning capacity.</t>
        </is>
      </c>
    </row>
    <row r="3" ht="34" customHeight="1">
      <c r="A3" s="6" t="inlineStr">
        <is>
          <t>Driver Name</t>
        </is>
      </c>
      <c r="B3" s="6" t="inlineStr">
        <is>
          <t>Mobile Phone</t>
        </is>
      </c>
      <c r="C3" s="6" t="inlineStr">
        <is>
          <t>Driver Status</t>
        </is>
      </c>
      <c r="E3" s="6" t="inlineStr">
        <is>
          <t>Vehicle ID</t>
        </is>
      </c>
      <c r="F3" s="6" t="inlineStr">
        <is>
          <t>Vehicle Type</t>
        </is>
      </c>
      <c r="G3" s="6" t="inlineStr">
        <is>
          <t>Package Capacity</t>
        </is>
      </c>
      <c r="H3" s="6" t="inlineStr">
        <is>
          <t>License Plate</t>
        </is>
      </c>
      <c r="I3" s="6" t="inlineStr">
        <is>
          <t>Vehicle Status</t>
        </is>
      </c>
    </row>
    <row r="4">
      <c r="A4" s="26" t="inlineStr">
        <is>
          <t>Jordan Lee</t>
        </is>
      </c>
      <c r="B4" s="29" t="inlineStr">
        <is>
          <t>(614) 555-0142</t>
        </is>
      </c>
      <c r="C4" s="26" t="inlineStr">
        <is>
          <t>Active</t>
        </is>
      </c>
      <c r="E4" s="29" t="inlineStr">
        <is>
          <t>VAN-101</t>
        </is>
      </c>
      <c r="F4" s="26" t="inlineStr">
        <is>
          <t>Cargo Van</t>
        </is>
      </c>
      <c r="G4" s="27" t="n">
        <v>180</v>
      </c>
      <c r="H4" s="29" t="inlineStr">
        <is>
          <t>OH LML-2101</t>
        </is>
      </c>
      <c r="I4" s="26" t="inlineStr">
        <is>
          <t>Active</t>
        </is>
      </c>
    </row>
    <row r="5">
      <c r="A5" s="26" t="inlineStr">
        <is>
          <t>Maria Santos</t>
        </is>
      </c>
      <c r="B5" s="29" t="inlineStr">
        <is>
          <t>(614) 555-0188</t>
        </is>
      </c>
      <c r="C5" s="26" t="inlineStr">
        <is>
          <t>Active</t>
        </is>
      </c>
      <c r="E5" s="29" t="inlineStr">
        <is>
          <t>VAN-102</t>
        </is>
      </c>
      <c r="F5" s="26" t="inlineStr">
        <is>
          <t>Cargo Van</t>
        </is>
      </c>
      <c r="G5" s="27" t="n">
        <v>180</v>
      </c>
      <c r="H5" s="29" t="inlineStr">
        <is>
          <t>OH LML-2102</t>
        </is>
      </c>
      <c r="I5" s="26" t="inlineStr">
        <is>
          <t>Active</t>
        </is>
      </c>
    </row>
    <row r="6">
      <c r="A6" s="26" t="inlineStr">
        <is>
          <t>DeShawn Carter</t>
        </is>
      </c>
      <c r="B6" s="29" t="inlineStr">
        <is>
          <t>(614) 555-0164</t>
        </is>
      </c>
      <c r="C6" s="26" t="inlineStr">
        <is>
          <t>Active</t>
        </is>
      </c>
      <c r="E6" s="29" t="inlineStr">
        <is>
          <t>VAN-103</t>
        </is>
      </c>
      <c r="F6" s="26" t="inlineStr">
        <is>
          <t>High-Roof Van</t>
        </is>
      </c>
      <c r="G6" s="27" t="n">
        <v>240</v>
      </c>
      <c r="H6" s="29" t="inlineStr">
        <is>
          <t>OH LML-2103</t>
        </is>
      </c>
      <c r="I6" s="26" t="inlineStr">
        <is>
          <t>Active</t>
        </is>
      </c>
    </row>
    <row r="7">
      <c r="A7" s="26" t="inlineStr">
        <is>
          <t>Emily Nguyen</t>
        </is>
      </c>
      <c r="B7" s="29" t="inlineStr">
        <is>
          <t>(614) 555-0193</t>
        </is>
      </c>
      <c r="C7" s="26" t="inlineStr">
        <is>
          <t>Active</t>
        </is>
      </c>
      <c r="E7" s="29" t="inlineStr">
        <is>
          <t>VAN-104</t>
        </is>
      </c>
      <c r="F7" s="26" t="inlineStr">
        <is>
          <t>Cargo Van</t>
        </is>
      </c>
      <c r="G7" s="27" t="n">
        <v>180</v>
      </c>
      <c r="H7" s="29" t="inlineStr">
        <is>
          <t>OH LML-2104</t>
        </is>
      </c>
      <c r="I7" s="26" t="inlineStr">
        <is>
          <t>Maintenance</t>
        </is>
      </c>
    </row>
    <row r="8">
      <c r="A8" s="26" t="inlineStr">
        <is>
          <t>Caleb Brooks</t>
        </is>
      </c>
      <c r="B8" s="29" t="inlineStr">
        <is>
          <t>(614) 555-0127</t>
        </is>
      </c>
      <c r="C8" s="26" t="inlineStr">
        <is>
          <t>Off Duty</t>
        </is>
      </c>
      <c r="E8" s="29" t="inlineStr">
        <is>
          <t>CAR-201</t>
        </is>
      </c>
      <c r="F8" s="26" t="inlineStr">
        <is>
          <t>Compact Cargo</t>
        </is>
      </c>
      <c r="G8" s="27" t="n">
        <v>60</v>
      </c>
      <c r="H8" s="29" t="inlineStr">
        <is>
          <t>OH LML-2201</t>
        </is>
      </c>
      <c r="I8" s="26" t="inlineStr">
        <is>
          <t>Active</t>
        </is>
      </c>
    </row>
    <row r="9">
      <c r="A9" s="26" t="inlineStr">
        <is>
          <t>Avery Patel</t>
        </is>
      </c>
      <c r="B9" s="29" t="inlineStr">
        <is>
          <t>(614) 555-0175</t>
        </is>
      </c>
      <c r="C9" s="26" t="inlineStr">
        <is>
          <t>Inactive</t>
        </is>
      </c>
      <c r="E9" s="29" t="inlineStr">
        <is>
          <t>VAN-105</t>
        </is>
      </c>
      <c r="F9" s="26" t="inlineStr">
        <is>
          <t>High-Roof Van</t>
        </is>
      </c>
      <c r="G9" s="27" t="n">
        <v>240</v>
      </c>
      <c r="H9" s="29" t="inlineStr">
        <is>
          <t>OH LML-2105</t>
        </is>
      </c>
      <c r="I9" s="26" t="inlineStr">
        <is>
          <t>Out of Service</t>
        </is>
      </c>
    </row>
    <row r="10">
      <c r="A10" s="26" t="n"/>
      <c r="B10" s="29" t="n"/>
      <c r="C10" s="26" t="n"/>
      <c r="E10" s="29" t="n"/>
      <c r="F10" s="26" t="n"/>
      <c r="G10" s="27" t="n"/>
      <c r="H10" s="29" t="n"/>
      <c r="I10" s="26" t="n"/>
    </row>
    <row r="11">
      <c r="A11" s="26" t="n"/>
      <c r="B11" s="29" t="n"/>
      <c r="C11" s="26" t="n"/>
      <c r="E11" s="29" t="n"/>
      <c r="F11" s="26" t="n"/>
      <c r="G11" s="27" t="n"/>
      <c r="H11" s="29" t="n"/>
      <c r="I11" s="26" t="n"/>
    </row>
    <row r="12">
      <c r="A12" s="26" t="n"/>
      <c r="B12" s="29" t="n"/>
      <c r="C12" s="26" t="n"/>
      <c r="E12" s="29" t="n"/>
      <c r="F12" s="26" t="n"/>
      <c r="G12" s="27" t="n"/>
      <c r="H12" s="29" t="n"/>
      <c r="I12" s="26" t="n"/>
    </row>
    <row r="13">
      <c r="A13" s="26" t="n"/>
      <c r="B13" s="29" t="n"/>
      <c r="C13" s="26" t="n"/>
      <c r="E13" s="29" t="n"/>
      <c r="F13" s="26" t="n"/>
      <c r="G13" s="27" t="n"/>
      <c r="H13" s="29" t="n"/>
      <c r="I13" s="26" t="n"/>
    </row>
    <row r="14">
      <c r="A14" s="26" t="n"/>
      <c r="B14" s="29" t="n"/>
      <c r="C14" s="26" t="n"/>
      <c r="E14" s="29" t="n"/>
      <c r="F14" s="26" t="n"/>
      <c r="G14" s="27" t="n"/>
      <c r="H14" s="29" t="n"/>
      <c r="I14" s="26" t="n"/>
    </row>
    <row r="15">
      <c r="A15" s="26" t="n"/>
      <c r="B15" s="29" t="n"/>
      <c r="C15" s="26" t="n"/>
      <c r="E15" s="29" t="n"/>
      <c r="F15" s="26" t="n"/>
      <c r="G15" s="27" t="n"/>
      <c r="H15" s="29" t="n"/>
      <c r="I15" s="26" t="n"/>
    </row>
    <row r="16">
      <c r="A16" s="26" t="n"/>
      <c r="B16" s="29" t="n"/>
      <c r="C16" s="26" t="n"/>
      <c r="E16" s="29" t="n"/>
      <c r="F16" s="26" t="n"/>
      <c r="G16" s="27" t="n"/>
      <c r="H16" s="29" t="n"/>
      <c r="I16" s="26" t="n"/>
    </row>
    <row r="17">
      <c r="A17" s="26" t="n"/>
      <c r="B17" s="29" t="n"/>
      <c r="C17" s="26" t="n"/>
      <c r="E17" s="29" t="n"/>
      <c r="F17" s="26" t="n"/>
      <c r="G17" s="27" t="n"/>
      <c r="H17" s="29" t="n"/>
      <c r="I17" s="26" t="n"/>
    </row>
    <row r="18">
      <c r="A18" s="26" t="n"/>
      <c r="B18" s="29" t="n"/>
      <c r="C18" s="26" t="n"/>
      <c r="E18" s="29" t="n"/>
      <c r="F18" s="26" t="n"/>
      <c r="G18" s="27" t="n"/>
      <c r="H18" s="29" t="n"/>
      <c r="I18" s="26" t="n"/>
    </row>
    <row r="19">
      <c r="A19" s="26" t="n"/>
      <c r="B19" s="29" t="n"/>
      <c r="C19" s="26" t="n"/>
      <c r="E19" s="29" t="n"/>
      <c r="F19" s="26" t="n"/>
      <c r="G19" s="27" t="n"/>
      <c r="H19" s="29" t="n"/>
      <c r="I19" s="26" t="n"/>
    </row>
    <row r="20">
      <c r="A20" s="26" t="n"/>
      <c r="B20" s="29" t="n"/>
      <c r="C20" s="26" t="n"/>
      <c r="E20" s="29" t="n"/>
      <c r="F20" s="26" t="n"/>
      <c r="G20" s="27" t="n"/>
      <c r="H20" s="29" t="n"/>
      <c r="I20" s="26" t="n"/>
    </row>
    <row r="21">
      <c r="A21" s="26" t="n"/>
      <c r="B21" s="29" t="n"/>
      <c r="C21" s="26" t="n"/>
      <c r="E21" s="29" t="n"/>
      <c r="F21" s="26" t="n"/>
      <c r="G21" s="27" t="n"/>
      <c r="H21" s="29" t="n"/>
      <c r="I21" s="26" t="n"/>
    </row>
    <row r="22">
      <c r="A22" s="26" t="n"/>
      <c r="B22" s="29" t="n"/>
      <c r="C22" s="26" t="n"/>
      <c r="E22" s="29" t="n"/>
      <c r="F22" s="26" t="n"/>
      <c r="G22" s="27" t="n"/>
      <c r="H22" s="29" t="n"/>
      <c r="I22" s="26" t="n"/>
    </row>
    <row r="23">
      <c r="A23" s="26" t="n"/>
      <c r="B23" s="29" t="n"/>
      <c r="C23" s="26" t="n"/>
      <c r="E23" s="29" t="n"/>
      <c r="F23" s="26" t="n"/>
      <c r="G23" s="27" t="n"/>
      <c r="H23" s="29" t="n"/>
      <c r="I23" s="26" t="n"/>
    </row>
    <row r="24">
      <c r="A24" s="26" t="n"/>
      <c r="B24" s="29" t="n"/>
      <c r="C24" s="26" t="n"/>
      <c r="E24" s="29" t="n"/>
      <c r="F24" s="26" t="n"/>
      <c r="G24" s="27" t="n"/>
      <c r="H24" s="29" t="n"/>
      <c r="I24" s="26" t="n"/>
    </row>
    <row r="25">
      <c r="A25" s="26" t="n"/>
      <c r="B25" s="29" t="n"/>
      <c r="C25" s="26" t="n"/>
      <c r="E25" s="29" t="n"/>
      <c r="F25" s="26" t="n"/>
      <c r="G25" s="27" t="n"/>
      <c r="H25" s="29" t="n"/>
      <c r="I25" s="26" t="n"/>
    </row>
    <row r="26">
      <c r="A26" s="26" t="n"/>
      <c r="B26" s="29" t="n"/>
      <c r="C26" s="26" t="n"/>
      <c r="E26" s="29" t="n"/>
      <c r="F26" s="26" t="n"/>
      <c r="G26" s="27" t="n"/>
      <c r="H26" s="29" t="n"/>
      <c r="I26" s="26" t="n"/>
    </row>
    <row r="27">
      <c r="A27" s="26" t="n"/>
      <c r="B27" s="29" t="n"/>
      <c r="C27" s="26" t="n"/>
      <c r="E27" s="29" t="n"/>
      <c r="F27" s="26" t="n"/>
      <c r="G27" s="27" t="n"/>
      <c r="H27" s="29" t="n"/>
      <c r="I27" s="26" t="n"/>
    </row>
    <row r="28">
      <c r="A28" s="26" t="n"/>
      <c r="B28" s="29" t="n"/>
      <c r="C28" s="26" t="n"/>
      <c r="E28" s="29" t="n"/>
      <c r="F28" s="26" t="n"/>
      <c r="G28" s="27" t="n"/>
      <c r="H28" s="29" t="n"/>
      <c r="I28" s="26" t="n"/>
    </row>
    <row r="29">
      <c r="A29" s="26" t="n"/>
      <c r="B29" s="29" t="n"/>
      <c r="C29" s="26" t="n"/>
      <c r="E29" s="29" t="n"/>
      <c r="F29" s="26" t="n"/>
      <c r="G29" s="27" t="n"/>
      <c r="H29" s="29" t="n"/>
      <c r="I29" s="26" t="n"/>
    </row>
    <row r="30">
      <c r="A30" s="26" t="n"/>
      <c r="B30" s="29" t="n"/>
      <c r="C30" s="26" t="n"/>
      <c r="E30" s="29" t="n"/>
      <c r="F30" s="26" t="n"/>
      <c r="G30" s="27" t="n"/>
      <c r="H30" s="29" t="n"/>
      <c r="I30" s="26" t="n"/>
    </row>
    <row r="31">
      <c r="A31" s="26" t="n"/>
      <c r="B31" s="29" t="n"/>
      <c r="C31" s="26" t="n"/>
      <c r="E31" s="29" t="n"/>
      <c r="F31" s="26" t="n"/>
      <c r="G31" s="27" t="n"/>
      <c r="H31" s="29" t="n"/>
      <c r="I31" s="26" t="n"/>
    </row>
    <row r="32">
      <c r="A32" s="26" t="n"/>
      <c r="B32" s="29" t="n"/>
      <c r="C32" s="26" t="n"/>
      <c r="E32" s="29" t="n"/>
      <c r="F32" s="26" t="n"/>
      <c r="G32" s="27" t="n"/>
      <c r="H32" s="29" t="n"/>
      <c r="I32" s="26" t="n"/>
    </row>
    <row r="33">
      <c r="A33" s="26" t="n"/>
      <c r="B33" s="29" t="n"/>
      <c r="C33" s="26" t="n"/>
      <c r="E33" s="29" t="n"/>
      <c r="F33" s="26" t="n"/>
      <c r="G33" s="27" t="n"/>
      <c r="H33" s="29" t="n"/>
      <c r="I33" s="26" t="n"/>
    </row>
    <row r="34">
      <c r="A34" s="26" t="n"/>
      <c r="B34" s="29" t="n"/>
      <c r="C34" s="26" t="n"/>
      <c r="E34" s="29" t="n"/>
      <c r="F34" s="26" t="n"/>
      <c r="G34" s="27" t="n"/>
      <c r="H34" s="29" t="n"/>
      <c r="I34" s="26" t="n"/>
    </row>
    <row r="35">
      <c r="A35" s="26" t="n"/>
      <c r="B35" s="29" t="n"/>
      <c r="C35" s="26" t="n"/>
      <c r="E35" s="29" t="n"/>
      <c r="F35" s="26" t="n"/>
      <c r="G35" s="27" t="n"/>
      <c r="H35" s="29" t="n"/>
      <c r="I35" s="26" t="n"/>
    </row>
    <row r="36">
      <c r="A36" s="26" t="n"/>
      <c r="B36" s="29" t="n"/>
      <c r="C36" s="26" t="n"/>
      <c r="E36" s="29" t="n"/>
      <c r="F36" s="26" t="n"/>
      <c r="G36" s="27" t="n"/>
      <c r="H36" s="29" t="n"/>
      <c r="I36" s="26" t="n"/>
    </row>
    <row r="37">
      <c r="A37" s="26" t="n"/>
      <c r="B37" s="29" t="n"/>
      <c r="C37" s="26" t="n"/>
      <c r="E37" s="29" t="n"/>
      <c r="F37" s="26" t="n"/>
      <c r="G37" s="27" t="n"/>
      <c r="H37" s="29" t="n"/>
      <c r="I37" s="26" t="n"/>
    </row>
    <row r="38">
      <c r="A38" s="26" t="n"/>
      <c r="B38" s="29" t="n"/>
      <c r="C38" s="26" t="n"/>
      <c r="E38" s="29" t="n"/>
      <c r="F38" s="26" t="n"/>
      <c r="G38" s="27" t="n"/>
      <c r="H38" s="29" t="n"/>
      <c r="I38" s="26" t="n"/>
    </row>
    <row r="39">
      <c r="A39" s="26" t="n"/>
      <c r="B39" s="29" t="n"/>
      <c r="C39" s="26" t="n"/>
      <c r="E39" s="29" t="n"/>
      <c r="F39" s="26" t="n"/>
      <c r="G39" s="27" t="n"/>
      <c r="H39" s="29" t="n"/>
      <c r="I39" s="26" t="n"/>
    </row>
    <row r="40">
      <c r="A40" s="26" t="n"/>
      <c r="B40" s="29" t="n"/>
      <c r="C40" s="26" t="n"/>
      <c r="E40" s="29" t="n"/>
      <c r="F40" s="26" t="n"/>
      <c r="G40" s="27" t="n"/>
      <c r="H40" s="29" t="n"/>
      <c r="I40" s="26" t="n"/>
    </row>
    <row r="41">
      <c r="A41" s="26" t="n"/>
      <c r="B41" s="29" t="n"/>
      <c r="C41" s="26" t="n"/>
      <c r="E41" s="29" t="n"/>
      <c r="F41" s="26" t="n"/>
      <c r="G41" s="27" t="n"/>
      <c r="H41" s="29" t="n"/>
      <c r="I41" s="26" t="n"/>
    </row>
    <row r="42">
      <c r="A42" s="26" t="n"/>
      <c r="B42" s="29" t="n"/>
      <c r="C42" s="26" t="n"/>
      <c r="E42" s="29" t="n"/>
      <c r="F42" s="26" t="n"/>
      <c r="G42" s="27" t="n"/>
      <c r="H42" s="29" t="n"/>
      <c r="I42" s="26" t="n"/>
    </row>
    <row r="43">
      <c r="A43" s="26" t="n"/>
      <c r="B43" s="29" t="n"/>
      <c r="C43" s="26" t="n"/>
      <c r="E43" s="29" t="n"/>
      <c r="F43" s="26" t="n"/>
      <c r="G43" s="27" t="n"/>
      <c r="H43" s="29" t="n"/>
      <c r="I43" s="26" t="n"/>
    </row>
    <row r="44">
      <c r="A44" s="26" t="n"/>
      <c r="B44" s="29" t="n"/>
      <c r="C44" s="26" t="n"/>
      <c r="E44" s="29" t="n"/>
      <c r="F44" s="26" t="n"/>
      <c r="G44" s="27" t="n"/>
      <c r="H44" s="29" t="n"/>
      <c r="I44" s="26" t="n"/>
    </row>
    <row r="45">
      <c r="A45" s="26" t="n"/>
      <c r="B45" s="29" t="n"/>
      <c r="C45" s="26" t="n"/>
      <c r="E45" s="29" t="n"/>
      <c r="F45" s="26" t="n"/>
      <c r="G45" s="27" t="n"/>
      <c r="H45" s="29" t="n"/>
      <c r="I45" s="26" t="n"/>
    </row>
    <row r="46">
      <c r="A46" s="26" t="n"/>
      <c r="B46" s="29" t="n"/>
      <c r="C46" s="26" t="n"/>
      <c r="E46" s="29" t="n"/>
      <c r="F46" s="26" t="n"/>
      <c r="G46" s="27" t="n"/>
      <c r="H46" s="29" t="n"/>
      <c r="I46" s="26" t="n"/>
    </row>
    <row r="47">
      <c r="A47" s="26" t="n"/>
      <c r="B47" s="29" t="n"/>
      <c r="C47" s="26" t="n"/>
      <c r="E47" s="29" t="n"/>
      <c r="F47" s="26" t="n"/>
      <c r="G47" s="27" t="n"/>
      <c r="H47" s="29" t="n"/>
      <c r="I47" s="26" t="n"/>
    </row>
    <row r="48">
      <c r="A48" s="26" t="n"/>
      <c r="B48" s="29" t="n"/>
      <c r="C48" s="26" t="n"/>
      <c r="E48" s="29" t="n"/>
      <c r="F48" s="26" t="n"/>
      <c r="G48" s="27" t="n"/>
      <c r="H48" s="29" t="n"/>
      <c r="I48" s="26" t="n"/>
    </row>
    <row r="49">
      <c r="A49" s="26" t="n"/>
      <c r="B49" s="29" t="n"/>
      <c r="C49" s="26" t="n"/>
      <c r="E49" s="29" t="n"/>
      <c r="F49" s="26" t="n"/>
      <c r="G49" s="27" t="n"/>
      <c r="H49" s="29" t="n"/>
      <c r="I49" s="26" t="n"/>
    </row>
    <row r="50">
      <c r="A50" s="26" t="n"/>
      <c r="B50" s="29" t="n"/>
      <c r="C50" s="26" t="n"/>
      <c r="E50" s="29" t="n"/>
      <c r="F50" s="26" t="n"/>
      <c r="G50" s="27" t="n"/>
      <c r="H50" s="29" t="n"/>
      <c r="I50" s="26" t="n"/>
    </row>
    <row r="51">
      <c r="A51" s="26" t="n"/>
      <c r="B51" s="29" t="n"/>
      <c r="C51" s="26" t="n"/>
      <c r="E51" s="29" t="n"/>
      <c r="F51" s="26" t="n"/>
      <c r="G51" s="27" t="n"/>
      <c r="H51" s="29" t="n"/>
      <c r="I51" s="26" t="n"/>
    </row>
    <row r="52">
      <c r="A52" s="26" t="n"/>
      <c r="B52" s="29" t="n"/>
      <c r="C52" s="26" t="n"/>
      <c r="E52" s="29" t="n"/>
      <c r="F52" s="26" t="n"/>
      <c r="G52" s="27" t="n"/>
      <c r="H52" s="29" t="n"/>
      <c r="I52" s="26" t="n"/>
    </row>
    <row r="53">
      <c r="A53" s="26" t="n"/>
      <c r="B53" s="29" t="n"/>
      <c r="C53" s="26" t="n"/>
      <c r="E53" s="29" t="n"/>
      <c r="F53" s="26" t="n"/>
      <c r="G53" s="27" t="n"/>
      <c r="H53" s="29" t="n"/>
      <c r="I53" s="26" t="n"/>
    </row>
    <row r="54">
      <c r="A54" s="26" t="n"/>
      <c r="B54" s="29" t="n"/>
      <c r="C54" s="26" t="n"/>
      <c r="E54" s="29" t="n"/>
      <c r="F54" s="26" t="n"/>
      <c r="G54" s="27" t="n"/>
      <c r="H54" s="29" t="n"/>
      <c r="I54" s="26" t="n"/>
    </row>
    <row r="55">
      <c r="A55" s="26" t="n"/>
      <c r="B55" s="29" t="n"/>
      <c r="C55" s="26" t="n"/>
      <c r="E55" s="29" t="n"/>
      <c r="F55" s="26" t="n"/>
      <c r="G55" s="27" t="n"/>
      <c r="H55" s="29" t="n"/>
      <c r="I55" s="26" t="n"/>
    </row>
    <row r="56">
      <c r="A56" s="26" t="n"/>
      <c r="B56" s="29" t="n"/>
      <c r="C56" s="26" t="n"/>
      <c r="E56" s="29" t="n"/>
      <c r="F56" s="26" t="n"/>
      <c r="G56" s="27" t="n"/>
      <c r="H56" s="29" t="n"/>
      <c r="I56" s="26" t="n"/>
    </row>
    <row r="57">
      <c r="A57" s="26" t="n"/>
      <c r="B57" s="29" t="n"/>
      <c r="C57" s="26" t="n"/>
      <c r="E57" s="29" t="n"/>
      <c r="F57" s="26" t="n"/>
      <c r="G57" s="27" t="n"/>
      <c r="H57" s="29" t="n"/>
      <c r="I57" s="26" t="n"/>
    </row>
    <row r="58">
      <c r="A58" s="26" t="n"/>
      <c r="B58" s="29" t="n"/>
      <c r="C58" s="26" t="n"/>
      <c r="E58" s="29" t="n"/>
      <c r="F58" s="26" t="n"/>
      <c r="G58" s="27" t="n"/>
      <c r="H58" s="29" t="n"/>
      <c r="I58" s="26" t="n"/>
    </row>
    <row r="59">
      <c r="A59" s="26" t="n"/>
      <c r="B59" s="29" t="n"/>
      <c r="C59" s="26" t="n"/>
      <c r="E59" s="29" t="n"/>
      <c r="F59" s="26" t="n"/>
      <c r="G59" s="27" t="n"/>
      <c r="H59" s="29" t="n"/>
      <c r="I59" s="26" t="n"/>
    </row>
    <row r="60">
      <c r="A60" s="26" t="n"/>
      <c r="B60" s="29" t="n"/>
      <c r="C60" s="26" t="n"/>
      <c r="E60" s="29" t="n"/>
      <c r="F60" s="26" t="n"/>
      <c r="G60" s="27" t="n"/>
      <c r="H60" s="29" t="n"/>
      <c r="I60" s="26" t="n"/>
    </row>
    <row r="61">
      <c r="A61" s="26" t="n"/>
      <c r="B61" s="29" t="n"/>
      <c r="C61" s="26" t="n"/>
      <c r="E61" s="29" t="n"/>
      <c r="F61" s="26" t="n"/>
      <c r="G61" s="27" t="n"/>
      <c r="H61" s="29" t="n"/>
      <c r="I61" s="26" t="n"/>
    </row>
    <row r="62">
      <c r="A62" s="26" t="n"/>
      <c r="B62" s="29" t="n"/>
      <c r="C62" s="26" t="n"/>
      <c r="E62" s="29" t="n"/>
      <c r="F62" s="26" t="n"/>
      <c r="G62" s="27" t="n"/>
      <c r="H62" s="29" t="n"/>
      <c r="I62" s="26" t="n"/>
    </row>
    <row r="63">
      <c r="A63" s="26" t="n"/>
      <c r="B63" s="29" t="n"/>
      <c r="C63" s="26" t="n"/>
      <c r="E63" s="29" t="n"/>
      <c r="F63" s="26" t="n"/>
      <c r="G63" s="27" t="n"/>
      <c r="H63" s="29" t="n"/>
      <c r="I63" s="26" t="n"/>
    </row>
    <row r="64">
      <c r="A64" s="26" t="n"/>
      <c r="B64" s="29" t="n"/>
      <c r="C64" s="26" t="n"/>
      <c r="E64" s="29" t="n"/>
      <c r="F64" s="26" t="n"/>
      <c r="G64" s="27" t="n"/>
      <c r="H64" s="29" t="n"/>
      <c r="I64" s="26" t="n"/>
    </row>
    <row r="65">
      <c r="A65" s="26" t="n"/>
      <c r="B65" s="29" t="n"/>
      <c r="C65" s="26" t="n"/>
      <c r="E65" s="29" t="n"/>
      <c r="F65" s="26" t="n"/>
      <c r="G65" s="27" t="n"/>
      <c r="H65" s="29" t="n"/>
      <c r="I65" s="26" t="n"/>
    </row>
    <row r="66">
      <c r="A66" s="26" t="n"/>
      <c r="B66" s="29" t="n"/>
      <c r="C66" s="26" t="n"/>
      <c r="E66" s="29" t="n"/>
      <c r="F66" s="26" t="n"/>
      <c r="G66" s="27" t="n"/>
      <c r="H66" s="29" t="n"/>
      <c r="I66" s="26" t="n"/>
    </row>
    <row r="67">
      <c r="A67" s="26" t="n"/>
      <c r="B67" s="29" t="n"/>
      <c r="C67" s="26" t="n"/>
      <c r="E67" s="29" t="n"/>
      <c r="F67" s="26" t="n"/>
      <c r="G67" s="27" t="n"/>
      <c r="H67" s="29" t="n"/>
      <c r="I67" s="26" t="n"/>
    </row>
    <row r="68">
      <c r="A68" s="26" t="n"/>
      <c r="B68" s="29" t="n"/>
      <c r="C68" s="26" t="n"/>
      <c r="E68" s="29" t="n"/>
      <c r="F68" s="26" t="n"/>
      <c r="G68" s="27" t="n"/>
      <c r="H68" s="29" t="n"/>
      <c r="I68" s="26" t="n"/>
    </row>
    <row r="69">
      <c r="A69" s="26" t="n"/>
      <c r="B69" s="29" t="n"/>
      <c r="C69" s="26" t="n"/>
      <c r="E69" s="29" t="n"/>
      <c r="F69" s="26" t="n"/>
      <c r="G69" s="27" t="n"/>
      <c r="H69" s="29" t="n"/>
      <c r="I69" s="26" t="n"/>
    </row>
    <row r="70">
      <c r="A70" s="26" t="n"/>
      <c r="B70" s="29" t="n"/>
      <c r="C70" s="26" t="n"/>
      <c r="E70" s="29" t="n"/>
      <c r="F70" s="26" t="n"/>
      <c r="G70" s="27" t="n"/>
      <c r="H70" s="29" t="n"/>
      <c r="I70" s="26" t="n"/>
    </row>
    <row r="71">
      <c r="A71" s="26" t="n"/>
      <c r="B71" s="29" t="n"/>
      <c r="C71" s="26" t="n"/>
      <c r="E71" s="29" t="n"/>
      <c r="F71" s="26" t="n"/>
      <c r="G71" s="27" t="n"/>
      <c r="H71" s="29" t="n"/>
      <c r="I71" s="26" t="n"/>
    </row>
    <row r="72">
      <c r="A72" s="26" t="n"/>
      <c r="B72" s="29" t="n"/>
      <c r="C72" s="26" t="n"/>
      <c r="E72" s="29" t="n"/>
      <c r="F72" s="26" t="n"/>
      <c r="G72" s="27" t="n"/>
      <c r="H72" s="29" t="n"/>
      <c r="I72" s="26" t="n"/>
    </row>
    <row r="73">
      <c r="A73" s="26" t="n"/>
      <c r="B73" s="29" t="n"/>
      <c r="C73" s="26" t="n"/>
      <c r="E73" s="29" t="n"/>
      <c r="F73" s="26" t="n"/>
      <c r="G73" s="27" t="n"/>
      <c r="H73" s="29" t="n"/>
      <c r="I73" s="26" t="n"/>
    </row>
    <row r="74">
      <c r="A74" s="26" t="n"/>
      <c r="B74" s="29" t="n"/>
      <c r="C74" s="26" t="n"/>
      <c r="E74" s="29" t="n"/>
      <c r="F74" s="26" t="n"/>
      <c r="G74" s="27" t="n"/>
      <c r="H74" s="29" t="n"/>
      <c r="I74" s="26" t="n"/>
    </row>
    <row r="75">
      <c r="A75" s="26" t="n"/>
      <c r="B75" s="29" t="n"/>
      <c r="C75" s="26" t="n"/>
      <c r="E75" s="29" t="n"/>
      <c r="F75" s="26" t="n"/>
      <c r="G75" s="27" t="n"/>
      <c r="H75" s="29" t="n"/>
      <c r="I75" s="26" t="n"/>
    </row>
    <row r="76">
      <c r="A76" s="26" t="n"/>
      <c r="B76" s="29" t="n"/>
      <c r="C76" s="26" t="n"/>
      <c r="E76" s="29" t="n"/>
      <c r="F76" s="26" t="n"/>
      <c r="G76" s="27" t="n"/>
      <c r="H76" s="29" t="n"/>
      <c r="I76" s="26" t="n"/>
    </row>
    <row r="77">
      <c r="A77" s="26" t="n"/>
      <c r="B77" s="29" t="n"/>
      <c r="C77" s="26" t="n"/>
      <c r="E77" s="29" t="n"/>
      <c r="F77" s="26" t="n"/>
      <c r="G77" s="27" t="n"/>
      <c r="H77" s="29" t="n"/>
      <c r="I77" s="26" t="n"/>
    </row>
    <row r="78">
      <c r="A78" s="26" t="n"/>
      <c r="B78" s="29" t="n"/>
      <c r="C78" s="26" t="n"/>
      <c r="E78" s="29" t="n"/>
      <c r="F78" s="26" t="n"/>
      <c r="G78" s="27" t="n"/>
      <c r="H78" s="29" t="n"/>
      <c r="I78" s="26" t="n"/>
    </row>
    <row r="79">
      <c r="A79" s="26" t="n"/>
      <c r="B79" s="29" t="n"/>
      <c r="C79" s="26" t="n"/>
      <c r="E79" s="29" t="n"/>
      <c r="F79" s="26" t="n"/>
      <c r="G79" s="27" t="n"/>
      <c r="H79" s="29" t="n"/>
      <c r="I79" s="26" t="n"/>
    </row>
    <row r="80">
      <c r="A80" s="26" t="n"/>
      <c r="B80" s="29" t="n"/>
      <c r="C80" s="26" t="n"/>
      <c r="E80" s="29" t="n"/>
      <c r="F80" s="26" t="n"/>
      <c r="G80" s="27" t="n"/>
      <c r="H80" s="29" t="n"/>
      <c r="I80" s="26" t="n"/>
    </row>
    <row r="81">
      <c r="A81" s="26" t="n"/>
      <c r="B81" s="29" t="n"/>
      <c r="C81" s="26" t="n"/>
      <c r="E81" s="29" t="n"/>
      <c r="F81" s="26" t="n"/>
      <c r="G81" s="27" t="n"/>
      <c r="H81" s="29" t="n"/>
      <c r="I81" s="26" t="n"/>
    </row>
    <row r="82">
      <c r="A82" s="26" t="n"/>
      <c r="B82" s="29" t="n"/>
      <c r="C82" s="26" t="n"/>
      <c r="E82" s="29" t="n"/>
      <c r="F82" s="26" t="n"/>
      <c r="G82" s="27" t="n"/>
      <c r="H82" s="29" t="n"/>
      <c r="I82" s="26" t="n"/>
    </row>
    <row r="83">
      <c r="A83" s="26" t="n"/>
      <c r="B83" s="29" t="n"/>
      <c r="C83" s="26" t="n"/>
      <c r="E83" s="29" t="n"/>
      <c r="F83" s="26" t="n"/>
      <c r="G83" s="27" t="n"/>
      <c r="H83" s="29" t="n"/>
      <c r="I83" s="26" t="n"/>
    </row>
    <row r="84">
      <c r="A84" s="26" t="n"/>
      <c r="B84" s="29" t="n"/>
      <c r="C84" s="26" t="n"/>
      <c r="E84" s="29" t="n"/>
      <c r="F84" s="26" t="n"/>
      <c r="G84" s="27" t="n"/>
      <c r="H84" s="29" t="n"/>
      <c r="I84" s="26" t="n"/>
    </row>
    <row r="85">
      <c r="A85" s="26" t="n"/>
      <c r="B85" s="29" t="n"/>
      <c r="C85" s="26" t="n"/>
      <c r="E85" s="29" t="n"/>
      <c r="F85" s="26" t="n"/>
      <c r="G85" s="27" t="n"/>
      <c r="H85" s="29" t="n"/>
      <c r="I85" s="26" t="n"/>
    </row>
    <row r="86">
      <c r="A86" s="26" t="n"/>
      <c r="B86" s="29" t="n"/>
      <c r="C86" s="26" t="n"/>
      <c r="E86" s="29" t="n"/>
      <c r="F86" s="26" t="n"/>
      <c r="G86" s="27" t="n"/>
      <c r="H86" s="29" t="n"/>
      <c r="I86" s="26" t="n"/>
    </row>
    <row r="87">
      <c r="A87" s="26" t="n"/>
      <c r="B87" s="29" t="n"/>
      <c r="C87" s="26" t="n"/>
      <c r="E87" s="29" t="n"/>
      <c r="F87" s="26" t="n"/>
      <c r="G87" s="27" t="n"/>
      <c r="H87" s="29" t="n"/>
      <c r="I87" s="26" t="n"/>
    </row>
    <row r="88">
      <c r="A88" s="26" t="n"/>
      <c r="B88" s="29" t="n"/>
      <c r="C88" s="26" t="n"/>
      <c r="E88" s="29" t="n"/>
      <c r="F88" s="26" t="n"/>
      <c r="G88" s="27" t="n"/>
      <c r="H88" s="29" t="n"/>
      <c r="I88" s="26" t="n"/>
    </row>
    <row r="89">
      <c r="A89" s="26" t="n"/>
      <c r="B89" s="29" t="n"/>
      <c r="C89" s="26" t="n"/>
      <c r="E89" s="29" t="n"/>
      <c r="F89" s="26" t="n"/>
      <c r="G89" s="27" t="n"/>
      <c r="H89" s="29" t="n"/>
      <c r="I89" s="26" t="n"/>
    </row>
    <row r="90">
      <c r="A90" s="26" t="n"/>
      <c r="B90" s="29" t="n"/>
      <c r="C90" s="26" t="n"/>
      <c r="E90" s="29" t="n"/>
      <c r="F90" s="26" t="n"/>
      <c r="G90" s="27" t="n"/>
      <c r="H90" s="29" t="n"/>
      <c r="I90" s="26" t="n"/>
    </row>
    <row r="91">
      <c r="A91" s="26" t="n"/>
      <c r="B91" s="29" t="n"/>
      <c r="C91" s="26" t="n"/>
      <c r="E91" s="29" t="n"/>
      <c r="F91" s="26" t="n"/>
      <c r="G91" s="27" t="n"/>
      <c r="H91" s="29" t="n"/>
      <c r="I91" s="26" t="n"/>
    </row>
    <row r="92">
      <c r="A92" s="26" t="n"/>
      <c r="B92" s="29" t="n"/>
      <c r="C92" s="26" t="n"/>
      <c r="E92" s="29" t="n"/>
      <c r="F92" s="26" t="n"/>
      <c r="G92" s="27" t="n"/>
      <c r="H92" s="29" t="n"/>
      <c r="I92" s="26" t="n"/>
    </row>
    <row r="93">
      <c r="A93" s="26" t="n"/>
      <c r="B93" s="29" t="n"/>
      <c r="C93" s="26" t="n"/>
      <c r="E93" s="29" t="n"/>
      <c r="F93" s="26" t="n"/>
      <c r="G93" s="27" t="n"/>
      <c r="H93" s="29" t="n"/>
      <c r="I93" s="26" t="n"/>
    </row>
    <row r="94">
      <c r="A94" s="26" t="n"/>
      <c r="B94" s="29" t="n"/>
      <c r="C94" s="26" t="n"/>
      <c r="E94" s="29" t="n"/>
      <c r="F94" s="26" t="n"/>
      <c r="G94" s="27" t="n"/>
      <c r="H94" s="29" t="n"/>
      <c r="I94" s="26" t="n"/>
    </row>
    <row r="95">
      <c r="A95" s="26" t="n"/>
      <c r="B95" s="29" t="n"/>
      <c r="C95" s="26" t="n"/>
      <c r="E95" s="29" t="n"/>
      <c r="F95" s="26" t="n"/>
      <c r="G95" s="27" t="n"/>
      <c r="H95" s="29" t="n"/>
      <c r="I95" s="26" t="n"/>
    </row>
    <row r="96">
      <c r="A96" s="26" t="n"/>
      <c r="B96" s="29" t="n"/>
      <c r="C96" s="26" t="n"/>
      <c r="E96" s="29" t="n"/>
      <c r="F96" s="26" t="n"/>
      <c r="G96" s="27" t="n"/>
      <c r="H96" s="29" t="n"/>
      <c r="I96" s="26" t="n"/>
    </row>
    <row r="97">
      <c r="A97" s="26" t="n"/>
      <c r="B97" s="29" t="n"/>
      <c r="C97" s="26" t="n"/>
      <c r="E97" s="29" t="n"/>
      <c r="F97" s="26" t="n"/>
      <c r="G97" s="27" t="n"/>
      <c r="H97" s="29" t="n"/>
      <c r="I97" s="26" t="n"/>
    </row>
    <row r="98">
      <c r="A98" s="26" t="n"/>
      <c r="B98" s="29" t="n"/>
      <c r="C98" s="26" t="n"/>
      <c r="E98" s="29" t="n"/>
      <c r="F98" s="26" t="n"/>
      <c r="G98" s="27" t="n"/>
      <c r="H98" s="29" t="n"/>
      <c r="I98" s="26" t="n"/>
    </row>
    <row r="99">
      <c r="A99" s="26" t="n"/>
      <c r="B99" s="29" t="n"/>
      <c r="C99" s="26" t="n"/>
      <c r="E99" s="29" t="n"/>
      <c r="F99" s="26" t="n"/>
      <c r="G99" s="27" t="n"/>
      <c r="H99" s="29" t="n"/>
      <c r="I99" s="26" t="n"/>
    </row>
    <row r="100">
      <c r="A100" s="26" t="n"/>
      <c r="B100" s="29" t="n"/>
      <c r="C100" s="26" t="n"/>
      <c r="E100" s="29" t="n"/>
      <c r="F100" s="26" t="n"/>
      <c r="G100" s="27" t="n"/>
      <c r="H100" s="29" t="n"/>
      <c r="I100" s="26" t="n"/>
    </row>
    <row r="101">
      <c r="A101" s="26" t="n"/>
      <c r="B101" s="29" t="n"/>
      <c r="C101" s="26" t="n"/>
      <c r="E101" s="29" t="n"/>
      <c r="F101" s="26" t="n"/>
      <c r="G101" s="27" t="n"/>
      <c r="H101" s="29" t="n"/>
      <c r="I101" s="26" t="n"/>
    </row>
    <row r="102">
      <c r="A102" s="26" t="n"/>
      <c r="B102" s="29" t="n"/>
      <c r="C102" s="26" t="n"/>
      <c r="E102" s="29" t="n"/>
      <c r="F102" s="26" t="n"/>
      <c r="G102" s="27" t="n"/>
      <c r="H102" s="29" t="n"/>
      <c r="I102" s="26" t="n"/>
    </row>
    <row r="103">
      <c r="A103" s="26" t="n"/>
      <c r="B103" s="29" t="n"/>
      <c r="C103" s="26" t="n"/>
      <c r="E103" s="29" t="n"/>
      <c r="F103" s="26" t="n"/>
      <c r="G103" s="27" t="n"/>
      <c r="H103" s="29" t="n"/>
      <c r="I103" s="26" t="n"/>
    </row>
  </sheetData>
  <mergeCells count="2">
    <mergeCell ref="A1:C1"/>
    <mergeCell ref="E1:I1"/>
  </mergeCells>
  <conditionalFormatting sqref="C4:C103">
    <cfRule type="expression" priority="1" dxfId="0">
      <formula>$C4="Active"</formula>
    </cfRule>
    <cfRule type="expression" priority="2" dxfId="2">
      <formula>$C4="Off Duty"</formula>
    </cfRule>
    <cfRule type="expression" priority="3" dxfId="1">
      <formula>$C4="Inactive"</formula>
    </cfRule>
  </conditionalFormatting>
  <conditionalFormatting sqref="I4:I103">
    <cfRule type="expression" priority="4" dxfId="0">
      <formula>$I4="Active"</formula>
    </cfRule>
    <cfRule type="expression" priority="5" dxfId="2">
      <formula>$I4="Maintenance"</formula>
    </cfRule>
    <cfRule type="expression" priority="6" dxfId="1">
      <formula>$I4="Out of Service"</formula>
    </cfRule>
  </conditionalFormatting>
  <dataValidations count="4">
    <dataValidation sqref="C4:C103" showDropDown="0" showInputMessage="0" showErrorMessage="0" allowBlank="0" type="list">
      <formula1>=INDIRECT("'Settings'!$K$4:$K$6")</formula1>
    </dataValidation>
    <dataValidation sqref="F4:F103" showDropDown="0" showInputMessage="0" showErrorMessage="0" allowBlank="0" type="list">
      <formula1>=INDIRECT("'Settings'!$O$4:$O$7")</formula1>
    </dataValidation>
    <dataValidation sqref="G4:G103" showDropDown="0" showInputMessage="0" showErrorMessage="0" allowBlank="0" type="whole" operator="between">
      <formula1>1</formula1>
      <formula2>1000</formula2>
    </dataValidation>
    <dataValidation sqref="I4:I103" showDropDown="0" showInputMessage="0" showErrorMessage="0" allowBlank="0" type="list">
      <formula1>=INDIRECT("'Settings'!$M$4:$M$6")</formula1>
    </dataValidation>
  </dataValidations>
  <pageMargins left="0.75" right="0.75" top="1" bottom="1" header="0.5" footer="0.5"/>
  <pageSetup orientation="landscape" fitToHeight="0" fitToWidth="1"/>
  <headerFooter>
    <oddHeader/>
    <oddFooter>&amp;C&amp;9 Fleet Sheet Lab | Last Mile Dispatch&amp;R&amp;9 Page &amp;P of &amp;N</oddFooter>
    <evenHeader/>
    <evenFooter>&amp;CFleet Sheet Lab | Last Mile Dispatch&amp;RPage &amp;P of &amp;N</evenFooter>
    <firstHeader/>
    <firstFooter/>
  </headerFooter>
  <tableParts count="2">
    <tablePart xmlns:r="http://schemas.openxmlformats.org/officeDocument/2006/relationships" r:id="rId1"/>
    <tablePart xmlns:r="http://schemas.openxmlformats.org/officeDocument/2006/relationships" r:id="rId2"/>
  </tableParts>
</worksheet>
</file>

<file path=xl/worksheets/sheet4.xml><?xml version="1.0" encoding="utf-8"?>
<worksheet xmlns="http://schemas.openxmlformats.org/spreadsheetml/2006/main">
  <sheetPr>
    <outlinePr summaryBelow="1" summaryRight="1"/>
    <pageSetUpPr fitToPage="1"/>
  </sheetPr>
  <dimension ref="A1:O54"/>
  <sheetViews>
    <sheetView showGridLines="0" zoomScale="90" workbookViewId="0">
      <pane ySplit="3" topLeftCell="A4" activePane="bottomLeft" state="frozen"/>
      <selection pane="bottomLeft" activeCell="A1" sqref="A1"/>
    </sheetView>
  </sheetViews>
  <sheetFormatPr baseColWidth="8" defaultRowHeight="15"/>
  <cols>
    <col width="34" customWidth="1" min="1" max="1"/>
    <col width="18" customWidth="1" min="2" max="2"/>
    <col width="52" customWidth="1" min="3" max="3"/>
    <col width="23" customWidth="1" min="5" max="5"/>
    <col width="23" customWidth="1" min="7" max="7"/>
    <col width="23" customWidth="1" min="9" max="9"/>
    <col width="23" customWidth="1" min="11" max="11"/>
    <col width="23" customWidth="1" min="13" max="13"/>
    <col width="23" customWidth="1" min="15" max="15"/>
  </cols>
  <sheetData>
    <row r="1" ht="28" customHeight="1">
      <c r="A1" s="1" t="inlineStr">
        <is>
          <t>Dispatch Settings and Assumptions</t>
        </is>
      </c>
      <c r="B1" s="44" t="n"/>
      <c r="C1" s="45" t="n"/>
    </row>
    <row r="2" ht="28" customHeight="1">
      <c r="A2" s="3" t="inlineStr">
        <is>
          <t>Edit yellow values and list entries to match local operating needs.</t>
        </is>
      </c>
    </row>
    <row r="3" ht="32" customHeight="1">
      <c r="A3" s="6" t="inlineStr">
        <is>
          <t>Setting</t>
        </is>
      </c>
      <c r="B3" s="6" t="inlineStr">
        <is>
          <t>Value</t>
        </is>
      </c>
      <c r="C3" s="6" t="inlineStr">
        <is>
          <t>Notes</t>
        </is>
      </c>
      <c r="E3" s="6" t="inlineStr">
        <is>
          <t>Delivery Statuses</t>
        </is>
      </c>
      <c r="G3" s="6" t="inlineStr">
        <is>
          <t>Exception Codes</t>
        </is>
      </c>
      <c r="I3" s="6" t="inlineStr">
        <is>
          <t>State Codes</t>
        </is>
      </c>
      <c r="K3" s="6" t="inlineStr">
        <is>
          <t>Driver Statuses</t>
        </is>
      </c>
      <c r="M3" s="6" t="inlineStr">
        <is>
          <t>Vehicle Statuses</t>
        </is>
      </c>
      <c r="O3" s="6" t="inlineStr">
        <is>
          <t>Vehicle Types</t>
        </is>
      </c>
    </row>
    <row r="4">
      <c r="A4" s="36" t="inlineStr">
        <is>
          <t>Default Dashboard Date</t>
        </is>
      </c>
      <c r="B4" s="54" t="n">
        <v>46272</v>
      </c>
      <c r="C4" s="38" t="inlineStr">
        <is>
          <t>Initial date shown on Dashboard</t>
        </is>
      </c>
      <c r="E4" s="39" t="inlineStr">
        <is>
          <t>Pending</t>
        </is>
      </c>
      <c r="G4" s="39" t="inlineStr">
        <is>
          <t>Address Issue</t>
        </is>
      </c>
      <c r="I4" s="39" t="inlineStr">
        <is>
          <t>AL</t>
        </is>
      </c>
      <c r="K4" s="39" t="inlineStr">
        <is>
          <t>Active</t>
        </is>
      </c>
      <c r="M4" s="39" t="inlineStr">
        <is>
          <t>Active</t>
        </is>
      </c>
      <c r="O4" s="39" t="inlineStr">
        <is>
          <t>Cargo Van</t>
        </is>
      </c>
    </row>
    <row r="5">
      <c r="A5" s="36" t="inlineStr">
        <is>
          <t>Target On-Time Rate</t>
        </is>
      </c>
      <c r="B5" s="55" t="n">
        <v>0.95</v>
      </c>
      <c r="C5" s="38" t="inlineStr">
        <is>
          <t>Dashboard performance target</t>
        </is>
      </c>
      <c r="E5" s="39" t="inlineStr">
        <is>
          <t>Dispatched</t>
        </is>
      </c>
      <c r="G5" s="39" t="inlineStr">
        <is>
          <t>Customer Unavailable</t>
        </is>
      </c>
      <c r="I5" s="39" t="inlineStr">
        <is>
          <t>AK</t>
        </is>
      </c>
      <c r="K5" s="39" t="inlineStr">
        <is>
          <t>Off Duty</t>
        </is>
      </c>
      <c r="M5" s="39" t="inlineStr">
        <is>
          <t>Maintenance</t>
        </is>
      </c>
      <c r="O5" s="39" t="inlineStr">
        <is>
          <t>High-Roof Van</t>
        </is>
      </c>
    </row>
    <row r="6">
      <c r="A6" s="36" t="inlineStr">
        <is>
          <t>Mileage Cost Rate ($ per mile)</t>
        </is>
      </c>
      <c r="B6" s="41" t="n">
        <v>0.7</v>
      </c>
      <c r="C6" s="38" t="inlineStr">
        <is>
          <t>Planning estimate, not an accounting reimbursement rate</t>
        </is>
      </c>
      <c r="E6" s="39" t="inlineStr">
        <is>
          <t>Out for Delivery</t>
        </is>
      </c>
      <c r="G6" s="39" t="inlineStr">
        <is>
          <t>Refused</t>
        </is>
      </c>
      <c r="I6" s="39" t="inlineStr">
        <is>
          <t>AZ</t>
        </is>
      </c>
      <c r="K6" s="39" t="inlineStr">
        <is>
          <t>Inactive</t>
        </is>
      </c>
      <c r="M6" s="39" t="inlineStr">
        <is>
          <t>Out of Service</t>
        </is>
      </c>
      <c r="O6" s="39" t="inlineStr">
        <is>
          <t>Box Truck</t>
        </is>
      </c>
    </row>
    <row r="7">
      <c r="A7" s="36" t="inlineStr">
        <is>
          <t>Late Warning Threshold (minutes)</t>
        </is>
      </c>
      <c r="B7" s="42" t="n">
        <v>10</v>
      </c>
      <c r="C7" s="38" t="inlineStr">
        <is>
          <t>Highlights material lateness</t>
        </is>
      </c>
      <c r="E7" s="39" t="inlineStr">
        <is>
          <t>Delivered</t>
        </is>
      </c>
      <c r="G7" s="39" t="inlineStr">
        <is>
          <t>Damaged Package</t>
        </is>
      </c>
      <c r="I7" s="39" t="inlineStr">
        <is>
          <t>AR</t>
        </is>
      </c>
      <c r="O7" s="39" t="inlineStr">
        <is>
          <t>Compact Cargo</t>
        </is>
      </c>
    </row>
    <row r="8">
      <c r="A8" s="36" t="inlineStr">
        <is>
          <t>Mileage Variance Alert (miles)</t>
        </is>
      </c>
      <c r="B8" s="56" t="n">
        <v>1</v>
      </c>
      <c r="C8" s="38" t="inlineStr">
        <is>
          <t>Highlights positive or negative leg variance</t>
        </is>
      </c>
      <c r="E8" s="39" t="inlineStr">
        <is>
          <t>Attempted</t>
        </is>
      </c>
      <c r="G8" s="39" t="inlineStr">
        <is>
          <t>Vehicle Issue</t>
        </is>
      </c>
      <c r="I8" s="39" t="inlineStr">
        <is>
          <t>CA</t>
        </is>
      </c>
    </row>
    <row r="9">
      <c r="A9" s="36" t="inlineStr">
        <is>
          <t>Max Packages per Stop</t>
        </is>
      </c>
      <c r="B9" s="42" t="n">
        <v>200</v>
      </c>
      <c r="C9" s="38" t="inlineStr">
        <is>
          <t>Entry validation limit</t>
        </is>
      </c>
      <c r="E9" s="39" t="inlineStr">
        <is>
          <t>Exception</t>
        </is>
      </c>
      <c r="G9" s="39" t="inlineStr">
        <is>
          <t>Weather</t>
        </is>
      </c>
      <c r="I9" s="39" t="inlineStr">
        <is>
          <t>CO</t>
        </is>
      </c>
    </row>
    <row r="10">
      <c r="A10" s="36" t="inlineStr">
        <is>
          <t>Max Leg Miles</t>
        </is>
      </c>
      <c r="B10" s="56" t="n">
        <v>250</v>
      </c>
      <c r="C10" s="38" t="inlineStr">
        <is>
          <t>Entry validation limit</t>
        </is>
      </c>
      <c r="E10" s="39" t="inlineStr">
        <is>
          <t>Canceled</t>
        </is>
      </c>
      <c r="G10" s="39" t="inlineStr">
        <is>
          <t>Other</t>
        </is>
      </c>
      <c r="I10" s="39" t="inlineStr">
        <is>
          <t>CT</t>
        </is>
      </c>
    </row>
    <row r="11">
      <c r="A11" s="36" t="inlineStr">
        <is>
          <t>Max COD Amount</t>
        </is>
      </c>
      <c r="B11" s="41" t="n">
        <v>10000</v>
      </c>
      <c r="C11" s="38" t="inlineStr">
        <is>
          <t>Entry validation limit</t>
        </is>
      </c>
      <c r="I11" s="39" t="inlineStr">
        <is>
          <t>DE</t>
        </is>
      </c>
    </row>
    <row r="12">
      <c r="A12" s="36" t="inlineStr">
        <is>
          <t>Minimum Allowed Date</t>
        </is>
      </c>
      <c r="B12" s="54" t="n">
        <v>46023</v>
      </c>
      <c r="C12" s="38" t="inlineStr">
        <is>
          <t>Entry validation limit</t>
        </is>
      </c>
      <c r="I12" s="39" t="inlineStr">
        <is>
          <t>DC</t>
        </is>
      </c>
    </row>
    <row r="13">
      <c r="A13" s="36" t="inlineStr">
        <is>
          <t>Maximum Allowed Date</t>
        </is>
      </c>
      <c r="B13" s="54" t="n">
        <v>46387</v>
      </c>
      <c r="C13" s="38" t="inlineStr">
        <is>
          <t>Entry validation limit</t>
        </is>
      </c>
      <c r="I13" s="39" t="inlineStr">
        <is>
          <t>FL</t>
        </is>
      </c>
    </row>
    <row r="14">
      <c r="I14" s="39" t="inlineStr">
        <is>
          <t>GA</t>
        </is>
      </c>
    </row>
    <row r="15">
      <c r="I15" s="39" t="inlineStr">
        <is>
          <t>HI</t>
        </is>
      </c>
    </row>
    <row r="16">
      <c r="I16" s="39" t="inlineStr">
        <is>
          <t>ID</t>
        </is>
      </c>
    </row>
    <row r="17">
      <c r="I17" s="39" t="inlineStr">
        <is>
          <t>IL</t>
        </is>
      </c>
    </row>
    <row r="18">
      <c r="I18" s="39" t="inlineStr">
        <is>
          <t>IN</t>
        </is>
      </c>
    </row>
    <row r="19">
      <c r="I19" s="39" t="inlineStr">
        <is>
          <t>IA</t>
        </is>
      </c>
    </row>
    <row r="20">
      <c r="I20" s="39" t="inlineStr">
        <is>
          <t>KS</t>
        </is>
      </c>
    </row>
    <row r="21">
      <c r="I21" s="39" t="inlineStr">
        <is>
          <t>KY</t>
        </is>
      </c>
    </row>
    <row r="22">
      <c r="I22" s="39" t="inlineStr">
        <is>
          <t>LA</t>
        </is>
      </c>
    </row>
    <row r="23">
      <c r="I23" s="39" t="inlineStr">
        <is>
          <t>ME</t>
        </is>
      </c>
    </row>
    <row r="24">
      <c r="I24" s="39" t="inlineStr">
        <is>
          <t>MD</t>
        </is>
      </c>
    </row>
    <row r="25">
      <c r="I25" s="39" t="inlineStr">
        <is>
          <t>MA</t>
        </is>
      </c>
    </row>
    <row r="26">
      <c r="I26" s="39" t="inlineStr">
        <is>
          <t>MI</t>
        </is>
      </c>
    </row>
    <row r="27">
      <c r="I27" s="39" t="inlineStr">
        <is>
          <t>MN</t>
        </is>
      </c>
    </row>
    <row r="28">
      <c r="I28" s="39" t="inlineStr">
        <is>
          <t>MS</t>
        </is>
      </c>
    </row>
    <row r="29">
      <c r="I29" s="39" t="inlineStr">
        <is>
          <t>MO</t>
        </is>
      </c>
    </row>
    <row r="30">
      <c r="I30" s="39" t="inlineStr">
        <is>
          <t>MT</t>
        </is>
      </c>
    </row>
    <row r="31">
      <c r="I31" s="39" t="inlineStr">
        <is>
          <t>NE</t>
        </is>
      </c>
    </row>
    <row r="32">
      <c r="I32" s="39" t="inlineStr">
        <is>
          <t>NV</t>
        </is>
      </c>
    </row>
    <row r="33">
      <c r="I33" s="39" t="inlineStr">
        <is>
          <t>NH</t>
        </is>
      </c>
    </row>
    <row r="34">
      <c r="I34" s="39" t="inlineStr">
        <is>
          <t>NJ</t>
        </is>
      </c>
    </row>
    <row r="35">
      <c r="I35" s="39" t="inlineStr">
        <is>
          <t>NM</t>
        </is>
      </c>
    </row>
    <row r="36">
      <c r="I36" s="39" t="inlineStr">
        <is>
          <t>NY</t>
        </is>
      </c>
    </row>
    <row r="37">
      <c r="I37" s="39" t="inlineStr">
        <is>
          <t>NC</t>
        </is>
      </c>
    </row>
    <row r="38">
      <c r="I38" s="39" t="inlineStr">
        <is>
          <t>ND</t>
        </is>
      </c>
    </row>
    <row r="39">
      <c r="I39" s="39" t="inlineStr">
        <is>
          <t>OH</t>
        </is>
      </c>
    </row>
    <row r="40">
      <c r="I40" s="39" t="inlineStr">
        <is>
          <t>OK</t>
        </is>
      </c>
    </row>
    <row r="41">
      <c r="I41" s="39" t="inlineStr">
        <is>
          <t>OR</t>
        </is>
      </c>
    </row>
    <row r="42">
      <c r="I42" s="39" t="inlineStr">
        <is>
          <t>PA</t>
        </is>
      </c>
    </row>
    <row r="43">
      <c r="I43" s="39" t="inlineStr">
        <is>
          <t>RI</t>
        </is>
      </c>
    </row>
    <row r="44">
      <c r="I44" s="39" t="inlineStr">
        <is>
          <t>SC</t>
        </is>
      </c>
    </row>
    <row r="45">
      <c r="I45" s="39" t="inlineStr">
        <is>
          <t>SD</t>
        </is>
      </c>
    </row>
    <row r="46">
      <c r="I46" s="39" t="inlineStr">
        <is>
          <t>TN</t>
        </is>
      </c>
    </row>
    <row r="47">
      <c r="I47" s="39" t="inlineStr">
        <is>
          <t>TX</t>
        </is>
      </c>
    </row>
    <row r="48">
      <c r="I48" s="39" t="inlineStr">
        <is>
          <t>UT</t>
        </is>
      </c>
    </row>
    <row r="49">
      <c r="I49" s="39" t="inlineStr">
        <is>
          <t>VT</t>
        </is>
      </c>
    </row>
    <row r="50">
      <c r="I50" s="39" t="inlineStr">
        <is>
          <t>VA</t>
        </is>
      </c>
    </row>
    <row r="51">
      <c r="I51" s="39" t="inlineStr">
        <is>
          <t>WA</t>
        </is>
      </c>
    </row>
    <row r="52">
      <c r="I52" s="39" t="inlineStr">
        <is>
          <t>WV</t>
        </is>
      </c>
    </row>
    <row r="53">
      <c r="I53" s="39" t="inlineStr">
        <is>
          <t>WI</t>
        </is>
      </c>
    </row>
    <row r="54">
      <c r="I54" s="39" t="inlineStr">
        <is>
          <t>WY</t>
        </is>
      </c>
    </row>
  </sheetData>
  <mergeCells count="1">
    <mergeCell ref="A1:C1"/>
  </mergeCells>
  <dataValidations count="9">
    <dataValidation sqref="B4" showDropDown="0" showInputMessage="0" showErrorMessage="0" allowBlank="0" type="date" operator="between">
      <formula1>$B$12</formula1>
      <formula2>$B$13</formula2>
    </dataValidation>
    <dataValidation sqref="B5" showDropDown="0" showInputMessage="0" showErrorMessage="0" allowBlank="0" type="decimal" operator="between">
      <formula1>0</formula1>
      <formula2>1</formula2>
    </dataValidation>
    <dataValidation sqref="B6" showDropDown="0" showInputMessage="0" showErrorMessage="0" allowBlank="0" type="decimal" operator="between">
      <formula1>0</formula1>
      <formula2>10</formula2>
    </dataValidation>
    <dataValidation sqref="B7" showDropDown="0" showInputMessage="0" showErrorMessage="0" allowBlank="0" type="whole" operator="between">
      <formula1>0</formula1>
      <formula2>1440</formula2>
    </dataValidation>
    <dataValidation sqref="B8" showDropDown="0" showInputMessage="0" showErrorMessage="0" allowBlank="0" type="decimal" operator="between">
      <formula1>0</formula1>
      <formula2>250</formula2>
    </dataValidation>
    <dataValidation sqref="B9" showDropDown="0" showInputMessage="0" showErrorMessage="0" allowBlank="0" type="whole" operator="between">
      <formula1>1</formula1>
      <formula2>10000</formula2>
    </dataValidation>
    <dataValidation sqref="B10" showDropDown="0" showInputMessage="0" showErrorMessage="0" allowBlank="0" type="decimal" operator="between">
      <formula1>0</formula1>
      <formula2>10000</formula2>
    </dataValidation>
    <dataValidation sqref="B11" showDropDown="0" showInputMessage="0" showErrorMessage="0" allowBlank="0" type="decimal" operator="between">
      <formula1>0</formula1>
      <formula2>1000000</formula2>
    </dataValidation>
    <dataValidation sqref="B12:B13" showDropDown="0" showInputMessage="0" showErrorMessage="0" allowBlank="0" type="date" operator="between">
      <formula1>DATE(2000,1,1)</formula1>
      <formula2>DATE(2100,12,31)</formula2>
    </dataValidation>
  </dataValidations>
  <pageMargins left="0.75" right="0.75" top="1" bottom="1" header="0.5" footer="0.5"/>
  <pageSetup orientation="portrait" fitToHeight="0" fitToWidth="1"/>
  <headerFooter>
    <oddHeader/>
    <oddFooter>&amp;C&amp;9 Fleet Sheet Lab | Last Mile Dispatch&amp;R&amp;9 Page &amp;P of &amp;N</oddFooter>
    <evenHeader/>
    <evenFooter>&amp;CFleet Sheet Lab | Last Mile Dispatch&amp;RPage &amp;P of &amp;N</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2026-09-07T21:58:20Z</dcterms:created>
  <dcterms:modified xmlns:dcterms="http://purl.org/dc/terms/" xmlns:xsi="http://www.w3.org/2001/XMLSchema-instance" xsi:type="dcterms:W3CDTF">2026-09-07T21:58:24+00:00Z</dcterms:modified>
</cp:coreProperties>
</file>