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Parts Inventory" sheetId="2" state="visible" r:id="rId2"/>
    <sheet xmlns:r="http://schemas.openxmlformats.org/officeDocument/2006/relationships" name="Transactions" sheetId="3" state="visible" r:id="rId3"/>
    <sheet xmlns:r="http://schemas.openxmlformats.org/officeDocument/2006/relationships" name="Settings" sheetId="4" state="visible" r:id="rId4"/>
  </sheets>
  <definedNames>
    <definedName name="_xlnm.Print_Area" localSheetId="0">'Dashboard'!$A$1:$N$40</definedName>
    <definedName name="_xlnm._FilterDatabase" localSheetId="1" hidden="1">'Parts Inventory'!$A$5:$W$505</definedName>
    <definedName name="_xlnm.Print_Area" localSheetId="1">'Parts Inventory'!$A$1:$W$505</definedName>
    <definedName name="_xlnm._FilterDatabase" localSheetId="2" hidden="1">'Transactions'!$A$5:$N$505</definedName>
    <definedName name="_xlnm.Print_Area" localSheetId="2">'Transactions'!$A$1:$N$505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.##;[Red]-0.##"/>
    <numFmt numFmtId="165" formatCode="$#,##0.00;[Red]-$#,##0.00"/>
    <numFmt numFmtId="166" formatCode="m/d/yyyy"/>
    <numFmt numFmtId="167" formatCode="0.0%"/>
    <numFmt numFmtId="168" formatCode="#,##0 &quot;mi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  <sz val="10"/>
    </font>
    <font>
      <name val="Aptos"/>
      <color rgb="001F2933"/>
      <sz val="10"/>
    </font>
    <font>
      <name val="Aptos"/>
      <b val="1"/>
      <color rgb="00123B52"/>
      <sz val="10"/>
    </font>
    <font>
      <name val="Aptos"/>
      <i val="1"/>
      <color rgb="00123B52"/>
      <sz val="10"/>
    </font>
    <font>
      <name val="Aptos Display"/>
      <b val="1"/>
      <color rgb="00123B52"/>
      <sz val="15"/>
    </font>
  </fonts>
  <fills count="8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FFF4CC"/>
      </patternFill>
    </fill>
    <fill>
      <patternFill patternType="solid">
        <fgColor rgb="00E0F3EF"/>
      </patternFill>
    </fill>
    <fill>
      <patternFill patternType="solid">
        <fgColor rgb="00E8F0F3"/>
      </patternFill>
    </fill>
    <fill>
      <patternFill patternType="solid">
        <fgColor rgb="002A8C82"/>
      </patternFill>
    </fill>
  </fills>
  <borders count="6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5" fillId="3" borderId="1" applyAlignment="1" pivotButton="0" quotePrefix="0" xfId="0">
      <alignment horizontal="centerContinuous" vertical="center" wrapText="1"/>
    </xf>
    <xf numFmtId="0" fontId="0" fillId="3" borderId="1" applyAlignment="1" pivotButton="0" quotePrefix="0" xfId="0">
      <alignment horizontal="centerContinuous" vertical="center" wrapText="1"/>
    </xf>
    <xf numFmtId="0" fontId="2" fillId="7" borderId="1" applyAlignment="1" pivotButton="0" quotePrefix="0" xfId="0">
      <alignment horizontal="center" vertical="center" wrapText="1"/>
    </xf>
    <xf numFmtId="1" fontId="6" fillId="5" borderId="1" applyAlignment="1" pivotButton="0" quotePrefix="0" xfId="0">
      <alignment horizontal="center" vertical="center"/>
    </xf>
    <xf numFmtId="164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167" fontId="6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Continuous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left" vertical="center" wrapText="1"/>
    </xf>
    <xf numFmtId="168" fontId="3" fillId="4" borderId="1" applyAlignment="1" pivotButton="0" quotePrefix="0" xfId="0">
      <alignment horizontal="left" vertical="center" wrapText="1"/>
    </xf>
    <xf numFmtId="167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Continuous" vertical="center" wrapText="1"/>
    </xf>
    <xf numFmtId="0" fontId="0" fillId="5" borderId="1" applyAlignment="1" pivotButton="0" quotePrefix="0" xfId="0">
      <alignment horizontal="centerContinuous" vertical="center" wrapText="1"/>
    </xf>
    <xf numFmtId="164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167" fontId="6" fillId="5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left" vertical="center" wrapText="1"/>
    </xf>
    <xf numFmtId="168" fontId="3" fillId="4" borderId="1" applyAlignment="1" pivotButton="0" quotePrefix="0" xfId="0">
      <alignment horizontal="left" vertical="center" wrapText="1"/>
    </xf>
    <xf numFmtId="167" fontId="3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7">
    <dxf>
      <font>
        <name val="Aptos"/>
        <b val="1"/>
        <color rgb="00375623"/>
        <sz val="10"/>
      </font>
      <fill>
        <patternFill patternType="solid">
          <fgColor rgb="00E2F0D9"/>
        </patternFill>
      </fill>
    </dxf>
    <dxf>
      <font>
        <name val="Aptos"/>
        <b val="1"/>
        <color rgb="009C0006"/>
        <sz val="10"/>
      </font>
      <fill>
        <patternFill patternType="solid">
          <fgColor rgb="00FCE8E6"/>
        </patternFill>
      </fill>
    </dxf>
    <dxf>
      <font>
        <name val="Aptos"/>
        <b val="1"/>
        <color rgb="009C5700"/>
        <sz val="10"/>
      </font>
      <fill>
        <patternFill patternType="solid">
          <fgColor rgb="00FFF2CC"/>
        </patternFill>
      </fill>
    </dxf>
    <dxf>
      <font>
        <name val="Aptos"/>
        <color rgb="00595959"/>
        <sz val="10"/>
      </font>
      <fill>
        <patternFill patternType="solid">
          <fgColor rgb="00E7E6E6"/>
        </patternFill>
      </fill>
    </dxf>
    <dxf>
      <font>
        <name val="Aptos"/>
        <b val="1"/>
        <color rgb="009C0006"/>
        <sz val="10"/>
      </font>
      <fill>
        <patternFill patternType="solid">
          <fgColor rgb="00FCE8E6"/>
        </patternFill>
      </fill>
      <border>
        <left style="medium">
          <color rgb="009C0006"/>
        </left>
        <right style="medium">
          <color rgb="009C0006"/>
        </right>
        <top style="medium">
          <color rgb="009C0006"/>
        </top>
        <bottom style="medium">
          <color rgb="009C0006"/>
        </bottom>
      </border>
    </dxf>
    <dxf>
      <font>
        <name val="Aptos"/>
        <b val="1"/>
        <color rgb="009C0006"/>
        <sz val="10"/>
      </font>
    </dxf>
    <dxf>
      <font>
        <name val="Aptos"/>
        <b val="1"/>
        <color rgb="00375623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Inventory Value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'Dashboard'!D11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'Dashboard'!$A$12:$A$21</f>
            </numRef>
          </cat>
          <val>
            <numRef>
              <f>'Dashboard'!$D$12:$D$21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Inventory Value (USD)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48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arts" displayName="tblParts" ref="A5:W505" headerRowCount="1">
  <autoFilter ref="A5:W505"/>
  <tableColumns count="23">
    <tableColumn id="1" name="Part ID"/>
    <tableColumn id="2" name="Status"/>
    <tableColumn id="3" name="Part Name"/>
    <tableColumn id="4" name="Category"/>
    <tableColumn id="5" name="Unit of Measure"/>
    <tableColumn id="6" name="Manufacturer"/>
    <tableColumn id="7" name="Part Number"/>
    <tableColumn id="8" name="Compatible Vehicles"/>
    <tableColumn id="9" name="Storage Location"/>
    <tableColumn id="10" name="Preferred Vendor"/>
    <tableColumn id="11" name="Lead Time (Days)"/>
    <tableColumn id="12" name="Unit Cost"/>
    <tableColumn id="13" name="Opening Quantity"/>
    <tableColumn id="14" name="Reorder Point"/>
    <tableColumn id="15" name="Target Stock"/>
    <tableColumn id="16" name="Qty On Hand"/>
    <tableColumn id="17" name="Inventory Value"/>
    <tableColumn id="18" name="Reorder Status"/>
    <tableColumn id="19" name="Suggested Order Qty"/>
    <tableColumn id="20" name="Suggested Order Cost"/>
    <tableColumn id="21" name="Last Activity Date"/>
    <tableColumn id="22" name="Alert Rank"/>
    <tableColumn id="23" name="Data Check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Transactions" displayName="tblTransactions" ref="A5:N505" headerRowCount="1">
  <autoFilter ref="A5:N505"/>
  <tableColumns count="14">
    <tableColumn id="1" name="Date"/>
    <tableColumn id="2" name="Transaction ID"/>
    <tableColumn id="3" name="Part ID"/>
    <tableColumn id="4" name="Transaction Type"/>
    <tableColumn id="5" name="Quantity"/>
    <tableColumn id="6" name="Entered Unit Cost"/>
    <tableColumn id="7" name="Applied Unit Cost"/>
    <tableColumn id="8" name="Vehicle / Work Order / PO"/>
    <tableColumn id="9" name="Odometer (Miles)"/>
    <tableColumn id="10" name="Vendor / Source"/>
    <tableColumn id="11" name="Notes"/>
    <tableColumn id="12" name="Signed Quantity"/>
    <tableColumn id="13" name="Inventory Value Change"/>
    <tableColumn id="14" name="Data Check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23B52"/>
    <outlinePr summaryBelow="1" summaryRight="1"/>
    <pageSetUpPr fitToPage="1"/>
  </sheetPr>
  <dimension ref="A1:N101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23" customWidth="1" min="3" max="3"/>
    <col width="15" customWidth="1" min="4" max="4"/>
    <col width="19" customWidth="1" min="5" max="5"/>
    <col width="16" customWidth="1" min="6" max="6"/>
    <col width="8" customWidth="1" min="7" max="7"/>
    <col width="15" customWidth="1" min="8" max="8"/>
    <col width="27" customWidth="1" min="9" max="9"/>
    <col width="17" customWidth="1" min="10" max="10"/>
    <col width="18" customWidth="1" min="11" max="11"/>
    <col width="14" customWidth="1" min="12" max="12"/>
    <col width="14" customWidth="1" min="13" max="13"/>
    <col width="16" customWidth="1" min="14" max="14"/>
  </cols>
  <sheetData>
    <row r="1" ht="30" customHeight="1">
      <c r="A1" s="1" t="inlineStr">
        <is>
          <t>Fleet Parts Inventory Dashboard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2" ht="24" customHeight="1">
      <c r="A2" s="4" t="inlineStr">
        <is>
          <t>Current inventory position based on the Parts Inventory and Transactions sheets</t>
        </is>
      </c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L2" s="5" t="n"/>
      <c r="M2" s="5" t="n"/>
      <c r="N2" s="5" t="n"/>
    </row>
    <row r="3"/>
    <row r="4" ht="50" customHeight="1">
      <c r="A4" s="6" t="inlineStr">
        <is>
          <t>Active Part SKUs</t>
        </is>
      </c>
      <c r="B4" s="7">
        <f>IFERROR(COUNTIF('Parts Inventory'!$B$6:$B$505,"Active"),0)</f>
        <v/>
      </c>
      <c r="C4" s="6" t="inlineStr">
        <is>
          <t>Total Quantity On Hand</t>
        </is>
      </c>
      <c r="D4" s="36">
        <f>IFERROR(SUMIFS('Parts Inventory'!$P$6:$P$505,'Parts Inventory'!$B$6:$B$505,"Active"),0)</f>
        <v/>
      </c>
      <c r="E4" s="6" t="inlineStr">
        <is>
          <t>Inventory Value</t>
        </is>
      </c>
      <c r="F4" s="37">
        <f>IFERROR(SUMIFS('Parts Inventory'!$Q$6:$Q$505,'Parts Inventory'!$B$6:$B$505,"Active"),0)</f>
        <v/>
      </c>
      <c r="G4" s="6" t="inlineStr">
        <is>
          <t>Items to Reorder</t>
        </is>
      </c>
      <c r="H4" s="7">
        <f>IFERROR(COUNTIFS('Parts Inventory'!$B$6:$B$505,"Active",'Parts Inventory'!$R$6:$R$505,"Reorder")+COUNTIFS('Parts Inventory'!$B$6:$B$505,"Active",'Parts Inventory'!$R$6:$R$505,"Out of Stock"),0)</f>
        <v/>
      </c>
      <c r="I4" s="6" t="inlineStr">
        <is>
          <t>Out of Stock</t>
        </is>
      </c>
      <c r="J4" s="7">
        <f>IFERROR(COUNTIFS('Parts Inventory'!$B$6:$B$505,"Active",'Parts Inventory'!$R$6:$R$505,"Out of Stock"),0)</f>
        <v/>
      </c>
      <c r="K4" s="6" t="inlineStr">
        <is>
          <t>Transaction Errors</t>
        </is>
      </c>
      <c r="L4" s="7">
        <f>IFERROR(COUNTIF('Transactions'!$N$6:$N$505,"?*")-COUNTIF('Transactions'!$N$6:$N$505,"OK"),0)</f>
        <v/>
      </c>
    </row>
    <row r="5"/>
    <row r="6"/>
    <row r="7" ht="50" customHeight="1">
      <c r="A7" s="6" t="inlineStr">
        <is>
          <t>Suggested Reorder Spend</t>
        </is>
      </c>
      <c r="B7" s="37">
        <f>IFERROR(SUMIFS('Parts Inventory'!$T$6:$T$505,'Parts Inventory'!$B$6:$B$505,"Active"),0)</f>
        <v/>
      </c>
      <c r="C7" s="6" t="inlineStr">
        <is>
          <t>Reorder Budget With Buffer</t>
        </is>
      </c>
      <c r="D7" s="37">
        <f>IFERROR(B7*(1+'Settings'!$B$5),0)</f>
        <v/>
      </c>
      <c r="E7" s="6" t="inlineStr">
        <is>
          <t>Parts Data Errors</t>
        </is>
      </c>
      <c r="F7" s="7">
        <f>IFERROR(COUNTIF('Parts Inventory'!$W$6:$W$505,"?*")-COUNTIF('Parts Inventory'!$W$6:$W$505,"OK"),0)</f>
        <v/>
      </c>
      <c r="G7" s="6" t="inlineStr">
        <is>
          <t>Latest Activity Date</t>
        </is>
      </c>
      <c r="H7" s="38">
        <f>IFERROR(IF(COUNT('Transactions'!$A$6:$A$505)=0,"",MAX('Transactions'!$A$6:$A$505)),"")</f>
        <v/>
      </c>
      <c r="I7" s="6" t="inlineStr">
        <is>
          <t>Reorder Cost Buffer</t>
        </is>
      </c>
      <c r="J7" s="39">
        <f>IFERROR('Settings'!$B$5,0)</f>
        <v/>
      </c>
    </row>
    <row r="8"/>
    <row r="9" ht="28" customHeight="1">
      <c r="A9" s="12">
        <f>IF(F7+L4=0,"Data checks passed","Review "&amp;TEXT(F7+L4,"0")&amp;" data issue(s) before relying on totals")</f>
        <v/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</row>
    <row r="10"/>
    <row r="11" ht="36" customHeight="1">
      <c r="A11" s="13" t="inlineStr">
        <is>
          <t>Category</t>
        </is>
      </c>
      <c r="B11" s="13" t="inlineStr">
        <is>
          <t>Active SKUs</t>
        </is>
      </c>
      <c r="C11" s="13" t="inlineStr">
        <is>
          <t>Quantity On Hand</t>
        </is>
      </c>
      <c r="D11" s="13" t="inlineStr">
        <is>
          <t>Inventory Value</t>
        </is>
      </c>
      <c r="E11" s="13" t="inlineStr">
        <is>
          <t>Reorder Items</t>
        </is>
      </c>
      <c r="G11" s="13" t="inlineStr">
        <is>
          <t>Line</t>
        </is>
      </c>
      <c r="H11" s="13" t="inlineStr">
        <is>
          <t>Part ID</t>
        </is>
      </c>
      <c r="I11" s="13" t="inlineStr">
        <is>
          <t>Part Name</t>
        </is>
      </c>
      <c r="J11" s="13" t="inlineStr">
        <is>
          <t>Status</t>
        </is>
      </c>
      <c r="K11" s="13" t="inlineStr">
        <is>
          <t>Location</t>
        </is>
      </c>
      <c r="L11" s="13" t="inlineStr">
        <is>
          <t>Qty On Hand</t>
        </is>
      </c>
      <c r="M11" s="13" t="inlineStr">
        <is>
          <t>Order Qty</t>
        </is>
      </c>
      <c r="N11" s="13" t="inlineStr">
        <is>
          <t>Est. Cost</t>
        </is>
      </c>
    </row>
    <row r="12">
      <c r="A12" s="14">
        <f>IFERROR('Settings'!G4,"")</f>
        <v/>
      </c>
      <c r="B12" s="15">
        <f>IFERROR(COUNTIFS('Parts Inventory'!$D$6:$D$505,$A12,'Parts Inventory'!$B$6:$B$505,"Active"),0)</f>
        <v/>
      </c>
      <c r="C12" s="40">
        <f>IFERROR(SUMIFS('Parts Inventory'!$P$6:$P$505,'Parts Inventory'!$D$6:$D$505,$A12,'Parts Inventory'!$B$6:$B$505,"Active"),0)</f>
        <v/>
      </c>
      <c r="D12" s="41">
        <f>IFERROR(SUMIFS('Parts Inventory'!$Q$6:$Q$505,'Parts Inventory'!$D$6:$D$505,$A12,'Parts Inventory'!$B$6:$B$505,"Active"),0)</f>
        <v/>
      </c>
      <c r="E12" s="15">
        <f>IFERROR(COUNTIFS('Parts Inventory'!$D$6:$D$505,$A12,'Parts Inventory'!$B$6:$B$505,"Active",'Parts Inventory'!$R$6:$R$505,"Reorder")+COUNTIFS('Parts Inventory'!$D$6:$D$505,$A12,'Parts Inventory'!$B$6:$B$505,"Active",'Parts Inventory'!$R$6:$R$505,"Out of Stock"),0)</f>
        <v/>
      </c>
      <c r="G12" s="18">
        <f>IF(H12="","",ROWS($G$12:G12))</f>
        <v/>
      </c>
      <c r="H12" s="19">
        <f>IFERROR(INDEX('Parts Inventory'!$A$6:$A$505,MATCH(ROWS($H$12:H12),'Parts Inventory'!$V$6:$V$505,0)),"")</f>
        <v/>
      </c>
      <c r="I12" s="19">
        <f>IFERROR(INDEX('Parts Inventory'!$C$6:$C$505,MATCH(ROWS($H$12:H12),'Parts Inventory'!$V$6:$V$505,0)),"")</f>
        <v/>
      </c>
      <c r="J12" s="20">
        <f>IFERROR(INDEX('Parts Inventory'!$R$6:$R$505,MATCH(ROWS($H$12:H12),'Parts Inventory'!$V$6:$V$505,0)),"")</f>
        <v/>
      </c>
      <c r="K12" s="19">
        <f>IFERROR(INDEX('Parts Inventory'!$I$6:$I$505,MATCH(ROWS($H$12:H12),'Parts Inventory'!$V$6:$V$505,0)),"")</f>
        <v/>
      </c>
      <c r="L12" s="42">
        <f>IFERROR(INDEX('Parts Inventory'!$P$6:$P$505,MATCH(ROWS($H$12:H12),'Parts Inventory'!$V$6:$V$505,0)),"")</f>
        <v/>
      </c>
      <c r="M12" s="42">
        <f>IFERROR(INDEX('Parts Inventory'!$S$6:$S$505,MATCH(ROWS($H$12:H12),'Parts Inventory'!$V$6:$V$505,0)),"")</f>
        <v/>
      </c>
      <c r="N12" s="43">
        <f>IFERROR(INDEX('Parts Inventory'!$T$6:$T$505,MATCH(ROWS($H$12:H12),'Parts Inventory'!$V$6:$V$505,0)),"")</f>
        <v/>
      </c>
    </row>
    <row r="13">
      <c r="A13" s="14">
        <f>IFERROR('Settings'!G5,"")</f>
        <v/>
      </c>
      <c r="B13" s="15">
        <f>IFERROR(COUNTIFS('Parts Inventory'!$D$6:$D$505,$A13,'Parts Inventory'!$B$6:$B$505,"Active"),0)</f>
        <v/>
      </c>
      <c r="C13" s="40">
        <f>IFERROR(SUMIFS('Parts Inventory'!$P$6:$P$505,'Parts Inventory'!$D$6:$D$505,$A13,'Parts Inventory'!$B$6:$B$505,"Active"),0)</f>
        <v/>
      </c>
      <c r="D13" s="41">
        <f>IFERROR(SUMIFS('Parts Inventory'!$Q$6:$Q$505,'Parts Inventory'!$D$6:$D$505,$A13,'Parts Inventory'!$B$6:$B$505,"Active"),0)</f>
        <v/>
      </c>
      <c r="E13" s="15">
        <f>IFERROR(COUNTIFS('Parts Inventory'!$D$6:$D$505,$A13,'Parts Inventory'!$B$6:$B$505,"Active",'Parts Inventory'!$R$6:$R$505,"Reorder")+COUNTIFS('Parts Inventory'!$D$6:$D$505,$A13,'Parts Inventory'!$B$6:$B$505,"Active",'Parts Inventory'!$R$6:$R$505,"Out of Stock"),0)</f>
        <v/>
      </c>
      <c r="G13" s="18">
        <f>IF(H13="","",ROWS($G$12:G13))</f>
        <v/>
      </c>
      <c r="H13" s="19">
        <f>IFERROR(INDEX('Parts Inventory'!$A$6:$A$505,MATCH(ROWS($H$12:H13),'Parts Inventory'!$V$6:$V$505,0)),"")</f>
        <v/>
      </c>
      <c r="I13" s="19">
        <f>IFERROR(INDEX('Parts Inventory'!$C$6:$C$505,MATCH(ROWS($H$12:H13),'Parts Inventory'!$V$6:$V$505,0)),"")</f>
        <v/>
      </c>
      <c r="J13" s="20">
        <f>IFERROR(INDEX('Parts Inventory'!$R$6:$R$505,MATCH(ROWS($H$12:H13),'Parts Inventory'!$V$6:$V$505,0)),"")</f>
        <v/>
      </c>
      <c r="K13" s="19">
        <f>IFERROR(INDEX('Parts Inventory'!$I$6:$I$505,MATCH(ROWS($H$12:H13),'Parts Inventory'!$V$6:$V$505,0)),"")</f>
        <v/>
      </c>
      <c r="L13" s="42">
        <f>IFERROR(INDEX('Parts Inventory'!$P$6:$P$505,MATCH(ROWS($H$12:H13),'Parts Inventory'!$V$6:$V$505,0)),"")</f>
        <v/>
      </c>
      <c r="M13" s="42">
        <f>IFERROR(INDEX('Parts Inventory'!$S$6:$S$505,MATCH(ROWS($H$12:H13),'Parts Inventory'!$V$6:$V$505,0)),"")</f>
        <v/>
      </c>
      <c r="N13" s="43">
        <f>IFERROR(INDEX('Parts Inventory'!$T$6:$T$505,MATCH(ROWS($H$12:H13),'Parts Inventory'!$V$6:$V$505,0)),"")</f>
        <v/>
      </c>
    </row>
    <row r="14">
      <c r="A14" s="14">
        <f>IFERROR('Settings'!G6,"")</f>
        <v/>
      </c>
      <c r="B14" s="15">
        <f>IFERROR(COUNTIFS('Parts Inventory'!$D$6:$D$505,$A14,'Parts Inventory'!$B$6:$B$505,"Active"),0)</f>
        <v/>
      </c>
      <c r="C14" s="40">
        <f>IFERROR(SUMIFS('Parts Inventory'!$P$6:$P$505,'Parts Inventory'!$D$6:$D$505,$A14,'Parts Inventory'!$B$6:$B$505,"Active"),0)</f>
        <v/>
      </c>
      <c r="D14" s="41">
        <f>IFERROR(SUMIFS('Parts Inventory'!$Q$6:$Q$505,'Parts Inventory'!$D$6:$D$505,$A14,'Parts Inventory'!$B$6:$B$505,"Active"),0)</f>
        <v/>
      </c>
      <c r="E14" s="15">
        <f>IFERROR(COUNTIFS('Parts Inventory'!$D$6:$D$505,$A14,'Parts Inventory'!$B$6:$B$505,"Active",'Parts Inventory'!$R$6:$R$505,"Reorder")+COUNTIFS('Parts Inventory'!$D$6:$D$505,$A14,'Parts Inventory'!$B$6:$B$505,"Active",'Parts Inventory'!$R$6:$R$505,"Out of Stock"),0)</f>
        <v/>
      </c>
      <c r="G14" s="18">
        <f>IF(H14="","",ROWS($G$12:G14))</f>
        <v/>
      </c>
      <c r="H14" s="19">
        <f>IFERROR(INDEX('Parts Inventory'!$A$6:$A$505,MATCH(ROWS($H$12:H14),'Parts Inventory'!$V$6:$V$505,0)),"")</f>
        <v/>
      </c>
      <c r="I14" s="19">
        <f>IFERROR(INDEX('Parts Inventory'!$C$6:$C$505,MATCH(ROWS($H$12:H14),'Parts Inventory'!$V$6:$V$505,0)),"")</f>
        <v/>
      </c>
      <c r="J14" s="20">
        <f>IFERROR(INDEX('Parts Inventory'!$R$6:$R$505,MATCH(ROWS($H$12:H14),'Parts Inventory'!$V$6:$V$505,0)),"")</f>
        <v/>
      </c>
      <c r="K14" s="19">
        <f>IFERROR(INDEX('Parts Inventory'!$I$6:$I$505,MATCH(ROWS($H$12:H14),'Parts Inventory'!$V$6:$V$505,0)),"")</f>
        <v/>
      </c>
      <c r="L14" s="42">
        <f>IFERROR(INDEX('Parts Inventory'!$P$6:$P$505,MATCH(ROWS($H$12:H14),'Parts Inventory'!$V$6:$V$505,0)),"")</f>
        <v/>
      </c>
      <c r="M14" s="42">
        <f>IFERROR(INDEX('Parts Inventory'!$S$6:$S$505,MATCH(ROWS($H$12:H14),'Parts Inventory'!$V$6:$V$505,0)),"")</f>
        <v/>
      </c>
      <c r="N14" s="43">
        <f>IFERROR(INDEX('Parts Inventory'!$T$6:$T$505,MATCH(ROWS($H$12:H14),'Parts Inventory'!$V$6:$V$505,0)),"")</f>
        <v/>
      </c>
    </row>
    <row r="15">
      <c r="A15" s="14">
        <f>IFERROR('Settings'!G7,"")</f>
        <v/>
      </c>
      <c r="B15" s="15">
        <f>IFERROR(COUNTIFS('Parts Inventory'!$D$6:$D$505,$A15,'Parts Inventory'!$B$6:$B$505,"Active"),0)</f>
        <v/>
      </c>
      <c r="C15" s="40">
        <f>IFERROR(SUMIFS('Parts Inventory'!$P$6:$P$505,'Parts Inventory'!$D$6:$D$505,$A15,'Parts Inventory'!$B$6:$B$505,"Active"),0)</f>
        <v/>
      </c>
      <c r="D15" s="41">
        <f>IFERROR(SUMIFS('Parts Inventory'!$Q$6:$Q$505,'Parts Inventory'!$D$6:$D$505,$A15,'Parts Inventory'!$B$6:$B$505,"Active"),0)</f>
        <v/>
      </c>
      <c r="E15" s="15">
        <f>IFERROR(COUNTIFS('Parts Inventory'!$D$6:$D$505,$A15,'Parts Inventory'!$B$6:$B$505,"Active",'Parts Inventory'!$R$6:$R$505,"Reorder")+COUNTIFS('Parts Inventory'!$D$6:$D$505,$A15,'Parts Inventory'!$B$6:$B$505,"Active",'Parts Inventory'!$R$6:$R$505,"Out of Stock"),0)</f>
        <v/>
      </c>
      <c r="G15" s="18">
        <f>IF(H15="","",ROWS($G$12:G15))</f>
        <v/>
      </c>
      <c r="H15" s="19">
        <f>IFERROR(INDEX('Parts Inventory'!$A$6:$A$505,MATCH(ROWS($H$12:H15),'Parts Inventory'!$V$6:$V$505,0)),"")</f>
        <v/>
      </c>
      <c r="I15" s="19">
        <f>IFERROR(INDEX('Parts Inventory'!$C$6:$C$505,MATCH(ROWS($H$12:H15),'Parts Inventory'!$V$6:$V$505,0)),"")</f>
        <v/>
      </c>
      <c r="J15" s="20">
        <f>IFERROR(INDEX('Parts Inventory'!$R$6:$R$505,MATCH(ROWS($H$12:H15),'Parts Inventory'!$V$6:$V$505,0)),"")</f>
        <v/>
      </c>
      <c r="K15" s="19">
        <f>IFERROR(INDEX('Parts Inventory'!$I$6:$I$505,MATCH(ROWS($H$12:H15),'Parts Inventory'!$V$6:$V$505,0)),"")</f>
        <v/>
      </c>
      <c r="L15" s="42">
        <f>IFERROR(INDEX('Parts Inventory'!$P$6:$P$505,MATCH(ROWS($H$12:H15),'Parts Inventory'!$V$6:$V$505,0)),"")</f>
        <v/>
      </c>
      <c r="M15" s="42">
        <f>IFERROR(INDEX('Parts Inventory'!$S$6:$S$505,MATCH(ROWS($H$12:H15),'Parts Inventory'!$V$6:$V$505,0)),"")</f>
        <v/>
      </c>
      <c r="N15" s="43">
        <f>IFERROR(INDEX('Parts Inventory'!$T$6:$T$505,MATCH(ROWS($H$12:H15),'Parts Inventory'!$V$6:$V$505,0)),"")</f>
        <v/>
      </c>
    </row>
    <row r="16">
      <c r="A16" s="14">
        <f>IFERROR('Settings'!G8,"")</f>
        <v/>
      </c>
      <c r="B16" s="15">
        <f>IFERROR(COUNTIFS('Parts Inventory'!$D$6:$D$505,$A16,'Parts Inventory'!$B$6:$B$505,"Active"),0)</f>
        <v/>
      </c>
      <c r="C16" s="40">
        <f>IFERROR(SUMIFS('Parts Inventory'!$P$6:$P$505,'Parts Inventory'!$D$6:$D$505,$A16,'Parts Inventory'!$B$6:$B$505,"Active"),0)</f>
        <v/>
      </c>
      <c r="D16" s="41">
        <f>IFERROR(SUMIFS('Parts Inventory'!$Q$6:$Q$505,'Parts Inventory'!$D$6:$D$505,$A16,'Parts Inventory'!$B$6:$B$505,"Active"),0)</f>
        <v/>
      </c>
      <c r="E16" s="15">
        <f>IFERROR(COUNTIFS('Parts Inventory'!$D$6:$D$505,$A16,'Parts Inventory'!$B$6:$B$505,"Active",'Parts Inventory'!$R$6:$R$505,"Reorder")+COUNTIFS('Parts Inventory'!$D$6:$D$505,$A16,'Parts Inventory'!$B$6:$B$505,"Active",'Parts Inventory'!$R$6:$R$505,"Out of Stock"),0)</f>
        <v/>
      </c>
      <c r="G16" s="18">
        <f>IF(H16="","",ROWS($G$12:G16))</f>
        <v/>
      </c>
      <c r="H16" s="19">
        <f>IFERROR(INDEX('Parts Inventory'!$A$6:$A$505,MATCH(ROWS($H$12:H16),'Parts Inventory'!$V$6:$V$505,0)),"")</f>
        <v/>
      </c>
      <c r="I16" s="19">
        <f>IFERROR(INDEX('Parts Inventory'!$C$6:$C$505,MATCH(ROWS($H$12:H16),'Parts Inventory'!$V$6:$V$505,0)),"")</f>
        <v/>
      </c>
      <c r="J16" s="20">
        <f>IFERROR(INDEX('Parts Inventory'!$R$6:$R$505,MATCH(ROWS($H$12:H16),'Parts Inventory'!$V$6:$V$505,0)),"")</f>
        <v/>
      </c>
      <c r="K16" s="19">
        <f>IFERROR(INDEX('Parts Inventory'!$I$6:$I$505,MATCH(ROWS($H$12:H16),'Parts Inventory'!$V$6:$V$505,0)),"")</f>
        <v/>
      </c>
      <c r="L16" s="42">
        <f>IFERROR(INDEX('Parts Inventory'!$P$6:$P$505,MATCH(ROWS($H$12:H16),'Parts Inventory'!$V$6:$V$505,0)),"")</f>
        <v/>
      </c>
      <c r="M16" s="42">
        <f>IFERROR(INDEX('Parts Inventory'!$S$6:$S$505,MATCH(ROWS($H$12:H16),'Parts Inventory'!$V$6:$V$505,0)),"")</f>
        <v/>
      </c>
      <c r="N16" s="43">
        <f>IFERROR(INDEX('Parts Inventory'!$T$6:$T$505,MATCH(ROWS($H$12:H16),'Parts Inventory'!$V$6:$V$505,0)),"")</f>
        <v/>
      </c>
    </row>
    <row r="17">
      <c r="A17" s="14">
        <f>IFERROR('Settings'!G9,"")</f>
        <v/>
      </c>
      <c r="B17" s="15">
        <f>IFERROR(COUNTIFS('Parts Inventory'!$D$6:$D$505,$A17,'Parts Inventory'!$B$6:$B$505,"Active"),0)</f>
        <v/>
      </c>
      <c r="C17" s="40">
        <f>IFERROR(SUMIFS('Parts Inventory'!$P$6:$P$505,'Parts Inventory'!$D$6:$D$505,$A17,'Parts Inventory'!$B$6:$B$505,"Active"),0)</f>
        <v/>
      </c>
      <c r="D17" s="41">
        <f>IFERROR(SUMIFS('Parts Inventory'!$Q$6:$Q$505,'Parts Inventory'!$D$6:$D$505,$A17,'Parts Inventory'!$B$6:$B$505,"Active"),0)</f>
        <v/>
      </c>
      <c r="E17" s="15">
        <f>IFERROR(COUNTIFS('Parts Inventory'!$D$6:$D$505,$A17,'Parts Inventory'!$B$6:$B$505,"Active",'Parts Inventory'!$R$6:$R$505,"Reorder")+COUNTIFS('Parts Inventory'!$D$6:$D$505,$A17,'Parts Inventory'!$B$6:$B$505,"Active",'Parts Inventory'!$R$6:$R$505,"Out of Stock"),0)</f>
        <v/>
      </c>
      <c r="G17" s="18">
        <f>IF(H17="","",ROWS($G$12:G17))</f>
        <v/>
      </c>
      <c r="H17" s="19">
        <f>IFERROR(INDEX('Parts Inventory'!$A$6:$A$505,MATCH(ROWS($H$12:H17),'Parts Inventory'!$V$6:$V$505,0)),"")</f>
        <v/>
      </c>
      <c r="I17" s="19">
        <f>IFERROR(INDEX('Parts Inventory'!$C$6:$C$505,MATCH(ROWS($H$12:H17),'Parts Inventory'!$V$6:$V$505,0)),"")</f>
        <v/>
      </c>
      <c r="J17" s="20">
        <f>IFERROR(INDEX('Parts Inventory'!$R$6:$R$505,MATCH(ROWS($H$12:H17),'Parts Inventory'!$V$6:$V$505,0)),"")</f>
        <v/>
      </c>
      <c r="K17" s="19">
        <f>IFERROR(INDEX('Parts Inventory'!$I$6:$I$505,MATCH(ROWS($H$12:H17),'Parts Inventory'!$V$6:$V$505,0)),"")</f>
        <v/>
      </c>
      <c r="L17" s="42">
        <f>IFERROR(INDEX('Parts Inventory'!$P$6:$P$505,MATCH(ROWS($H$12:H17),'Parts Inventory'!$V$6:$V$505,0)),"")</f>
        <v/>
      </c>
      <c r="M17" s="42">
        <f>IFERROR(INDEX('Parts Inventory'!$S$6:$S$505,MATCH(ROWS($H$12:H17),'Parts Inventory'!$V$6:$V$505,0)),"")</f>
        <v/>
      </c>
      <c r="N17" s="43">
        <f>IFERROR(INDEX('Parts Inventory'!$T$6:$T$505,MATCH(ROWS($H$12:H17),'Parts Inventory'!$V$6:$V$505,0)),"")</f>
        <v/>
      </c>
    </row>
    <row r="18">
      <c r="A18" s="14">
        <f>IFERROR('Settings'!G10,"")</f>
        <v/>
      </c>
      <c r="B18" s="15">
        <f>IFERROR(COUNTIFS('Parts Inventory'!$D$6:$D$505,$A18,'Parts Inventory'!$B$6:$B$505,"Active"),0)</f>
        <v/>
      </c>
      <c r="C18" s="40">
        <f>IFERROR(SUMIFS('Parts Inventory'!$P$6:$P$505,'Parts Inventory'!$D$6:$D$505,$A18,'Parts Inventory'!$B$6:$B$505,"Active"),0)</f>
        <v/>
      </c>
      <c r="D18" s="41">
        <f>IFERROR(SUMIFS('Parts Inventory'!$Q$6:$Q$505,'Parts Inventory'!$D$6:$D$505,$A18,'Parts Inventory'!$B$6:$B$505,"Active"),0)</f>
        <v/>
      </c>
      <c r="E18" s="15">
        <f>IFERROR(COUNTIFS('Parts Inventory'!$D$6:$D$505,$A18,'Parts Inventory'!$B$6:$B$505,"Active",'Parts Inventory'!$R$6:$R$505,"Reorder")+COUNTIFS('Parts Inventory'!$D$6:$D$505,$A18,'Parts Inventory'!$B$6:$B$505,"Active",'Parts Inventory'!$R$6:$R$505,"Out of Stock"),0)</f>
        <v/>
      </c>
      <c r="G18" s="18">
        <f>IF(H18="","",ROWS($G$12:G18))</f>
        <v/>
      </c>
      <c r="H18" s="19">
        <f>IFERROR(INDEX('Parts Inventory'!$A$6:$A$505,MATCH(ROWS($H$12:H18),'Parts Inventory'!$V$6:$V$505,0)),"")</f>
        <v/>
      </c>
      <c r="I18" s="19">
        <f>IFERROR(INDEX('Parts Inventory'!$C$6:$C$505,MATCH(ROWS($H$12:H18),'Parts Inventory'!$V$6:$V$505,0)),"")</f>
        <v/>
      </c>
      <c r="J18" s="20">
        <f>IFERROR(INDEX('Parts Inventory'!$R$6:$R$505,MATCH(ROWS($H$12:H18),'Parts Inventory'!$V$6:$V$505,0)),"")</f>
        <v/>
      </c>
      <c r="K18" s="19">
        <f>IFERROR(INDEX('Parts Inventory'!$I$6:$I$505,MATCH(ROWS($H$12:H18),'Parts Inventory'!$V$6:$V$505,0)),"")</f>
        <v/>
      </c>
      <c r="L18" s="42">
        <f>IFERROR(INDEX('Parts Inventory'!$P$6:$P$505,MATCH(ROWS($H$12:H18),'Parts Inventory'!$V$6:$V$505,0)),"")</f>
        <v/>
      </c>
      <c r="M18" s="42">
        <f>IFERROR(INDEX('Parts Inventory'!$S$6:$S$505,MATCH(ROWS($H$12:H18),'Parts Inventory'!$V$6:$V$505,0)),"")</f>
        <v/>
      </c>
      <c r="N18" s="43">
        <f>IFERROR(INDEX('Parts Inventory'!$T$6:$T$505,MATCH(ROWS($H$12:H18),'Parts Inventory'!$V$6:$V$505,0)),"")</f>
        <v/>
      </c>
    </row>
    <row r="19">
      <c r="A19" s="14">
        <f>IFERROR('Settings'!G11,"")</f>
        <v/>
      </c>
      <c r="B19" s="15">
        <f>IFERROR(COUNTIFS('Parts Inventory'!$D$6:$D$505,$A19,'Parts Inventory'!$B$6:$B$505,"Active"),0)</f>
        <v/>
      </c>
      <c r="C19" s="40">
        <f>IFERROR(SUMIFS('Parts Inventory'!$P$6:$P$505,'Parts Inventory'!$D$6:$D$505,$A19,'Parts Inventory'!$B$6:$B$505,"Active"),0)</f>
        <v/>
      </c>
      <c r="D19" s="41">
        <f>IFERROR(SUMIFS('Parts Inventory'!$Q$6:$Q$505,'Parts Inventory'!$D$6:$D$505,$A19,'Parts Inventory'!$B$6:$B$505,"Active"),0)</f>
        <v/>
      </c>
      <c r="E19" s="15">
        <f>IFERROR(COUNTIFS('Parts Inventory'!$D$6:$D$505,$A19,'Parts Inventory'!$B$6:$B$505,"Active",'Parts Inventory'!$R$6:$R$505,"Reorder")+COUNTIFS('Parts Inventory'!$D$6:$D$505,$A19,'Parts Inventory'!$B$6:$B$505,"Active",'Parts Inventory'!$R$6:$R$505,"Out of Stock"),0)</f>
        <v/>
      </c>
      <c r="G19" s="18">
        <f>IF(H19="","",ROWS($G$12:G19))</f>
        <v/>
      </c>
      <c r="H19" s="19">
        <f>IFERROR(INDEX('Parts Inventory'!$A$6:$A$505,MATCH(ROWS($H$12:H19),'Parts Inventory'!$V$6:$V$505,0)),"")</f>
        <v/>
      </c>
      <c r="I19" s="19">
        <f>IFERROR(INDEX('Parts Inventory'!$C$6:$C$505,MATCH(ROWS($H$12:H19),'Parts Inventory'!$V$6:$V$505,0)),"")</f>
        <v/>
      </c>
      <c r="J19" s="20">
        <f>IFERROR(INDEX('Parts Inventory'!$R$6:$R$505,MATCH(ROWS($H$12:H19),'Parts Inventory'!$V$6:$V$505,0)),"")</f>
        <v/>
      </c>
      <c r="K19" s="19">
        <f>IFERROR(INDEX('Parts Inventory'!$I$6:$I$505,MATCH(ROWS($H$12:H19),'Parts Inventory'!$V$6:$V$505,0)),"")</f>
        <v/>
      </c>
      <c r="L19" s="42">
        <f>IFERROR(INDEX('Parts Inventory'!$P$6:$P$505,MATCH(ROWS($H$12:H19),'Parts Inventory'!$V$6:$V$505,0)),"")</f>
        <v/>
      </c>
      <c r="M19" s="42">
        <f>IFERROR(INDEX('Parts Inventory'!$S$6:$S$505,MATCH(ROWS($H$12:H19),'Parts Inventory'!$V$6:$V$505,0)),"")</f>
        <v/>
      </c>
      <c r="N19" s="43">
        <f>IFERROR(INDEX('Parts Inventory'!$T$6:$T$505,MATCH(ROWS($H$12:H19),'Parts Inventory'!$V$6:$V$505,0)),"")</f>
        <v/>
      </c>
    </row>
    <row r="20">
      <c r="A20" s="14">
        <f>IFERROR('Settings'!G12,"")</f>
        <v/>
      </c>
      <c r="B20" s="15">
        <f>IFERROR(COUNTIFS('Parts Inventory'!$D$6:$D$505,$A20,'Parts Inventory'!$B$6:$B$505,"Active"),0)</f>
        <v/>
      </c>
      <c r="C20" s="40">
        <f>IFERROR(SUMIFS('Parts Inventory'!$P$6:$P$505,'Parts Inventory'!$D$6:$D$505,$A20,'Parts Inventory'!$B$6:$B$505,"Active"),0)</f>
        <v/>
      </c>
      <c r="D20" s="41">
        <f>IFERROR(SUMIFS('Parts Inventory'!$Q$6:$Q$505,'Parts Inventory'!$D$6:$D$505,$A20,'Parts Inventory'!$B$6:$B$505,"Active"),0)</f>
        <v/>
      </c>
      <c r="E20" s="15">
        <f>IFERROR(COUNTIFS('Parts Inventory'!$D$6:$D$505,$A20,'Parts Inventory'!$B$6:$B$505,"Active",'Parts Inventory'!$R$6:$R$505,"Reorder")+COUNTIFS('Parts Inventory'!$D$6:$D$505,$A20,'Parts Inventory'!$B$6:$B$505,"Active",'Parts Inventory'!$R$6:$R$505,"Out of Stock"),0)</f>
        <v/>
      </c>
      <c r="G20" s="18">
        <f>IF(H20="","",ROWS($G$12:G20))</f>
        <v/>
      </c>
      <c r="H20" s="19">
        <f>IFERROR(INDEX('Parts Inventory'!$A$6:$A$505,MATCH(ROWS($H$12:H20),'Parts Inventory'!$V$6:$V$505,0)),"")</f>
        <v/>
      </c>
      <c r="I20" s="19">
        <f>IFERROR(INDEX('Parts Inventory'!$C$6:$C$505,MATCH(ROWS($H$12:H20),'Parts Inventory'!$V$6:$V$505,0)),"")</f>
        <v/>
      </c>
      <c r="J20" s="20">
        <f>IFERROR(INDEX('Parts Inventory'!$R$6:$R$505,MATCH(ROWS($H$12:H20),'Parts Inventory'!$V$6:$V$505,0)),"")</f>
        <v/>
      </c>
      <c r="K20" s="19">
        <f>IFERROR(INDEX('Parts Inventory'!$I$6:$I$505,MATCH(ROWS($H$12:H20),'Parts Inventory'!$V$6:$V$505,0)),"")</f>
        <v/>
      </c>
      <c r="L20" s="42">
        <f>IFERROR(INDEX('Parts Inventory'!$P$6:$P$505,MATCH(ROWS($H$12:H20),'Parts Inventory'!$V$6:$V$505,0)),"")</f>
        <v/>
      </c>
      <c r="M20" s="42">
        <f>IFERROR(INDEX('Parts Inventory'!$S$6:$S$505,MATCH(ROWS($H$12:H20),'Parts Inventory'!$V$6:$V$505,0)),"")</f>
        <v/>
      </c>
      <c r="N20" s="43">
        <f>IFERROR(INDEX('Parts Inventory'!$T$6:$T$505,MATCH(ROWS($H$12:H20),'Parts Inventory'!$V$6:$V$505,0)),"")</f>
        <v/>
      </c>
    </row>
    <row r="21">
      <c r="A21" s="14">
        <f>IFERROR('Settings'!G13,"")</f>
        <v/>
      </c>
      <c r="B21" s="15">
        <f>IFERROR(COUNTIFS('Parts Inventory'!$D$6:$D$505,$A21,'Parts Inventory'!$B$6:$B$505,"Active"),0)</f>
        <v/>
      </c>
      <c r="C21" s="40">
        <f>IFERROR(SUMIFS('Parts Inventory'!$P$6:$P$505,'Parts Inventory'!$D$6:$D$505,$A21,'Parts Inventory'!$B$6:$B$505,"Active"),0)</f>
        <v/>
      </c>
      <c r="D21" s="41">
        <f>IFERROR(SUMIFS('Parts Inventory'!$Q$6:$Q$505,'Parts Inventory'!$D$6:$D$505,$A21,'Parts Inventory'!$B$6:$B$505,"Active"),0)</f>
        <v/>
      </c>
      <c r="E21" s="15">
        <f>IFERROR(COUNTIFS('Parts Inventory'!$D$6:$D$505,$A21,'Parts Inventory'!$B$6:$B$505,"Active",'Parts Inventory'!$R$6:$R$505,"Reorder")+COUNTIFS('Parts Inventory'!$D$6:$D$505,$A21,'Parts Inventory'!$B$6:$B$505,"Active",'Parts Inventory'!$R$6:$R$505,"Out of Stock"),0)</f>
        <v/>
      </c>
      <c r="G21" s="18">
        <f>IF(H21="","",ROWS($G$12:G21))</f>
        <v/>
      </c>
      <c r="H21" s="19">
        <f>IFERROR(INDEX('Parts Inventory'!$A$6:$A$505,MATCH(ROWS($H$12:H21),'Parts Inventory'!$V$6:$V$505,0)),"")</f>
        <v/>
      </c>
      <c r="I21" s="19">
        <f>IFERROR(INDEX('Parts Inventory'!$C$6:$C$505,MATCH(ROWS($H$12:H21),'Parts Inventory'!$V$6:$V$505,0)),"")</f>
        <v/>
      </c>
      <c r="J21" s="20">
        <f>IFERROR(INDEX('Parts Inventory'!$R$6:$R$505,MATCH(ROWS($H$12:H21),'Parts Inventory'!$V$6:$V$505,0)),"")</f>
        <v/>
      </c>
      <c r="K21" s="19">
        <f>IFERROR(INDEX('Parts Inventory'!$I$6:$I$505,MATCH(ROWS($H$12:H21),'Parts Inventory'!$V$6:$V$505,0)),"")</f>
        <v/>
      </c>
      <c r="L21" s="42">
        <f>IFERROR(INDEX('Parts Inventory'!$P$6:$P$505,MATCH(ROWS($H$12:H21),'Parts Inventory'!$V$6:$V$505,0)),"")</f>
        <v/>
      </c>
      <c r="M21" s="42">
        <f>IFERROR(INDEX('Parts Inventory'!$S$6:$S$505,MATCH(ROWS($H$12:H21),'Parts Inventory'!$V$6:$V$505,0)),"")</f>
        <v/>
      </c>
      <c r="N21" s="43">
        <f>IFERROR(INDEX('Parts Inventory'!$T$6:$T$505,MATCH(ROWS($H$12:H21),'Parts Inventory'!$V$6:$V$505,0)),"")</f>
        <v/>
      </c>
    </row>
    <row r="22">
      <c r="A22">
        <f>""</f>
        <v/>
      </c>
      <c r="B22">
        <f>""</f>
        <v/>
      </c>
      <c r="C22">
        <f>""</f>
        <v/>
      </c>
      <c r="D22">
        <f>""</f>
        <v/>
      </c>
      <c r="E22">
        <f>""</f>
        <v/>
      </c>
      <c r="G22">
        <f>""</f>
        <v/>
      </c>
      <c r="H22">
        <f>""</f>
        <v/>
      </c>
      <c r="I22">
        <f>""</f>
        <v/>
      </c>
      <c r="J22">
        <f>""</f>
        <v/>
      </c>
      <c r="K22">
        <f>""</f>
        <v/>
      </c>
      <c r="L22">
        <f>""</f>
        <v/>
      </c>
      <c r="M22">
        <f>""</f>
        <v/>
      </c>
      <c r="N22">
        <f>""</f>
        <v/>
      </c>
    </row>
    <row r="23">
      <c r="A23">
        <f>""</f>
        <v/>
      </c>
      <c r="B23">
        <f>""</f>
        <v/>
      </c>
      <c r="C23">
        <f>""</f>
        <v/>
      </c>
      <c r="D23">
        <f>""</f>
        <v/>
      </c>
      <c r="E23">
        <f>""</f>
        <v/>
      </c>
      <c r="G23">
        <f>""</f>
        <v/>
      </c>
      <c r="H23">
        <f>""</f>
        <v/>
      </c>
      <c r="I23">
        <f>""</f>
        <v/>
      </c>
      <c r="J23">
        <f>""</f>
        <v/>
      </c>
      <c r="K23">
        <f>""</f>
        <v/>
      </c>
      <c r="L23">
        <f>""</f>
        <v/>
      </c>
      <c r="M23">
        <f>""</f>
        <v/>
      </c>
      <c r="N23">
        <f>""</f>
        <v/>
      </c>
    </row>
    <row r="24">
      <c r="A24">
        <f>""</f>
        <v/>
      </c>
      <c r="B24">
        <f>""</f>
        <v/>
      </c>
      <c r="C24">
        <f>""</f>
        <v/>
      </c>
      <c r="D24">
        <f>""</f>
        <v/>
      </c>
      <c r="E24">
        <f>""</f>
        <v/>
      </c>
      <c r="G24">
        <f>""</f>
        <v/>
      </c>
      <c r="H24">
        <f>""</f>
        <v/>
      </c>
      <c r="I24">
        <f>""</f>
        <v/>
      </c>
      <c r="J24">
        <f>""</f>
        <v/>
      </c>
      <c r="K24">
        <f>""</f>
        <v/>
      </c>
      <c r="L24">
        <f>""</f>
        <v/>
      </c>
      <c r="M24">
        <f>""</f>
        <v/>
      </c>
      <c r="N24">
        <f>""</f>
        <v/>
      </c>
    </row>
    <row r="25">
      <c r="A25">
        <f>""</f>
        <v/>
      </c>
      <c r="B25">
        <f>""</f>
        <v/>
      </c>
      <c r="C25">
        <f>""</f>
        <v/>
      </c>
      <c r="D25">
        <f>""</f>
        <v/>
      </c>
      <c r="E25">
        <f>""</f>
        <v/>
      </c>
      <c r="G25">
        <f>""</f>
        <v/>
      </c>
      <c r="H25">
        <f>""</f>
        <v/>
      </c>
      <c r="I25">
        <f>""</f>
        <v/>
      </c>
      <c r="J25">
        <f>""</f>
        <v/>
      </c>
      <c r="K25">
        <f>""</f>
        <v/>
      </c>
      <c r="L25">
        <f>""</f>
        <v/>
      </c>
      <c r="M25">
        <f>""</f>
        <v/>
      </c>
      <c r="N25">
        <f>""</f>
        <v/>
      </c>
    </row>
    <row r="26">
      <c r="A26">
        <f>""</f>
        <v/>
      </c>
      <c r="B26">
        <f>""</f>
        <v/>
      </c>
      <c r="C26">
        <f>""</f>
        <v/>
      </c>
      <c r="D26">
        <f>""</f>
        <v/>
      </c>
      <c r="E26">
        <f>""</f>
        <v/>
      </c>
      <c r="G26">
        <f>""</f>
        <v/>
      </c>
      <c r="H26">
        <f>""</f>
        <v/>
      </c>
      <c r="I26">
        <f>""</f>
        <v/>
      </c>
      <c r="J26">
        <f>""</f>
        <v/>
      </c>
      <c r="K26">
        <f>""</f>
        <v/>
      </c>
      <c r="L26">
        <f>""</f>
        <v/>
      </c>
      <c r="M26">
        <f>""</f>
        <v/>
      </c>
      <c r="N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  <c r="G27">
        <f>""</f>
        <v/>
      </c>
      <c r="H27">
        <f>""</f>
        <v/>
      </c>
      <c r="I27">
        <f>""</f>
        <v/>
      </c>
      <c r="J27">
        <f>""</f>
        <v/>
      </c>
      <c r="K27">
        <f>""</f>
        <v/>
      </c>
      <c r="L27">
        <f>""</f>
        <v/>
      </c>
      <c r="M27">
        <f>""</f>
        <v/>
      </c>
      <c r="N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  <c r="G28">
        <f>""</f>
        <v/>
      </c>
      <c r="H28">
        <f>""</f>
        <v/>
      </c>
      <c r="I28">
        <f>""</f>
        <v/>
      </c>
      <c r="J28">
        <f>""</f>
        <v/>
      </c>
      <c r="K28">
        <f>""</f>
        <v/>
      </c>
      <c r="L28">
        <f>""</f>
        <v/>
      </c>
      <c r="M28">
        <f>""</f>
        <v/>
      </c>
      <c r="N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G29">
        <f>""</f>
        <v/>
      </c>
      <c r="H29">
        <f>""</f>
        <v/>
      </c>
      <c r="I29">
        <f>""</f>
        <v/>
      </c>
      <c r="J29">
        <f>""</f>
        <v/>
      </c>
      <c r="K29">
        <f>""</f>
        <v/>
      </c>
      <c r="L29">
        <f>""</f>
        <v/>
      </c>
      <c r="M29">
        <f>""</f>
        <v/>
      </c>
      <c r="N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G30">
        <f>""</f>
        <v/>
      </c>
      <c r="H30">
        <f>""</f>
        <v/>
      </c>
      <c r="I30">
        <f>""</f>
        <v/>
      </c>
      <c r="J30">
        <f>""</f>
        <v/>
      </c>
      <c r="K30">
        <f>""</f>
        <v/>
      </c>
      <c r="L30">
        <f>""</f>
        <v/>
      </c>
      <c r="M30">
        <f>""</f>
        <v/>
      </c>
      <c r="N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G31">
        <f>""</f>
        <v/>
      </c>
      <c r="H31">
        <f>""</f>
        <v/>
      </c>
      <c r="I31">
        <f>""</f>
        <v/>
      </c>
      <c r="J31">
        <f>""</f>
        <v/>
      </c>
      <c r="K31">
        <f>""</f>
        <v/>
      </c>
      <c r="L31">
        <f>""</f>
        <v/>
      </c>
      <c r="M31">
        <f>""</f>
        <v/>
      </c>
      <c r="N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G32">
        <f>""</f>
        <v/>
      </c>
      <c r="H32">
        <f>""</f>
        <v/>
      </c>
      <c r="I32">
        <f>""</f>
        <v/>
      </c>
      <c r="J32">
        <f>""</f>
        <v/>
      </c>
      <c r="K32">
        <f>""</f>
        <v/>
      </c>
      <c r="L32">
        <f>""</f>
        <v/>
      </c>
      <c r="M32">
        <f>""</f>
        <v/>
      </c>
      <c r="N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G33">
        <f>""</f>
        <v/>
      </c>
      <c r="H33">
        <f>""</f>
        <v/>
      </c>
      <c r="I33">
        <f>""</f>
        <v/>
      </c>
      <c r="J33">
        <f>""</f>
        <v/>
      </c>
      <c r="K33">
        <f>""</f>
        <v/>
      </c>
      <c r="L33">
        <f>""</f>
        <v/>
      </c>
      <c r="M33">
        <f>""</f>
        <v/>
      </c>
      <c r="N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G34">
        <f>""</f>
        <v/>
      </c>
      <c r="H34">
        <f>""</f>
        <v/>
      </c>
      <c r="I34">
        <f>""</f>
        <v/>
      </c>
      <c r="J34">
        <f>""</f>
        <v/>
      </c>
      <c r="K34">
        <f>""</f>
        <v/>
      </c>
      <c r="L34">
        <f>""</f>
        <v/>
      </c>
      <c r="M34">
        <f>""</f>
        <v/>
      </c>
      <c r="N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G35">
        <f>""</f>
        <v/>
      </c>
      <c r="H35">
        <f>""</f>
        <v/>
      </c>
      <c r="I35">
        <f>""</f>
        <v/>
      </c>
      <c r="J35">
        <f>""</f>
        <v/>
      </c>
      <c r="K35">
        <f>""</f>
        <v/>
      </c>
      <c r="L35">
        <f>""</f>
        <v/>
      </c>
      <c r="M35">
        <f>""</f>
        <v/>
      </c>
      <c r="N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G36">
        <f>""</f>
        <v/>
      </c>
      <c r="H36">
        <f>""</f>
        <v/>
      </c>
      <c r="I36">
        <f>""</f>
        <v/>
      </c>
      <c r="J36">
        <f>""</f>
        <v/>
      </c>
      <c r="K36">
        <f>""</f>
        <v/>
      </c>
      <c r="L36">
        <f>""</f>
        <v/>
      </c>
      <c r="M36">
        <f>""</f>
        <v/>
      </c>
      <c r="N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G37">
        <f>""</f>
        <v/>
      </c>
      <c r="H37">
        <f>""</f>
        <v/>
      </c>
      <c r="I37">
        <f>""</f>
        <v/>
      </c>
      <c r="J37">
        <f>""</f>
        <v/>
      </c>
      <c r="K37">
        <f>""</f>
        <v/>
      </c>
      <c r="L37">
        <f>""</f>
        <v/>
      </c>
      <c r="M37">
        <f>""</f>
        <v/>
      </c>
      <c r="N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G38">
        <f>""</f>
        <v/>
      </c>
      <c r="H38">
        <f>""</f>
        <v/>
      </c>
      <c r="I38">
        <f>""</f>
        <v/>
      </c>
      <c r="J38">
        <f>""</f>
        <v/>
      </c>
      <c r="K38">
        <f>""</f>
        <v/>
      </c>
      <c r="L38">
        <f>""</f>
        <v/>
      </c>
      <c r="M38">
        <f>""</f>
        <v/>
      </c>
      <c r="N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G39">
        <f>""</f>
        <v/>
      </c>
      <c r="H39">
        <f>""</f>
        <v/>
      </c>
      <c r="I39">
        <f>""</f>
        <v/>
      </c>
      <c r="J39">
        <f>""</f>
        <v/>
      </c>
      <c r="K39">
        <f>""</f>
        <v/>
      </c>
      <c r="L39">
        <f>""</f>
        <v/>
      </c>
      <c r="M39">
        <f>""</f>
        <v/>
      </c>
      <c r="N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G40">
        <f>""</f>
        <v/>
      </c>
      <c r="H40">
        <f>""</f>
        <v/>
      </c>
      <c r="I40">
        <f>""</f>
        <v/>
      </c>
      <c r="J40">
        <f>""</f>
        <v/>
      </c>
      <c r="K40">
        <f>""</f>
        <v/>
      </c>
      <c r="L40">
        <f>""</f>
        <v/>
      </c>
      <c r="M40">
        <f>""</f>
        <v/>
      </c>
      <c r="N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G41">
        <f>""</f>
        <v/>
      </c>
      <c r="H41">
        <f>""</f>
        <v/>
      </c>
      <c r="I41">
        <f>""</f>
        <v/>
      </c>
      <c r="J41">
        <f>""</f>
        <v/>
      </c>
      <c r="K41">
        <f>""</f>
        <v/>
      </c>
      <c r="L41">
        <f>""</f>
        <v/>
      </c>
      <c r="M41">
        <f>""</f>
        <v/>
      </c>
      <c r="N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G42">
        <f>""</f>
        <v/>
      </c>
      <c r="H42">
        <f>""</f>
        <v/>
      </c>
      <c r="I42">
        <f>""</f>
        <v/>
      </c>
      <c r="J42">
        <f>""</f>
        <v/>
      </c>
      <c r="K42">
        <f>""</f>
        <v/>
      </c>
      <c r="L42">
        <f>""</f>
        <v/>
      </c>
      <c r="M42">
        <f>""</f>
        <v/>
      </c>
      <c r="N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G43">
        <f>""</f>
        <v/>
      </c>
      <c r="H43">
        <f>""</f>
        <v/>
      </c>
      <c r="I43">
        <f>""</f>
        <v/>
      </c>
      <c r="J43">
        <f>""</f>
        <v/>
      </c>
      <c r="K43">
        <f>""</f>
        <v/>
      </c>
      <c r="L43">
        <f>""</f>
        <v/>
      </c>
      <c r="M43">
        <f>""</f>
        <v/>
      </c>
      <c r="N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G44">
        <f>""</f>
        <v/>
      </c>
      <c r="H44">
        <f>""</f>
        <v/>
      </c>
      <c r="I44">
        <f>""</f>
        <v/>
      </c>
      <c r="J44">
        <f>""</f>
        <v/>
      </c>
      <c r="K44">
        <f>""</f>
        <v/>
      </c>
      <c r="L44">
        <f>""</f>
        <v/>
      </c>
      <c r="M44">
        <f>""</f>
        <v/>
      </c>
      <c r="N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G45">
        <f>""</f>
        <v/>
      </c>
      <c r="H45">
        <f>""</f>
        <v/>
      </c>
      <c r="I45">
        <f>""</f>
        <v/>
      </c>
      <c r="J45">
        <f>""</f>
        <v/>
      </c>
      <c r="K45">
        <f>""</f>
        <v/>
      </c>
      <c r="L45">
        <f>""</f>
        <v/>
      </c>
      <c r="M45">
        <f>""</f>
        <v/>
      </c>
      <c r="N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G46">
        <f>""</f>
        <v/>
      </c>
      <c r="H46">
        <f>""</f>
        <v/>
      </c>
      <c r="I46">
        <f>""</f>
        <v/>
      </c>
      <c r="J46">
        <f>""</f>
        <v/>
      </c>
      <c r="K46">
        <f>""</f>
        <v/>
      </c>
      <c r="L46">
        <f>""</f>
        <v/>
      </c>
      <c r="M46">
        <f>""</f>
        <v/>
      </c>
      <c r="N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G47">
        <f>""</f>
        <v/>
      </c>
      <c r="H47">
        <f>""</f>
        <v/>
      </c>
      <c r="I47">
        <f>""</f>
        <v/>
      </c>
      <c r="J47">
        <f>""</f>
        <v/>
      </c>
      <c r="K47">
        <f>""</f>
        <v/>
      </c>
      <c r="L47">
        <f>""</f>
        <v/>
      </c>
      <c r="M47">
        <f>""</f>
        <v/>
      </c>
      <c r="N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G48">
        <f>""</f>
        <v/>
      </c>
      <c r="H48">
        <f>""</f>
        <v/>
      </c>
      <c r="I48">
        <f>""</f>
        <v/>
      </c>
      <c r="J48">
        <f>""</f>
        <v/>
      </c>
      <c r="K48">
        <f>""</f>
        <v/>
      </c>
      <c r="L48">
        <f>""</f>
        <v/>
      </c>
      <c r="M48">
        <f>""</f>
        <v/>
      </c>
      <c r="N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G49">
        <f>""</f>
        <v/>
      </c>
      <c r="H49">
        <f>""</f>
        <v/>
      </c>
      <c r="I49">
        <f>""</f>
        <v/>
      </c>
      <c r="J49">
        <f>""</f>
        <v/>
      </c>
      <c r="K49">
        <f>""</f>
        <v/>
      </c>
      <c r="L49">
        <f>""</f>
        <v/>
      </c>
      <c r="M49">
        <f>""</f>
        <v/>
      </c>
      <c r="N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G50">
        <f>""</f>
        <v/>
      </c>
      <c r="H50">
        <f>""</f>
        <v/>
      </c>
      <c r="I50">
        <f>""</f>
        <v/>
      </c>
      <c r="J50">
        <f>""</f>
        <v/>
      </c>
      <c r="K50">
        <f>""</f>
        <v/>
      </c>
      <c r="L50">
        <f>""</f>
        <v/>
      </c>
      <c r="M50">
        <f>""</f>
        <v/>
      </c>
      <c r="N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G51">
        <f>""</f>
        <v/>
      </c>
      <c r="H51">
        <f>""</f>
        <v/>
      </c>
      <c r="I51">
        <f>""</f>
        <v/>
      </c>
      <c r="J51">
        <f>""</f>
        <v/>
      </c>
      <c r="K51">
        <f>""</f>
        <v/>
      </c>
      <c r="L51">
        <f>""</f>
        <v/>
      </c>
      <c r="M51">
        <f>""</f>
        <v/>
      </c>
      <c r="N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G52">
        <f>""</f>
        <v/>
      </c>
      <c r="H52">
        <f>""</f>
        <v/>
      </c>
      <c r="I52">
        <f>""</f>
        <v/>
      </c>
      <c r="J52">
        <f>""</f>
        <v/>
      </c>
      <c r="K52">
        <f>""</f>
        <v/>
      </c>
      <c r="L52">
        <f>""</f>
        <v/>
      </c>
      <c r="M52">
        <f>""</f>
        <v/>
      </c>
      <c r="N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G53">
        <f>""</f>
        <v/>
      </c>
      <c r="H53">
        <f>""</f>
        <v/>
      </c>
      <c r="I53">
        <f>""</f>
        <v/>
      </c>
      <c r="J53">
        <f>""</f>
        <v/>
      </c>
      <c r="K53">
        <f>""</f>
        <v/>
      </c>
      <c r="L53">
        <f>""</f>
        <v/>
      </c>
      <c r="M53">
        <f>""</f>
        <v/>
      </c>
      <c r="N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G54">
        <f>""</f>
        <v/>
      </c>
      <c r="H54">
        <f>""</f>
        <v/>
      </c>
      <c r="I54">
        <f>""</f>
        <v/>
      </c>
      <c r="J54">
        <f>""</f>
        <v/>
      </c>
      <c r="K54">
        <f>""</f>
        <v/>
      </c>
      <c r="L54">
        <f>""</f>
        <v/>
      </c>
      <c r="M54">
        <f>""</f>
        <v/>
      </c>
      <c r="N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G55">
        <f>""</f>
        <v/>
      </c>
      <c r="H55">
        <f>""</f>
        <v/>
      </c>
      <c r="I55">
        <f>""</f>
        <v/>
      </c>
      <c r="J55">
        <f>""</f>
        <v/>
      </c>
      <c r="K55">
        <f>""</f>
        <v/>
      </c>
      <c r="L55">
        <f>""</f>
        <v/>
      </c>
      <c r="M55">
        <f>""</f>
        <v/>
      </c>
      <c r="N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G56">
        <f>""</f>
        <v/>
      </c>
      <c r="H56">
        <f>""</f>
        <v/>
      </c>
      <c r="I56">
        <f>""</f>
        <v/>
      </c>
      <c r="J56">
        <f>""</f>
        <v/>
      </c>
      <c r="K56">
        <f>""</f>
        <v/>
      </c>
      <c r="L56">
        <f>""</f>
        <v/>
      </c>
      <c r="M56">
        <f>""</f>
        <v/>
      </c>
      <c r="N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G57">
        <f>""</f>
        <v/>
      </c>
      <c r="H57">
        <f>""</f>
        <v/>
      </c>
      <c r="I57">
        <f>""</f>
        <v/>
      </c>
      <c r="J57">
        <f>""</f>
        <v/>
      </c>
      <c r="K57">
        <f>""</f>
        <v/>
      </c>
      <c r="L57">
        <f>""</f>
        <v/>
      </c>
      <c r="M57">
        <f>""</f>
        <v/>
      </c>
      <c r="N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G58">
        <f>""</f>
        <v/>
      </c>
      <c r="H58">
        <f>""</f>
        <v/>
      </c>
      <c r="I58">
        <f>""</f>
        <v/>
      </c>
      <c r="J58">
        <f>""</f>
        <v/>
      </c>
      <c r="K58">
        <f>""</f>
        <v/>
      </c>
      <c r="L58">
        <f>""</f>
        <v/>
      </c>
      <c r="M58">
        <f>""</f>
        <v/>
      </c>
      <c r="N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G59">
        <f>""</f>
        <v/>
      </c>
      <c r="H59">
        <f>""</f>
        <v/>
      </c>
      <c r="I59">
        <f>""</f>
        <v/>
      </c>
      <c r="J59">
        <f>""</f>
        <v/>
      </c>
      <c r="K59">
        <f>""</f>
        <v/>
      </c>
      <c r="L59">
        <f>""</f>
        <v/>
      </c>
      <c r="M59">
        <f>""</f>
        <v/>
      </c>
      <c r="N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  <c r="K60">
        <f>""</f>
        <v/>
      </c>
      <c r="L60">
        <f>""</f>
        <v/>
      </c>
      <c r="M60">
        <f>""</f>
        <v/>
      </c>
      <c r="N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  <c r="K61">
        <f>""</f>
        <v/>
      </c>
      <c r="L61">
        <f>""</f>
        <v/>
      </c>
      <c r="M61">
        <f>""</f>
        <v/>
      </c>
      <c r="N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  <c r="K62">
        <f>""</f>
        <v/>
      </c>
      <c r="L62">
        <f>""</f>
        <v/>
      </c>
      <c r="M62">
        <f>""</f>
        <v/>
      </c>
      <c r="N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  <c r="K63">
        <f>""</f>
        <v/>
      </c>
      <c r="L63">
        <f>""</f>
        <v/>
      </c>
      <c r="M63">
        <f>""</f>
        <v/>
      </c>
      <c r="N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  <c r="K64">
        <f>""</f>
        <v/>
      </c>
      <c r="L64">
        <f>""</f>
        <v/>
      </c>
      <c r="M64">
        <f>""</f>
        <v/>
      </c>
      <c r="N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  <c r="K65">
        <f>""</f>
        <v/>
      </c>
      <c r="L65">
        <f>""</f>
        <v/>
      </c>
      <c r="M65">
        <f>""</f>
        <v/>
      </c>
      <c r="N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  <c r="K66">
        <f>""</f>
        <v/>
      </c>
      <c r="L66">
        <f>""</f>
        <v/>
      </c>
      <c r="M66">
        <f>""</f>
        <v/>
      </c>
      <c r="N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  <c r="K67">
        <f>""</f>
        <v/>
      </c>
      <c r="L67">
        <f>""</f>
        <v/>
      </c>
      <c r="M67">
        <f>""</f>
        <v/>
      </c>
      <c r="N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  <c r="K68">
        <f>""</f>
        <v/>
      </c>
      <c r="L68">
        <f>""</f>
        <v/>
      </c>
      <c r="M68">
        <f>""</f>
        <v/>
      </c>
      <c r="N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  <c r="K69">
        <f>""</f>
        <v/>
      </c>
      <c r="L69">
        <f>""</f>
        <v/>
      </c>
      <c r="M69">
        <f>""</f>
        <v/>
      </c>
      <c r="N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  <c r="K70">
        <f>""</f>
        <v/>
      </c>
      <c r="L70">
        <f>""</f>
        <v/>
      </c>
      <c r="M70">
        <f>""</f>
        <v/>
      </c>
      <c r="N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  <c r="K71">
        <f>""</f>
        <v/>
      </c>
      <c r="L71">
        <f>""</f>
        <v/>
      </c>
      <c r="M71">
        <f>""</f>
        <v/>
      </c>
      <c r="N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  <c r="K72">
        <f>""</f>
        <v/>
      </c>
      <c r="L72">
        <f>""</f>
        <v/>
      </c>
      <c r="M72">
        <f>""</f>
        <v/>
      </c>
      <c r="N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  <c r="K73">
        <f>""</f>
        <v/>
      </c>
      <c r="L73">
        <f>""</f>
        <v/>
      </c>
      <c r="M73">
        <f>""</f>
        <v/>
      </c>
      <c r="N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  <c r="K74">
        <f>""</f>
        <v/>
      </c>
      <c r="L74">
        <f>""</f>
        <v/>
      </c>
      <c r="M74">
        <f>""</f>
        <v/>
      </c>
      <c r="N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  <c r="K75">
        <f>""</f>
        <v/>
      </c>
      <c r="L75">
        <f>""</f>
        <v/>
      </c>
      <c r="M75">
        <f>""</f>
        <v/>
      </c>
      <c r="N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  <c r="K76">
        <f>""</f>
        <v/>
      </c>
      <c r="L76">
        <f>""</f>
        <v/>
      </c>
      <c r="M76">
        <f>""</f>
        <v/>
      </c>
      <c r="N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  <c r="K77">
        <f>""</f>
        <v/>
      </c>
      <c r="L77">
        <f>""</f>
        <v/>
      </c>
      <c r="M77">
        <f>""</f>
        <v/>
      </c>
      <c r="N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  <c r="K78">
        <f>""</f>
        <v/>
      </c>
      <c r="L78">
        <f>""</f>
        <v/>
      </c>
      <c r="M78">
        <f>""</f>
        <v/>
      </c>
      <c r="N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  <c r="K79">
        <f>""</f>
        <v/>
      </c>
      <c r="L79">
        <f>""</f>
        <v/>
      </c>
      <c r="M79">
        <f>""</f>
        <v/>
      </c>
      <c r="N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  <c r="K80">
        <f>""</f>
        <v/>
      </c>
      <c r="L80">
        <f>""</f>
        <v/>
      </c>
      <c r="M80">
        <f>""</f>
        <v/>
      </c>
      <c r="N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  <c r="K81">
        <f>""</f>
        <v/>
      </c>
      <c r="L81">
        <f>""</f>
        <v/>
      </c>
      <c r="M81">
        <f>""</f>
        <v/>
      </c>
      <c r="N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  <c r="K82">
        <f>""</f>
        <v/>
      </c>
      <c r="L82">
        <f>""</f>
        <v/>
      </c>
      <c r="M82">
        <f>""</f>
        <v/>
      </c>
      <c r="N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  <c r="K83">
        <f>""</f>
        <v/>
      </c>
      <c r="L83">
        <f>""</f>
        <v/>
      </c>
      <c r="M83">
        <f>""</f>
        <v/>
      </c>
      <c r="N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  <c r="K84">
        <f>""</f>
        <v/>
      </c>
      <c r="L84">
        <f>""</f>
        <v/>
      </c>
      <c r="M84">
        <f>""</f>
        <v/>
      </c>
      <c r="N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  <c r="K85">
        <f>""</f>
        <v/>
      </c>
      <c r="L85">
        <f>""</f>
        <v/>
      </c>
      <c r="M85">
        <f>""</f>
        <v/>
      </c>
      <c r="N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  <c r="K86">
        <f>""</f>
        <v/>
      </c>
      <c r="L86">
        <f>""</f>
        <v/>
      </c>
      <c r="M86">
        <f>""</f>
        <v/>
      </c>
      <c r="N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  <c r="K87">
        <f>""</f>
        <v/>
      </c>
      <c r="L87">
        <f>""</f>
        <v/>
      </c>
      <c r="M87">
        <f>""</f>
        <v/>
      </c>
      <c r="N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  <c r="K88">
        <f>""</f>
        <v/>
      </c>
      <c r="L88">
        <f>""</f>
        <v/>
      </c>
      <c r="M88">
        <f>""</f>
        <v/>
      </c>
      <c r="N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  <c r="K89">
        <f>""</f>
        <v/>
      </c>
      <c r="L89">
        <f>""</f>
        <v/>
      </c>
      <c r="M89">
        <f>""</f>
        <v/>
      </c>
      <c r="N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  <c r="K90">
        <f>""</f>
        <v/>
      </c>
      <c r="L90">
        <f>""</f>
        <v/>
      </c>
      <c r="M90">
        <f>""</f>
        <v/>
      </c>
      <c r="N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  <c r="K91">
        <f>""</f>
        <v/>
      </c>
      <c r="L91">
        <f>""</f>
        <v/>
      </c>
      <c r="M91">
        <f>""</f>
        <v/>
      </c>
      <c r="N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  <c r="K92">
        <f>""</f>
        <v/>
      </c>
      <c r="L92">
        <f>""</f>
        <v/>
      </c>
      <c r="M92">
        <f>""</f>
        <v/>
      </c>
      <c r="N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  <c r="K93">
        <f>""</f>
        <v/>
      </c>
      <c r="L93">
        <f>""</f>
        <v/>
      </c>
      <c r="M93">
        <f>""</f>
        <v/>
      </c>
      <c r="N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  <c r="K94">
        <f>""</f>
        <v/>
      </c>
      <c r="L94">
        <f>""</f>
        <v/>
      </c>
      <c r="M94">
        <f>""</f>
        <v/>
      </c>
      <c r="N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  <c r="K95">
        <f>""</f>
        <v/>
      </c>
      <c r="L95">
        <f>""</f>
        <v/>
      </c>
      <c r="M95">
        <f>""</f>
        <v/>
      </c>
      <c r="N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  <c r="K96">
        <f>""</f>
        <v/>
      </c>
      <c r="L96">
        <f>""</f>
        <v/>
      </c>
      <c r="M96">
        <f>""</f>
        <v/>
      </c>
      <c r="N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  <c r="K97">
        <f>""</f>
        <v/>
      </c>
      <c r="L97">
        <f>""</f>
        <v/>
      </c>
      <c r="M97">
        <f>""</f>
        <v/>
      </c>
      <c r="N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  <c r="K98">
        <f>""</f>
        <v/>
      </c>
      <c r="L98">
        <f>""</f>
        <v/>
      </c>
      <c r="M98">
        <f>""</f>
        <v/>
      </c>
      <c r="N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  <c r="K99">
        <f>""</f>
        <v/>
      </c>
      <c r="L99">
        <f>""</f>
        <v/>
      </c>
      <c r="M99">
        <f>""</f>
        <v/>
      </c>
      <c r="N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  <c r="K100">
        <f>""</f>
        <v/>
      </c>
      <c r="L100">
        <f>""</f>
        <v/>
      </c>
      <c r="M100">
        <f>""</f>
        <v/>
      </c>
      <c r="N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  <c r="K101">
        <f>""</f>
        <v/>
      </c>
      <c r="L101">
        <f>""</f>
        <v/>
      </c>
      <c r="M101">
        <f>""</f>
        <v/>
      </c>
      <c r="N101">
        <f>""</f>
        <v/>
      </c>
    </row>
  </sheetData>
  <mergeCells count="1">
    <mergeCell ref="A1:N1"/>
  </mergeCells>
  <conditionalFormatting sqref="A9:N9">
    <cfRule type="expression" priority="1" dxfId="0">
      <formula>=$A$9="Data checks passed"</formula>
    </cfRule>
    <cfRule type="expression" priority="2" dxfId="1">
      <formula>=LEFT($A$9,6)="Review"</formula>
    </cfRule>
  </conditionalFormatting>
  <conditionalFormatting sqref="J12:J21">
    <cfRule type="expression" priority="3" dxfId="1">
      <formula>=$J12="Out of Stock"</formula>
    </cfRule>
    <cfRule type="expression" priority="4" dxfId="2">
      <formula>=$J12="Reorder"</formula>
    </cfRule>
  </conditionalFormatting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3B52"/>
    <outlinePr summaryBelow="1" summaryRight="1"/>
    <pageSetUpPr fitToPage="1"/>
  </sheetPr>
  <dimension ref="A1:W50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8" customWidth="1" min="3" max="3"/>
    <col width="16" customWidth="1" min="4" max="4"/>
    <col width="16" customWidth="1" min="5" max="5"/>
    <col width="18" customWidth="1" min="6" max="6"/>
    <col width="23" customWidth="1" min="7" max="7"/>
    <col width="28" customWidth="1" min="8" max="8"/>
    <col width="18" customWidth="1" min="9" max="9"/>
    <col width="23" customWidth="1" min="10" max="10"/>
    <col width="15" customWidth="1" min="11" max="11"/>
    <col width="14" customWidth="1" min="12" max="12"/>
    <col width="17" customWidth="1" min="13" max="13"/>
    <col width="15" customWidth="1" min="14" max="14"/>
    <col width="15" customWidth="1" min="15" max="15"/>
    <col width="15" customWidth="1" min="16" max="16"/>
    <col width="17" customWidth="1" min="17" max="17"/>
    <col width="17" customWidth="1" min="18" max="18"/>
    <col width="19" customWidth="1" min="19" max="19"/>
    <col width="20" customWidth="1" min="20" max="20"/>
    <col width="17" customWidth="1" min="21" max="21"/>
    <col width="12" customWidth="1" min="22" max="22"/>
    <col width="28" customWidth="1" min="23" max="23"/>
  </cols>
  <sheetData>
    <row r="1" ht="30" customHeight="1">
      <c r="A1" s="1" t="inlineStr">
        <is>
          <t>Parts Inventory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3" t="n"/>
    </row>
    <row r="3" ht="30" customHeight="1">
      <c r="A3" s="12" t="inlineStr">
        <is>
          <t>Yellow cells are inputs. Blue-gray cells are calculated. Add or edit records only in the prepared input cells.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</row>
    <row r="5" ht="45" customHeight="1">
      <c r="A5" s="13" t="inlineStr">
        <is>
          <t>Part ID</t>
        </is>
      </c>
      <c r="B5" s="13" t="inlineStr">
        <is>
          <t>Status</t>
        </is>
      </c>
      <c r="C5" s="13" t="inlineStr">
        <is>
          <t>Part Name</t>
        </is>
      </c>
      <c r="D5" s="13" t="inlineStr">
        <is>
          <t>Category</t>
        </is>
      </c>
      <c r="E5" s="13" t="inlineStr">
        <is>
          <t>Unit of Measure</t>
        </is>
      </c>
      <c r="F5" s="13" t="inlineStr">
        <is>
          <t>Manufacturer</t>
        </is>
      </c>
      <c r="G5" s="13" t="inlineStr">
        <is>
          <t>Part Number</t>
        </is>
      </c>
      <c r="H5" s="13" t="inlineStr">
        <is>
          <t>Compatible Vehicles</t>
        </is>
      </c>
      <c r="I5" s="13" t="inlineStr">
        <is>
          <t>Storage Location</t>
        </is>
      </c>
      <c r="J5" s="13" t="inlineStr">
        <is>
          <t>Preferred Vendor</t>
        </is>
      </c>
      <c r="K5" s="13" t="inlineStr">
        <is>
          <t>Lead Time (Days)</t>
        </is>
      </c>
      <c r="L5" s="13" t="inlineStr">
        <is>
          <t>Unit Cost</t>
        </is>
      </c>
      <c r="M5" s="13" t="inlineStr">
        <is>
          <t>Opening Quantity</t>
        </is>
      </c>
      <c r="N5" s="13" t="inlineStr">
        <is>
          <t>Reorder Point</t>
        </is>
      </c>
      <c r="O5" s="13" t="inlineStr">
        <is>
          <t>Target Stock</t>
        </is>
      </c>
      <c r="P5" s="13" t="inlineStr">
        <is>
          <t>Qty On Hand</t>
        </is>
      </c>
      <c r="Q5" s="13" t="inlineStr">
        <is>
          <t>Inventory Value</t>
        </is>
      </c>
      <c r="R5" s="13" t="inlineStr">
        <is>
          <t>Reorder Status</t>
        </is>
      </c>
      <c r="S5" s="13" t="inlineStr">
        <is>
          <t>Suggested Order Qty</t>
        </is>
      </c>
      <c r="T5" s="13" t="inlineStr">
        <is>
          <t>Suggested Order Cost</t>
        </is>
      </c>
      <c r="U5" s="13" t="inlineStr">
        <is>
          <t>Last Activity Date</t>
        </is>
      </c>
      <c r="V5" s="13" t="inlineStr">
        <is>
          <t>Alert Rank</t>
        </is>
      </c>
      <c r="W5" s="13" t="inlineStr">
        <is>
          <t>Data Check</t>
        </is>
      </c>
    </row>
    <row r="6">
      <c r="A6" s="23" t="inlineStr">
        <is>
          <t>P-1001</t>
        </is>
      </c>
      <c r="B6" s="23" t="inlineStr">
        <is>
          <t>Active</t>
        </is>
      </c>
      <c r="C6" s="23" t="inlineStr">
        <is>
          <t>Engine Oil Filter</t>
        </is>
      </c>
      <c r="D6" s="23" t="inlineStr">
        <is>
          <t>Filters</t>
        </is>
      </c>
      <c r="E6" s="23" t="inlineStr">
        <is>
          <t>Each</t>
        </is>
      </c>
      <c r="F6" s="23" t="inlineStr">
        <is>
          <t>Fleetguard</t>
        </is>
      </c>
      <c r="G6" s="23" t="inlineStr">
        <is>
          <t>LF14000NN</t>
        </is>
      </c>
      <c r="H6" s="23" t="inlineStr">
        <is>
          <t>Freightliner Cascadia</t>
        </is>
      </c>
      <c r="I6" s="23" t="inlineStr">
        <is>
          <t>A-01-01</t>
        </is>
      </c>
      <c r="J6" s="23" t="inlineStr">
        <is>
          <t>NAPA Fleet</t>
        </is>
      </c>
      <c r="K6" s="24" t="n">
        <v>5</v>
      </c>
      <c r="L6" s="44" t="n">
        <v>18.75</v>
      </c>
      <c r="M6" s="45" t="n">
        <v>18</v>
      </c>
      <c r="N6" s="45" t="n">
        <v>8</v>
      </c>
      <c r="O6" s="45" t="n">
        <v>24</v>
      </c>
      <c r="P6" s="46">
        <f>IF(A6="","",IFERROR(M6+SUMIFS('Transactions'!$L$6:$L$505,'Transactions'!$C$6:$C$505,A6),""))</f>
        <v/>
      </c>
      <c r="Q6" s="47">
        <f>IF(A6="","",IFERROR(P6*L6,0))</f>
        <v/>
      </c>
      <c r="R6" s="19">
        <f>IF(A6="","",IF(B6&lt;&gt;"Active","Inactive",IF(P6&lt;=0,"Out of Stock",IF(P6&lt;=N6,"Reorder","OK"))))</f>
        <v/>
      </c>
      <c r="S6" s="46">
        <f>IF(A6="","",IF(B6&lt;&gt;"Active",0,IF(P6&lt;=N6,MAX(O6-P6,0),0)))</f>
        <v/>
      </c>
      <c r="T6" s="47">
        <f>IF(A6="","",IFERROR(S6*L6,0))</f>
        <v/>
      </c>
      <c r="U6" s="48">
        <f>IF(A6="","",IF(COUNTIFS('Transactions'!$C$6:$C$505,A6,'Transactions'!$A$6:$A$505,"&gt;0")=0,"",IFERROR(MAXIFS('Transactions'!$A$6:$A$505,'Transactions'!$C$6:$C$505,A6),"")))</f>
        <v/>
      </c>
      <c r="V6" s="30">
        <f>IF(A6="","",IF(AND(B6="Active",OR(R6="Reorder",R6="Out of Stock")),COUNTIFS($B$6:B6,"Active",$R$6:R6,"Reorder")+COUNTIFS($B$6:B6,"Active",$R$6:R6,"Out of Stock"),""))</f>
        <v/>
      </c>
      <c r="W6" s="19">
        <f>IF(COUNTA(A6:O6)=0,"",IF(A6="","Missing Part ID",IF(COUNTIF($A$6:$A$505,A6)&gt;1,"Duplicate Part ID",IF(COUNTIF('Settings'!$F$4:$F$5,B6)=0,"Invalid Status",IF(C6="","Missing Part Name",IF(COUNTIF('Settings'!$G$4:$G$13,D6)=0,"Invalid Category",IF(COUNTIF('Settings'!$H$4:$H$9,E6)=0,"Invalid Unit",IF(L6="","Missing Unit Cost",IF(M6="","Missing Opening Quantity",IF(N6="","Missing Reorder Point",IF(O6="","Missing Target Stock",IF(O6&lt;N6,"Target Below Reorder Point",IF(P6&lt;0,"Negative On-Hand Quantity","OK")))))))))))))</f>
        <v/>
      </c>
    </row>
    <row r="7">
      <c r="A7" s="23" t="inlineStr">
        <is>
          <t>P-1002</t>
        </is>
      </c>
      <c r="B7" s="23" t="inlineStr">
        <is>
          <t>Active</t>
        </is>
      </c>
      <c r="C7" s="23" t="inlineStr">
        <is>
          <t>Fuel Filter</t>
        </is>
      </c>
      <c r="D7" s="23" t="inlineStr">
        <is>
          <t>Filters</t>
        </is>
      </c>
      <c r="E7" s="23" t="inlineStr">
        <is>
          <t>Each</t>
        </is>
      </c>
      <c r="F7" s="23" t="inlineStr">
        <is>
          <t>Racor</t>
        </is>
      </c>
      <c r="G7" s="23" t="inlineStr">
        <is>
          <t>PFF50216</t>
        </is>
      </c>
      <c r="H7" s="23" t="inlineStr">
        <is>
          <t>Ford Transit 250</t>
        </is>
      </c>
      <c r="I7" s="23" t="inlineStr">
        <is>
          <t>A-01-02</t>
        </is>
      </c>
      <c r="J7" s="23" t="inlineStr">
        <is>
          <t>FleetPride</t>
        </is>
      </c>
      <c r="K7" s="24" t="n">
        <v>7</v>
      </c>
      <c r="L7" s="44" t="n">
        <v>32.4</v>
      </c>
      <c r="M7" s="45" t="n">
        <v>12</v>
      </c>
      <c r="N7" s="45" t="n">
        <v>5</v>
      </c>
      <c r="O7" s="45" t="n">
        <v>15</v>
      </c>
      <c r="P7" s="46">
        <f>IF(A7="","",IFERROR(M7+SUMIFS('Transactions'!$L$6:$L$505,'Transactions'!$C$6:$C$505,A7),""))</f>
        <v/>
      </c>
      <c r="Q7" s="47">
        <f>IF(A7="","",IFERROR(P7*L7,0))</f>
        <v/>
      </c>
      <c r="R7" s="19">
        <f>IF(A7="","",IF(B7&lt;&gt;"Active","Inactive",IF(P7&lt;=0,"Out of Stock",IF(P7&lt;=N7,"Reorder","OK"))))</f>
        <v/>
      </c>
      <c r="S7" s="46">
        <f>IF(A7="","",IF(B7&lt;&gt;"Active",0,IF(P7&lt;=N7,MAX(O7-P7,0),0)))</f>
        <v/>
      </c>
      <c r="T7" s="47">
        <f>IF(A7="","",IFERROR(S7*L7,0))</f>
        <v/>
      </c>
      <c r="U7" s="48">
        <f>IF(A7="","",IF(COUNTIFS('Transactions'!$C$6:$C$505,A7,'Transactions'!$A$6:$A$505,"&gt;0")=0,"",IFERROR(MAXIFS('Transactions'!$A$6:$A$505,'Transactions'!$C$6:$C$505,A7),"")))</f>
        <v/>
      </c>
      <c r="V7" s="30">
        <f>IF(A7="","",IF(AND(B7="Active",OR(R7="Reorder",R7="Out of Stock")),COUNTIFS($B$6:B7,"Active",$R$6:R7,"Reorder")+COUNTIFS($B$6:B7,"Active",$R$6:R7,"Out of Stock"),""))</f>
        <v/>
      </c>
      <c r="W7" s="19">
        <f>IF(COUNTA(A7:O7)=0,"",IF(A7="","Missing Part ID",IF(COUNTIF($A$6:$A$505,A7)&gt;1,"Duplicate Part ID",IF(COUNTIF('Settings'!$F$4:$F$5,B7)=0,"Invalid Status",IF(C7="","Missing Part Name",IF(COUNTIF('Settings'!$G$4:$G$13,D7)=0,"Invalid Category",IF(COUNTIF('Settings'!$H$4:$H$9,E7)=0,"Invalid Unit",IF(L7="","Missing Unit Cost",IF(M7="","Missing Opening Quantity",IF(N7="","Missing Reorder Point",IF(O7="","Missing Target Stock",IF(O7&lt;N7,"Target Below Reorder Point",IF(P7&lt;0,"Negative On-Hand Quantity","OK")))))))))))))</f>
        <v/>
      </c>
    </row>
    <row r="8">
      <c r="A8" s="23" t="inlineStr">
        <is>
          <t>P-1003</t>
        </is>
      </c>
      <c r="B8" s="23" t="inlineStr">
        <is>
          <t>Active</t>
        </is>
      </c>
      <c r="C8" s="23" t="inlineStr">
        <is>
          <t>Front Brake Pad Set</t>
        </is>
      </c>
      <c r="D8" s="23" t="inlineStr">
        <is>
          <t>Brakes</t>
        </is>
      </c>
      <c r="E8" s="23" t="inlineStr">
        <is>
          <t>Set</t>
        </is>
      </c>
      <c r="F8" s="23" t="inlineStr">
        <is>
          <t>Wagner</t>
        </is>
      </c>
      <c r="G8" s="23" t="inlineStr">
        <is>
          <t>QC1791</t>
        </is>
      </c>
      <c r="H8" s="23" t="inlineStr">
        <is>
          <t>Ford Transit 250</t>
        </is>
      </c>
      <c r="I8" s="23" t="inlineStr">
        <is>
          <t>B-02-01</t>
        </is>
      </c>
      <c r="J8" s="23" t="inlineStr">
        <is>
          <t>NAPA Fleet</t>
        </is>
      </c>
      <c r="K8" s="24" t="n">
        <v>3</v>
      </c>
      <c r="L8" s="44" t="n">
        <v>89.95</v>
      </c>
      <c r="M8" s="45" t="n">
        <v>8</v>
      </c>
      <c r="N8" s="45" t="n">
        <v>3</v>
      </c>
      <c r="O8" s="45" t="n">
        <v>10</v>
      </c>
      <c r="P8" s="46">
        <f>IF(A8="","",IFERROR(M8+SUMIFS('Transactions'!$L$6:$L$505,'Transactions'!$C$6:$C$505,A8),""))</f>
        <v/>
      </c>
      <c r="Q8" s="47">
        <f>IF(A8="","",IFERROR(P8*L8,0))</f>
        <v/>
      </c>
      <c r="R8" s="19">
        <f>IF(A8="","",IF(B8&lt;&gt;"Active","Inactive",IF(P8&lt;=0,"Out of Stock",IF(P8&lt;=N8,"Reorder","OK"))))</f>
        <v/>
      </c>
      <c r="S8" s="46">
        <f>IF(A8="","",IF(B8&lt;&gt;"Active",0,IF(P8&lt;=N8,MAX(O8-P8,0),0)))</f>
        <v/>
      </c>
      <c r="T8" s="47">
        <f>IF(A8="","",IFERROR(S8*L8,0))</f>
        <v/>
      </c>
      <c r="U8" s="48">
        <f>IF(A8="","",IF(COUNTIFS('Transactions'!$C$6:$C$505,A8,'Transactions'!$A$6:$A$505,"&gt;0")=0,"",IFERROR(MAXIFS('Transactions'!$A$6:$A$505,'Transactions'!$C$6:$C$505,A8),"")))</f>
        <v/>
      </c>
      <c r="V8" s="30">
        <f>IF(A8="","",IF(AND(B8="Active",OR(R8="Reorder",R8="Out of Stock")),COUNTIFS($B$6:B8,"Active",$R$6:R8,"Reorder")+COUNTIFS($B$6:B8,"Active",$R$6:R8,"Out of Stock"),""))</f>
        <v/>
      </c>
      <c r="W8" s="19">
        <f>IF(COUNTA(A8:O8)=0,"",IF(A8="","Missing Part ID",IF(COUNTIF($A$6:$A$505,A8)&gt;1,"Duplicate Part ID",IF(COUNTIF('Settings'!$F$4:$F$5,B8)=0,"Invalid Status",IF(C8="","Missing Part Name",IF(COUNTIF('Settings'!$G$4:$G$13,D8)=0,"Invalid Category",IF(COUNTIF('Settings'!$H$4:$H$9,E8)=0,"Invalid Unit",IF(L8="","Missing Unit Cost",IF(M8="","Missing Opening Quantity",IF(N8="","Missing Reorder Point",IF(O8="","Missing Target Stock",IF(O8&lt;N8,"Target Below Reorder Point",IF(P8&lt;0,"Negative On-Hand Quantity","OK")))))))))))))</f>
        <v/>
      </c>
    </row>
    <row r="9">
      <c r="A9" s="23" t="inlineStr">
        <is>
          <t>P-1004</t>
        </is>
      </c>
      <c r="B9" s="23" t="inlineStr">
        <is>
          <t>Active</t>
        </is>
      </c>
      <c r="C9" s="23" t="inlineStr">
        <is>
          <t>12V AGM Battery</t>
        </is>
      </c>
      <c r="D9" s="23" t="inlineStr">
        <is>
          <t>Electrical</t>
        </is>
      </c>
      <c r="E9" s="23" t="inlineStr">
        <is>
          <t>Each</t>
        </is>
      </c>
      <c r="F9" s="23" t="inlineStr">
        <is>
          <t>Interstate</t>
        </is>
      </c>
      <c r="G9" s="23" t="inlineStr">
        <is>
          <t>MTX-49/H8</t>
        </is>
      </c>
      <c r="H9" s="23" t="inlineStr">
        <is>
          <t>Ram ProMaster</t>
        </is>
      </c>
      <c r="I9" s="23" t="inlineStr">
        <is>
          <t>C-01-01</t>
        </is>
      </c>
      <c r="J9" s="23" t="inlineStr">
        <is>
          <t>Interstate Batteries</t>
        </is>
      </c>
      <c r="K9" s="24" t="n">
        <v>2</v>
      </c>
      <c r="L9" s="44" t="n">
        <v>214</v>
      </c>
      <c r="M9" s="45" t="n">
        <v>4</v>
      </c>
      <c r="N9" s="45" t="n">
        <v>2</v>
      </c>
      <c r="O9" s="45" t="n">
        <v>6</v>
      </c>
      <c r="P9" s="46">
        <f>IF(A9="","",IFERROR(M9+SUMIFS('Transactions'!$L$6:$L$505,'Transactions'!$C$6:$C$505,A9),""))</f>
        <v/>
      </c>
      <c r="Q9" s="47">
        <f>IF(A9="","",IFERROR(P9*L9,0))</f>
        <v/>
      </c>
      <c r="R9" s="19">
        <f>IF(A9="","",IF(B9&lt;&gt;"Active","Inactive",IF(P9&lt;=0,"Out of Stock",IF(P9&lt;=N9,"Reorder","OK"))))</f>
        <v/>
      </c>
      <c r="S9" s="46">
        <f>IF(A9="","",IF(B9&lt;&gt;"Active",0,IF(P9&lt;=N9,MAX(O9-P9,0),0)))</f>
        <v/>
      </c>
      <c r="T9" s="47">
        <f>IF(A9="","",IFERROR(S9*L9,0))</f>
        <v/>
      </c>
      <c r="U9" s="48">
        <f>IF(A9="","",IF(COUNTIFS('Transactions'!$C$6:$C$505,A9,'Transactions'!$A$6:$A$505,"&gt;0")=0,"",IFERROR(MAXIFS('Transactions'!$A$6:$A$505,'Transactions'!$C$6:$C$505,A9),"")))</f>
        <v/>
      </c>
      <c r="V9" s="30">
        <f>IF(A9="","",IF(AND(B9="Active",OR(R9="Reorder",R9="Out of Stock")),COUNTIFS($B$6:B9,"Active",$R$6:R9,"Reorder")+COUNTIFS($B$6:B9,"Active",$R$6:R9,"Out of Stock"),""))</f>
        <v/>
      </c>
      <c r="W9" s="19">
        <f>IF(COUNTA(A9:O9)=0,"",IF(A9="","Missing Part ID",IF(COUNTIF($A$6:$A$505,A9)&gt;1,"Duplicate Part ID",IF(COUNTIF('Settings'!$F$4:$F$5,B9)=0,"Invalid Status",IF(C9="","Missing Part Name",IF(COUNTIF('Settings'!$G$4:$G$13,D9)=0,"Invalid Category",IF(COUNTIF('Settings'!$H$4:$H$9,E9)=0,"Invalid Unit",IF(L9="","Missing Unit Cost",IF(M9="","Missing Opening Quantity",IF(N9="","Missing Reorder Point",IF(O9="","Missing Target Stock",IF(O9&lt;N9,"Target Below Reorder Point",IF(P9&lt;0,"Negative On-Hand Quantity","OK")))))))))))))</f>
        <v/>
      </c>
    </row>
    <row r="10">
      <c r="A10" s="23" t="inlineStr">
        <is>
          <t>P-1005</t>
        </is>
      </c>
      <c r="B10" s="23" t="inlineStr">
        <is>
          <t>Active</t>
        </is>
      </c>
      <c r="C10" s="23" t="inlineStr">
        <is>
          <t>DEF Fluid</t>
        </is>
      </c>
      <c r="D10" s="23" t="inlineStr">
        <is>
          <t>Fluids</t>
        </is>
      </c>
      <c r="E10" s="23" t="inlineStr">
        <is>
          <t>Gallon</t>
        </is>
      </c>
      <c r="F10" s="23" t="inlineStr">
        <is>
          <t>BlueDEF</t>
        </is>
      </c>
      <c r="G10" s="23" t="inlineStr">
        <is>
          <t>DEF001</t>
        </is>
      </c>
      <c r="H10" s="23" t="inlineStr">
        <is>
          <t>Diesel Fleet</t>
        </is>
      </c>
      <c r="I10" s="23" t="inlineStr">
        <is>
          <t>D-01-01</t>
        </is>
      </c>
      <c r="J10" s="23" t="inlineStr">
        <is>
          <t>Local Fuel Supplier</t>
        </is>
      </c>
      <c r="K10" s="24" t="n">
        <v>4</v>
      </c>
      <c r="L10" s="44" t="n">
        <v>3.25</v>
      </c>
      <c r="M10" s="45" t="n">
        <v>80</v>
      </c>
      <c r="N10" s="45" t="n">
        <v>30</v>
      </c>
      <c r="O10" s="45" t="n">
        <v>100</v>
      </c>
      <c r="P10" s="46">
        <f>IF(A10="","",IFERROR(M10+SUMIFS('Transactions'!$L$6:$L$505,'Transactions'!$C$6:$C$505,A10),""))</f>
        <v/>
      </c>
      <c r="Q10" s="47">
        <f>IF(A10="","",IFERROR(P10*L10,0))</f>
        <v/>
      </c>
      <c r="R10" s="19">
        <f>IF(A10="","",IF(B10&lt;&gt;"Active","Inactive",IF(P10&lt;=0,"Out of Stock",IF(P10&lt;=N10,"Reorder","OK"))))</f>
        <v/>
      </c>
      <c r="S10" s="46">
        <f>IF(A10="","",IF(B10&lt;&gt;"Active",0,IF(P10&lt;=N10,MAX(O10-P10,0),0)))</f>
        <v/>
      </c>
      <c r="T10" s="47">
        <f>IF(A10="","",IFERROR(S10*L10,0))</f>
        <v/>
      </c>
      <c r="U10" s="48">
        <f>IF(A10="","",IF(COUNTIFS('Transactions'!$C$6:$C$505,A10,'Transactions'!$A$6:$A$505,"&gt;0")=0,"",IFERROR(MAXIFS('Transactions'!$A$6:$A$505,'Transactions'!$C$6:$C$505,A10),"")))</f>
        <v/>
      </c>
      <c r="V10" s="30">
        <f>IF(A10="","",IF(AND(B10="Active",OR(R10="Reorder",R10="Out of Stock")),COUNTIFS($B$6:B10,"Active",$R$6:R10,"Reorder")+COUNTIFS($B$6:B10,"Active",$R$6:R10,"Out of Stock"),""))</f>
        <v/>
      </c>
      <c r="W10" s="19">
        <f>IF(COUNTA(A10:O10)=0,"",IF(A10="","Missing Part ID",IF(COUNTIF($A$6:$A$505,A10)&gt;1,"Duplicate Part ID",IF(COUNTIF('Settings'!$F$4:$F$5,B10)=0,"Invalid Status",IF(C10="","Missing Part Name",IF(COUNTIF('Settings'!$G$4:$G$13,D10)=0,"Invalid Category",IF(COUNTIF('Settings'!$H$4:$H$9,E10)=0,"Invalid Unit",IF(L10="","Missing Unit Cost",IF(M10="","Missing Opening Quantity",IF(N10="","Missing Reorder Point",IF(O10="","Missing Target Stock",IF(O10&lt;N10,"Target Below Reorder Point",IF(P10&lt;0,"Negative On-Hand Quantity","OK")))))))))))))</f>
        <v/>
      </c>
    </row>
    <row r="11">
      <c r="A11" s="23" t="inlineStr">
        <is>
          <t>P-1006</t>
        </is>
      </c>
      <c r="B11" s="23" t="inlineStr">
        <is>
          <t>Active</t>
        </is>
      </c>
      <c r="C11" s="23" t="inlineStr">
        <is>
          <t>Wiper Blade 24 in</t>
        </is>
      </c>
      <c r="D11" s="23" t="inlineStr">
        <is>
          <t>Safety</t>
        </is>
      </c>
      <c r="E11" s="23" t="inlineStr">
        <is>
          <t>Each</t>
        </is>
      </c>
      <c r="F11" s="23" t="inlineStr">
        <is>
          <t>Bosch</t>
        </is>
      </c>
      <c r="G11" s="23" t="inlineStr">
        <is>
          <t>ICON24A</t>
        </is>
      </c>
      <c r="H11" s="23" t="inlineStr">
        <is>
          <t>Mixed Fleet</t>
        </is>
      </c>
      <c r="I11" s="23" t="inlineStr">
        <is>
          <t>A-03-02</t>
        </is>
      </c>
      <c r="J11" s="23" t="inlineStr">
        <is>
          <t>AutoZone Commercial</t>
        </is>
      </c>
      <c r="K11" s="24" t="n">
        <v>2</v>
      </c>
      <c r="L11" s="44" t="n">
        <v>22.5</v>
      </c>
      <c r="M11" s="45" t="n">
        <v>10</v>
      </c>
      <c r="N11" s="45" t="n">
        <v>4</v>
      </c>
      <c r="O11" s="45" t="n">
        <v>12</v>
      </c>
      <c r="P11" s="46">
        <f>IF(A11="","",IFERROR(M11+SUMIFS('Transactions'!$L$6:$L$505,'Transactions'!$C$6:$C$505,A11),""))</f>
        <v/>
      </c>
      <c r="Q11" s="47">
        <f>IF(A11="","",IFERROR(P11*L11,0))</f>
        <v/>
      </c>
      <c r="R11" s="19">
        <f>IF(A11="","",IF(B11&lt;&gt;"Active","Inactive",IF(P11&lt;=0,"Out of Stock",IF(P11&lt;=N11,"Reorder","OK"))))</f>
        <v/>
      </c>
      <c r="S11" s="46">
        <f>IF(A11="","",IF(B11&lt;&gt;"Active",0,IF(P11&lt;=N11,MAX(O11-P11,0),0)))</f>
        <v/>
      </c>
      <c r="T11" s="47">
        <f>IF(A11="","",IFERROR(S11*L11,0))</f>
        <v/>
      </c>
      <c r="U11" s="48">
        <f>IF(A11="","",IF(COUNTIFS('Transactions'!$C$6:$C$505,A11,'Transactions'!$A$6:$A$505,"&gt;0")=0,"",IFERROR(MAXIFS('Transactions'!$A$6:$A$505,'Transactions'!$C$6:$C$505,A11),"")))</f>
        <v/>
      </c>
      <c r="V11" s="30">
        <f>IF(A11="","",IF(AND(B11="Active",OR(R11="Reorder",R11="Out of Stock")),COUNTIFS($B$6:B11,"Active",$R$6:R11,"Reorder")+COUNTIFS($B$6:B11,"Active",$R$6:R11,"Out of Stock"),""))</f>
        <v/>
      </c>
      <c r="W11" s="19">
        <f>IF(COUNTA(A11:O11)=0,"",IF(A11="","Missing Part ID",IF(COUNTIF($A$6:$A$505,A11)&gt;1,"Duplicate Part ID",IF(COUNTIF('Settings'!$F$4:$F$5,B11)=0,"Invalid Status",IF(C11="","Missing Part Name",IF(COUNTIF('Settings'!$G$4:$G$13,D11)=0,"Invalid Category",IF(COUNTIF('Settings'!$H$4:$H$9,E11)=0,"Invalid Unit",IF(L11="","Missing Unit Cost",IF(M11="","Missing Opening Quantity",IF(N11="","Missing Reorder Point",IF(O11="","Missing Target Stock",IF(O11&lt;N11,"Target Below Reorder Point",IF(P11&lt;0,"Negative On-Hand Quantity","OK")))))))))))))</f>
        <v/>
      </c>
    </row>
    <row r="12">
      <c r="A12" s="23" t="inlineStr">
        <is>
          <t>P-1007</t>
        </is>
      </c>
      <c r="B12" s="23" t="inlineStr">
        <is>
          <t>Active</t>
        </is>
      </c>
      <c r="C12" s="23" t="inlineStr">
        <is>
          <t>Serpentine Belt</t>
        </is>
      </c>
      <c r="D12" s="23" t="inlineStr">
        <is>
          <t>Engine</t>
        </is>
      </c>
      <c r="E12" s="23" t="inlineStr">
        <is>
          <t>Each</t>
        </is>
      </c>
      <c r="F12" s="23" t="inlineStr">
        <is>
          <t>Gates</t>
        </is>
      </c>
      <c r="G12" s="23" t="inlineStr">
        <is>
          <t>K060923</t>
        </is>
      </c>
      <c r="H12" s="23" t="inlineStr">
        <is>
          <t>Chevrolet Express 3500</t>
        </is>
      </c>
      <c r="I12" s="23" t="inlineStr">
        <is>
          <t>B-01-03</t>
        </is>
      </c>
      <c r="J12" s="23" t="inlineStr">
        <is>
          <t>FleetPride</t>
        </is>
      </c>
      <c r="K12" s="24" t="n">
        <v>6</v>
      </c>
      <c r="L12" s="44" t="n">
        <v>46.8</v>
      </c>
      <c r="M12" s="45" t="n">
        <v>5</v>
      </c>
      <c r="N12" s="45" t="n">
        <v>2</v>
      </c>
      <c r="O12" s="45" t="n">
        <v>7</v>
      </c>
      <c r="P12" s="46">
        <f>IF(A12="","",IFERROR(M12+SUMIFS('Transactions'!$L$6:$L$505,'Transactions'!$C$6:$C$505,A12),""))</f>
        <v/>
      </c>
      <c r="Q12" s="47">
        <f>IF(A12="","",IFERROR(P12*L12,0))</f>
        <v/>
      </c>
      <c r="R12" s="19">
        <f>IF(A12="","",IF(B12&lt;&gt;"Active","Inactive",IF(P12&lt;=0,"Out of Stock",IF(P12&lt;=N12,"Reorder","OK"))))</f>
        <v/>
      </c>
      <c r="S12" s="46">
        <f>IF(A12="","",IF(B12&lt;&gt;"Active",0,IF(P12&lt;=N12,MAX(O12-P12,0),0)))</f>
        <v/>
      </c>
      <c r="T12" s="47">
        <f>IF(A12="","",IFERROR(S12*L12,0))</f>
        <v/>
      </c>
      <c r="U12" s="48">
        <f>IF(A12="","",IF(COUNTIFS('Transactions'!$C$6:$C$505,A12,'Transactions'!$A$6:$A$505,"&gt;0")=0,"",IFERROR(MAXIFS('Transactions'!$A$6:$A$505,'Transactions'!$C$6:$C$505,A12),"")))</f>
        <v/>
      </c>
      <c r="V12" s="30">
        <f>IF(A12="","",IF(AND(B12="Active",OR(R12="Reorder",R12="Out of Stock")),COUNTIFS($B$6:B12,"Active",$R$6:R12,"Reorder")+COUNTIFS($B$6:B12,"Active",$R$6:R12,"Out of Stock"),""))</f>
        <v/>
      </c>
      <c r="W12" s="19">
        <f>IF(COUNTA(A12:O12)=0,"",IF(A12="","Missing Part ID",IF(COUNTIF($A$6:$A$505,A12)&gt;1,"Duplicate Part ID",IF(COUNTIF('Settings'!$F$4:$F$5,B12)=0,"Invalid Status",IF(C12="","Missing Part Name",IF(COUNTIF('Settings'!$G$4:$G$13,D12)=0,"Invalid Category",IF(COUNTIF('Settings'!$H$4:$H$9,E12)=0,"Invalid Unit",IF(L12="","Missing Unit Cost",IF(M12="","Missing Opening Quantity",IF(N12="","Missing Reorder Point",IF(O12="","Missing Target Stock",IF(O12&lt;N12,"Target Below Reorder Point",IF(P12&lt;0,"Negative On-Hand Quantity","OK")))))))))))))</f>
        <v/>
      </c>
    </row>
    <row r="13">
      <c r="A13" s="23" t="inlineStr">
        <is>
          <t>P-1008</t>
        </is>
      </c>
      <c r="B13" s="23" t="inlineStr">
        <is>
          <t>Active</t>
        </is>
      </c>
      <c r="C13" s="23" t="inlineStr">
        <is>
          <t>Headlamp Bulb H11</t>
        </is>
      </c>
      <c r="D13" s="23" t="inlineStr">
        <is>
          <t>Electrical</t>
        </is>
      </c>
      <c r="E13" s="23" t="inlineStr">
        <is>
          <t>Each</t>
        </is>
      </c>
      <c r="F13" s="23" t="inlineStr">
        <is>
          <t>Sylvania</t>
        </is>
      </c>
      <c r="G13" s="23" t="inlineStr">
        <is>
          <t>H11XV/2</t>
        </is>
      </c>
      <c r="H13" s="23" t="inlineStr">
        <is>
          <t>Mixed Fleet</t>
        </is>
      </c>
      <c r="I13" s="23" t="inlineStr">
        <is>
          <t>C-02-04</t>
        </is>
      </c>
      <c r="J13" s="23" t="inlineStr">
        <is>
          <t>O'Reilly First Call</t>
        </is>
      </c>
      <c r="K13" s="24" t="n">
        <v>2</v>
      </c>
      <c r="L13" s="44" t="n">
        <v>17.99</v>
      </c>
      <c r="M13" s="45" t="n">
        <v>6</v>
      </c>
      <c r="N13" s="45" t="n">
        <v>3</v>
      </c>
      <c r="O13" s="45" t="n">
        <v>10</v>
      </c>
      <c r="P13" s="46">
        <f>IF(A13="","",IFERROR(M13+SUMIFS('Transactions'!$L$6:$L$505,'Transactions'!$C$6:$C$505,A13),""))</f>
        <v/>
      </c>
      <c r="Q13" s="47">
        <f>IF(A13="","",IFERROR(P13*L13,0))</f>
        <v/>
      </c>
      <c r="R13" s="19">
        <f>IF(A13="","",IF(B13&lt;&gt;"Active","Inactive",IF(P13&lt;=0,"Out of Stock",IF(P13&lt;=N13,"Reorder","OK"))))</f>
        <v/>
      </c>
      <c r="S13" s="46">
        <f>IF(A13="","",IF(B13&lt;&gt;"Active",0,IF(P13&lt;=N13,MAX(O13-P13,0),0)))</f>
        <v/>
      </c>
      <c r="T13" s="47">
        <f>IF(A13="","",IFERROR(S13*L13,0))</f>
        <v/>
      </c>
      <c r="U13" s="48">
        <f>IF(A13="","",IF(COUNTIFS('Transactions'!$C$6:$C$505,A13,'Transactions'!$A$6:$A$505,"&gt;0")=0,"",IFERROR(MAXIFS('Transactions'!$A$6:$A$505,'Transactions'!$C$6:$C$505,A13),"")))</f>
        <v/>
      </c>
      <c r="V13" s="30">
        <f>IF(A13="","",IF(AND(B13="Active",OR(R13="Reorder",R13="Out of Stock")),COUNTIFS($B$6:B13,"Active",$R$6:R13,"Reorder")+COUNTIFS($B$6:B13,"Active",$R$6:R13,"Out of Stock"),""))</f>
        <v/>
      </c>
      <c r="W13" s="19">
        <f>IF(COUNTA(A13:O13)=0,"",IF(A13="","Missing Part ID",IF(COUNTIF($A$6:$A$505,A13)&gt;1,"Duplicate Part ID",IF(COUNTIF('Settings'!$F$4:$F$5,B13)=0,"Invalid Status",IF(C13="","Missing Part Name",IF(COUNTIF('Settings'!$G$4:$G$13,D13)=0,"Invalid Category",IF(COUNTIF('Settings'!$H$4:$H$9,E13)=0,"Invalid Unit",IF(L13="","Missing Unit Cost",IF(M13="","Missing Opening Quantity",IF(N13="","Missing Reorder Point",IF(O13="","Missing Target Stock",IF(O13&lt;N13,"Target Below Reorder Point",IF(P13&lt;0,"Negative On-Hand Quantity","OK")))))))))))))</f>
        <v/>
      </c>
    </row>
    <row r="14">
      <c r="A14" s="23" t="inlineStr">
        <is>
          <t>P-1009</t>
        </is>
      </c>
      <c r="B14" s="23" t="inlineStr">
        <is>
          <t>Active</t>
        </is>
      </c>
      <c r="C14" s="23" t="inlineStr">
        <is>
          <t>LT225/75R16 Tire</t>
        </is>
      </c>
      <c r="D14" s="23" t="inlineStr">
        <is>
          <t>Tires</t>
        </is>
      </c>
      <c r="E14" s="23" t="inlineStr">
        <is>
          <t>Each</t>
        </is>
      </c>
      <c r="F14" s="23" t="inlineStr">
        <is>
          <t>Michelin</t>
        </is>
      </c>
      <c r="G14" s="23" t="inlineStr">
        <is>
          <t>AGILIS-CROSSCLIMATE</t>
        </is>
      </c>
      <c r="H14" s="23" t="inlineStr">
        <is>
          <t>Ford Transit 350</t>
        </is>
      </c>
      <c r="I14" s="23" t="inlineStr">
        <is>
          <t>Tire Rack 1</t>
        </is>
      </c>
      <c r="J14" s="23" t="inlineStr">
        <is>
          <t>Michelin Commercial</t>
        </is>
      </c>
      <c r="K14" s="24" t="n">
        <v>10</v>
      </c>
      <c r="L14" s="44" t="n">
        <v>238.5</v>
      </c>
      <c r="M14" s="45" t="n">
        <v>6</v>
      </c>
      <c r="N14" s="45" t="n">
        <v>4</v>
      </c>
      <c r="O14" s="45" t="n">
        <v>12</v>
      </c>
      <c r="P14" s="46">
        <f>IF(A14="","",IFERROR(M14+SUMIFS('Transactions'!$L$6:$L$505,'Transactions'!$C$6:$C$505,A14),""))</f>
        <v/>
      </c>
      <c r="Q14" s="47">
        <f>IF(A14="","",IFERROR(P14*L14,0))</f>
        <v/>
      </c>
      <c r="R14" s="19">
        <f>IF(A14="","",IF(B14&lt;&gt;"Active","Inactive",IF(P14&lt;=0,"Out of Stock",IF(P14&lt;=N14,"Reorder","OK"))))</f>
        <v/>
      </c>
      <c r="S14" s="46">
        <f>IF(A14="","",IF(B14&lt;&gt;"Active",0,IF(P14&lt;=N14,MAX(O14-P14,0),0)))</f>
        <v/>
      </c>
      <c r="T14" s="47">
        <f>IF(A14="","",IFERROR(S14*L14,0))</f>
        <v/>
      </c>
      <c r="U14" s="48">
        <f>IF(A14="","",IF(COUNTIFS('Transactions'!$C$6:$C$505,A14,'Transactions'!$A$6:$A$505,"&gt;0")=0,"",IFERROR(MAXIFS('Transactions'!$A$6:$A$505,'Transactions'!$C$6:$C$505,A14),"")))</f>
        <v/>
      </c>
      <c r="V14" s="30">
        <f>IF(A14="","",IF(AND(B14="Active",OR(R14="Reorder",R14="Out of Stock")),COUNTIFS($B$6:B14,"Active",$R$6:R14,"Reorder")+COUNTIFS($B$6:B14,"Active",$R$6:R14,"Out of Stock"),""))</f>
        <v/>
      </c>
      <c r="W14" s="19">
        <f>IF(COUNTA(A14:O14)=0,"",IF(A14="","Missing Part ID",IF(COUNTIF($A$6:$A$505,A14)&gt;1,"Duplicate Part ID",IF(COUNTIF('Settings'!$F$4:$F$5,B14)=0,"Invalid Status",IF(C14="","Missing Part Name",IF(COUNTIF('Settings'!$G$4:$G$13,D14)=0,"Invalid Category",IF(COUNTIF('Settings'!$H$4:$H$9,E14)=0,"Invalid Unit",IF(L14="","Missing Unit Cost",IF(M14="","Missing Opening Quantity",IF(N14="","Missing Reorder Point",IF(O14="","Missing Target Stock",IF(O14&lt;N14,"Target Below Reorder Point",IF(P14&lt;0,"Negative On-Hand Quantity","OK")))))))))))))</f>
        <v/>
      </c>
    </row>
    <row r="15">
      <c r="A15" s="23" t="inlineStr">
        <is>
          <t>P-1010</t>
        </is>
      </c>
      <c r="B15" s="23" t="inlineStr">
        <is>
          <t>Active</t>
        </is>
      </c>
      <c r="C15" s="23" t="inlineStr">
        <is>
          <t>Coolant 50/50</t>
        </is>
      </c>
      <c r="D15" s="23" t="inlineStr">
        <is>
          <t>Fluids</t>
        </is>
      </c>
      <c r="E15" s="23" t="inlineStr">
        <is>
          <t>Gallon</t>
        </is>
      </c>
      <c r="F15" s="23" t="inlineStr">
        <is>
          <t>Peak</t>
        </is>
      </c>
      <c r="G15" s="23" t="inlineStr">
        <is>
          <t>PKPB53</t>
        </is>
      </c>
      <c r="H15" s="23" t="inlineStr">
        <is>
          <t>Mixed Fleet</t>
        </is>
      </c>
      <c r="I15" s="23" t="inlineStr">
        <is>
          <t>D-01-02</t>
        </is>
      </c>
      <c r="J15" s="23" t="inlineStr">
        <is>
          <t>NAPA Fleet</t>
        </is>
      </c>
      <c r="K15" s="24" t="n">
        <v>3</v>
      </c>
      <c r="L15" s="44" t="n">
        <v>14.75</v>
      </c>
      <c r="M15" s="45" t="n">
        <v>20</v>
      </c>
      <c r="N15" s="45" t="n">
        <v>8</v>
      </c>
      <c r="O15" s="45" t="n">
        <v>24</v>
      </c>
      <c r="P15" s="46">
        <f>IF(A15="","",IFERROR(M15+SUMIFS('Transactions'!$L$6:$L$505,'Transactions'!$C$6:$C$505,A15),""))</f>
        <v/>
      </c>
      <c r="Q15" s="47">
        <f>IF(A15="","",IFERROR(P15*L15,0))</f>
        <v/>
      </c>
      <c r="R15" s="19">
        <f>IF(A15="","",IF(B15&lt;&gt;"Active","Inactive",IF(P15&lt;=0,"Out of Stock",IF(P15&lt;=N15,"Reorder","OK"))))</f>
        <v/>
      </c>
      <c r="S15" s="46">
        <f>IF(A15="","",IF(B15&lt;&gt;"Active",0,IF(P15&lt;=N15,MAX(O15-P15,0),0)))</f>
        <v/>
      </c>
      <c r="T15" s="47">
        <f>IF(A15="","",IFERROR(S15*L15,0))</f>
        <v/>
      </c>
      <c r="U15" s="48">
        <f>IF(A15="","",IF(COUNTIFS('Transactions'!$C$6:$C$505,A15,'Transactions'!$A$6:$A$505,"&gt;0")=0,"",IFERROR(MAXIFS('Transactions'!$A$6:$A$505,'Transactions'!$C$6:$C$505,A15),"")))</f>
        <v/>
      </c>
      <c r="V15" s="30">
        <f>IF(A15="","",IF(AND(B15="Active",OR(R15="Reorder",R15="Out of Stock")),COUNTIFS($B$6:B15,"Active",$R$6:R15,"Reorder")+COUNTIFS($B$6:B15,"Active",$R$6:R15,"Out of Stock"),""))</f>
        <v/>
      </c>
      <c r="W15" s="19">
        <f>IF(COUNTA(A15:O15)=0,"",IF(A15="","Missing Part ID",IF(COUNTIF($A$6:$A$505,A15)&gt;1,"Duplicate Part ID",IF(COUNTIF('Settings'!$F$4:$F$5,B15)=0,"Invalid Status",IF(C15="","Missing Part Name",IF(COUNTIF('Settings'!$G$4:$G$13,D15)=0,"Invalid Category",IF(COUNTIF('Settings'!$H$4:$H$9,E15)=0,"Invalid Unit",IF(L15="","Missing Unit Cost",IF(M15="","Missing Opening Quantity",IF(N15="","Missing Reorder Point",IF(O15="","Missing Target Stock",IF(O15&lt;N15,"Target Below Reorder Point",IF(P15&lt;0,"Negative On-Hand Quantity","OK")))))))))))))</f>
        <v/>
      </c>
    </row>
    <row r="16">
      <c r="A16" s="23" t="n"/>
      <c r="B16" s="23" t="n"/>
      <c r="C16" s="23" t="n"/>
      <c r="D16" s="23" t="n"/>
      <c r="E16" s="23" t="n"/>
      <c r="F16" s="23" t="n"/>
      <c r="G16" s="23" t="n"/>
      <c r="H16" s="23" t="n"/>
      <c r="I16" s="23" t="n"/>
      <c r="J16" s="23" t="n"/>
      <c r="K16" s="24" t="n"/>
      <c r="L16" s="44" t="n"/>
      <c r="M16" s="45" t="n"/>
      <c r="N16" s="45" t="n"/>
      <c r="O16" s="45" t="n"/>
      <c r="P16" s="46">
        <f>IF(A16="","",IFERROR(M16+SUMIFS('Transactions'!$L$6:$L$505,'Transactions'!$C$6:$C$505,A16),""))</f>
        <v/>
      </c>
      <c r="Q16" s="47">
        <f>IF(A16="","",IFERROR(P16*L16,0))</f>
        <v/>
      </c>
      <c r="R16" s="19">
        <f>IF(A16="","",IF(B16&lt;&gt;"Active","Inactive",IF(P16&lt;=0,"Out of Stock",IF(P16&lt;=N16,"Reorder","OK"))))</f>
        <v/>
      </c>
      <c r="S16" s="46">
        <f>IF(A16="","",IF(B16&lt;&gt;"Active",0,IF(P16&lt;=N16,MAX(O16-P16,0),0)))</f>
        <v/>
      </c>
      <c r="T16" s="47">
        <f>IF(A16="","",IFERROR(S16*L16,0))</f>
        <v/>
      </c>
      <c r="U16" s="48">
        <f>IF(A16="","",IF(COUNTIFS('Transactions'!$C$6:$C$505,A16,'Transactions'!$A$6:$A$505,"&gt;0")=0,"",IFERROR(MAXIFS('Transactions'!$A$6:$A$505,'Transactions'!$C$6:$C$505,A16),"")))</f>
        <v/>
      </c>
      <c r="V16" s="30">
        <f>IF(A16="","",IF(AND(B16="Active",OR(R16="Reorder",R16="Out of Stock")),COUNTIFS($B$6:B16,"Active",$R$6:R16,"Reorder")+COUNTIFS($B$6:B16,"Active",$R$6:R16,"Out of Stock"),""))</f>
        <v/>
      </c>
      <c r="W16" s="19">
        <f>IF(COUNTA(A16:O16)=0,"",IF(A16="","Missing Part ID",IF(COUNTIF($A$6:$A$505,A16)&gt;1,"Duplicate Part ID",IF(COUNTIF('Settings'!$F$4:$F$5,B16)=0,"Invalid Status",IF(C16="","Missing Part Name",IF(COUNTIF('Settings'!$G$4:$G$13,D16)=0,"Invalid Category",IF(COUNTIF('Settings'!$H$4:$H$9,E16)=0,"Invalid Unit",IF(L16="","Missing Unit Cost",IF(M16="","Missing Opening Quantity",IF(N16="","Missing Reorder Point",IF(O16="","Missing Target Stock",IF(O16&lt;N16,"Target Below Reorder Point",IF(P16&lt;0,"Negative On-Hand Quantity","OK")))))))))))))</f>
        <v/>
      </c>
    </row>
    <row r="17">
      <c r="A17" s="23" t="n"/>
      <c r="B17" s="23" t="n"/>
      <c r="C17" s="23" t="n"/>
      <c r="D17" s="23" t="n"/>
      <c r="E17" s="23" t="n"/>
      <c r="F17" s="23" t="n"/>
      <c r="G17" s="23" t="n"/>
      <c r="H17" s="23" t="n"/>
      <c r="I17" s="23" t="n"/>
      <c r="J17" s="23" t="n"/>
      <c r="K17" s="24" t="n"/>
      <c r="L17" s="44" t="n"/>
      <c r="M17" s="45" t="n"/>
      <c r="N17" s="45" t="n"/>
      <c r="O17" s="45" t="n"/>
      <c r="P17" s="46">
        <f>IF(A17="","",IFERROR(M17+SUMIFS('Transactions'!$L$6:$L$505,'Transactions'!$C$6:$C$505,A17),""))</f>
        <v/>
      </c>
      <c r="Q17" s="47">
        <f>IF(A17="","",IFERROR(P17*L17,0))</f>
        <v/>
      </c>
      <c r="R17" s="19">
        <f>IF(A17="","",IF(B17&lt;&gt;"Active","Inactive",IF(P17&lt;=0,"Out of Stock",IF(P17&lt;=N17,"Reorder","OK"))))</f>
        <v/>
      </c>
      <c r="S17" s="46">
        <f>IF(A17="","",IF(B17&lt;&gt;"Active",0,IF(P17&lt;=N17,MAX(O17-P17,0),0)))</f>
        <v/>
      </c>
      <c r="T17" s="47">
        <f>IF(A17="","",IFERROR(S17*L17,0))</f>
        <v/>
      </c>
      <c r="U17" s="48">
        <f>IF(A17="","",IF(COUNTIFS('Transactions'!$C$6:$C$505,A17,'Transactions'!$A$6:$A$505,"&gt;0")=0,"",IFERROR(MAXIFS('Transactions'!$A$6:$A$505,'Transactions'!$C$6:$C$505,A17),"")))</f>
        <v/>
      </c>
      <c r="V17" s="30">
        <f>IF(A17="","",IF(AND(B17="Active",OR(R17="Reorder",R17="Out of Stock")),COUNTIFS($B$6:B17,"Active",$R$6:R17,"Reorder")+COUNTIFS($B$6:B17,"Active",$R$6:R17,"Out of Stock"),""))</f>
        <v/>
      </c>
      <c r="W17" s="19">
        <f>IF(COUNTA(A17:O17)=0,"",IF(A17="","Missing Part ID",IF(COUNTIF($A$6:$A$505,A17)&gt;1,"Duplicate Part ID",IF(COUNTIF('Settings'!$F$4:$F$5,B17)=0,"Invalid Status",IF(C17="","Missing Part Name",IF(COUNTIF('Settings'!$G$4:$G$13,D17)=0,"Invalid Category",IF(COUNTIF('Settings'!$H$4:$H$9,E17)=0,"Invalid Unit",IF(L17="","Missing Unit Cost",IF(M17="","Missing Opening Quantity",IF(N17="","Missing Reorder Point",IF(O17="","Missing Target Stock",IF(O17&lt;N17,"Target Below Reorder Point",IF(P17&lt;0,"Negative On-Hand Quantity","OK")))))))))))))</f>
        <v/>
      </c>
    </row>
    <row r="18">
      <c r="A18" s="23" t="n"/>
      <c r="B18" s="23" t="n"/>
      <c r="C18" s="23" t="n"/>
      <c r="D18" s="23" t="n"/>
      <c r="E18" s="23" t="n"/>
      <c r="F18" s="23" t="n"/>
      <c r="G18" s="23" t="n"/>
      <c r="H18" s="23" t="n"/>
      <c r="I18" s="23" t="n"/>
      <c r="J18" s="23" t="n"/>
      <c r="K18" s="24" t="n"/>
      <c r="L18" s="44" t="n"/>
      <c r="M18" s="45" t="n"/>
      <c r="N18" s="45" t="n"/>
      <c r="O18" s="45" t="n"/>
      <c r="P18" s="46">
        <f>IF(A18="","",IFERROR(M18+SUMIFS('Transactions'!$L$6:$L$505,'Transactions'!$C$6:$C$505,A18),""))</f>
        <v/>
      </c>
      <c r="Q18" s="47">
        <f>IF(A18="","",IFERROR(P18*L18,0))</f>
        <v/>
      </c>
      <c r="R18" s="19">
        <f>IF(A18="","",IF(B18&lt;&gt;"Active","Inactive",IF(P18&lt;=0,"Out of Stock",IF(P18&lt;=N18,"Reorder","OK"))))</f>
        <v/>
      </c>
      <c r="S18" s="46">
        <f>IF(A18="","",IF(B18&lt;&gt;"Active",0,IF(P18&lt;=N18,MAX(O18-P18,0),0)))</f>
        <v/>
      </c>
      <c r="T18" s="47">
        <f>IF(A18="","",IFERROR(S18*L18,0))</f>
        <v/>
      </c>
      <c r="U18" s="48">
        <f>IF(A18="","",IF(COUNTIFS('Transactions'!$C$6:$C$505,A18,'Transactions'!$A$6:$A$505,"&gt;0")=0,"",IFERROR(MAXIFS('Transactions'!$A$6:$A$505,'Transactions'!$C$6:$C$505,A18),"")))</f>
        <v/>
      </c>
      <c r="V18" s="30">
        <f>IF(A18="","",IF(AND(B18="Active",OR(R18="Reorder",R18="Out of Stock")),COUNTIFS($B$6:B18,"Active",$R$6:R18,"Reorder")+COUNTIFS($B$6:B18,"Active",$R$6:R18,"Out of Stock"),""))</f>
        <v/>
      </c>
      <c r="W18" s="19">
        <f>IF(COUNTA(A18:O18)=0,"",IF(A18="","Missing Part ID",IF(COUNTIF($A$6:$A$505,A18)&gt;1,"Duplicate Part ID",IF(COUNTIF('Settings'!$F$4:$F$5,B18)=0,"Invalid Status",IF(C18="","Missing Part Name",IF(COUNTIF('Settings'!$G$4:$G$13,D18)=0,"Invalid Category",IF(COUNTIF('Settings'!$H$4:$H$9,E18)=0,"Invalid Unit",IF(L18="","Missing Unit Cost",IF(M18="","Missing Opening Quantity",IF(N18="","Missing Reorder Point",IF(O18="","Missing Target Stock",IF(O18&lt;N18,"Target Below Reorder Point",IF(P18&lt;0,"Negative On-Hand Quantity","OK")))))))))))))</f>
        <v/>
      </c>
    </row>
    <row r="19">
      <c r="A19" s="23" t="n"/>
      <c r="B19" s="23" t="n"/>
      <c r="C19" s="23" t="n"/>
      <c r="D19" s="23" t="n"/>
      <c r="E19" s="23" t="n"/>
      <c r="F19" s="23" t="n"/>
      <c r="G19" s="23" t="n"/>
      <c r="H19" s="23" t="n"/>
      <c r="I19" s="23" t="n"/>
      <c r="J19" s="23" t="n"/>
      <c r="K19" s="24" t="n"/>
      <c r="L19" s="44" t="n"/>
      <c r="M19" s="45" t="n"/>
      <c r="N19" s="45" t="n"/>
      <c r="O19" s="45" t="n"/>
      <c r="P19" s="46">
        <f>IF(A19="","",IFERROR(M19+SUMIFS('Transactions'!$L$6:$L$505,'Transactions'!$C$6:$C$505,A19),""))</f>
        <v/>
      </c>
      <c r="Q19" s="47">
        <f>IF(A19="","",IFERROR(P19*L19,0))</f>
        <v/>
      </c>
      <c r="R19" s="19">
        <f>IF(A19="","",IF(B19&lt;&gt;"Active","Inactive",IF(P19&lt;=0,"Out of Stock",IF(P19&lt;=N19,"Reorder","OK"))))</f>
        <v/>
      </c>
      <c r="S19" s="46">
        <f>IF(A19="","",IF(B19&lt;&gt;"Active",0,IF(P19&lt;=N19,MAX(O19-P19,0),0)))</f>
        <v/>
      </c>
      <c r="T19" s="47">
        <f>IF(A19="","",IFERROR(S19*L19,0))</f>
        <v/>
      </c>
      <c r="U19" s="48">
        <f>IF(A19="","",IF(COUNTIFS('Transactions'!$C$6:$C$505,A19,'Transactions'!$A$6:$A$505,"&gt;0")=0,"",IFERROR(MAXIFS('Transactions'!$A$6:$A$505,'Transactions'!$C$6:$C$505,A19),"")))</f>
        <v/>
      </c>
      <c r="V19" s="30">
        <f>IF(A19="","",IF(AND(B19="Active",OR(R19="Reorder",R19="Out of Stock")),COUNTIFS($B$6:B19,"Active",$R$6:R19,"Reorder")+COUNTIFS($B$6:B19,"Active",$R$6:R19,"Out of Stock"),""))</f>
        <v/>
      </c>
      <c r="W19" s="19">
        <f>IF(COUNTA(A19:O19)=0,"",IF(A19="","Missing Part ID",IF(COUNTIF($A$6:$A$505,A19)&gt;1,"Duplicate Part ID",IF(COUNTIF('Settings'!$F$4:$F$5,B19)=0,"Invalid Status",IF(C19="","Missing Part Name",IF(COUNTIF('Settings'!$G$4:$G$13,D19)=0,"Invalid Category",IF(COUNTIF('Settings'!$H$4:$H$9,E19)=0,"Invalid Unit",IF(L19="","Missing Unit Cost",IF(M19="","Missing Opening Quantity",IF(N19="","Missing Reorder Point",IF(O19="","Missing Target Stock",IF(O19&lt;N19,"Target Below Reorder Point",IF(P19&lt;0,"Negative On-Hand Quantity","OK")))))))))))))</f>
        <v/>
      </c>
    </row>
    <row r="20">
      <c r="A20" s="23" t="n"/>
      <c r="B20" s="23" t="n"/>
      <c r="C20" s="23" t="n"/>
      <c r="D20" s="23" t="n"/>
      <c r="E20" s="23" t="n"/>
      <c r="F20" s="23" t="n"/>
      <c r="G20" s="23" t="n"/>
      <c r="H20" s="23" t="n"/>
      <c r="I20" s="23" t="n"/>
      <c r="J20" s="23" t="n"/>
      <c r="K20" s="24" t="n"/>
      <c r="L20" s="44" t="n"/>
      <c r="M20" s="45" t="n"/>
      <c r="N20" s="45" t="n"/>
      <c r="O20" s="45" t="n"/>
      <c r="P20" s="46">
        <f>IF(A20="","",IFERROR(M20+SUMIFS('Transactions'!$L$6:$L$505,'Transactions'!$C$6:$C$505,A20),""))</f>
        <v/>
      </c>
      <c r="Q20" s="47">
        <f>IF(A20="","",IFERROR(P20*L20,0))</f>
        <v/>
      </c>
      <c r="R20" s="19">
        <f>IF(A20="","",IF(B20&lt;&gt;"Active","Inactive",IF(P20&lt;=0,"Out of Stock",IF(P20&lt;=N20,"Reorder","OK"))))</f>
        <v/>
      </c>
      <c r="S20" s="46">
        <f>IF(A20="","",IF(B20&lt;&gt;"Active",0,IF(P20&lt;=N20,MAX(O20-P20,0),0)))</f>
        <v/>
      </c>
      <c r="T20" s="47">
        <f>IF(A20="","",IFERROR(S20*L20,0))</f>
        <v/>
      </c>
      <c r="U20" s="48">
        <f>IF(A20="","",IF(COUNTIFS('Transactions'!$C$6:$C$505,A20,'Transactions'!$A$6:$A$505,"&gt;0")=0,"",IFERROR(MAXIFS('Transactions'!$A$6:$A$505,'Transactions'!$C$6:$C$505,A20),"")))</f>
        <v/>
      </c>
      <c r="V20" s="30">
        <f>IF(A20="","",IF(AND(B20="Active",OR(R20="Reorder",R20="Out of Stock")),COUNTIFS($B$6:B20,"Active",$R$6:R20,"Reorder")+COUNTIFS($B$6:B20,"Active",$R$6:R20,"Out of Stock"),""))</f>
        <v/>
      </c>
      <c r="W20" s="19">
        <f>IF(COUNTA(A20:O20)=0,"",IF(A20="","Missing Part ID",IF(COUNTIF($A$6:$A$505,A20)&gt;1,"Duplicate Part ID",IF(COUNTIF('Settings'!$F$4:$F$5,B20)=0,"Invalid Status",IF(C20="","Missing Part Name",IF(COUNTIF('Settings'!$G$4:$G$13,D20)=0,"Invalid Category",IF(COUNTIF('Settings'!$H$4:$H$9,E20)=0,"Invalid Unit",IF(L20="","Missing Unit Cost",IF(M20="","Missing Opening Quantity",IF(N20="","Missing Reorder Point",IF(O20="","Missing Target Stock",IF(O20&lt;N20,"Target Below Reorder Point",IF(P20&lt;0,"Negative On-Hand Quantity","OK")))))))))))))</f>
        <v/>
      </c>
    </row>
    <row r="21">
      <c r="A21" s="23" t="n"/>
      <c r="B21" s="23" t="n"/>
      <c r="C21" s="23" t="n"/>
      <c r="D21" s="23" t="n"/>
      <c r="E21" s="23" t="n"/>
      <c r="F21" s="23" t="n"/>
      <c r="G21" s="23" t="n"/>
      <c r="H21" s="23" t="n"/>
      <c r="I21" s="23" t="n"/>
      <c r="J21" s="23" t="n"/>
      <c r="K21" s="24" t="n"/>
      <c r="L21" s="44" t="n"/>
      <c r="M21" s="45" t="n"/>
      <c r="N21" s="45" t="n"/>
      <c r="O21" s="45" t="n"/>
      <c r="P21" s="46">
        <f>IF(A21="","",IFERROR(M21+SUMIFS('Transactions'!$L$6:$L$505,'Transactions'!$C$6:$C$505,A21),""))</f>
        <v/>
      </c>
      <c r="Q21" s="47">
        <f>IF(A21="","",IFERROR(P21*L21,0))</f>
        <v/>
      </c>
      <c r="R21" s="19">
        <f>IF(A21="","",IF(B21&lt;&gt;"Active","Inactive",IF(P21&lt;=0,"Out of Stock",IF(P21&lt;=N21,"Reorder","OK"))))</f>
        <v/>
      </c>
      <c r="S21" s="46">
        <f>IF(A21="","",IF(B21&lt;&gt;"Active",0,IF(P21&lt;=N21,MAX(O21-P21,0),0)))</f>
        <v/>
      </c>
      <c r="T21" s="47">
        <f>IF(A21="","",IFERROR(S21*L21,0))</f>
        <v/>
      </c>
      <c r="U21" s="48">
        <f>IF(A21="","",IF(COUNTIFS('Transactions'!$C$6:$C$505,A21,'Transactions'!$A$6:$A$505,"&gt;0")=0,"",IFERROR(MAXIFS('Transactions'!$A$6:$A$505,'Transactions'!$C$6:$C$505,A21),"")))</f>
        <v/>
      </c>
      <c r="V21" s="30">
        <f>IF(A21="","",IF(AND(B21="Active",OR(R21="Reorder",R21="Out of Stock")),COUNTIFS($B$6:B21,"Active",$R$6:R21,"Reorder")+COUNTIFS($B$6:B21,"Active",$R$6:R21,"Out of Stock"),""))</f>
        <v/>
      </c>
      <c r="W21" s="19">
        <f>IF(COUNTA(A21:O21)=0,"",IF(A21="","Missing Part ID",IF(COUNTIF($A$6:$A$505,A21)&gt;1,"Duplicate Part ID",IF(COUNTIF('Settings'!$F$4:$F$5,B21)=0,"Invalid Status",IF(C21="","Missing Part Name",IF(COUNTIF('Settings'!$G$4:$G$13,D21)=0,"Invalid Category",IF(COUNTIF('Settings'!$H$4:$H$9,E21)=0,"Invalid Unit",IF(L21="","Missing Unit Cost",IF(M21="","Missing Opening Quantity",IF(N21="","Missing Reorder Point",IF(O21="","Missing Target Stock",IF(O21&lt;N21,"Target Below Reorder Point",IF(P21&lt;0,"Negative On-Hand Quantity","OK")))))))))))))</f>
        <v/>
      </c>
    </row>
    <row r="22">
      <c r="A22" s="23" t="n"/>
      <c r="B22" s="23" t="n"/>
      <c r="C22" s="23" t="n"/>
      <c r="D22" s="23" t="n"/>
      <c r="E22" s="23" t="n"/>
      <c r="F22" s="23" t="n"/>
      <c r="G22" s="23" t="n"/>
      <c r="H22" s="23" t="n"/>
      <c r="I22" s="23" t="n"/>
      <c r="J22" s="23" t="n"/>
      <c r="K22" s="24" t="n"/>
      <c r="L22" s="44" t="n"/>
      <c r="M22" s="45" t="n"/>
      <c r="N22" s="45" t="n"/>
      <c r="O22" s="45" t="n"/>
      <c r="P22" s="46">
        <f>IF(A22="","",IFERROR(M22+SUMIFS('Transactions'!$L$6:$L$505,'Transactions'!$C$6:$C$505,A22),""))</f>
        <v/>
      </c>
      <c r="Q22" s="47">
        <f>IF(A22="","",IFERROR(P22*L22,0))</f>
        <v/>
      </c>
      <c r="R22" s="19">
        <f>IF(A22="","",IF(B22&lt;&gt;"Active","Inactive",IF(P22&lt;=0,"Out of Stock",IF(P22&lt;=N22,"Reorder","OK"))))</f>
        <v/>
      </c>
      <c r="S22" s="46">
        <f>IF(A22="","",IF(B22&lt;&gt;"Active",0,IF(P22&lt;=N22,MAX(O22-P22,0),0)))</f>
        <v/>
      </c>
      <c r="T22" s="47">
        <f>IF(A22="","",IFERROR(S22*L22,0))</f>
        <v/>
      </c>
      <c r="U22" s="48">
        <f>IF(A22="","",IF(COUNTIFS('Transactions'!$C$6:$C$505,A22,'Transactions'!$A$6:$A$505,"&gt;0")=0,"",IFERROR(MAXIFS('Transactions'!$A$6:$A$505,'Transactions'!$C$6:$C$505,A22),"")))</f>
        <v/>
      </c>
      <c r="V22" s="30">
        <f>IF(A22="","",IF(AND(B22="Active",OR(R22="Reorder",R22="Out of Stock")),COUNTIFS($B$6:B22,"Active",$R$6:R22,"Reorder")+COUNTIFS($B$6:B22,"Active",$R$6:R22,"Out of Stock"),""))</f>
        <v/>
      </c>
      <c r="W22" s="19">
        <f>IF(COUNTA(A22:O22)=0,"",IF(A22="","Missing Part ID",IF(COUNTIF($A$6:$A$505,A22)&gt;1,"Duplicate Part ID",IF(COUNTIF('Settings'!$F$4:$F$5,B22)=0,"Invalid Status",IF(C22="","Missing Part Name",IF(COUNTIF('Settings'!$G$4:$G$13,D22)=0,"Invalid Category",IF(COUNTIF('Settings'!$H$4:$H$9,E22)=0,"Invalid Unit",IF(L22="","Missing Unit Cost",IF(M22="","Missing Opening Quantity",IF(N22="","Missing Reorder Point",IF(O22="","Missing Target Stock",IF(O22&lt;N22,"Target Below Reorder Point",IF(P22&lt;0,"Negative On-Hand Quantity","OK")))))))))))))</f>
        <v/>
      </c>
    </row>
    <row r="23">
      <c r="A23" s="23" t="n"/>
      <c r="B23" s="23" t="n"/>
      <c r="C23" s="23" t="n"/>
      <c r="D23" s="23" t="n"/>
      <c r="E23" s="23" t="n"/>
      <c r="F23" s="23" t="n"/>
      <c r="G23" s="23" t="n"/>
      <c r="H23" s="23" t="n"/>
      <c r="I23" s="23" t="n"/>
      <c r="J23" s="23" t="n"/>
      <c r="K23" s="24" t="n"/>
      <c r="L23" s="44" t="n"/>
      <c r="M23" s="45" t="n"/>
      <c r="N23" s="45" t="n"/>
      <c r="O23" s="45" t="n"/>
      <c r="P23" s="46">
        <f>IF(A23="","",IFERROR(M23+SUMIFS('Transactions'!$L$6:$L$505,'Transactions'!$C$6:$C$505,A23),""))</f>
        <v/>
      </c>
      <c r="Q23" s="47">
        <f>IF(A23="","",IFERROR(P23*L23,0))</f>
        <v/>
      </c>
      <c r="R23" s="19">
        <f>IF(A23="","",IF(B23&lt;&gt;"Active","Inactive",IF(P23&lt;=0,"Out of Stock",IF(P23&lt;=N23,"Reorder","OK"))))</f>
        <v/>
      </c>
      <c r="S23" s="46">
        <f>IF(A23="","",IF(B23&lt;&gt;"Active",0,IF(P23&lt;=N23,MAX(O23-P23,0),0)))</f>
        <v/>
      </c>
      <c r="T23" s="47">
        <f>IF(A23="","",IFERROR(S23*L23,0))</f>
        <v/>
      </c>
      <c r="U23" s="48">
        <f>IF(A23="","",IF(COUNTIFS('Transactions'!$C$6:$C$505,A23,'Transactions'!$A$6:$A$505,"&gt;0")=0,"",IFERROR(MAXIFS('Transactions'!$A$6:$A$505,'Transactions'!$C$6:$C$505,A23),"")))</f>
        <v/>
      </c>
      <c r="V23" s="30">
        <f>IF(A23="","",IF(AND(B23="Active",OR(R23="Reorder",R23="Out of Stock")),COUNTIFS($B$6:B23,"Active",$R$6:R23,"Reorder")+COUNTIFS($B$6:B23,"Active",$R$6:R23,"Out of Stock"),""))</f>
        <v/>
      </c>
      <c r="W23" s="19">
        <f>IF(COUNTA(A23:O23)=0,"",IF(A23="","Missing Part ID",IF(COUNTIF($A$6:$A$505,A23)&gt;1,"Duplicate Part ID",IF(COUNTIF('Settings'!$F$4:$F$5,B23)=0,"Invalid Status",IF(C23="","Missing Part Name",IF(COUNTIF('Settings'!$G$4:$G$13,D23)=0,"Invalid Category",IF(COUNTIF('Settings'!$H$4:$H$9,E23)=0,"Invalid Unit",IF(L23="","Missing Unit Cost",IF(M23="","Missing Opening Quantity",IF(N23="","Missing Reorder Point",IF(O23="","Missing Target Stock",IF(O23&lt;N23,"Target Below Reorder Point",IF(P23&lt;0,"Negative On-Hand Quantity","OK")))))))))))))</f>
        <v/>
      </c>
    </row>
    <row r="24">
      <c r="A24" s="23" t="n"/>
      <c r="B24" s="23" t="n"/>
      <c r="C24" s="23" t="n"/>
      <c r="D24" s="23" t="n"/>
      <c r="E24" s="23" t="n"/>
      <c r="F24" s="23" t="n"/>
      <c r="G24" s="23" t="n"/>
      <c r="H24" s="23" t="n"/>
      <c r="I24" s="23" t="n"/>
      <c r="J24" s="23" t="n"/>
      <c r="K24" s="24" t="n"/>
      <c r="L24" s="44" t="n"/>
      <c r="M24" s="45" t="n"/>
      <c r="N24" s="45" t="n"/>
      <c r="O24" s="45" t="n"/>
      <c r="P24" s="46">
        <f>IF(A24="","",IFERROR(M24+SUMIFS('Transactions'!$L$6:$L$505,'Transactions'!$C$6:$C$505,A24),""))</f>
        <v/>
      </c>
      <c r="Q24" s="47">
        <f>IF(A24="","",IFERROR(P24*L24,0))</f>
        <v/>
      </c>
      <c r="R24" s="19">
        <f>IF(A24="","",IF(B24&lt;&gt;"Active","Inactive",IF(P24&lt;=0,"Out of Stock",IF(P24&lt;=N24,"Reorder","OK"))))</f>
        <v/>
      </c>
      <c r="S24" s="46">
        <f>IF(A24="","",IF(B24&lt;&gt;"Active",0,IF(P24&lt;=N24,MAX(O24-P24,0),0)))</f>
        <v/>
      </c>
      <c r="T24" s="47">
        <f>IF(A24="","",IFERROR(S24*L24,0))</f>
        <v/>
      </c>
      <c r="U24" s="48">
        <f>IF(A24="","",IF(COUNTIFS('Transactions'!$C$6:$C$505,A24,'Transactions'!$A$6:$A$505,"&gt;0")=0,"",IFERROR(MAXIFS('Transactions'!$A$6:$A$505,'Transactions'!$C$6:$C$505,A24),"")))</f>
        <v/>
      </c>
      <c r="V24" s="30">
        <f>IF(A24="","",IF(AND(B24="Active",OR(R24="Reorder",R24="Out of Stock")),COUNTIFS($B$6:B24,"Active",$R$6:R24,"Reorder")+COUNTIFS($B$6:B24,"Active",$R$6:R24,"Out of Stock"),""))</f>
        <v/>
      </c>
      <c r="W24" s="19">
        <f>IF(COUNTA(A24:O24)=0,"",IF(A24="","Missing Part ID",IF(COUNTIF($A$6:$A$505,A24)&gt;1,"Duplicate Part ID",IF(COUNTIF('Settings'!$F$4:$F$5,B24)=0,"Invalid Status",IF(C24="","Missing Part Name",IF(COUNTIF('Settings'!$G$4:$G$13,D24)=0,"Invalid Category",IF(COUNTIF('Settings'!$H$4:$H$9,E24)=0,"Invalid Unit",IF(L24="","Missing Unit Cost",IF(M24="","Missing Opening Quantity",IF(N24="","Missing Reorder Point",IF(O24="","Missing Target Stock",IF(O24&lt;N24,"Target Below Reorder Point",IF(P24&lt;0,"Negative On-Hand Quantity","OK")))))))))))))</f>
        <v/>
      </c>
    </row>
    <row r="25">
      <c r="A25" s="23" t="n"/>
      <c r="B25" s="23" t="n"/>
      <c r="C25" s="23" t="n"/>
      <c r="D25" s="23" t="n"/>
      <c r="E25" s="23" t="n"/>
      <c r="F25" s="23" t="n"/>
      <c r="G25" s="23" t="n"/>
      <c r="H25" s="23" t="n"/>
      <c r="I25" s="23" t="n"/>
      <c r="J25" s="23" t="n"/>
      <c r="K25" s="24" t="n"/>
      <c r="L25" s="44" t="n"/>
      <c r="M25" s="45" t="n"/>
      <c r="N25" s="45" t="n"/>
      <c r="O25" s="45" t="n"/>
      <c r="P25" s="46">
        <f>IF(A25="","",IFERROR(M25+SUMIFS('Transactions'!$L$6:$L$505,'Transactions'!$C$6:$C$505,A25),""))</f>
        <v/>
      </c>
      <c r="Q25" s="47">
        <f>IF(A25="","",IFERROR(P25*L25,0))</f>
        <v/>
      </c>
      <c r="R25" s="19">
        <f>IF(A25="","",IF(B25&lt;&gt;"Active","Inactive",IF(P25&lt;=0,"Out of Stock",IF(P25&lt;=N25,"Reorder","OK"))))</f>
        <v/>
      </c>
      <c r="S25" s="46">
        <f>IF(A25="","",IF(B25&lt;&gt;"Active",0,IF(P25&lt;=N25,MAX(O25-P25,0),0)))</f>
        <v/>
      </c>
      <c r="T25" s="47">
        <f>IF(A25="","",IFERROR(S25*L25,0))</f>
        <v/>
      </c>
      <c r="U25" s="48">
        <f>IF(A25="","",IF(COUNTIFS('Transactions'!$C$6:$C$505,A25,'Transactions'!$A$6:$A$505,"&gt;0")=0,"",IFERROR(MAXIFS('Transactions'!$A$6:$A$505,'Transactions'!$C$6:$C$505,A25),"")))</f>
        <v/>
      </c>
      <c r="V25" s="30">
        <f>IF(A25="","",IF(AND(B25="Active",OR(R25="Reorder",R25="Out of Stock")),COUNTIFS($B$6:B25,"Active",$R$6:R25,"Reorder")+COUNTIFS($B$6:B25,"Active",$R$6:R25,"Out of Stock"),""))</f>
        <v/>
      </c>
      <c r="W25" s="19">
        <f>IF(COUNTA(A25:O25)=0,"",IF(A25="","Missing Part ID",IF(COUNTIF($A$6:$A$505,A25)&gt;1,"Duplicate Part ID",IF(COUNTIF('Settings'!$F$4:$F$5,B25)=0,"Invalid Status",IF(C25="","Missing Part Name",IF(COUNTIF('Settings'!$G$4:$G$13,D25)=0,"Invalid Category",IF(COUNTIF('Settings'!$H$4:$H$9,E25)=0,"Invalid Unit",IF(L25="","Missing Unit Cost",IF(M25="","Missing Opening Quantity",IF(N25="","Missing Reorder Point",IF(O25="","Missing Target Stock",IF(O25&lt;N25,"Target Below Reorder Point",IF(P25&lt;0,"Negative On-Hand Quantity","OK")))))))))))))</f>
        <v/>
      </c>
    </row>
    <row r="26">
      <c r="A26" s="23" t="n"/>
      <c r="B26" s="23" t="n"/>
      <c r="C26" s="23" t="n"/>
      <c r="D26" s="23" t="n"/>
      <c r="E26" s="23" t="n"/>
      <c r="F26" s="23" t="n"/>
      <c r="G26" s="23" t="n"/>
      <c r="H26" s="23" t="n"/>
      <c r="I26" s="23" t="n"/>
      <c r="J26" s="23" t="n"/>
      <c r="K26" s="24" t="n"/>
      <c r="L26" s="44" t="n"/>
      <c r="M26" s="45" t="n"/>
      <c r="N26" s="45" t="n"/>
      <c r="O26" s="45" t="n"/>
      <c r="P26" s="46">
        <f>IF(A26="","",IFERROR(M26+SUMIFS('Transactions'!$L$6:$L$505,'Transactions'!$C$6:$C$505,A26),""))</f>
        <v/>
      </c>
      <c r="Q26" s="47">
        <f>IF(A26="","",IFERROR(P26*L26,0))</f>
        <v/>
      </c>
      <c r="R26" s="19">
        <f>IF(A26="","",IF(B26&lt;&gt;"Active","Inactive",IF(P26&lt;=0,"Out of Stock",IF(P26&lt;=N26,"Reorder","OK"))))</f>
        <v/>
      </c>
      <c r="S26" s="46">
        <f>IF(A26="","",IF(B26&lt;&gt;"Active",0,IF(P26&lt;=N26,MAX(O26-P26,0),0)))</f>
        <v/>
      </c>
      <c r="T26" s="47">
        <f>IF(A26="","",IFERROR(S26*L26,0))</f>
        <v/>
      </c>
      <c r="U26" s="48">
        <f>IF(A26="","",IF(COUNTIFS('Transactions'!$C$6:$C$505,A26,'Transactions'!$A$6:$A$505,"&gt;0")=0,"",IFERROR(MAXIFS('Transactions'!$A$6:$A$505,'Transactions'!$C$6:$C$505,A26),"")))</f>
        <v/>
      </c>
      <c r="V26" s="30">
        <f>IF(A26="","",IF(AND(B26="Active",OR(R26="Reorder",R26="Out of Stock")),COUNTIFS($B$6:B26,"Active",$R$6:R26,"Reorder")+COUNTIFS($B$6:B26,"Active",$R$6:R26,"Out of Stock"),""))</f>
        <v/>
      </c>
      <c r="W26" s="19">
        <f>IF(COUNTA(A26:O26)=0,"",IF(A26="","Missing Part ID",IF(COUNTIF($A$6:$A$505,A26)&gt;1,"Duplicate Part ID",IF(COUNTIF('Settings'!$F$4:$F$5,B26)=0,"Invalid Status",IF(C26="","Missing Part Name",IF(COUNTIF('Settings'!$G$4:$G$13,D26)=0,"Invalid Category",IF(COUNTIF('Settings'!$H$4:$H$9,E26)=0,"Invalid Unit",IF(L26="","Missing Unit Cost",IF(M26="","Missing Opening Quantity",IF(N26="","Missing Reorder Point",IF(O26="","Missing Target Stock",IF(O26&lt;N26,"Target Below Reorder Point",IF(P26&lt;0,"Negative On-Hand Quantity","OK")))))))))))))</f>
        <v/>
      </c>
    </row>
    <row r="27">
      <c r="A27" s="23" t="n"/>
      <c r="B27" s="23" t="n"/>
      <c r="C27" s="23" t="n"/>
      <c r="D27" s="23" t="n"/>
      <c r="E27" s="23" t="n"/>
      <c r="F27" s="23" t="n"/>
      <c r="G27" s="23" t="n"/>
      <c r="H27" s="23" t="n"/>
      <c r="I27" s="23" t="n"/>
      <c r="J27" s="23" t="n"/>
      <c r="K27" s="24" t="n"/>
      <c r="L27" s="44" t="n"/>
      <c r="M27" s="45" t="n"/>
      <c r="N27" s="45" t="n"/>
      <c r="O27" s="45" t="n"/>
      <c r="P27" s="46">
        <f>IF(A27="","",IFERROR(M27+SUMIFS('Transactions'!$L$6:$L$505,'Transactions'!$C$6:$C$505,A27),""))</f>
        <v/>
      </c>
      <c r="Q27" s="47">
        <f>IF(A27="","",IFERROR(P27*L27,0))</f>
        <v/>
      </c>
      <c r="R27" s="19">
        <f>IF(A27="","",IF(B27&lt;&gt;"Active","Inactive",IF(P27&lt;=0,"Out of Stock",IF(P27&lt;=N27,"Reorder","OK"))))</f>
        <v/>
      </c>
      <c r="S27" s="46">
        <f>IF(A27="","",IF(B27&lt;&gt;"Active",0,IF(P27&lt;=N27,MAX(O27-P27,0),0)))</f>
        <v/>
      </c>
      <c r="T27" s="47">
        <f>IF(A27="","",IFERROR(S27*L27,0))</f>
        <v/>
      </c>
      <c r="U27" s="48">
        <f>IF(A27="","",IF(COUNTIFS('Transactions'!$C$6:$C$505,A27,'Transactions'!$A$6:$A$505,"&gt;0")=0,"",IFERROR(MAXIFS('Transactions'!$A$6:$A$505,'Transactions'!$C$6:$C$505,A27),"")))</f>
        <v/>
      </c>
      <c r="V27" s="30">
        <f>IF(A27="","",IF(AND(B27="Active",OR(R27="Reorder",R27="Out of Stock")),COUNTIFS($B$6:B27,"Active",$R$6:R27,"Reorder")+COUNTIFS($B$6:B27,"Active",$R$6:R27,"Out of Stock"),""))</f>
        <v/>
      </c>
      <c r="W27" s="19">
        <f>IF(COUNTA(A27:O27)=0,"",IF(A27="","Missing Part ID",IF(COUNTIF($A$6:$A$505,A27)&gt;1,"Duplicate Part ID",IF(COUNTIF('Settings'!$F$4:$F$5,B27)=0,"Invalid Status",IF(C27="","Missing Part Name",IF(COUNTIF('Settings'!$G$4:$G$13,D27)=0,"Invalid Category",IF(COUNTIF('Settings'!$H$4:$H$9,E27)=0,"Invalid Unit",IF(L27="","Missing Unit Cost",IF(M27="","Missing Opening Quantity",IF(N27="","Missing Reorder Point",IF(O27="","Missing Target Stock",IF(O27&lt;N27,"Target Below Reorder Point",IF(P27&lt;0,"Negative On-Hand Quantity","OK")))))))))))))</f>
        <v/>
      </c>
    </row>
    <row r="28">
      <c r="A28" s="23" t="n"/>
      <c r="B28" s="23" t="n"/>
      <c r="C28" s="23" t="n"/>
      <c r="D28" s="23" t="n"/>
      <c r="E28" s="23" t="n"/>
      <c r="F28" s="23" t="n"/>
      <c r="G28" s="23" t="n"/>
      <c r="H28" s="23" t="n"/>
      <c r="I28" s="23" t="n"/>
      <c r="J28" s="23" t="n"/>
      <c r="K28" s="24" t="n"/>
      <c r="L28" s="44" t="n"/>
      <c r="M28" s="45" t="n"/>
      <c r="N28" s="45" t="n"/>
      <c r="O28" s="45" t="n"/>
      <c r="P28" s="46">
        <f>IF(A28="","",IFERROR(M28+SUMIFS('Transactions'!$L$6:$L$505,'Transactions'!$C$6:$C$505,A28),""))</f>
        <v/>
      </c>
      <c r="Q28" s="47">
        <f>IF(A28="","",IFERROR(P28*L28,0))</f>
        <v/>
      </c>
      <c r="R28" s="19">
        <f>IF(A28="","",IF(B28&lt;&gt;"Active","Inactive",IF(P28&lt;=0,"Out of Stock",IF(P28&lt;=N28,"Reorder","OK"))))</f>
        <v/>
      </c>
      <c r="S28" s="46">
        <f>IF(A28="","",IF(B28&lt;&gt;"Active",0,IF(P28&lt;=N28,MAX(O28-P28,0),0)))</f>
        <v/>
      </c>
      <c r="T28" s="47">
        <f>IF(A28="","",IFERROR(S28*L28,0))</f>
        <v/>
      </c>
      <c r="U28" s="48">
        <f>IF(A28="","",IF(COUNTIFS('Transactions'!$C$6:$C$505,A28,'Transactions'!$A$6:$A$505,"&gt;0")=0,"",IFERROR(MAXIFS('Transactions'!$A$6:$A$505,'Transactions'!$C$6:$C$505,A28),"")))</f>
        <v/>
      </c>
      <c r="V28" s="30">
        <f>IF(A28="","",IF(AND(B28="Active",OR(R28="Reorder",R28="Out of Stock")),COUNTIFS($B$6:B28,"Active",$R$6:R28,"Reorder")+COUNTIFS($B$6:B28,"Active",$R$6:R28,"Out of Stock"),""))</f>
        <v/>
      </c>
      <c r="W28" s="19">
        <f>IF(COUNTA(A28:O28)=0,"",IF(A28="","Missing Part ID",IF(COUNTIF($A$6:$A$505,A28)&gt;1,"Duplicate Part ID",IF(COUNTIF('Settings'!$F$4:$F$5,B28)=0,"Invalid Status",IF(C28="","Missing Part Name",IF(COUNTIF('Settings'!$G$4:$G$13,D28)=0,"Invalid Category",IF(COUNTIF('Settings'!$H$4:$H$9,E28)=0,"Invalid Unit",IF(L28="","Missing Unit Cost",IF(M28="","Missing Opening Quantity",IF(N28="","Missing Reorder Point",IF(O28="","Missing Target Stock",IF(O28&lt;N28,"Target Below Reorder Point",IF(P28&lt;0,"Negative On-Hand Quantity","OK")))))))))))))</f>
        <v/>
      </c>
    </row>
    <row r="29">
      <c r="A29" s="23" t="n"/>
      <c r="B29" s="23" t="n"/>
      <c r="C29" s="23" t="n"/>
      <c r="D29" s="23" t="n"/>
      <c r="E29" s="23" t="n"/>
      <c r="F29" s="23" t="n"/>
      <c r="G29" s="23" t="n"/>
      <c r="H29" s="23" t="n"/>
      <c r="I29" s="23" t="n"/>
      <c r="J29" s="23" t="n"/>
      <c r="K29" s="24" t="n"/>
      <c r="L29" s="44" t="n"/>
      <c r="M29" s="45" t="n"/>
      <c r="N29" s="45" t="n"/>
      <c r="O29" s="45" t="n"/>
      <c r="P29" s="46">
        <f>IF(A29="","",IFERROR(M29+SUMIFS('Transactions'!$L$6:$L$505,'Transactions'!$C$6:$C$505,A29),""))</f>
        <v/>
      </c>
      <c r="Q29" s="47">
        <f>IF(A29="","",IFERROR(P29*L29,0))</f>
        <v/>
      </c>
      <c r="R29" s="19">
        <f>IF(A29="","",IF(B29&lt;&gt;"Active","Inactive",IF(P29&lt;=0,"Out of Stock",IF(P29&lt;=N29,"Reorder","OK"))))</f>
        <v/>
      </c>
      <c r="S29" s="46">
        <f>IF(A29="","",IF(B29&lt;&gt;"Active",0,IF(P29&lt;=N29,MAX(O29-P29,0),0)))</f>
        <v/>
      </c>
      <c r="T29" s="47">
        <f>IF(A29="","",IFERROR(S29*L29,0))</f>
        <v/>
      </c>
      <c r="U29" s="48">
        <f>IF(A29="","",IF(COUNTIFS('Transactions'!$C$6:$C$505,A29,'Transactions'!$A$6:$A$505,"&gt;0")=0,"",IFERROR(MAXIFS('Transactions'!$A$6:$A$505,'Transactions'!$C$6:$C$505,A29),"")))</f>
        <v/>
      </c>
      <c r="V29" s="30">
        <f>IF(A29="","",IF(AND(B29="Active",OR(R29="Reorder",R29="Out of Stock")),COUNTIFS($B$6:B29,"Active",$R$6:R29,"Reorder")+COUNTIFS($B$6:B29,"Active",$R$6:R29,"Out of Stock"),""))</f>
        <v/>
      </c>
      <c r="W29" s="19">
        <f>IF(COUNTA(A29:O29)=0,"",IF(A29="","Missing Part ID",IF(COUNTIF($A$6:$A$505,A29)&gt;1,"Duplicate Part ID",IF(COUNTIF('Settings'!$F$4:$F$5,B29)=0,"Invalid Status",IF(C29="","Missing Part Name",IF(COUNTIF('Settings'!$G$4:$G$13,D29)=0,"Invalid Category",IF(COUNTIF('Settings'!$H$4:$H$9,E29)=0,"Invalid Unit",IF(L29="","Missing Unit Cost",IF(M29="","Missing Opening Quantity",IF(N29="","Missing Reorder Point",IF(O29="","Missing Target Stock",IF(O29&lt;N29,"Target Below Reorder Point",IF(P29&lt;0,"Negative On-Hand Quantity","OK")))))))))))))</f>
        <v/>
      </c>
    </row>
    <row r="30">
      <c r="A30" s="23" t="n"/>
      <c r="B30" s="23" t="n"/>
      <c r="C30" s="23" t="n"/>
      <c r="D30" s="23" t="n"/>
      <c r="E30" s="23" t="n"/>
      <c r="F30" s="23" t="n"/>
      <c r="G30" s="23" t="n"/>
      <c r="H30" s="23" t="n"/>
      <c r="I30" s="23" t="n"/>
      <c r="J30" s="23" t="n"/>
      <c r="K30" s="24" t="n"/>
      <c r="L30" s="44" t="n"/>
      <c r="M30" s="45" t="n"/>
      <c r="N30" s="45" t="n"/>
      <c r="O30" s="45" t="n"/>
      <c r="P30" s="46">
        <f>IF(A30="","",IFERROR(M30+SUMIFS('Transactions'!$L$6:$L$505,'Transactions'!$C$6:$C$505,A30),""))</f>
        <v/>
      </c>
      <c r="Q30" s="47">
        <f>IF(A30="","",IFERROR(P30*L30,0))</f>
        <v/>
      </c>
      <c r="R30" s="19">
        <f>IF(A30="","",IF(B30&lt;&gt;"Active","Inactive",IF(P30&lt;=0,"Out of Stock",IF(P30&lt;=N30,"Reorder","OK"))))</f>
        <v/>
      </c>
      <c r="S30" s="46">
        <f>IF(A30="","",IF(B30&lt;&gt;"Active",0,IF(P30&lt;=N30,MAX(O30-P30,0),0)))</f>
        <v/>
      </c>
      <c r="T30" s="47">
        <f>IF(A30="","",IFERROR(S30*L30,0))</f>
        <v/>
      </c>
      <c r="U30" s="48">
        <f>IF(A30="","",IF(COUNTIFS('Transactions'!$C$6:$C$505,A30,'Transactions'!$A$6:$A$505,"&gt;0")=0,"",IFERROR(MAXIFS('Transactions'!$A$6:$A$505,'Transactions'!$C$6:$C$505,A30),"")))</f>
        <v/>
      </c>
      <c r="V30" s="30">
        <f>IF(A30="","",IF(AND(B30="Active",OR(R30="Reorder",R30="Out of Stock")),COUNTIFS($B$6:B30,"Active",$R$6:R30,"Reorder")+COUNTIFS($B$6:B30,"Active",$R$6:R30,"Out of Stock"),""))</f>
        <v/>
      </c>
      <c r="W30" s="19">
        <f>IF(COUNTA(A30:O30)=0,"",IF(A30="","Missing Part ID",IF(COUNTIF($A$6:$A$505,A30)&gt;1,"Duplicate Part ID",IF(COUNTIF('Settings'!$F$4:$F$5,B30)=0,"Invalid Status",IF(C30="","Missing Part Name",IF(COUNTIF('Settings'!$G$4:$G$13,D30)=0,"Invalid Category",IF(COUNTIF('Settings'!$H$4:$H$9,E30)=0,"Invalid Unit",IF(L30="","Missing Unit Cost",IF(M30="","Missing Opening Quantity",IF(N30="","Missing Reorder Point",IF(O30="","Missing Target Stock",IF(O30&lt;N30,"Target Below Reorder Point",IF(P30&lt;0,"Negative On-Hand Quantity","OK")))))))))))))</f>
        <v/>
      </c>
    </row>
    <row r="31">
      <c r="A31" s="23" t="n"/>
      <c r="B31" s="23" t="n"/>
      <c r="C31" s="23" t="n"/>
      <c r="D31" s="23" t="n"/>
      <c r="E31" s="23" t="n"/>
      <c r="F31" s="23" t="n"/>
      <c r="G31" s="23" t="n"/>
      <c r="H31" s="23" t="n"/>
      <c r="I31" s="23" t="n"/>
      <c r="J31" s="23" t="n"/>
      <c r="K31" s="24" t="n"/>
      <c r="L31" s="44" t="n"/>
      <c r="M31" s="45" t="n"/>
      <c r="N31" s="45" t="n"/>
      <c r="O31" s="45" t="n"/>
      <c r="P31" s="46">
        <f>IF(A31="","",IFERROR(M31+SUMIFS('Transactions'!$L$6:$L$505,'Transactions'!$C$6:$C$505,A31),""))</f>
        <v/>
      </c>
      <c r="Q31" s="47">
        <f>IF(A31="","",IFERROR(P31*L31,0))</f>
        <v/>
      </c>
      <c r="R31" s="19">
        <f>IF(A31="","",IF(B31&lt;&gt;"Active","Inactive",IF(P31&lt;=0,"Out of Stock",IF(P31&lt;=N31,"Reorder","OK"))))</f>
        <v/>
      </c>
      <c r="S31" s="46">
        <f>IF(A31="","",IF(B31&lt;&gt;"Active",0,IF(P31&lt;=N31,MAX(O31-P31,0),0)))</f>
        <v/>
      </c>
      <c r="T31" s="47">
        <f>IF(A31="","",IFERROR(S31*L31,0))</f>
        <v/>
      </c>
      <c r="U31" s="48">
        <f>IF(A31="","",IF(COUNTIFS('Transactions'!$C$6:$C$505,A31,'Transactions'!$A$6:$A$505,"&gt;0")=0,"",IFERROR(MAXIFS('Transactions'!$A$6:$A$505,'Transactions'!$C$6:$C$505,A31),"")))</f>
        <v/>
      </c>
      <c r="V31" s="30">
        <f>IF(A31="","",IF(AND(B31="Active",OR(R31="Reorder",R31="Out of Stock")),COUNTIFS($B$6:B31,"Active",$R$6:R31,"Reorder")+COUNTIFS($B$6:B31,"Active",$R$6:R31,"Out of Stock"),""))</f>
        <v/>
      </c>
      <c r="W31" s="19">
        <f>IF(COUNTA(A31:O31)=0,"",IF(A31="","Missing Part ID",IF(COUNTIF($A$6:$A$505,A31)&gt;1,"Duplicate Part ID",IF(COUNTIF('Settings'!$F$4:$F$5,B31)=0,"Invalid Status",IF(C31="","Missing Part Name",IF(COUNTIF('Settings'!$G$4:$G$13,D31)=0,"Invalid Category",IF(COUNTIF('Settings'!$H$4:$H$9,E31)=0,"Invalid Unit",IF(L31="","Missing Unit Cost",IF(M31="","Missing Opening Quantity",IF(N31="","Missing Reorder Point",IF(O31="","Missing Target Stock",IF(O31&lt;N31,"Target Below Reorder Point",IF(P31&lt;0,"Negative On-Hand Quantity","OK")))))))))))))</f>
        <v/>
      </c>
    </row>
    <row r="32">
      <c r="A32" s="23" t="n"/>
      <c r="B32" s="23" t="n"/>
      <c r="C32" s="23" t="n"/>
      <c r="D32" s="23" t="n"/>
      <c r="E32" s="23" t="n"/>
      <c r="F32" s="23" t="n"/>
      <c r="G32" s="23" t="n"/>
      <c r="H32" s="23" t="n"/>
      <c r="I32" s="23" t="n"/>
      <c r="J32" s="23" t="n"/>
      <c r="K32" s="24" t="n"/>
      <c r="L32" s="44" t="n"/>
      <c r="M32" s="45" t="n"/>
      <c r="N32" s="45" t="n"/>
      <c r="O32" s="45" t="n"/>
      <c r="P32" s="46">
        <f>IF(A32="","",IFERROR(M32+SUMIFS('Transactions'!$L$6:$L$505,'Transactions'!$C$6:$C$505,A32),""))</f>
        <v/>
      </c>
      <c r="Q32" s="47">
        <f>IF(A32="","",IFERROR(P32*L32,0))</f>
        <v/>
      </c>
      <c r="R32" s="19">
        <f>IF(A32="","",IF(B32&lt;&gt;"Active","Inactive",IF(P32&lt;=0,"Out of Stock",IF(P32&lt;=N32,"Reorder","OK"))))</f>
        <v/>
      </c>
      <c r="S32" s="46">
        <f>IF(A32="","",IF(B32&lt;&gt;"Active",0,IF(P32&lt;=N32,MAX(O32-P32,0),0)))</f>
        <v/>
      </c>
      <c r="T32" s="47">
        <f>IF(A32="","",IFERROR(S32*L32,0))</f>
        <v/>
      </c>
      <c r="U32" s="48">
        <f>IF(A32="","",IF(COUNTIFS('Transactions'!$C$6:$C$505,A32,'Transactions'!$A$6:$A$505,"&gt;0")=0,"",IFERROR(MAXIFS('Transactions'!$A$6:$A$505,'Transactions'!$C$6:$C$505,A32),"")))</f>
        <v/>
      </c>
      <c r="V32" s="30">
        <f>IF(A32="","",IF(AND(B32="Active",OR(R32="Reorder",R32="Out of Stock")),COUNTIFS($B$6:B32,"Active",$R$6:R32,"Reorder")+COUNTIFS($B$6:B32,"Active",$R$6:R32,"Out of Stock"),""))</f>
        <v/>
      </c>
      <c r="W32" s="19">
        <f>IF(COUNTA(A32:O32)=0,"",IF(A32="","Missing Part ID",IF(COUNTIF($A$6:$A$505,A32)&gt;1,"Duplicate Part ID",IF(COUNTIF('Settings'!$F$4:$F$5,B32)=0,"Invalid Status",IF(C32="","Missing Part Name",IF(COUNTIF('Settings'!$G$4:$G$13,D32)=0,"Invalid Category",IF(COUNTIF('Settings'!$H$4:$H$9,E32)=0,"Invalid Unit",IF(L32="","Missing Unit Cost",IF(M32="","Missing Opening Quantity",IF(N32="","Missing Reorder Point",IF(O32="","Missing Target Stock",IF(O32&lt;N32,"Target Below Reorder Point",IF(P32&lt;0,"Negative On-Hand Quantity","OK")))))))))))))</f>
        <v/>
      </c>
    </row>
    <row r="33">
      <c r="A33" s="23" t="n"/>
      <c r="B33" s="23" t="n"/>
      <c r="C33" s="23" t="n"/>
      <c r="D33" s="23" t="n"/>
      <c r="E33" s="23" t="n"/>
      <c r="F33" s="23" t="n"/>
      <c r="G33" s="23" t="n"/>
      <c r="H33" s="23" t="n"/>
      <c r="I33" s="23" t="n"/>
      <c r="J33" s="23" t="n"/>
      <c r="K33" s="24" t="n"/>
      <c r="L33" s="44" t="n"/>
      <c r="M33" s="45" t="n"/>
      <c r="N33" s="45" t="n"/>
      <c r="O33" s="45" t="n"/>
      <c r="P33" s="46">
        <f>IF(A33="","",IFERROR(M33+SUMIFS('Transactions'!$L$6:$L$505,'Transactions'!$C$6:$C$505,A33),""))</f>
        <v/>
      </c>
      <c r="Q33" s="47">
        <f>IF(A33="","",IFERROR(P33*L33,0))</f>
        <v/>
      </c>
      <c r="R33" s="19">
        <f>IF(A33="","",IF(B33&lt;&gt;"Active","Inactive",IF(P33&lt;=0,"Out of Stock",IF(P33&lt;=N33,"Reorder","OK"))))</f>
        <v/>
      </c>
      <c r="S33" s="46">
        <f>IF(A33="","",IF(B33&lt;&gt;"Active",0,IF(P33&lt;=N33,MAX(O33-P33,0),0)))</f>
        <v/>
      </c>
      <c r="T33" s="47">
        <f>IF(A33="","",IFERROR(S33*L33,0))</f>
        <v/>
      </c>
      <c r="U33" s="48">
        <f>IF(A33="","",IF(COUNTIFS('Transactions'!$C$6:$C$505,A33,'Transactions'!$A$6:$A$505,"&gt;0")=0,"",IFERROR(MAXIFS('Transactions'!$A$6:$A$505,'Transactions'!$C$6:$C$505,A33),"")))</f>
        <v/>
      </c>
      <c r="V33" s="30">
        <f>IF(A33="","",IF(AND(B33="Active",OR(R33="Reorder",R33="Out of Stock")),COUNTIFS($B$6:B33,"Active",$R$6:R33,"Reorder")+COUNTIFS($B$6:B33,"Active",$R$6:R33,"Out of Stock"),""))</f>
        <v/>
      </c>
      <c r="W33" s="19">
        <f>IF(COUNTA(A33:O33)=0,"",IF(A33="","Missing Part ID",IF(COUNTIF($A$6:$A$505,A33)&gt;1,"Duplicate Part ID",IF(COUNTIF('Settings'!$F$4:$F$5,B33)=0,"Invalid Status",IF(C33="","Missing Part Name",IF(COUNTIF('Settings'!$G$4:$G$13,D33)=0,"Invalid Category",IF(COUNTIF('Settings'!$H$4:$H$9,E33)=0,"Invalid Unit",IF(L33="","Missing Unit Cost",IF(M33="","Missing Opening Quantity",IF(N33="","Missing Reorder Point",IF(O33="","Missing Target Stock",IF(O33&lt;N33,"Target Below Reorder Point",IF(P33&lt;0,"Negative On-Hand Quantity","OK")))))))))))))</f>
        <v/>
      </c>
    </row>
    <row r="34">
      <c r="A34" s="23" t="n"/>
      <c r="B34" s="23" t="n"/>
      <c r="C34" s="23" t="n"/>
      <c r="D34" s="23" t="n"/>
      <c r="E34" s="23" t="n"/>
      <c r="F34" s="23" t="n"/>
      <c r="G34" s="23" t="n"/>
      <c r="H34" s="23" t="n"/>
      <c r="I34" s="23" t="n"/>
      <c r="J34" s="23" t="n"/>
      <c r="K34" s="24" t="n"/>
      <c r="L34" s="44" t="n"/>
      <c r="M34" s="45" t="n"/>
      <c r="N34" s="45" t="n"/>
      <c r="O34" s="45" t="n"/>
      <c r="P34" s="46">
        <f>IF(A34="","",IFERROR(M34+SUMIFS('Transactions'!$L$6:$L$505,'Transactions'!$C$6:$C$505,A34),""))</f>
        <v/>
      </c>
      <c r="Q34" s="47">
        <f>IF(A34="","",IFERROR(P34*L34,0))</f>
        <v/>
      </c>
      <c r="R34" s="19">
        <f>IF(A34="","",IF(B34&lt;&gt;"Active","Inactive",IF(P34&lt;=0,"Out of Stock",IF(P34&lt;=N34,"Reorder","OK"))))</f>
        <v/>
      </c>
      <c r="S34" s="46">
        <f>IF(A34="","",IF(B34&lt;&gt;"Active",0,IF(P34&lt;=N34,MAX(O34-P34,0),0)))</f>
        <v/>
      </c>
      <c r="T34" s="47">
        <f>IF(A34="","",IFERROR(S34*L34,0))</f>
        <v/>
      </c>
      <c r="U34" s="48">
        <f>IF(A34="","",IF(COUNTIFS('Transactions'!$C$6:$C$505,A34,'Transactions'!$A$6:$A$505,"&gt;0")=0,"",IFERROR(MAXIFS('Transactions'!$A$6:$A$505,'Transactions'!$C$6:$C$505,A34),"")))</f>
        <v/>
      </c>
      <c r="V34" s="30">
        <f>IF(A34="","",IF(AND(B34="Active",OR(R34="Reorder",R34="Out of Stock")),COUNTIFS($B$6:B34,"Active",$R$6:R34,"Reorder")+COUNTIFS($B$6:B34,"Active",$R$6:R34,"Out of Stock"),""))</f>
        <v/>
      </c>
      <c r="W34" s="19">
        <f>IF(COUNTA(A34:O34)=0,"",IF(A34="","Missing Part ID",IF(COUNTIF($A$6:$A$505,A34)&gt;1,"Duplicate Part ID",IF(COUNTIF('Settings'!$F$4:$F$5,B34)=0,"Invalid Status",IF(C34="","Missing Part Name",IF(COUNTIF('Settings'!$G$4:$G$13,D34)=0,"Invalid Category",IF(COUNTIF('Settings'!$H$4:$H$9,E34)=0,"Invalid Unit",IF(L34="","Missing Unit Cost",IF(M34="","Missing Opening Quantity",IF(N34="","Missing Reorder Point",IF(O34="","Missing Target Stock",IF(O34&lt;N34,"Target Below Reorder Point",IF(P34&lt;0,"Negative On-Hand Quantity","OK")))))))))))))</f>
        <v/>
      </c>
    </row>
    <row r="35">
      <c r="A35" s="23" t="n"/>
      <c r="B35" s="23" t="n"/>
      <c r="C35" s="23" t="n"/>
      <c r="D35" s="23" t="n"/>
      <c r="E35" s="23" t="n"/>
      <c r="F35" s="23" t="n"/>
      <c r="G35" s="23" t="n"/>
      <c r="H35" s="23" t="n"/>
      <c r="I35" s="23" t="n"/>
      <c r="J35" s="23" t="n"/>
      <c r="K35" s="24" t="n"/>
      <c r="L35" s="44" t="n"/>
      <c r="M35" s="45" t="n"/>
      <c r="N35" s="45" t="n"/>
      <c r="O35" s="45" t="n"/>
      <c r="P35" s="46">
        <f>IF(A35="","",IFERROR(M35+SUMIFS('Transactions'!$L$6:$L$505,'Transactions'!$C$6:$C$505,A35),""))</f>
        <v/>
      </c>
      <c r="Q35" s="47">
        <f>IF(A35="","",IFERROR(P35*L35,0))</f>
        <v/>
      </c>
      <c r="R35" s="19">
        <f>IF(A35="","",IF(B35&lt;&gt;"Active","Inactive",IF(P35&lt;=0,"Out of Stock",IF(P35&lt;=N35,"Reorder","OK"))))</f>
        <v/>
      </c>
      <c r="S35" s="46">
        <f>IF(A35="","",IF(B35&lt;&gt;"Active",0,IF(P35&lt;=N35,MAX(O35-P35,0),0)))</f>
        <v/>
      </c>
      <c r="T35" s="47">
        <f>IF(A35="","",IFERROR(S35*L35,0))</f>
        <v/>
      </c>
      <c r="U35" s="48">
        <f>IF(A35="","",IF(COUNTIFS('Transactions'!$C$6:$C$505,A35,'Transactions'!$A$6:$A$505,"&gt;0")=0,"",IFERROR(MAXIFS('Transactions'!$A$6:$A$505,'Transactions'!$C$6:$C$505,A35),"")))</f>
        <v/>
      </c>
      <c r="V35" s="30">
        <f>IF(A35="","",IF(AND(B35="Active",OR(R35="Reorder",R35="Out of Stock")),COUNTIFS($B$6:B35,"Active",$R$6:R35,"Reorder")+COUNTIFS($B$6:B35,"Active",$R$6:R35,"Out of Stock"),""))</f>
        <v/>
      </c>
      <c r="W35" s="19">
        <f>IF(COUNTA(A35:O35)=0,"",IF(A35="","Missing Part ID",IF(COUNTIF($A$6:$A$505,A35)&gt;1,"Duplicate Part ID",IF(COUNTIF('Settings'!$F$4:$F$5,B35)=0,"Invalid Status",IF(C35="","Missing Part Name",IF(COUNTIF('Settings'!$G$4:$G$13,D35)=0,"Invalid Category",IF(COUNTIF('Settings'!$H$4:$H$9,E35)=0,"Invalid Unit",IF(L35="","Missing Unit Cost",IF(M35="","Missing Opening Quantity",IF(N35="","Missing Reorder Point",IF(O35="","Missing Target Stock",IF(O35&lt;N35,"Target Below Reorder Point",IF(P35&lt;0,"Negative On-Hand Quantity","OK")))))))))))))</f>
        <v/>
      </c>
    </row>
    <row r="36">
      <c r="A36" s="23" t="n"/>
      <c r="B36" s="23" t="n"/>
      <c r="C36" s="23" t="n"/>
      <c r="D36" s="23" t="n"/>
      <c r="E36" s="23" t="n"/>
      <c r="F36" s="23" t="n"/>
      <c r="G36" s="23" t="n"/>
      <c r="H36" s="23" t="n"/>
      <c r="I36" s="23" t="n"/>
      <c r="J36" s="23" t="n"/>
      <c r="K36" s="24" t="n"/>
      <c r="L36" s="44" t="n"/>
      <c r="M36" s="45" t="n"/>
      <c r="N36" s="45" t="n"/>
      <c r="O36" s="45" t="n"/>
      <c r="P36" s="46">
        <f>IF(A36="","",IFERROR(M36+SUMIFS('Transactions'!$L$6:$L$505,'Transactions'!$C$6:$C$505,A36),""))</f>
        <v/>
      </c>
      <c r="Q36" s="47">
        <f>IF(A36="","",IFERROR(P36*L36,0))</f>
        <v/>
      </c>
      <c r="R36" s="19">
        <f>IF(A36="","",IF(B36&lt;&gt;"Active","Inactive",IF(P36&lt;=0,"Out of Stock",IF(P36&lt;=N36,"Reorder","OK"))))</f>
        <v/>
      </c>
      <c r="S36" s="46">
        <f>IF(A36="","",IF(B36&lt;&gt;"Active",0,IF(P36&lt;=N36,MAX(O36-P36,0),0)))</f>
        <v/>
      </c>
      <c r="T36" s="47">
        <f>IF(A36="","",IFERROR(S36*L36,0))</f>
        <v/>
      </c>
      <c r="U36" s="48">
        <f>IF(A36="","",IF(COUNTIFS('Transactions'!$C$6:$C$505,A36,'Transactions'!$A$6:$A$505,"&gt;0")=0,"",IFERROR(MAXIFS('Transactions'!$A$6:$A$505,'Transactions'!$C$6:$C$505,A36),"")))</f>
        <v/>
      </c>
      <c r="V36" s="30">
        <f>IF(A36="","",IF(AND(B36="Active",OR(R36="Reorder",R36="Out of Stock")),COUNTIFS($B$6:B36,"Active",$R$6:R36,"Reorder")+COUNTIFS($B$6:B36,"Active",$R$6:R36,"Out of Stock"),""))</f>
        <v/>
      </c>
      <c r="W36" s="19">
        <f>IF(COUNTA(A36:O36)=0,"",IF(A36="","Missing Part ID",IF(COUNTIF($A$6:$A$505,A36)&gt;1,"Duplicate Part ID",IF(COUNTIF('Settings'!$F$4:$F$5,B36)=0,"Invalid Status",IF(C36="","Missing Part Name",IF(COUNTIF('Settings'!$G$4:$G$13,D36)=0,"Invalid Category",IF(COUNTIF('Settings'!$H$4:$H$9,E36)=0,"Invalid Unit",IF(L36="","Missing Unit Cost",IF(M36="","Missing Opening Quantity",IF(N36="","Missing Reorder Point",IF(O36="","Missing Target Stock",IF(O36&lt;N36,"Target Below Reorder Point",IF(P36&lt;0,"Negative On-Hand Quantity","OK")))))))))))))</f>
        <v/>
      </c>
    </row>
    <row r="37">
      <c r="A37" s="23" t="n"/>
      <c r="B37" s="23" t="n"/>
      <c r="C37" s="23" t="n"/>
      <c r="D37" s="23" t="n"/>
      <c r="E37" s="23" t="n"/>
      <c r="F37" s="23" t="n"/>
      <c r="G37" s="23" t="n"/>
      <c r="H37" s="23" t="n"/>
      <c r="I37" s="23" t="n"/>
      <c r="J37" s="23" t="n"/>
      <c r="K37" s="24" t="n"/>
      <c r="L37" s="44" t="n"/>
      <c r="M37" s="45" t="n"/>
      <c r="N37" s="45" t="n"/>
      <c r="O37" s="45" t="n"/>
      <c r="P37" s="46">
        <f>IF(A37="","",IFERROR(M37+SUMIFS('Transactions'!$L$6:$L$505,'Transactions'!$C$6:$C$505,A37),""))</f>
        <v/>
      </c>
      <c r="Q37" s="47">
        <f>IF(A37="","",IFERROR(P37*L37,0))</f>
        <v/>
      </c>
      <c r="R37" s="19">
        <f>IF(A37="","",IF(B37&lt;&gt;"Active","Inactive",IF(P37&lt;=0,"Out of Stock",IF(P37&lt;=N37,"Reorder","OK"))))</f>
        <v/>
      </c>
      <c r="S37" s="46">
        <f>IF(A37="","",IF(B37&lt;&gt;"Active",0,IF(P37&lt;=N37,MAX(O37-P37,0),0)))</f>
        <v/>
      </c>
      <c r="T37" s="47">
        <f>IF(A37="","",IFERROR(S37*L37,0))</f>
        <v/>
      </c>
      <c r="U37" s="48">
        <f>IF(A37="","",IF(COUNTIFS('Transactions'!$C$6:$C$505,A37,'Transactions'!$A$6:$A$505,"&gt;0")=0,"",IFERROR(MAXIFS('Transactions'!$A$6:$A$505,'Transactions'!$C$6:$C$505,A37),"")))</f>
        <v/>
      </c>
      <c r="V37" s="30">
        <f>IF(A37="","",IF(AND(B37="Active",OR(R37="Reorder",R37="Out of Stock")),COUNTIFS($B$6:B37,"Active",$R$6:R37,"Reorder")+COUNTIFS($B$6:B37,"Active",$R$6:R37,"Out of Stock"),""))</f>
        <v/>
      </c>
      <c r="W37" s="19">
        <f>IF(COUNTA(A37:O37)=0,"",IF(A37="","Missing Part ID",IF(COUNTIF($A$6:$A$505,A37)&gt;1,"Duplicate Part ID",IF(COUNTIF('Settings'!$F$4:$F$5,B37)=0,"Invalid Status",IF(C37="","Missing Part Name",IF(COUNTIF('Settings'!$G$4:$G$13,D37)=0,"Invalid Category",IF(COUNTIF('Settings'!$H$4:$H$9,E37)=0,"Invalid Unit",IF(L37="","Missing Unit Cost",IF(M37="","Missing Opening Quantity",IF(N37="","Missing Reorder Point",IF(O37="","Missing Target Stock",IF(O37&lt;N37,"Target Below Reorder Point",IF(P37&lt;0,"Negative On-Hand Quantity","OK")))))))))))))</f>
        <v/>
      </c>
    </row>
    <row r="38">
      <c r="A38" s="23" t="n"/>
      <c r="B38" s="23" t="n"/>
      <c r="C38" s="23" t="n"/>
      <c r="D38" s="23" t="n"/>
      <c r="E38" s="23" t="n"/>
      <c r="F38" s="23" t="n"/>
      <c r="G38" s="23" t="n"/>
      <c r="H38" s="23" t="n"/>
      <c r="I38" s="23" t="n"/>
      <c r="J38" s="23" t="n"/>
      <c r="K38" s="24" t="n"/>
      <c r="L38" s="44" t="n"/>
      <c r="M38" s="45" t="n"/>
      <c r="N38" s="45" t="n"/>
      <c r="O38" s="45" t="n"/>
      <c r="P38" s="46">
        <f>IF(A38="","",IFERROR(M38+SUMIFS('Transactions'!$L$6:$L$505,'Transactions'!$C$6:$C$505,A38),""))</f>
        <v/>
      </c>
      <c r="Q38" s="47">
        <f>IF(A38="","",IFERROR(P38*L38,0))</f>
        <v/>
      </c>
      <c r="R38" s="19">
        <f>IF(A38="","",IF(B38&lt;&gt;"Active","Inactive",IF(P38&lt;=0,"Out of Stock",IF(P38&lt;=N38,"Reorder","OK"))))</f>
        <v/>
      </c>
      <c r="S38" s="46">
        <f>IF(A38="","",IF(B38&lt;&gt;"Active",0,IF(P38&lt;=N38,MAX(O38-P38,0),0)))</f>
        <v/>
      </c>
      <c r="T38" s="47">
        <f>IF(A38="","",IFERROR(S38*L38,0))</f>
        <v/>
      </c>
      <c r="U38" s="48">
        <f>IF(A38="","",IF(COUNTIFS('Transactions'!$C$6:$C$505,A38,'Transactions'!$A$6:$A$505,"&gt;0")=0,"",IFERROR(MAXIFS('Transactions'!$A$6:$A$505,'Transactions'!$C$6:$C$505,A38),"")))</f>
        <v/>
      </c>
      <c r="V38" s="30">
        <f>IF(A38="","",IF(AND(B38="Active",OR(R38="Reorder",R38="Out of Stock")),COUNTIFS($B$6:B38,"Active",$R$6:R38,"Reorder")+COUNTIFS($B$6:B38,"Active",$R$6:R38,"Out of Stock"),""))</f>
        <v/>
      </c>
      <c r="W38" s="19">
        <f>IF(COUNTA(A38:O38)=0,"",IF(A38="","Missing Part ID",IF(COUNTIF($A$6:$A$505,A38)&gt;1,"Duplicate Part ID",IF(COUNTIF('Settings'!$F$4:$F$5,B38)=0,"Invalid Status",IF(C38="","Missing Part Name",IF(COUNTIF('Settings'!$G$4:$G$13,D38)=0,"Invalid Category",IF(COUNTIF('Settings'!$H$4:$H$9,E38)=0,"Invalid Unit",IF(L38="","Missing Unit Cost",IF(M38="","Missing Opening Quantity",IF(N38="","Missing Reorder Point",IF(O38="","Missing Target Stock",IF(O38&lt;N38,"Target Below Reorder Point",IF(P38&lt;0,"Negative On-Hand Quantity","OK")))))))))))))</f>
        <v/>
      </c>
    </row>
    <row r="39">
      <c r="A39" s="23" t="n"/>
      <c r="B39" s="23" t="n"/>
      <c r="C39" s="23" t="n"/>
      <c r="D39" s="23" t="n"/>
      <c r="E39" s="23" t="n"/>
      <c r="F39" s="23" t="n"/>
      <c r="G39" s="23" t="n"/>
      <c r="H39" s="23" t="n"/>
      <c r="I39" s="23" t="n"/>
      <c r="J39" s="23" t="n"/>
      <c r="K39" s="24" t="n"/>
      <c r="L39" s="44" t="n"/>
      <c r="M39" s="45" t="n"/>
      <c r="N39" s="45" t="n"/>
      <c r="O39" s="45" t="n"/>
      <c r="P39" s="46">
        <f>IF(A39="","",IFERROR(M39+SUMIFS('Transactions'!$L$6:$L$505,'Transactions'!$C$6:$C$505,A39),""))</f>
        <v/>
      </c>
      <c r="Q39" s="47">
        <f>IF(A39="","",IFERROR(P39*L39,0))</f>
        <v/>
      </c>
      <c r="R39" s="19">
        <f>IF(A39="","",IF(B39&lt;&gt;"Active","Inactive",IF(P39&lt;=0,"Out of Stock",IF(P39&lt;=N39,"Reorder","OK"))))</f>
        <v/>
      </c>
      <c r="S39" s="46">
        <f>IF(A39="","",IF(B39&lt;&gt;"Active",0,IF(P39&lt;=N39,MAX(O39-P39,0),0)))</f>
        <v/>
      </c>
      <c r="T39" s="47">
        <f>IF(A39="","",IFERROR(S39*L39,0))</f>
        <v/>
      </c>
      <c r="U39" s="48">
        <f>IF(A39="","",IF(COUNTIFS('Transactions'!$C$6:$C$505,A39,'Transactions'!$A$6:$A$505,"&gt;0")=0,"",IFERROR(MAXIFS('Transactions'!$A$6:$A$505,'Transactions'!$C$6:$C$505,A39),"")))</f>
        <v/>
      </c>
      <c r="V39" s="30">
        <f>IF(A39="","",IF(AND(B39="Active",OR(R39="Reorder",R39="Out of Stock")),COUNTIFS($B$6:B39,"Active",$R$6:R39,"Reorder")+COUNTIFS($B$6:B39,"Active",$R$6:R39,"Out of Stock"),""))</f>
        <v/>
      </c>
      <c r="W39" s="19">
        <f>IF(COUNTA(A39:O39)=0,"",IF(A39="","Missing Part ID",IF(COUNTIF($A$6:$A$505,A39)&gt;1,"Duplicate Part ID",IF(COUNTIF('Settings'!$F$4:$F$5,B39)=0,"Invalid Status",IF(C39="","Missing Part Name",IF(COUNTIF('Settings'!$G$4:$G$13,D39)=0,"Invalid Category",IF(COUNTIF('Settings'!$H$4:$H$9,E39)=0,"Invalid Unit",IF(L39="","Missing Unit Cost",IF(M39="","Missing Opening Quantity",IF(N39="","Missing Reorder Point",IF(O39="","Missing Target Stock",IF(O39&lt;N39,"Target Below Reorder Point",IF(P39&lt;0,"Negative On-Hand Quantity","OK")))))))))))))</f>
        <v/>
      </c>
    </row>
    <row r="40">
      <c r="A40" s="23" t="n"/>
      <c r="B40" s="23" t="n"/>
      <c r="C40" s="23" t="n"/>
      <c r="D40" s="23" t="n"/>
      <c r="E40" s="23" t="n"/>
      <c r="F40" s="23" t="n"/>
      <c r="G40" s="23" t="n"/>
      <c r="H40" s="23" t="n"/>
      <c r="I40" s="23" t="n"/>
      <c r="J40" s="23" t="n"/>
      <c r="K40" s="24" t="n"/>
      <c r="L40" s="44" t="n"/>
      <c r="M40" s="45" t="n"/>
      <c r="N40" s="45" t="n"/>
      <c r="O40" s="45" t="n"/>
      <c r="P40" s="46">
        <f>IF(A40="","",IFERROR(M40+SUMIFS('Transactions'!$L$6:$L$505,'Transactions'!$C$6:$C$505,A40),""))</f>
        <v/>
      </c>
      <c r="Q40" s="47">
        <f>IF(A40="","",IFERROR(P40*L40,0))</f>
        <v/>
      </c>
      <c r="R40" s="19">
        <f>IF(A40="","",IF(B40&lt;&gt;"Active","Inactive",IF(P40&lt;=0,"Out of Stock",IF(P40&lt;=N40,"Reorder","OK"))))</f>
        <v/>
      </c>
      <c r="S40" s="46">
        <f>IF(A40="","",IF(B40&lt;&gt;"Active",0,IF(P40&lt;=N40,MAX(O40-P40,0),0)))</f>
        <v/>
      </c>
      <c r="T40" s="47">
        <f>IF(A40="","",IFERROR(S40*L40,0))</f>
        <v/>
      </c>
      <c r="U40" s="48">
        <f>IF(A40="","",IF(COUNTIFS('Transactions'!$C$6:$C$505,A40,'Transactions'!$A$6:$A$505,"&gt;0")=0,"",IFERROR(MAXIFS('Transactions'!$A$6:$A$505,'Transactions'!$C$6:$C$505,A40),"")))</f>
        <v/>
      </c>
      <c r="V40" s="30">
        <f>IF(A40="","",IF(AND(B40="Active",OR(R40="Reorder",R40="Out of Stock")),COUNTIFS($B$6:B40,"Active",$R$6:R40,"Reorder")+COUNTIFS($B$6:B40,"Active",$R$6:R40,"Out of Stock"),""))</f>
        <v/>
      </c>
      <c r="W40" s="19">
        <f>IF(COUNTA(A40:O40)=0,"",IF(A40="","Missing Part ID",IF(COUNTIF($A$6:$A$505,A40)&gt;1,"Duplicate Part ID",IF(COUNTIF('Settings'!$F$4:$F$5,B40)=0,"Invalid Status",IF(C40="","Missing Part Name",IF(COUNTIF('Settings'!$G$4:$G$13,D40)=0,"Invalid Category",IF(COUNTIF('Settings'!$H$4:$H$9,E40)=0,"Invalid Unit",IF(L40="","Missing Unit Cost",IF(M40="","Missing Opening Quantity",IF(N40="","Missing Reorder Point",IF(O40="","Missing Target Stock",IF(O40&lt;N40,"Target Below Reorder Point",IF(P40&lt;0,"Negative On-Hand Quantity","OK")))))))))))))</f>
        <v/>
      </c>
    </row>
    <row r="41">
      <c r="A41" s="23" t="n"/>
      <c r="B41" s="23" t="n"/>
      <c r="C41" s="23" t="n"/>
      <c r="D41" s="23" t="n"/>
      <c r="E41" s="23" t="n"/>
      <c r="F41" s="23" t="n"/>
      <c r="G41" s="23" t="n"/>
      <c r="H41" s="23" t="n"/>
      <c r="I41" s="23" t="n"/>
      <c r="J41" s="23" t="n"/>
      <c r="K41" s="24" t="n"/>
      <c r="L41" s="44" t="n"/>
      <c r="M41" s="45" t="n"/>
      <c r="N41" s="45" t="n"/>
      <c r="O41" s="45" t="n"/>
      <c r="P41" s="46">
        <f>IF(A41="","",IFERROR(M41+SUMIFS('Transactions'!$L$6:$L$505,'Transactions'!$C$6:$C$505,A41),""))</f>
        <v/>
      </c>
      <c r="Q41" s="47">
        <f>IF(A41="","",IFERROR(P41*L41,0))</f>
        <v/>
      </c>
      <c r="R41" s="19">
        <f>IF(A41="","",IF(B41&lt;&gt;"Active","Inactive",IF(P41&lt;=0,"Out of Stock",IF(P41&lt;=N41,"Reorder","OK"))))</f>
        <v/>
      </c>
      <c r="S41" s="46">
        <f>IF(A41="","",IF(B41&lt;&gt;"Active",0,IF(P41&lt;=N41,MAX(O41-P41,0),0)))</f>
        <v/>
      </c>
      <c r="T41" s="47">
        <f>IF(A41="","",IFERROR(S41*L41,0))</f>
        <v/>
      </c>
      <c r="U41" s="48">
        <f>IF(A41="","",IF(COUNTIFS('Transactions'!$C$6:$C$505,A41,'Transactions'!$A$6:$A$505,"&gt;0")=0,"",IFERROR(MAXIFS('Transactions'!$A$6:$A$505,'Transactions'!$C$6:$C$505,A41),"")))</f>
        <v/>
      </c>
      <c r="V41" s="30">
        <f>IF(A41="","",IF(AND(B41="Active",OR(R41="Reorder",R41="Out of Stock")),COUNTIFS($B$6:B41,"Active",$R$6:R41,"Reorder")+COUNTIFS($B$6:B41,"Active",$R$6:R41,"Out of Stock"),""))</f>
        <v/>
      </c>
      <c r="W41" s="19">
        <f>IF(COUNTA(A41:O41)=0,"",IF(A41="","Missing Part ID",IF(COUNTIF($A$6:$A$505,A41)&gt;1,"Duplicate Part ID",IF(COUNTIF('Settings'!$F$4:$F$5,B41)=0,"Invalid Status",IF(C41="","Missing Part Name",IF(COUNTIF('Settings'!$G$4:$G$13,D41)=0,"Invalid Category",IF(COUNTIF('Settings'!$H$4:$H$9,E41)=0,"Invalid Unit",IF(L41="","Missing Unit Cost",IF(M41="","Missing Opening Quantity",IF(N41="","Missing Reorder Point",IF(O41="","Missing Target Stock",IF(O41&lt;N41,"Target Below Reorder Point",IF(P41&lt;0,"Negative On-Hand Quantity","OK")))))))))))))</f>
        <v/>
      </c>
    </row>
    <row r="42">
      <c r="A42" s="23" t="n"/>
      <c r="B42" s="23" t="n"/>
      <c r="C42" s="23" t="n"/>
      <c r="D42" s="23" t="n"/>
      <c r="E42" s="23" t="n"/>
      <c r="F42" s="23" t="n"/>
      <c r="G42" s="23" t="n"/>
      <c r="H42" s="23" t="n"/>
      <c r="I42" s="23" t="n"/>
      <c r="J42" s="23" t="n"/>
      <c r="K42" s="24" t="n"/>
      <c r="L42" s="44" t="n"/>
      <c r="M42" s="45" t="n"/>
      <c r="N42" s="45" t="n"/>
      <c r="O42" s="45" t="n"/>
      <c r="P42" s="46">
        <f>IF(A42="","",IFERROR(M42+SUMIFS('Transactions'!$L$6:$L$505,'Transactions'!$C$6:$C$505,A42),""))</f>
        <v/>
      </c>
      <c r="Q42" s="47">
        <f>IF(A42="","",IFERROR(P42*L42,0))</f>
        <v/>
      </c>
      <c r="R42" s="19">
        <f>IF(A42="","",IF(B42&lt;&gt;"Active","Inactive",IF(P42&lt;=0,"Out of Stock",IF(P42&lt;=N42,"Reorder","OK"))))</f>
        <v/>
      </c>
      <c r="S42" s="46">
        <f>IF(A42="","",IF(B42&lt;&gt;"Active",0,IF(P42&lt;=N42,MAX(O42-P42,0),0)))</f>
        <v/>
      </c>
      <c r="T42" s="47">
        <f>IF(A42="","",IFERROR(S42*L42,0))</f>
        <v/>
      </c>
      <c r="U42" s="48">
        <f>IF(A42="","",IF(COUNTIFS('Transactions'!$C$6:$C$505,A42,'Transactions'!$A$6:$A$505,"&gt;0")=0,"",IFERROR(MAXIFS('Transactions'!$A$6:$A$505,'Transactions'!$C$6:$C$505,A42),"")))</f>
        <v/>
      </c>
      <c r="V42" s="30">
        <f>IF(A42="","",IF(AND(B42="Active",OR(R42="Reorder",R42="Out of Stock")),COUNTIFS($B$6:B42,"Active",$R$6:R42,"Reorder")+COUNTIFS($B$6:B42,"Active",$R$6:R42,"Out of Stock"),""))</f>
        <v/>
      </c>
      <c r="W42" s="19">
        <f>IF(COUNTA(A42:O42)=0,"",IF(A42="","Missing Part ID",IF(COUNTIF($A$6:$A$505,A42)&gt;1,"Duplicate Part ID",IF(COUNTIF('Settings'!$F$4:$F$5,B42)=0,"Invalid Status",IF(C42="","Missing Part Name",IF(COUNTIF('Settings'!$G$4:$G$13,D42)=0,"Invalid Category",IF(COUNTIF('Settings'!$H$4:$H$9,E42)=0,"Invalid Unit",IF(L42="","Missing Unit Cost",IF(M42="","Missing Opening Quantity",IF(N42="","Missing Reorder Point",IF(O42="","Missing Target Stock",IF(O42&lt;N42,"Target Below Reorder Point",IF(P42&lt;0,"Negative On-Hand Quantity","OK")))))))))))))</f>
        <v/>
      </c>
    </row>
    <row r="43">
      <c r="A43" s="23" t="n"/>
      <c r="B43" s="23" t="n"/>
      <c r="C43" s="23" t="n"/>
      <c r="D43" s="23" t="n"/>
      <c r="E43" s="23" t="n"/>
      <c r="F43" s="23" t="n"/>
      <c r="G43" s="23" t="n"/>
      <c r="H43" s="23" t="n"/>
      <c r="I43" s="23" t="n"/>
      <c r="J43" s="23" t="n"/>
      <c r="K43" s="24" t="n"/>
      <c r="L43" s="44" t="n"/>
      <c r="M43" s="45" t="n"/>
      <c r="N43" s="45" t="n"/>
      <c r="O43" s="45" t="n"/>
      <c r="P43" s="46">
        <f>IF(A43="","",IFERROR(M43+SUMIFS('Transactions'!$L$6:$L$505,'Transactions'!$C$6:$C$505,A43),""))</f>
        <v/>
      </c>
      <c r="Q43" s="47">
        <f>IF(A43="","",IFERROR(P43*L43,0))</f>
        <v/>
      </c>
      <c r="R43" s="19">
        <f>IF(A43="","",IF(B43&lt;&gt;"Active","Inactive",IF(P43&lt;=0,"Out of Stock",IF(P43&lt;=N43,"Reorder","OK"))))</f>
        <v/>
      </c>
      <c r="S43" s="46">
        <f>IF(A43="","",IF(B43&lt;&gt;"Active",0,IF(P43&lt;=N43,MAX(O43-P43,0),0)))</f>
        <v/>
      </c>
      <c r="T43" s="47">
        <f>IF(A43="","",IFERROR(S43*L43,0))</f>
        <v/>
      </c>
      <c r="U43" s="48">
        <f>IF(A43="","",IF(COUNTIFS('Transactions'!$C$6:$C$505,A43,'Transactions'!$A$6:$A$505,"&gt;0")=0,"",IFERROR(MAXIFS('Transactions'!$A$6:$A$505,'Transactions'!$C$6:$C$505,A43),"")))</f>
        <v/>
      </c>
      <c r="V43" s="30">
        <f>IF(A43="","",IF(AND(B43="Active",OR(R43="Reorder",R43="Out of Stock")),COUNTIFS($B$6:B43,"Active",$R$6:R43,"Reorder")+COUNTIFS($B$6:B43,"Active",$R$6:R43,"Out of Stock"),""))</f>
        <v/>
      </c>
      <c r="W43" s="19">
        <f>IF(COUNTA(A43:O43)=0,"",IF(A43="","Missing Part ID",IF(COUNTIF($A$6:$A$505,A43)&gt;1,"Duplicate Part ID",IF(COUNTIF('Settings'!$F$4:$F$5,B43)=0,"Invalid Status",IF(C43="","Missing Part Name",IF(COUNTIF('Settings'!$G$4:$G$13,D43)=0,"Invalid Category",IF(COUNTIF('Settings'!$H$4:$H$9,E43)=0,"Invalid Unit",IF(L43="","Missing Unit Cost",IF(M43="","Missing Opening Quantity",IF(N43="","Missing Reorder Point",IF(O43="","Missing Target Stock",IF(O43&lt;N43,"Target Below Reorder Point",IF(P43&lt;0,"Negative On-Hand Quantity","OK")))))))))))))</f>
        <v/>
      </c>
    </row>
    <row r="44">
      <c r="A44" s="23" t="n"/>
      <c r="B44" s="23" t="n"/>
      <c r="C44" s="23" t="n"/>
      <c r="D44" s="23" t="n"/>
      <c r="E44" s="23" t="n"/>
      <c r="F44" s="23" t="n"/>
      <c r="G44" s="23" t="n"/>
      <c r="H44" s="23" t="n"/>
      <c r="I44" s="23" t="n"/>
      <c r="J44" s="23" t="n"/>
      <c r="K44" s="24" t="n"/>
      <c r="L44" s="44" t="n"/>
      <c r="M44" s="45" t="n"/>
      <c r="N44" s="45" t="n"/>
      <c r="O44" s="45" t="n"/>
      <c r="P44" s="46">
        <f>IF(A44="","",IFERROR(M44+SUMIFS('Transactions'!$L$6:$L$505,'Transactions'!$C$6:$C$505,A44),""))</f>
        <v/>
      </c>
      <c r="Q44" s="47">
        <f>IF(A44="","",IFERROR(P44*L44,0))</f>
        <v/>
      </c>
      <c r="R44" s="19">
        <f>IF(A44="","",IF(B44&lt;&gt;"Active","Inactive",IF(P44&lt;=0,"Out of Stock",IF(P44&lt;=N44,"Reorder","OK"))))</f>
        <v/>
      </c>
      <c r="S44" s="46">
        <f>IF(A44="","",IF(B44&lt;&gt;"Active",0,IF(P44&lt;=N44,MAX(O44-P44,0),0)))</f>
        <v/>
      </c>
      <c r="T44" s="47">
        <f>IF(A44="","",IFERROR(S44*L44,0))</f>
        <v/>
      </c>
      <c r="U44" s="48">
        <f>IF(A44="","",IF(COUNTIFS('Transactions'!$C$6:$C$505,A44,'Transactions'!$A$6:$A$505,"&gt;0")=0,"",IFERROR(MAXIFS('Transactions'!$A$6:$A$505,'Transactions'!$C$6:$C$505,A44),"")))</f>
        <v/>
      </c>
      <c r="V44" s="30">
        <f>IF(A44="","",IF(AND(B44="Active",OR(R44="Reorder",R44="Out of Stock")),COUNTIFS($B$6:B44,"Active",$R$6:R44,"Reorder")+COUNTIFS($B$6:B44,"Active",$R$6:R44,"Out of Stock"),""))</f>
        <v/>
      </c>
      <c r="W44" s="19">
        <f>IF(COUNTA(A44:O44)=0,"",IF(A44="","Missing Part ID",IF(COUNTIF($A$6:$A$505,A44)&gt;1,"Duplicate Part ID",IF(COUNTIF('Settings'!$F$4:$F$5,B44)=0,"Invalid Status",IF(C44="","Missing Part Name",IF(COUNTIF('Settings'!$G$4:$G$13,D44)=0,"Invalid Category",IF(COUNTIF('Settings'!$H$4:$H$9,E44)=0,"Invalid Unit",IF(L44="","Missing Unit Cost",IF(M44="","Missing Opening Quantity",IF(N44="","Missing Reorder Point",IF(O44="","Missing Target Stock",IF(O44&lt;N44,"Target Below Reorder Point",IF(P44&lt;0,"Negative On-Hand Quantity","OK")))))))))))))</f>
        <v/>
      </c>
    </row>
    <row r="45">
      <c r="A45" s="23" t="n"/>
      <c r="B45" s="23" t="n"/>
      <c r="C45" s="23" t="n"/>
      <c r="D45" s="23" t="n"/>
      <c r="E45" s="23" t="n"/>
      <c r="F45" s="23" t="n"/>
      <c r="G45" s="23" t="n"/>
      <c r="H45" s="23" t="n"/>
      <c r="I45" s="23" t="n"/>
      <c r="J45" s="23" t="n"/>
      <c r="K45" s="24" t="n"/>
      <c r="L45" s="44" t="n"/>
      <c r="M45" s="45" t="n"/>
      <c r="N45" s="45" t="n"/>
      <c r="O45" s="45" t="n"/>
      <c r="P45" s="46">
        <f>IF(A45="","",IFERROR(M45+SUMIFS('Transactions'!$L$6:$L$505,'Transactions'!$C$6:$C$505,A45),""))</f>
        <v/>
      </c>
      <c r="Q45" s="47">
        <f>IF(A45="","",IFERROR(P45*L45,0))</f>
        <v/>
      </c>
      <c r="R45" s="19">
        <f>IF(A45="","",IF(B45&lt;&gt;"Active","Inactive",IF(P45&lt;=0,"Out of Stock",IF(P45&lt;=N45,"Reorder","OK"))))</f>
        <v/>
      </c>
      <c r="S45" s="46">
        <f>IF(A45="","",IF(B45&lt;&gt;"Active",0,IF(P45&lt;=N45,MAX(O45-P45,0),0)))</f>
        <v/>
      </c>
      <c r="T45" s="47">
        <f>IF(A45="","",IFERROR(S45*L45,0))</f>
        <v/>
      </c>
      <c r="U45" s="48">
        <f>IF(A45="","",IF(COUNTIFS('Transactions'!$C$6:$C$505,A45,'Transactions'!$A$6:$A$505,"&gt;0")=0,"",IFERROR(MAXIFS('Transactions'!$A$6:$A$505,'Transactions'!$C$6:$C$505,A45),"")))</f>
        <v/>
      </c>
      <c r="V45" s="30">
        <f>IF(A45="","",IF(AND(B45="Active",OR(R45="Reorder",R45="Out of Stock")),COUNTIFS($B$6:B45,"Active",$R$6:R45,"Reorder")+COUNTIFS($B$6:B45,"Active",$R$6:R45,"Out of Stock"),""))</f>
        <v/>
      </c>
      <c r="W45" s="19">
        <f>IF(COUNTA(A45:O45)=0,"",IF(A45="","Missing Part ID",IF(COUNTIF($A$6:$A$505,A45)&gt;1,"Duplicate Part ID",IF(COUNTIF('Settings'!$F$4:$F$5,B45)=0,"Invalid Status",IF(C45="","Missing Part Name",IF(COUNTIF('Settings'!$G$4:$G$13,D45)=0,"Invalid Category",IF(COUNTIF('Settings'!$H$4:$H$9,E45)=0,"Invalid Unit",IF(L45="","Missing Unit Cost",IF(M45="","Missing Opening Quantity",IF(N45="","Missing Reorder Point",IF(O45="","Missing Target Stock",IF(O45&lt;N45,"Target Below Reorder Point",IF(P45&lt;0,"Negative On-Hand Quantity","OK")))))))))))))</f>
        <v/>
      </c>
    </row>
    <row r="46">
      <c r="A46" s="23" t="n"/>
      <c r="B46" s="23" t="n"/>
      <c r="C46" s="23" t="n"/>
      <c r="D46" s="23" t="n"/>
      <c r="E46" s="23" t="n"/>
      <c r="F46" s="23" t="n"/>
      <c r="G46" s="23" t="n"/>
      <c r="H46" s="23" t="n"/>
      <c r="I46" s="23" t="n"/>
      <c r="J46" s="23" t="n"/>
      <c r="K46" s="24" t="n"/>
      <c r="L46" s="44" t="n"/>
      <c r="M46" s="45" t="n"/>
      <c r="N46" s="45" t="n"/>
      <c r="O46" s="45" t="n"/>
      <c r="P46" s="46">
        <f>IF(A46="","",IFERROR(M46+SUMIFS('Transactions'!$L$6:$L$505,'Transactions'!$C$6:$C$505,A46),""))</f>
        <v/>
      </c>
      <c r="Q46" s="47">
        <f>IF(A46="","",IFERROR(P46*L46,0))</f>
        <v/>
      </c>
      <c r="R46" s="19">
        <f>IF(A46="","",IF(B46&lt;&gt;"Active","Inactive",IF(P46&lt;=0,"Out of Stock",IF(P46&lt;=N46,"Reorder","OK"))))</f>
        <v/>
      </c>
      <c r="S46" s="46">
        <f>IF(A46="","",IF(B46&lt;&gt;"Active",0,IF(P46&lt;=N46,MAX(O46-P46,0),0)))</f>
        <v/>
      </c>
      <c r="T46" s="47">
        <f>IF(A46="","",IFERROR(S46*L46,0))</f>
        <v/>
      </c>
      <c r="U46" s="48">
        <f>IF(A46="","",IF(COUNTIFS('Transactions'!$C$6:$C$505,A46,'Transactions'!$A$6:$A$505,"&gt;0")=0,"",IFERROR(MAXIFS('Transactions'!$A$6:$A$505,'Transactions'!$C$6:$C$505,A46),"")))</f>
        <v/>
      </c>
      <c r="V46" s="30">
        <f>IF(A46="","",IF(AND(B46="Active",OR(R46="Reorder",R46="Out of Stock")),COUNTIFS($B$6:B46,"Active",$R$6:R46,"Reorder")+COUNTIFS($B$6:B46,"Active",$R$6:R46,"Out of Stock"),""))</f>
        <v/>
      </c>
      <c r="W46" s="19">
        <f>IF(COUNTA(A46:O46)=0,"",IF(A46="","Missing Part ID",IF(COUNTIF($A$6:$A$505,A46)&gt;1,"Duplicate Part ID",IF(COUNTIF('Settings'!$F$4:$F$5,B46)=0,"Invalid Status",IF(C46="","Missing Part Name",IF(COUNTIF('Settings'!$G$4:$G$13,D46)=0,"Invalid Category",IF(COUNTIF('Settings'!$H$4:$H$9,E46)=0,"Invalid Unit",IF(L46="","Missing Unit Cost",IF(M46="","Missing Opening Quantity",IF(N46="","Missing Reorder Point",IF(O46="","Missing Target Stock",IF(O46&lt;N46,"Target Below Reorder Point",IF(P46&lt;0,"Negative On-Hand Quantity","OK")))))))))))))</f>
        <v/>
      </c>
    </row>
    <row r="47">
      <c r="A47" s="23" t="n"/>
      <c r="B47" s="23" t="n"/>
      <c r="C47" s="23" t="n"/>
      <c r="D47" s="23" t="n"/>
      <c r="E47" s="23" t="n"/>
      <c r="F47" s="23" t="n"/>
      <c r="G47" s="23" t="n"/>
      <c r="H47" s="23" t="n"/>
      <c r="I47" s="23" t="n"/>
      <c r="J47" s="23" t="n"/>
      <c r="K47" s="24" t="n"/>
      <c r="L47" s="44" t="n"/>
      <c r="M47" s="45" t="n"/>
      <c r="N47" s="45" t="n"/>
      <c r="O47" s="45" t="n"/>
      <c r="P47" s="46">
        <f>IF(A47="","",IFERROR(M47+SUMIFS('Transactions'!$L$6:$L$505,'Transactions'!$C$6:$C$505,A47),""))</f>
        <v/>
      </c>
      <c r="Q47" s="47">
        <f>IF(A47="","",IFERROR(P47*L47,0))</f>
        <v/>
      </c>
      <c r="R47" s="19">
        <f>IF(A47="","",IF(B47&lt;&gt;"Active","Inactive",IF(P47&lt;=0,"Out of Stock",IF(P47&lt;=N47,"Reorder","OK"))))</f>
        <v/>
      </c>
      <c r="S47" s="46">
        <f>IF(A47="","",IF(B47&lt;&gt;"Active",0,IF(P47&lt;=N47,MAX(O47-P47,0),0)))</f>
        <v/>
      </c>
      <c r="T47" s="47">
        <f>IF(A47="","",IFERROR(S47*L47,0))</f>
        <v/>
      </c>
      <c r="U47" s="48">
        <f>IF(A47="","",IF(COUNTIFS('Transactions'!$C$6:$C$505,A47,'Transactions'!$A$6:$A$505,"&gt;0")=0,"",IFERROR(MAXIFS('Transactions'!$A$6:$A$505,'Transactions'!$C$6:$C$505,A47),"")))</f>
        <v/>
      </c>
      <c r="V47" s="30">
        <f>IF(A47="","",IF(AND(B47="Active",OR(R47="Reorder",R47="Out of Stock")),COUNTIFS($B$6:B47,"Active",$R$6:R47,"Reorder")+COUNTIFS($B$6:B47,"Active",$R$6:R47,"Out of Stock"),""))</f>
        <v/>
      </c>
      <c r="W47" s="19">
        <f>IF(COUNTA(A47:O47)=0,"",IF(A47="","Missing Part ID",IF(COUNTIF($A$6:$A$505,A47)&gt;1,"Duplicate Part ID",IF(COUNTIF('Settings'!$F$4:$F$5,B47)=0,"Invalid Status",IF(C47="","Missing Part Name",IF(COUNTIF('Settings'!$G$4:$G$13,D47)=0,"Invalid Category",IF(COUNTIF('Settings'!$H$4:$H$9,E47)=0,"Invalid Unit",IF(L47="","Missing Unit Cost",IF(M47="","Missing Opening Quantity",IF(N47="","Missing Reorder Point",IF(O47="","Missing Target Stock",IF(O47&lt;N47,"Target Below Reorder Point",IF(P47&lt;0,"Negative On-Hand Quantity","OK")))))))))))))</f>
        <v/>
      </c>
    </row>
    <row r="48">
      <c r="A48" s="23" t="n"/>
      <c r="B48" s="23" t="n"/>
      <c r="C48" s="23" t="n"/>
      <c r="D48" s="23" t="n"/>
      <c r="E48" s="23" t="n"/>
      <c r="F48" s="23" t="n"/>
      <c r="G48" s="23" t="n"/>
      <c r="H48" s="23" t="n"/>
      <c r="I48" s="23" t="n"/>
      <c r="J48" s="23" t="n"/>
      <c r="K48" s="24" t="n"/>
      <c r="L48" s="44" t="n"/>
      <c r="M48" s="45" t="n"/>
      <c r="N48" s="45" t="n"/>
      <c r="O48" s="45" t="n"/>
      <c r="P48" s="46">
        <f>IF(A48="","",IFERROR(M48+SUMIFS('Transactions'!$L$6:$L$505,'Transactions'!$C$6:$C$505,A48),""))</f>
        <v/>
      </c>
      <c r="Q48" s="47">
        <f>IF(A48="","",IFERROR(P48*L48,0))</f>
        <v/>
      </c>
      <c r="R48" s="19">
        <f>IF(A48="","",IF(B48&lt;&gt;"Active","Inactive",IF(P48&lt;=0,"Out of Stock",IF(P48&lt;=N48,"Reorder","OK"))))</f>
        <v/>
      </c>
      <c r="S48" s="46">
        <f>IF(A48="","",IF(B48&lt;&gt;"Active",0,IF(P48&lt;=N48,MAX(O48-P48,0),0)))</f>
        <v/>
      </c>
      <c r="T48" s="47">
        <f>IF(A48="","",IFERROR(S48*L48,0))</f>
        <v/>
      </c>
      <c r="U48" s="48">
        <f>IF(A48="","",IF(COUNTIFS('Transactions'!$C$6:$C$505,A48,'Transactions'!$A$6:$A$505,"&gt;0")=0,"",IFERROR(MAXIFS('Transactions'!$A$6:$A$505,'Transactions'!$C$6:$C$505,A48),"")))</f>
        <v/>
      </c>
      <c r="V48" s="30">
        <f>IF(A48="","",IF(AND(B48="Active",OR(R48="Reorder",R48="Out of Stock")),COUNTIFS($B$6:B48,"Active",$R$6:R48,"Reorder")+COUNTIFS($B$6:B48,"Active",$R$6:R48,"Out of Stock"),""))</f>
        <v/>
      </c>
      <c r="W48" s="19">
        <f>IF(COUNTA(A48:O48)=0,"",IF(A48="","Missing Part ID",IF(COUNTIF($A$6:$A$505,A48)&gt;1,"Duplicate Part ID",IF(COUNTIF('Settings'!$F$4:$F$5,B48)=0,"Invalid Status",IF(C48="","Missing Part Name",IF(COUNTIF('Settings'!$G$4:$G$13,D48)=0,"Invalid Category",IF(COUNTIF('Settings'!$H$4:$H$9,E48)=0,"Invalid Unit",IF(L48="","Missing Unit Cost",IF(M48="","Missing Opening Quantity",IF(N48="","Missing Reorder Point",IF(O48="","Missing Target Stock",IF(O48&lt;N48,"Target Below Reorder Point",IF(P48&lt;0,"Negative On-Hand Quantity","OK")))))))))))))</f>
        <v/>
      </c>
    </row>
    <row r="49">
      <c r="A49" s="23" t="n"/>
      <c r="B49" s="23" t="n"/>
      <c r="C49" s="23" t="n"/>
      <c r="D49" s="23" t="n"/>
      <c r="E49" s="23" t="n"/>
      <c r="F49" s="23" t="n"/>
      <c r="G49" s="23" t="n"/>
      <c r="H49" s="23" t="n"/>
      <c r="I49" s="23" t="n"/>
      <c r="J49" s="23" t="n"/>
      <c r="K49" s="24" t="n"/>
      <c r="L49" s="44" t="n"/>
      <c r="M49" s="45" t="n"/>
      <c r="N49" s="45" t="n"/>
      <c r="O49" s="45" t="n"/>
      <c r="P49" s="46">
        <f>IF(A49="","",IFERROR(M49+SUMIFS('Transactions'!$L$6:$L$505,'Transactions'!$C$6:$C$505,A49),""))</f>
        <v/>
      </c>
      <c r="Q49" s="47">
        <f>IF(A49="","",IFERROR(P49*L49,0))</f>
        <v/>
      </c>
      <c r="R49" s="19">
        <f>IF(A49="","",IF(B49&lt;&gt;"Active","Inactive",IF(P49&lt;=0,"Out of Stock",IF(P49&lt;=N49,"Reorder","OK"))))</f>
        <v/>
      </c>
      <c r="S49" s="46">
        <f>IF(A49="","",IF(B49&lt;&gt;"Active",0,IF(P49&lt;=N49,MAX(O49-P49,0),0)))</f>
        <v/>
      </c>
      <c r="T49" s="47">
        <f>IF(A49="","",IFERROR(S49*L49,0))</f>
        <v/>
      </c>
      <c r="U49" s="48">
        <f>IF(A49="","",IF(COUNTIFS('Transactions'!$C$6:$C$505,A49,'Transactions'!$A$6:$A$505,"&gt;0")=0,"",IFERROR(MAXIFS('Transactions'!$A$6:$A$505,'Transactions'!$C$6:$C$505,A49),"")))</f>
        <v/>
      </c>
      <c r="V49" s="30">
        <f>IF(A49="","",IF(AND(B49="Active",OR(R49="Reorder",R49="Out of Stock")),COUNTIFS($B$6:B49,"Active",$R$6:R49,"Reorder")+COUNTIFS($B$6:B49,"Active",$R$6:R49,"Out of Stock"),""))</f>
        <v/>
      </c>
      <c r="W49" s="19">
        <f>IF(COUNTA(A49:O49)=0,"",IF(A49="","Missing Part ID",IF(COUNTIF($A$6:$A$505,A49)&gt;1,"Duplicate Part ID",IF(COUNTIF('Settings'!$F$4:$F$5,B49)=0,"Invalid Status",IF(C49="","Missing Part Name",IF(COUNTIF('Settings'!$G$4:$G$13,D49)=0,"Invalid Category",IF(COUNTIF('Settings'!$H$4:$H$9,E49)=0,"Invalid Unit",IF(L49="","Missing Unit Cost",IF(M49="","Missing Opening Quantity",IF(N49="","Missing Reorder Point",IF(O49="","Missing Target Stock",IF(O49&lt;N49,"Target Below Reorder Point",IF(P49&lt;0,"Negative On-Hand Quantity","OK")))))))))))))</f>
        <v/>
      </c>
    </row>
    <row r="50">
      <c r="A50" s="23" t="n"/>
      <c r="B50" s="23" t="n"/>
      <c r="C50" s="23" t="n"/>
      <c r="D50" s="23" t="n"/>
      <c r="E50" s="23" t="n"/>
      <c r="F50" s="23" t="n"/>
      <c r="G50" s="23" t="n"/>
      <c r="H50" s="23" t="n"/>
      <c r="I50" s="23" t="n"/>
      <c r="J50" s="23" t="n"/>
      <c r="K50" s="24" t="n"/>
      <c r="L50" s="44" t="n"/>
      <c r="M50" s="45" t="n"/>
      <c r="N50" s="45" t="n"/>
      <c r="O50" s="45" t="n"/>
      <c r="P50" s="46">
        <f>IF(A50="","",IFERROR(M50+SUMIFS('Transactions'!$L$6:$L$505,'Transactions'!$C$6:$C$505,A50),""))</f>
        <v/>
      </c>
      <c r="Q50" s="47">
        <f>IF(A50="","",IFERROR(P50*L50,0))</f>
        <v/>
      </c>
      <c r="R50" s="19">
        <f>IF(A50="","",IF(B50&lt;&gt;"Active","Inactive",IF(P50&lt;=0,"Out of Stock",IF(P50&lt;=N50,"Reorder","OK"))))</f>
        <v/>
      </c>
      <c r="S50" s="46">
        <f>IF(A50="","",IF(B50&lt;&gt;"Active",0,IF(P50&lt;=N50,MAX(O50-P50,0),0)))</f>
        <v/>
      </c>
      <c r="T50" s="47">
        <f>IF(A50="","",IFERROR(S50*L50,0))</f>
        <v/>
      </c>
      <c r="U50" s="48">
        <f>IF(A50="","",IF(COUNTIFS('Transactions'!$C$6:$C$505,A50,'Transactions'!$A$6:$A$505,"&gt;0")=0,"",IFERROR(MAXIFS('Transactions'!$A$6:$A$505,'Transactions'!$C$6:$C$505,A50),"")))</f>
        <v/>
      </c>
      <c r="V50" s="30">
        <f>IF(A50="","",IF(AND(B50="Active",OR(R50="Reorder",R50="Out of Stock")),COUNTIFS($B$6:B50,"Active",$R$6:R50,"Reorder")+COUNTIFS($B$6:B50,"Active",$R$6:R50,"Out of Stock"),""))</f>
        <v/>
      </c>
      <c r="W50" s="19">
        <f>IF(COUNTA(A50:O50)=0,"",IF(A50="","Missing Part ID",IF(COUNTIF($A$6:$A$505,A50)&gt;1,"Duplicate Part ID",IF(COUNTIF('Settings'!$F$4:$F$5,B50)=0,"Invalid Status",IF(C50="","Missing Part Name",IF(COUNTIF('Settings'!$G$4:$G$13,D50)=0,"Invalid Category",IF(COUNTIF('Settings'!$H$4:$H$9,E50)=0,"Invalid Unit",IF(L50="","Missing Unit Cost",IF(M50="","Missing Opening Quantity",IF(N50="","Missing Reorder Point",IF(O50="","Missing Target Stock",IF(O50&lt;N50,"Target Below Reorder Point",IF(P50&lt;0,"Negative On-Hand Quantity","OK")))))))))))))</f>
        <v/>
      </c>
    </row>
    <row r="51">
      <c r="A51" s="23" t="n"/>
      <c r="B51" s="23" t="n"/>
      <c r="C51" s="23" t="n"/>
      <c r="D51" s="23" t="n"/>
      <c r="E51" s="23" t="n"/>
      <c r="F51" s="23" t="n"/>
      <c r="G51" s="23" t="n"/>
      <c r="H51" s="23" t="n"/>
      <c r="I51" s="23" t="n"/>
      <c r="J51" s="23" t="n"/>
      <c r="K51" s="24" t="n"/>
      <c r="L51" s="44" t="n"/>
      <c r="M51" s="45" t="n"/>
      <c r="N51" s="45" t="n"/>
      <c r="O51" s="45" t="n"/>
      <c r="P51" s="46">
        <f>IF(A51="","",IFERROR(M51+SUMIFS('Transactions'!$L$6:$L$505,'Transactions'!$C$6:$C$505,A51),""))</f>
        <v/>
      </c>
      <c r="Q51" s="47">
        <f>IF(A51="","",IFERROR(P51*L51,0))</f>
        <v/>
      </c>
      <c r="R51" s="19">
        <f>IF(A51="","",IF(B51&lt;&gt;"Active","Inactive",IF(P51&lt;=0,"Out of Stock",IF(P51&lt;=N51,"Reorder","OK"))))</f>
        <v/>
      </c>
      <c r="S51" s="46">
        <f>IF(A51="","",IF(B51&lt;&gt;"Active",0,IF(P51&lt;=N51,MAX(O51-P51,0),0)))</f>
        <v/>
      </c>
      <c r="T51" s="47">
        <f>IF(A51="","",IFERROR(S51*L51,0))</f>
        <v/>
      </c>
      <c r="U51" s="48">
        <f>IF(A51="","",IF(COUNTIFS('Transactions'!$C$6:$C$505,A51,'Transactions'!$A$6:$A$505,"&gt;0")=0,"",IFERROR(MAXIFS('Transactions'!$A$6:$A$505,'Transactions'!$C$6:$C$505,A51),"")))</f>
        <v/>
      </c>
      <c r="V51" s="30">
        <f>IF(A51="","",IF(AND(B51="Active",OR(R51="Reorder",R51="Out of Stock")),COUNTIFS($B$6:B51,"Active",$R$6:R51,"Reorder")+COUNTIFS($B$6:B51,"Active",$R$6:R51,"Out of Stock"),""))</f>
        <v/>
      </c>
      <c r="W51" s="19">
        <f>IF(COUNTA(A51:O51)=0,"",IF(A51="","Missing Part ID",IF(COUNTIF($A$6:$A$505,A51)&gt;1,"Duplicate Part ID",IF(COUNTIF('Settings'!$F$4:$F$5,B51)=0,"Invalid Status",IF(C51="","Missing Part Name",IF(COUNTIF('Settings'!$G$4:$G$13,D51)=0,"Invalid Category",IF(COUNTIF('Settings'!$H$4:$H$9,E51)=0,"Invalid Unit",IF(L51="","Missing Unit Cost",IF(M51="","Missing Opening Quantity",IF(N51="","Missing Reorder Point",IF(O51="","Missing Target Stock",IF(O51&lt;N51,"Target Below Reorder Point",IF(P51&lt;0,"Negative On-Hand Quantity","OK")))))))))))))</f>
        <v/>
      </c>
    </row>
    <row r="52">
      <c r="A52" s="23" t="n"/>
      <c r="B52" s="23" t="n"/>
      <c r="C52" s="23" t="n"/>
      <c r="D52" s="23" t="n"/>
      <c r="E52" s="23" t="n"/>
      <c r="F52" s="23" t="n"/>
      <c r="G52" s="23" t="n"/>
      <c r="H52" s="23" t="n"/>
      <c r="I52" s="23" t="n"/>
      <c r="J52" s="23" t="n"/>
      <c r="K52" s="24" t="n"/>
      <c r="L52" s="44" t="n"/>
      <c r="M52" s="45" t="n"/>
      <c r="N52" s="45" t="n"/>
      <c r="O52" s="45" t="n"/>
      <c r="P52" s="46">
        <f>IF(A52="","",IFERROR(M52+SUMIFS('Transactions'!$L$6:$L$505,'Transactions'!$C$6:$C$505,A52),""))</f>
        <v/>
      </c>
      <c r="Q52" s="47">
        <f>IF(A52="","",IFERROR(P52*L52,0))</f>
        <v/>
      </c>
      <c r="R52" s="19">
        <f>IF(A52="","",IF(B52&lt;&gt;"Active","Inactive",IF(P52&lt;=0,"Out of Stock",IF(P52&lt;=N52,"Reorder","OK"))))</f>
        <v/>
      </c>
      <c r="S52" s="46">
        <f>IF(A52="","",IF(B52&lt;&gt;"Active",0,IF(P52&lt;=N52,MAX(O52-P52,0),0)))</f>
        <v/>
      </c>
      <c r="T52" s="47">
        <f>IF(A52="","",IFERROR(S52*L52,0))</f>
        <v/>
      </c>
      <c r="U52" s="48">
        <f>IF(A52="","",IF(COUNTIFS('Transactions'!$C$6:$C$505,A52,'Transactions'!$A$6:$A$505,"&gt;0")=0,"",IFERROR(MAXIFS('Transactions'!$A$6:$A$505,'Transactions'!$C$6:$C$505,A52),"")))</f>
        <v/>
      </c>
      <c r="V52" s="30">
        <f>IF(A52="","",IF(AND(B52="Active",OR(R52="Reorder",R52="Out of Stock")),COUNTIFS($B$6:B52,"Active",$R$6:R52,"Reorder")+COUNTIFS($B$6:B52,"Active",$R$6:R52,"Out of Stock"),""))</f>
        <v/>
      </c>
      <c r="W52" s="19">
        <f>IF(COUNTA(A52:O52)=0,"",IF(A52="","Missing Part ID",IF(COUNTIF($A$6:$A$505,A52)&gt;1,"Duplicate Part ID",IF(COUNTIF('Settings'!$F$4:$F$5,B52)=0,"Invalid Status",IF(C52="","Missing Part Name",IF(COUNTIF('Settings'!$G$4:$G$13,D52)=0,"Invalid Category",IF(COUNTIF('Settings'!$H$4:$H$9,E52)=0,"Invalid Unit",IF(L52="","Missing Unit Cost",IF(M52="","Missing Opening Quantity",IF(N52="","Missing Reorder Point",IF(O52="","Missing Target Stock",IF(O52&lt;N52,"Target Below Reorder Point",IF(P52&lt;0,"Negative On-Hand Quantity","OK")))))))))))))</f>
        <v/>
      </c>
    </row>
    <row r="53">
      <c r="A53" s="23" t="n"/>
      <c r="B53" s="23" t="n"/>
      <c r="C53" s="23" t="n"/>
      <c r="D53" s="23" t="n"/>
      <c r="E53" s="23" t="n"/>
      <c r="F53" s="23" t="n"/>
      <c r="G53" s="23" t="n"/>
      <c r="H53" s="23" t="n"/>
      <c r="I53" s="23" t="n"/>
      <c r="J53" s="23" t="n"/>
      <c r="K53" s="24" t="n"/>
      <c r="L53" s="44" t="n"/>
      <c r="M53" s="45" t="n"/>
      <c r="N53" s="45" t="n"/>
      <c r="O53" s="45" t="n"/>
      <c r="P53" s="46">
        <f>IF(A53="","",IFERROR(M53+SUMIFS('Transactions'!$L$6:$L$505,'Transactions'!$C$6:$C$505,A53),""))</f>
        <v/>
      </c>
      <c r="Q53" s="47">
        <f>IF(A53="","",IFERROR(P53*L53,0))</f>
        <v/>
      </c>
      <c r="R53" s="19">
        <f>IF(A53="","",IF(B53&lt;&gt;"Active","Inactive",IF(P53&lt;=0,"Out of Stock",IF(P53&lt;=N53,"Reorder","OK"))))</f>
        <v/>
      </c>
      <c r="S53" s="46">
        <f>IF(A53="","",IF(B53&lt;&gt;"Active",0,IF(P53&lt;=N53,MAX(O53-P53,0),0)))</f>
        <v/>
      </c>
      <c r="T53" s="47">
        <f>IF(A53="","",IFERROR(S53*L53,0))</f>
        <v/>
      </c>
      <c r="U53" s="48">
        <f>IF(A53="","",IF(COUNTIFS('Transactions'!$C$6:$C$505,A53,'Transactions'!$A$6:$A$505,"&gt;0")=0,"",IFERROR(MAXIFS('Transactions'!$A$6:$A$505,'Transactions'!$C$6:$C$505,A53),"")))</f>
        <v/>
      </c>
      <c r="V53" s="30">
        <f>IF(A53="","",IF(AND(B53="Active",OR(R53="Reorder",R53="Out of Stock")),COUNTIFS($B$6:B53,"Active",$R$6:R53,"Reorder")+COUNTIFS($B$6:B53,"Active",$R$6:R53,"Out of Stock"),""))</f>
        <v/>
      </c>
      <c r="W53" s="19">
        <f>IF(COUNTA(A53:O53)=0,"",IF(A53="","Missing Part ID",IF(COUNTIF($A$6:$A$505,A53)&gt;1,"Duplicate Part ID",IF(COUNTIF('Settings'!$F$4:$F$5,B53)=0,"Invalid Status",IF(C53="","Missing Part Name",IF(COUNTIF('Settings'!$G$4:$G$13,D53)=0,"Invalid Category",IF(COUNTIF('Settings'!$H$4:$H$9,E53)=0,"Invalid Unit",IF(L53="","Missing Unit Cost",IF(M53="","Missing Opening Quantity",IF(N53="","Missing Reorder Point",IF(O53="","Missing Target Stock",IF(O53&lt;N53,"Target Below Reorder Point",IF(P53&lt;0,"Negative On-Hand Quantity","OK")))))))))))))</f>
        <v/>
      </c>
    </row>
    <row r="54">
      <c r="A54" s="23" t="n"/>
      <c r="B54" s="23" t="n"/>
      <c r="C54" s="23" t="n"/>
      <c r="D54" s="23" t="n"/>
      <c r="E54" s="23" t="n"/>
      <c r="F54" s="23" t="n"/>
      <c r="G54" s="23" t="n"/>
      <c r="H54" s="23" t="n"/>
      <c r="I54" s="23" t="n"/>
      <c r="J54" s="23" t="n"/>
      <c r="K54" s="24" t="n"/>
      <c r="L54" s="44" t="n"/>
      <c r="M54" s="45" t="n"/>
      <c r="N54" s="45" t="n"/>
      <c r="O54" s="45" t="n"/>
      <c r="P54" s="46">
        <f>IF(A54="","",IFERROR(M54+SUMIFS('Transactions'!$L$6:$L$505,'Transactions'!$C$6:$C$505,A54),""))</f>
        <v/>
      </c>
      <c r="Q54" s="47">
        <f>IF(A54="","",IFERROR(P54*L54,0))</f>
        <v/>
      </c>
      <c r="R54" s="19">
        <f>IF(A54="","",IF(B54&lt;&gt;"Active","Inactive",IF(P54&lt;=0,"Out of Stock",IF(P54&lt;=N54,"Reorder","OK"))))</f>
        <v/>
      </c>
      <c r="S54" s="46">
        <f>IF(A54="","",IF(B54&lt;&gt;"Active",0,IF(P54&lt;=N54,MAX(O54-P54,0),0)))</f>
        <v/>
      </c>
      <c r="T54" s="47">
        <f>IF(A54="","",IFERROR(S54*L54,0))</f>
        <v/>
      </c>
      <c r="U54" s="48">
        <f>IF(A54="","",IF(COUNTIFS('Transactions'!$C$6:$C$505,A54,'Transactions'!$A$6:$A$505,"&gt;0")=0,"",IFERROR(MAXIFS('Transactions'!$A$6:$A$505,'Transactions'!$C$6:$C$505,A54),"")))</f>
        <v/>
      </c>
      <c r="V54" s="30">
        <f>IF(A54="","",IF(AND(B54="Active",OR(R54="Reorder",R54="Out of Stock")),COUNTIFS($B$6:B54,"Active",$R$6:R54,"Reorder")+COUNTIFS($B$6:B54,"Active",$R$6:R54,"Out of Stock"),""))</f>
        <v/>
      </c>
      <c r="W54" s="19">
        <f>IF(COUNTA(A54:O54)=0,"",IF(A54="","Missing Part ID",IF(COUNTIF($A$6:$A$505,A54)&gt;1,"Duplicate Part ID",IF(COUNTIF('Settings'!$F$4:$F$5,B54)=0,"Invalid Status",IF(C54="","Missing Part Name",IF(COUNTIF('Settings'!$G$4:$G$13,D54)=0,"Invalid Category",IF(COUNTIF('Settings'!$H$4:$H$9,E54)=0,"Invalid Unit",IF(L54="","Missing Unit Cost",IF(M54="","Missing Opening Quantity",IF(N54="","Missing Reorder Point",IF(O54="","Missing Target Stock",IF(O54&lt;N54,"Target Below Reorder Point",IF(P54&lt;0,"Negative On-Hand Quantity","OK")))))))))))))</f>
        <v/>
      </c>
    </row>
    <row r="55">
      <c r="A55" s="23" t="n"/>
      <c r="B55" s="23" t="n"/>
      <c r="C55" s="23" t="n"/>
      <c r="D55" s="23" t="n"/>
      <c r="E55" s="23" t="n"/>
      <c r="F55" s="23" t="n"/>
      <c r="G55" s="23" t="n"/>
      <c r="H55" s="23" t="n"/>
      <c r="I55" s="23" t="n"/>
      <c r="J55" s="23" t="n"/>
      <c r="K55" s="24" t="n"/>
      <c r="L55" s="44" t="n"/>
      <c r="M55" s="45" t="n"/>
      <c r="N55" s="45" t="n"/>
      <c r="O55" s="45" t="n"/>
      <c r="P55" s="46">
        <f>IF(A55="","",IFERROR(M55+SUMIFS('Transactions'!$L$6:$L$505,'Transactions'!$C$6:$C$505,A55),""))</f>
        <v/>
      </c>
      <c r="Q55" s="47">
        <f>IF(A55="","",IFERROR(P55*L55,0))</f>
        <v/>
      </c>
      <c r="R55" s="19">
        <f>IF(A55="","",IF(B55&lt;&gt;"Active","Inactive",IF(P55&lt;=0,"Out of Stock",IF(P55&lt;=N55,"Reorder","OK"))))</f>
        <v/>
      </c>
      <c r="S55" s="46">
        <f>IF(A55="","",IF(B55&lt;&gt;"Active",0,IF(P55&lt;=N55,MAX(O55-P55,0),0)))</f>
        <v/>
      </c>
      <c r="T55" s="47">
        <f>IF(A55="","",IFERROR(S55*L55,0))</f>
        <v/>
      </c>
      <c r="U55" s="48">
        <f>IF(A55="","",IF(COUNTIFS('Transactions'!$C$6:$C$505,A55,'Transactions'!$A$6:$A$505,"&gt;0")=0,"",IFERROR(MAXIFS('Transactions'!$A$6:$A$505,'Transactions'!$C$6:$C$505,A55),"")))</f>
        <v/>
      </c>
      <c r="V55" s="30">
        <f>IF(A55="","",IF(AND(B55="Active",OR(R55="Reorder",R55="Out of Stock")),COUNTIFS($B$6:B55,"Active",$R$6:R55,"Reorder")+COUNTIFS($B$6:B55,"Active",$R$6:R55,"Out of Stock"),""))</f>
        <v/>
      </c>
      <c r="W55" s="19">
        <f>IF(COUNTA(A55:O55)=0,"",IF(A55="","Missing Part ID",IF(COUNTIF($A$6:$A$505,A55)&gt;1,"Duplicate Part ID",IF(COUNTIF('Settings'!$F$4:$F$5,B55)=0,"Invalid Status",IF(C55="","Missing Part Name",IF(COUNTIF('Settings'!$G$4:$G$13,D55)=0,"Invalid Category",IF(COUNTIF('Settings'!$H$4:$H$9,E55)=0,"Invalid Unit",IF(L55="","Missing Unit Cost",IF(M55="","Missing Opening Quantity",IF(N55="","Missing Reorder Point",IF(O55="","Missing Target Stock",IF(O55&lt;N55,"Target Below Reorder Point",IF(P55&lt;0,"Negative On-Hand Quantity","OK")))))))))))))</f>
        <v/>
      </c>
    </row>
    <row r="56">
      <c r="A56" s="23" t="n"/>
      <c r="B56" s="23" t="n"/>
      <c r="C56" s="23" t="n"/>
      <c r="D56" s="23" t="n"/>
      <c r="E56" s="23" t="n"/>
      <c r="F56" s="23" t="n"/>
      <c r="G56" s="23" t="n"/>
      <c r="H56" s="23" t="n"/>
      <c r="I56" s="23" t="n"/>
      <c r="J56" s="23" t="n"/>
      <c r="K56" s="24" t="n"/>
      <c r="L56" s="44" t="n"/>
      <c r="M56" s="45" t="n"/>
      <c r="N56" s="45" t="n"/>
      <c r="O56" s="45" t="n"/>
      <c r="P56" s="46">
        <f>IF(A56="","",IFERROR(M56+SUMIFS('Transactions'!$L$6:$L$505,'Transactions'!$C$6:$C$505,A56),""))</f>
        <v/>
      </c>
      <c r="Q56" s="47">
        <f>IF(A56="","",IFERROR(P56*L56,0))</f>
        <v/>
      </c>
      <c r="R56" s="19">
        <f>IF(A56="","",IF(B56&lt;&gt;"Active","Inactive",IF(P56&lt;=0,"Out of Stock",IF(P56&lt;=N56,"Reorder","OK"))))</f>
        <v/>
      </c>
      <c r="S56" s="46">
        <f>IF(A56="","",IF(B56&lt;&gt;"Active",0,IF(P56&lt;=N56,MAX(O56-P56,0),0)))</f>
        <v/>
      </c>
      <c r="T56" s="47">
        <f>IF(A56="","",IFERROR(S56*L56,0))</f>
        <v/>
      </c>
      <c r="U56" s="48">
        <f>IF(A56="","",IF(COUNTIFS('Transactions'!$C$6:$C$505,A56,'Transactions'!$A$6:$A$505,"&gt;0")=0,"",IFERROR(MAXIFS('Transactions'!$A$6:$A$505,'Transactions'!$C$6:$C$505,A56),"")))</f>
        <v/>
      </c>
      <c r="V56" s="30">
        <f>IF(A56="","",IF(AND(B56="Active",OR(R56="Reorder",R56="Out of Stock")),COUNTIFS($B$6:B56,"Active",$R$6:R56,"Reorder")+COUNTIFS($B$6:B56,"Active",$R$6:R56,"Out of Stock"),""))</f>
        <v/>
      </c>
      <c r="W56" s="19">
        <f>IF(COUNTA(A56:O56)=0,"",IF(A56="","Missing Part ID",IF(COUNTIF($A$6:$A$505,A56)&gt;1,"Duplicate Part ID",IF(COUNTIF('Settings'!$F$4:$F$5,B56)=0,"Invalid Status",IF(C56="","Missing Part Name",IF(COUNTIF('Settings'!$G$4:$G$13,D56)=0,"Invalid Category",IF(COUNTIF('Settings'!$H$4:$H$9,E56)=0,"Invalid Unit",IF(L56="","Missing Unit Cost",IF(M56="","Missing Opening Quantity",IF(N56="","Missing Reorder Point",IF(O56="","Missing Target Stock",IF(O56&lt;N56,"Target Below Reorder Point",IF(P56&lt;0,"Negative On-Hand Quantity","OK")))))))))))))</f>
        <v/>
      </c>
    </row>
    <row r="57">
      <c r="A57" s="23" t="n"/>
      <c r="B57" s="23" t="n"/>
      <c r="C57" s="23" t="n"/>
      <c r="D57" s="23" t="n"/>
      <c r="E57" s="23" t="n"/>
      <c r="F57" s="23" t="n"/>
      <c r="G57" s="23" t="n"/>
      <c r="H57" s="23" t="n"/>
      <c r="I57" s="23" t="n"/>
      <c r="J57" s="23" t="n"/>
      <c r="K57" s="24" t="n"/>
      <c r="L57" s="44" t="n"/>
      <c r="M57" s="45" t="n"/>
      <c r="N57" s="45" t="n"/>
      <c r="O57" s="45" t="n"/>
      <c r="P57" s="46">
        <f>IF(A57="","",IFERROR(M57+SUMIFS('Transactions'!$L$6:$L$505,'Transactions'!$C$6:$C$505,A57),""))</f>
        <v/>
      </c>
      <c r="Q57" s="47">
        <f>IF(A57="","",IFERROR(P57*L57,0))</f>
        <v/>
      </c>
      <c r="R57" s="19">
        <f>IF(A57="","",IF(B57&lt;&gt;"Active","Inactive",IF(P57&lt;=0,"Out of Stock",IF(P57&lt;=N57,"Reorder","OK"))))</f>
        <v/>
      </c>
      <c r="S57" s="46">
        <f>IF(A57="","",IF(B57&lt;&gt;"Active",0,IF(P57&lt;=N57,MAX(O57-P57,0),0)))</f>
        <v/>
      </c>
      <c r="T57" s="47">
        <f>IF(A57="","",IFERROR(S57*L57,0))</f>
        <v/>
      </c>
      <c r="U57" s="48">
        <f>IF(A57="","",IF(COUNTIFS('Transactions'!$C$6:$C$505,A57,'Transactions'!$A$6:$A$505,"&gt;0")=0,"",IFERROR(MAXIFS('Transactions'!$A$6:$A$505,'Transactions'!$C$6:$C$505,A57),"")))</f>
        <v/>
      </c>
      <c r="V57" s="30">
        <f>IF(A57="","",IF(AND(B57="Active",OR(R57="Reorder",R57="Out of Stock")),COUNTIFS($B$6:B57,"Active",$R$6:R57,"Reorder")+COUNTIFS($B$6:B57,"Active",$R$6:R57,"Out of Stock"),""))</f>
        <v/>
      </c>
      <c r="W57" s="19">
        <f>IF(COUNTA(A57:O57)=0,"",IF(A57="","Missing Part ID",IF(COUNTIF($A$6:$A$505,A57)&gt;1,"Duplicate Part ID",IF(COUNTIF('Settings'!$F$4:$F$5,B57)=0,"Invalid Status",IF(C57="","Missing Part Name",IF(COUNTIF('Settings'!$G$4:$G$13,D57)=0,"Invalid Category",IF(COUNTIF('Settings'!$H$4:$H$9,E57)=0,"Invalid Unit",IF(L57="","Missing Unit Cost",IF(M57="","Missing Opening Quantity",IF(N57="","Missing Reorder Point",IF(O57="","Missing Target Stock",IF(O57&lt;N57,"Target Below Reorder Point",IF(P57&lt;0,"Negative On-Hand Quantity","OK")))))))))))))</f>
        <v/>
      </c>
    </row>
    <row r="58">
      <c r="A58" s="23" t="n"/>
      <c r="B58" s="23" t="n"/>
      <c r="C58" s="23" t="n"/>
      <c r="D58" s="23" t="n"/>
      <c r="E58" s="23" t="n"/>
      <c r="F58" s="23" t="n"/>
      <c r="G58" s="23" t="n"/>
      <c r="H58" s="23" t="n"/>
      <c r="I58" s="23" t="n"/>
      <c r="J58" s="23" t="n"/>
      <c r="K58" s="24" t="n"/>
      <c r="L58" s="44" t="n"/>
      <c r="M58" s="45" t="n"/>
      <c r="N58" s="45" t="n"/>
      <c r="O58" s="45" t="n"/>
      <c r="P58" s="46">
        <f>IF(A58="","",IFERROR(M58+SUMIFS('Transactions'!$L$6:$L$505,'Transactions'!$C$6:$C$505,A58),""))</f>
        <v/>
      </c>
      <c r="Q58" s="47">
        <f>IF(A58="","",IFERROR(P58*L58,0))</f>
        <v/>
      </c>
      <c r="R58" s="19">
        <f>IF(A58="","",IF(B58&lt;&gt;"Active","Inactive",IF(P58&lt;=0,"Out of Stock",IF(P58&lt;=N58,"Reorder","OK"))))</f>
        <v/>
      </c>
      <c r="S58" s="46">
        <f>IF(A58="","",IF(B58&lt;&gt;"Active",0,IF(P58&lt;=N58,MAX(O58-P58,0),0)))</f>
        <v/>
      </c>
      <c r="T58" s="47">
        <f>IF(A58="","",IFERROR(S58*L58,0))</f>
        <v/>
      </c>
      <c r="U58" s="48">
        <f>IF(A58="","",IF(COUNTIFS('Transactions'!$C$6:$C$505,A58,'Transactions'!$A$6:$A$505,"&gt;0")=0,"",IFERROR(MAXIFS('Transactions'!$A$6:$A$505,'Transactions'!$C$6:$C$505,A58),"")))</f>
        <v/>
      </c>
      <c r="V58" s="30">
        <f>IF(A58="","",IF(AND(B58="Active",OR(R58="Reorder",R58="Out of Stock")),COUNTIFS($B$6:B58,"Active",$R$6:R58,"Reorder")+COUNTIFS($B$6:B58,"Active",$R$6:R58,"Out of Stock"),""))</f>
        <v/>
      </c>
      <c r="W58" s="19">
        <f>IF(COUNTA(A58:O58)=0,"",IF(A58="","Missing Part ID",IF(COUNTIF($A$6:$A$505,A58)&gt;1,"Duplicate Part ID",IF(COUNTIF('Settings'!$F$4:$F$5,B58)=0,"Invalid Status",IF(C58="","Missing Part Name",IF(COUNTIF('Settings'!$G$4:$G$13,D58)=0,"Invalid Category",IF(COUNTIF('Settings'!$H$4:$H$9,E58)=0,"Invalid Unit",IF(L58="","Missing Unit Cost",IF(M58="","Missing Opening Quantity",IF(N58="","Missing Reorder Point",IF(O58="","Missing Target Stock",IF(O58&lt;N58,"Target Below Reorder Point",IF(P58&lt;0,"Negative On-Hand Quantity","OK")))))))))))))</f>
        <v/>
      </c>
    </row>
    <row r="59">
      <c r="A59" s="23" t="n"/>
      <c r="B59" s="23" t="n"/>
      <c r="C59" s="23" t="n"/>
      <c r="D59" s="23" t="n"/>
      <c r="E59" s="23" t="n"/>
      <c r="F59" s="23" t="n"/>
      <c r="G59" s="23" t="n"/>
      <c r="H59" s="23" t="n"/>
      <c r="I59" s="23" t="n"/>
      <c r="J59" s="23" t="n"/>
      <c r="K59" s="24" t="n"/>
      <c r="L59" s="44" t="n"/>
      <c r="M59" s="45" t="n"/>
      <c r="N59" s="45" t="n"/>
      <c r="O59" s="45" t="n"/>
      <c r="P59" s="46">
        <f>IF(A59="","",IFERROR(M59+SUMIFS('Transactions'!$L$6:$L$505,'Transactions'!$C$6:$C$505,A59),""))</f>
        <v/>
      </c>
      <c r="Q59" s="47">
        <f>IF(A59="","",IFERROR(P59*L59,0))</f>
        <v/>
      </c>
      <c r="R59" s="19">
        <f>IF(A59="","",IF(B59&lt;&gt;"Active","Inactive",IF(P59&lt;=0,"Out of Stock",IF(P59&lt;=N59,"Reorder","OK"))))</f>
        <v/>
      </c>
      <c r="S59" s="46">
        <f>IF(A59="","",IF(B59&lt;&gt;"Active",0,IF(P59&lt;=N59,MAX(O59-P59,0),0)))</f>
        <v/>
      </c>
      <c r="T59" s="47">
        <f>IF(A59="","",IFERROR(S59*L59,0))</f>
        <v/>
      </c>
      <c r="U59" s="48">
        <f>IF(A59="","",IF(COUNTIFS('Transactions'!$C$6:$C$505,A59,'Transactions'!$A$6:$A$505,"&gt;0")=0,"",IFERROR(MAXIFS('Transactions'!$A$6:$A$505,'Transactions'!$C$6:$C$505,A59),"")))</f>
        <v/>
      </c>
      <c r="V59" s="30">
        <f>IF(A59="","",IF(AND(B59="Active",OR(R59="Reorder",R59="Out of Stock")),COUNTIFS($B$6:B59,"Active",$R$6:R59,"Reorder")+COUNTIFS($B$6:B59,"Active",$R$6:R59,"Out of Stock"),""))</f>
        <v/>
      </c>
      <c r="W59" s="19">
        <f>IF(COUNTA(A59:O59)=0,"",IF(A59="","Missing Part ID",IF(COUNTIF($A$6:$A$505,A59)&gt;1,"Duplicate Part ID",IF(COUNTIF('Settings'!$F$4:$F$5,B59)=0,"Invalid Status",IF(C59="","Missing Part Name",IF(COUNTIF('Settings'!$G$4:$G$13,D59)=0,"Invalid Category",IF(COUNTIF('Settings'!$H$4:$H$9,E59)=0,"Invalid Unit",IF(L59="","Missing Unit Cost",IF(M59="","Missing Opening Quantity",IF(N59="","Missing Reorder Point",IF(O59="","Missing Target Stock",IF(O59&lt;N59,"Target Below Reorder Point",IF(P59&lt;0,"Negative On-Hand Quantity","OK")))))))))))))</f>
        <v/>
      </c>
    </row>
    <row r="60">
      <c r="A60" s="23" t="n"/>
      <c r="B60" s="23" t="n"/>
      <c r="C60" s="23" t="n"/>
      <c r="D60" s="23" t="n"/>
      <c r="E60" s="23" t="n"/>
      <c r="F60" s="23" t="n"/>
      <c r="G60" s="23" t="n"/>
      <c r="H60" s="23" t="n"/>
      <c r="I60" s="23" t="n"/>
      <c r="J60" s="23" t="n"/>
      <c r="K60" s="24" t="n"/>
      <c r="L60" s="44" t="n"/>
      <c r="M60" s="45" t="n"/>
      <c r="N60" s="45" t="n"/>
      <c r="O60" s="45" t="n"/>
      <c r="P60" s="46">
        <f>IF(A60="","",IFERROR(M60+SUMIFS('Transactions'!$L$6:$L$505,'Transactions'!$C$6:$C$505,A60),""))</f>
        <v/>
      </c>
      <c r="Q60" s="47">
        <f>IF(A60="","",IFERROR(P60*L60,0))</f>
        <v/>
      </c>
      <c r="R60" s="19">
        <f>IF(A60="","",IF(B60&lt;&gt;"Active","Inactive",IF(P60&lt;=0,"Out of Stock",IF(P60&lt;=N60,"Reorder","OK"))))</f>
        <v/>
      </c>
      <c r="S60" s="46">
        <f>IF(A60="","",IF(B60&lt;&gt;"Active",0,IF(P60&lt;=N60,MAX(O60-P60,0),0)))</f>
        <v/>
      </c>
      <c r="T60" s="47">
        <f>IF(A60="","",IFERROR(S60*L60,0))</f>
        <v/>
      </c>
      <c r="U60" s="48">
        <f>IF(A60="","",IF(COUNTIFS('Transactions'!$C$6:$C$505,A60,'Transactions'!$A$6:$A$505,"&gt;0")=0,"",IFERROR(MAXIFS('Transactions'!$A$6:$A$505,'Transactions'!$C$6:$C$505,A60),"")))</f>
        <v/>
      </c>
      <c r="V60" s="30">
        <f>IF(A60="","",IF(AND(B60="Active",OR(R60="Reorder",R60="Out of Stock")),COUNTIFS($B$6:B60,"Active",$R$6:R60,"Reorder")+COUNTIFS($B$6:B60,"Active",$R$6:R60,"Out of Stock"),""))</f>
        <v/>
      </c>
      <c r="W60" s="19">
        <f>IF(COUNTA(A60:O60)=0,"",IF(A60="","Missing Part ID",IF(COUNTIF($A$6:$A$505,A60)&gt;1,"Duplicate Part ID",IF(COUNTIF('Settings'!$F$4:$F$5,B60)=0,"Invalid Status",IF(C60="","Missing Part Name",IF(COUNTIF('Settings'!$G$4:$G$13,D60)=0,"Invalid Category",IF(COUNTIF('Settings'!$H$4:$H$9,E60)=0,"Invalid Unit",IF(L60="","Missing Unit Cost",IF(M60="","Missing Opening Quantity",IF(N60="","Missing Reorder Point",IF(O60="","Missing Target Stock",IF(O60&lt;N60,"Target Below Reorder Point",IF(P60&lt;0,"Negative On-Hand Quantity","OK")))))))))))))</f>
        <v/>
      </c>
    </row>
    <row r="61">
      <c r="A61" s="23" t="n"/>
      <c r="B61" s="23" t="n"/>
      <c r="C61" s="23" t="n"/>
      <c r="D61" s="23" t="n"/>
      <c r="E61" s="23" t="n"/>
      <c r="F61" s="23" t="n"/>
      <c r="G61" s="23" t="n"/>
      <c r="H61" s="23" t="n"/>
      <c r="I61" s="23" t="n"/>
      <c r="J61" s="23" t="n"/>
      <c r="K61" s="24" t="n"/>
      <c r="L61" s="44" t="n"/>
      <c r="M61" s="45" t="n"/>
      <c r="N61" s="45" t="n"/>
      <c r="O61" s="45" t="n"/>
      <c r="P61" s="46">
        <f>IF(A61="","",IFERROR(M61+SUMIFS('Transactions'!$L$6:$L$505,'Transactions'!$C$6:$C$505,A61),""))</f>
        <v/>
      </c>
      <c r="Q61" s="47">
        <f>IF(A61="","",IFERROR(P61*L61,0))</f>
        <v/>
      </c>
      <c r="R61" s="19">
        <f>IF(A61="","",IF(B61&lt;&gt;"Active","Inactive",IF(P61&lt;=0,"Out of Stock",IF(P61&lt;=N61,"Reorder","OK"))))</f>
        <v/>
      </c>
      <c r="S61" s="46">
        <f>IF(A61="","",IF(B61&lt;&gt;"Active",0,IF(P61&lt;=N61,MAX(O61-P61,0),0)))</f>
        <v/>
      </c>
      <c r="T61" s="47">
        <f>IF(A61="","",IFERROR(S61*L61,0))</f>
        <v/>
      </c>
      <c r="U61" s="48">
        <f>IF(A61="","",IF(COUNTIFS('Transactions'!$C$6:$C$505,A61,'Transactions'!$A$6:$A$505,"&gt;0")=0,"",IFERROR(MAXIFS('Transactions'!$A$6:$A$505,'Transactions'!$C$6:$C$505,A61),"")))</f>
        <v/>
      </c>
      <c r="V61" s="30">
        <f>IF(A61="","",IF(AND(B61="Active",OR(R61="Reorder",R61="Out of Stock")),COUNTIFS($B$6:B61,"Active",$R$6:R61,"Reorder")+COUNTIFS($B$6:B61,"Active",$R$6:R61,"Out of Stock"),""))</f>
        <v/>
      </c>
      <c r="W61" s="19">
        <f>IF(COUNTA(A61:O61)=0,"",IF(A61="","Missing Part ID",IF(COUNTIF($A$6:$A$505,A61)&gt;1,"Duplicate Part ID",IF(COUNTIF('Settings'!$F$4:$F$5,B61)=0,"Invalid Status",IF(C61="","Missing Part Name",IF(COUNTIF('Settings'!$G$4:$G$13,D61)=0,"Invalid Category",IF(COUNTIF('Settings'!$H$4:$H$9,E61)=0,"Invalid Unit",IF(L61="","Missing Unit Cost",IF(M61="","Missing Opening Quantity",IF(N61="","Missing Reorder Point",IF(O61="","Missing Target Stock",IF(O61&lt;N61,"Target Below Reorder Point",IF(P61&lt;0,"Negative On-Hand Quantity","OK")))))))))))))</f>
        <v/>
      </c>
    </row>
    <row r="62">
      <c r="A62" s="23" t="n"/>
      <c r="B62" s="23" t="n"/>
      <c r="C62" s="23" t="n"/>
      <c r="D62" s="23" t="n"/>
      <c r="E62" s="23" t="n"/>
      <c r="F62" s="23" t="n"/>
      <c r="G62" s="23" t="n"/>
      <c r="H62" s="23" t="n"/>
      <c r="I62" s="23" t="n"/>
      <c r="J62" s="23" t="n"/>
      <c r="K62" s="24" t="n"/>
      <c r="L62" s="44" t="n"/>
      <c r="M62" s="45" t="n"/>
      <c r="N62" s="45" t="n"/>
      <c r="O62" s="45" t="n"/>
      <c r="P62" s="46">
        <f>IF(A62="","",IFERROR(M62+SUMIFS('Transactions'!$L$6:$L$505,'Transactions'!$C$6:$C$505,A62),""))</f>
        <v/>
      </c>
      <c r="Q62" s="47">
        <f>IF(A62="","",IFERROR(P62*L62,0))</f>
        <v/>
      </c>
      <c r="R62" s="19">
        <f>IF(A62="","",IF(B62&lt;&gt;"Active","Inactive",IF(P62&lt;=0,"Out of Stock",IF(P62&lt;=N62,"Reorder","OK"))))</f>
        <v/>
      </c>
      <c r="S62" s="46">
        <f>IF(A62="","",IF(B62&lt;&gt;"Active",0,IF(P62&lt;=N62,MAX(O62-P62,0),0)))</f>
        <v/>
      </c>
      <c r="T62" s="47">
        <f>IF(A62="","",IFERROR(S62*L62,0))</f>
        <v/>
      </c>
      <c r="U62" s="48">
        <f>IF(A62="","",IF(COUNTIFS('Transactions'!$C$6:$C$505,A62,'Transactions'!$A$6:$A$505,"&gt;0")=0,"",IFERROR(MAXIFS('Transactions'!$A$6:$A$505,'Transactions'!$C$6:$C$505,A62),"")))</f>
        <v/>
      </c>
      <c r="V62" s="30">
        <f>IF(A62="","",IF(AND(B62="Active",OR(R62="Reorder",R62="Out of Stock")),COUNTIFS($B$6:B62,"Active",$R$6:R62,"Reorder")+COUNTIFS($B$6:B62,"Active",$R$6:R62,"Out of Stock"),""))</f>
        <v/>
      </c>
      <c r="W62" s="19">
        <f>IF(COUNTA(A62:O62)=0,"",IF(A62="","Missing Part ID",IF(COUNTIF($A$6:$A$505,A62)&gt;1,"Duplicate Part ID",IF(COUNTIF('Settings'!$F$4:$F$5,B62)=0,"Invalid Status",IF(C62="","Missing Part Name",IF(COUNTIF('Settings'!$G$4:$G$13,D62)=0,"Invalid Category",IF(COUNTIF('Settings'!$H$4:$H$9,E62)=0,"Invalid Unit",IF(L62="","Missing Unit Cost",IF(M62="","Missing Opening Quantity",IF(N62="","Missing Reorder Point",IF(O62="","Missing Target Stock",IF(O62&lt;N62,"Target Below Reorder Point",IF(P62&lt;0,"Negative On-Hand Quantity","OK")))))))))))))</f>
        <v/>
      </c>
    </row>
    <row r="63">
      <c r="A63" s="23" t="n"/>
      <c r="B63" s="23" t="n"/>
      <c r="C63" s="23" t="n"/>
      <c r="D63" s="23" t="n"/>
      <c r="E63" s="23" t="n"/>
      <c r="F63" s="23" t="n"/>
      <c r="G63" s="23" t="n"/>
      <c r="H63" s="23" t="n"/>
      <c r="I63" s="23" t="n"/>
      <c r="J63" s="23" t="n"/>
      <c r="K63" s="24" t="n"/>
      <c r="L63" s="44" t="n"/>
      <c r="M63" s="45" t="n"/>
      <c r="N63" s="45" t="n"/>
      <c r="O63" s="45" t="n"/>
      <c r="P63" s="46">
        <f>IF(A63="","",IFERROR(M63+SUMIFS('Transactions'!$L$6:$L$505,'Transactions'!$C$6:$C$505,A63),""))</f>
        <v/>
      </c>
      <c r="Q63" s="47">
        <f>IF(A63="","",IFERROR(P63*L63,0))</f>
        <v/>
      </c>
      <c r="R63" s="19">
        <f>IF(A63="","",IF(B63&lt;&gt;"Active","Inactive",IF(P63&lt;=0,"Out of Stock",IF(P63&lt;=N63,"Reorder","OK"))))</f>
        <v/>
      </c>
      <c r="S63" s="46">
        <f>IF(A63="","",IF(B63&lt;&gt;"Active",0,IF(P63&lt;=N63,MAX(O63-P63,0),0)))</f>
        <v/>
      </c>
      <c r="T63" s="47">
        <f>IF(A63="","",IFERROR(S63*L63,0))</f>
        <v/>
      </c>
      <c r="U63" s="48">
        <f>IF(A63="","",IF(COUNTIFS('Transactions'!$C$6:$C$505,A63,'Transactions'!$A$6:$A$505,"&gt;0")=0,"",IFERROR(MAXIFS('Transactions'!$A$6:$A$505,'Transactions'!$C$6:$C$505,A63),"")))</f>
        <v/>
      </c>
      <c r="V63" s="30">
        <f>IF(A63="","",IF(AND(B63="Active",OR(R63="Reorder",R63="Out of Stock")),COUNTIFS($B$6:B63,"Active",$R$6:R63,"Reorder")+COUNTIFS($B$6:B63,"Active",$R$6:R63,"Out of Stock"),""))</f>
        <v/>
      </c>
      <c r="W63" s="19">
        <f>IF(COUNTA(A63:O63)=0,"",IF(A63="","Missing Part ID",IF(COUNTIF($A$6:$A$505,A63)&gt;1,"Duplicate Part ID",IF(COUNTIF('Settings'!$F$4:$F$5,B63)=0,"Invalid Status",IF(C63="","Missing Part Name",IF(COUNTIF('Settings'!$G$4:$G$13,D63)=0,"Invalid Category",IF(COUNTIF('Settings'!$H$4:$H$9,E63)=0,"Invalid Unit",IF(L63="","Missing Unit Cost",IF(M63="","Missing Opening Quantity",IF(N63="","Missing Reorder Point",IF(O63="","Missing Target Stock",IF(O63&lt;N63,"Target Below Reorder Point",IF(P63&lt;0,"Negative On-Hand Quantity","OK")))))))))))))</f>
        <v/>
      </c>
    </row>
    <row r="64">
      <c r="A64" s="23" t="n"/>
      <c r="B64" s="23" t="n"/>
      <c r="C64" s="23" t="n"/>
      <c r="D64" s="23" t="n"/>
      <c r="E64" s="23" t="n"/>
      <c r="F64" s="23" t="n"/>
      <c r="G64" s="23" t="n"/>
      <c r="H64" s="23" t="n"/>
      <c r="I64" s="23" t="n"/>
      <c r="J64" s="23" t="n"/>
      <c r="K64" s="24" t="n"/>
      <c r="L64" s="44" t="n"/>
      <c r="M64" s="45" t="n"/>
      <c r="N64" s="45" t="n"/>
      <c r="O64" s="45" t="n"/>
      <c r="P64" s="46">
        <f>IF(A64="","",IFERROR(M64+SUMIFS('Transactions'!$L$6:$L$505,'Transactions'!$C$6:$C$505,A64),""))</f>
        <v/>
      </c>
      <c r="Q64" s="47">
        <f>IF(A64="","",IFERROR(P64*L64,0))</f>
        <v/>
      </c>
      <c r="R64" s="19">
        <f>IF(A64="","",IF(B64&lt;&gt;"Active","Inactive",IF(P64&lt;=0,"Out of Stock",IF(P64&lt;=N64,"Reorder","OK"))))</f>
        <v/>
      </c>
      <c r="S64" s="46">
        <f>IF(A64="","",IF(B64&lt;&gt;"Active",0,IF(P64&lt;=N64,MAX(O64-P64,0),0)))</f>
        <v/>
      </c>
      <c r="T64" s="47">
        <f>IF(A64="","",IFERROR(S64*L64,0))</f>
        <v/>
      </c>
      <c r="U64" s="48">
        <f>IF(A64="","",IF(COUNTIFS('Transactions'!$C$6:$C$505,A64,'Transactions'!$A$6:$A$505,"&gt;0")=0,"",IFERROR(MAXIFS('Transactions'!$A$6:$A$505,'Transactions'!$C$6:$C$505,A64),"")))</f>
        <v/>
      </c>
      <c r="V64" s="30">
        <f>IF(A64="","",IF(AND(B64="Active",OR(R64="Reorder",R64="Out of Stock")),COUNTIFS($B$6:B64,"Active",$R$6:R64,"Reorder")+COUNTIFS($B$6:B64,"Active",$R$6:R64,"Out of Stock"),""))</f>
        <v/>
      </c>
      <c r="W64" s="19">
        <f>IF(COUNTA(A64:O64)=0,"",IF(A64="","Missing Part ID",IF(COUNTIF($A$6:$A$505,A64)&gt;1,"Duplicate Part ID",IF(COUNTIF('Settings'!$F$4:$F$5,B64)=0,"Invalid Status",IF(C64="","Missing Part Name",IF(COUNTIF('Settings'!$G$4:$G$13,D64)=0,"Invalid Category",IF(COUNTIF('Settings'!$H$4:$H$9,E64)=0,"Invalid Unit",IF(L64="","Missing Unit Cost",IF(M64="","Missing Opening Quantity",IF(N64="","Missing Reorder Point",IF(O64="","Missing Target Stock",IF(O64&lt;N64,"Target Below Reorder Point",IF(P64&lt;0,"Negative On-Hand Quantity","OK")))))))))))))</f>
        <v/>
      </c>
    </row>
    <row r="65">
      <c r="A65" s="23" t="n"/>
      <c r="B65" s="23" t="n"/>
      <c r="C65" s="23" t="n"/>
      <c r="D65" s="23" t="n"/>
      <c r="E65" s="23" t="n"/>
      <c r="F65" s="23" t="n"/>
      <c r="G65" s="23" t="n"/>
      <c r="H65" s="23" t="n"/>
      <c r="I65" s="23" t="n"/>
      <c r="J65" s="23" t="n"/>
      <c r="K65" s="24" t="n"/>
      <c r="L65" s="44" t="n"/>
      <c r="M65" s="45" t="n"/>
      <c r="N65" s="45" t="n"/>
      <c r="O65" s="45" t="n"/>
      <c r="P65" s="46">
        <f>IF(A65="","",IFERROR(M65+SUMIFS('Transactions'!$L$6:$L$505,'Transactions'!$C$6:$C$505,A65),""))</f>
        <v/>
      </c>
      <c r="Q65" s="47">
        <f>IF(A65="","",IFERROR(P65*L65,0))</f>
        <v/>
      </c>
      <c r="R65" s="19">
        <f>IF(A65="","",IF(B65&lt;&gt;"Active","Inactive",IF(P65&lt;=0,"Out of Stock",IF(P65&lt;=N65,"Reorder","OK"))))</f>
        <v/>
      </c>
      <c r="S65" s="46">
        <f>IF(A65="","",IF(B65&lt;&gt;"Active",0,IF(P65&lt;=N65,MAX(O65-P65,0),0)))</f>
        <v/>
      </c>
      <c r="T65" s="47">
        <f>IF(A65="","",IFERROR(S65*L65,0))</f>
        <v/>
      </c>
      <c r="U65" s="48">
        <f>IF(A65="","",IF(COUNTIFS('Transactions'!$C$6:$C$505,A65,'Transactions'!$A$6:$A$505,"&gt;0")=0,"",IFERROR(MAXIFS('Transactions'!$A$6:$A$505,'Transactions'!$C$6:$C$505,A65),"")))</f>
        <v/>
      </c>
      <c r="V65" s="30">
        <f>IF(A65="","",IF(AND(B65="Active",OR(R65="Reorder",R65="Out of Stock")),COUNTIFS($B$6:B65,"Active",$R$6:R65,"Reorder")+COUNTIFS($B$6:B65,"Active",$R$6:R65,"Out of Stock"),""))</f>
        <v/>
      </c>
      <c r="W65" s="19">
        <f>IF(COUNTA(A65:O65)=0,"",IF(A65="","Missing Part ID",IF(COUNTIF($A$6:$A$505,A65)&gt;1,"Duplicate Part ID",IF(COUNTIF('Settings'!$F$4:$F$5,B65)=0,"Invalid Status",IF(C65="","Missing Part Name",IF(COUNTIF('Settings'!$G$4:$G$13,D65)=0,"Invalid Category",IF(COUNTIF('Settings'!$H$4:$H$9,E65)=0,"Invalid Unit",IF(L65="","Missing Unit Cost",IF(M65="","Missing Opening Quantity",IF(N65="","Missing Reorder Point",IF(O65="","Missing Target Stock",IF(O65&lt;N65,"Target Below Reorder Point",IF(P65&lt;0,"Negative On-Hand Quantity","OK")))))))))))))</f>
        <v/>
      </c>
    </row>
    <row r="66">
      <c r="A66" s="23" t="n"/>
      <c r="B66" s="23" t="n"/>
      <c r="C66" s="23" t="n"/>
      <c r="D66" s="23" t="n"/>
      <c r="E66" s="23" t="n"/>
      <c r="F66" s="23" t="n"/>
      <c r="G66" s="23" t="n"/>
      <c r="H66" s="23" t="n"/>
      <c r="I66" s="23" t="n"/>
      <c r="J66" s="23" t="n"/>
      <c r="K66" s="24" t="n"/>
      <c r="L66" s="44" t="n"/>
      <c r="M66" s="45" t="n"/>
      <c r="N66" s="45" t="n"/>
      <c r="O66" s="45" t="n"/>
      <c r="P66" s="46">
        <f>IF(A66="","",IFERROR(M66+SUMIFS('Transactions'!$L$6:$L$505,'Transactions'!$C$6:$C$505,A66),""))</f>
        <v/>
      </c>
      <c r="Q66" s="47">
        <f>IF(A66="","",IFERROR(P66*L66,0))</f>
        <v/>
      </c>
      <c r="R66" s="19">
        <f>IF(A66="","",IF(B66&lt;&gt;"Active","Inactive",IF(P66&lt;=0,"Out of Stock",IF(P66&lt;=N66,"Reorder","OK"))))</f>
        <v/>
      </c>
      <c r="S66" s="46">
        <f>IF(A66="","",IF(B66&lt;&gt;"Active",0,IF(P66&lt;=N66,MAX(O66-P66,0),0)))</f>
        <v/>
      </c>
      <c r="T66" s="47">
        <f>IF(A66="","",IFERROR(S66*L66,0))</f>
        <v/>
      </c>
      <c r="U66" s="48">
        <f>IF(A66="","",IF(COUNTIFS('Transactions'!$C$6:$C$505,A66,'Transactions'!$A$6:$A$505,"&gt;0")=0,"",IFERROR(MAXIFS('Transactions'!$A$6:$A$505,'Transactions'!$C$6:$C$505,A66),"")))</f>
        <v/>
      </c>
      <c r="V66" s="30">
        <f>IF(A66="","",IF(AND(B66="Active",OR(R66="Reorder",R66="Out of Stock")),COUNTIFS($B$6:B66,"Active",$R$6:R66,"Reorder")+COUNTIFS($B$6:B66,"Active",$R$6:R66,"Out of Stock"),""))</f>
        <v/>
      </c>
      <c r="W66" s="19">
        <f>IF(COUNTA(A66:O66)=0,"",IF(A66="","Missing Part ID",IF(COUNTIF($A$6:$A$505,A66)&gt;1,"Duplicate Part ID",IF(COUNTIF('Settings'!$F$4:$F$5,B66)=0,"Invalid Status",IF(C66="","Missing Part Name",IF(COUNTIF('Settings'!$G$4:$G$13,D66)=0,"Invalid Category",IF(COUNTIF('Settings'!$H$4:$H$9,E66)=0,"Invalid Unit",IF(L66="","Missing Unit Cost",IF(M66="","Missing Opening Quantity",IF(N66="","Missing Reorder Point",IF(O66="","Missing Target Stock",IF(O66&lt;N66,"Target Below Reorder Point",IF(P66&lt;0,"Negative On-Hand Quantity","OK")))))))))))))</f>
        <v/>
      </c>
    </row>
    <row r="67">
      <c r="A67" s="23" t="n"/>
      <c r="B67" s="23" t="n"/>
      <c r="C67" s="23" t="n"/>
      <c r="D67" s="23" t="n"/>
      <c r="E67" s="23" t="n"/>
      <c r="F67" s="23" t="n"/>
      <c r="G67" s="23" t="n"/>
      <c r="H67" s="23" t="n"/>
      <c r="I67" s="23" t="n"/>
      <c r="J67" s="23" t="n"/>
      <c r="K67" s="24" t="n"/>
      <c r="L67" s="44" t="n"/>
      <c r="M67" s="45" t="n"/>
      <c r="N67" s="45" t="n"/>
      <c r="O67" s="45" t="n"/>
      <c r="P67" s="46">
        <f>IF(A67="","",IFERROR(M67+SUMIFS('Transactions'!$L$6:$L$505,'Transactions'!$C$6:$C$505,A67),""))</f>
        <v/>
      </c>
      <c r="Q67" s="47">
        <f>IF(A67="","",IFERROR(P67*L67,0))</f>
        <v/>
      </c>
      <c r="R67" s="19">
        <f>IF(A67="","",IF(B67&lt;&gt;"Active","Inactive",IF(P67&lt;=0,"Out of Stock",IF(P67&lt;=N67,"Reorder","OK"))))</f>
        <v/>
      </c>
      <c r="S67" s="46">
        <f>IF(A67="","",IF(B67&lt;&gt;"Active",0,IF(P67&lt;=N67,MAX(O67-P67,0),0)))</f>
        <v/>
      </c>
      <c r="T67" s="47">
        <f>IF(A67="","",IFERROR(S67*L67,0))</f>
        <v/>
      </c>
      <c r="U67" s="48">
        <f>IF(A67="","",IF(COUNTIFS('Transactions'!$C$6:$C$505,A67,'Transactions'!$A$6:$A$505,"&gt;0")=0,"",IFERROR(MAXIFS('Transactions'!$A$6:$A$505,'Transactions'!$C$6:$C$505,A67),"")))</f>
        <v/>
      </c>
      <c r="V67" s="30">
        <f>IF(A67="","",IF(AND(B67="Active",OR(R67="Reorder",R67="Out of Stock")),COUNTIFS($B$6:B67,"Active",$R$6:R67,"Reorder")+COUNTIFS($B$6:B67,"Active",$R$6:R67,"Out of Stock"),""))</f>
        <v/>
      </c>
      <c r="W67" s="19">
        <f>IF(COUNTA(A67:O67)=0,"",IF(A67="","Missing Part ID",IF(COUNTIF($A$6:$A$505,A67)&gt;1,"Duplicate Part ID",IF(COUNTIF('Settings'!$F$4:$F$5,B67)=0,"Invalid Status",IF(C67="","Missing Part Name",IF(COUNTIF('Settings'!$G$4:$G$13,D67)=0,"Invalid Category",IF(COUNTIF('Settings'!$H$4:$H$9,E67)=0,"Invalid Unit",IF(L67="","Missing Unit Cost",IF(M67="","Missing Opening Quantity",IF(N67="","Missing Reorder Point",IF(O67="","Missing Target Stock",IF(O67&lt;N67,"Target Below Reorder Point",IF(P67&lt;0,"Negative On-Hand Quantity","OK")))))))))))))</f>
        <v/>
      </c>
    </row>
    <row r="68">
      <c r="A68" s="23" t="n"/>
      <c r="B68" s="23" t="n"/>
      <c r="C68" s="23" t="n"/>
      <c r="D68" s="23" t="n"/>
      <c r="E68" s="23" t="n"/>
      <c r="F68" s="23" t="n"/>
      <c r="G68" s="23" t="n"/>
      <c r="H68" s="23" t="n"/>
      <c r="I68" s="23" t="n"/>
      <c r="J68" s="23" t="n"/>
      <c r="K68" s="24" t="n"/>
      <c r="L68" s="44" t="n"/>
      <c r="M68" s="45" t="n"/>
      <c r="N68" s="45" t="n"/>
      <c r="O68" s="45" t="n"/>
      <c r="P68" s="46">
        <f>IF(A68="","",IFERROR(M68+SUMIFS('Transactions'!$L$6:$L$505,'Transactions'!$C$6:$C$505,A68),""))</f>
        <v/>
      </c>
      <c r="Q68" s="47">
        <f>IF(A68="","",IFERROR(P68*L68,0))</f>
        <v/>
      </c>
      <c r="R68" s="19">
        <f>IF(A68="","",IF(B68&lt;&gt;"Active","Inactive",IF(P68&lt;=0,"Out of Stock",IF(P68&lt;=N68,"Reorder","OK"))))</f>
        <v/>
      </c>
      <c r="S68" s="46">
        <f>IF(A68="","",IF(B68&lt;&gt;"Active",0,IF(P68&lt;=N68,MAX(O68-P68,0),0)))</f>
        <v/>
      </c>
      <c r="T68" s="47">
        <f>IF(A68="","",IFERROR(S68*L68,0))</f>
        <v/>
      </c>
      <c r="U68" s="48">
        <f>IF(A68="","",IF(COUNTIFS('Transactions'!$C$6:$C$505,A68,'Transactions'!$A$6:$A$505,"&gt;0")=0,"",IFERROR(MAXIFS('Transactions'!$A$6:$A$505,'Transactions'!$C$6:$C$505,A68),"")))</f>
        <v/>
      </c>
      <c r="V68" s="30">
        <f>IF(A68="","",IF(AND(B68="Active",OR(R68="Reorder",R68="Out of Stock")),COUNTIFS($B$6:B68,"Active",$R$6:R68,"Reorder")+COUNTIFS($B$6:B68,"Active",$R$6:R68,"Out of Stock"),""))</f>
        <v/>
      </c>
      <c r="W68" s="19">
        <f>IF(COUNTA(A68:O68)=0,"",IF(A68="","Missing Part ID",IF(COUNTIF($A$6:$A$505,A68)&gt;1,"Duplicate Part ID",IF(COUNTIF('Settings'!$F$4:$F$5,B68)=0,"Invalid Status",IF(C68="","Missing Part Name",IF(COUNTIF('Settings'!$G$4:$G$13,D68)=0,"Invalid Category",IF(COUNTIF('Settings'!$H$4:$H$9,E68)=0,"Invalid Unit",IF(L68="","Missing Unit Cost",IF(M68="","Missing Opening Quantity",IF(N68="","Missing Reorder Point",IF(O68="","Missing Target Stock",IF(O68&lt;N68,"Target Below Reorder Point",IF(P68&lt;0,"Negative On-Hand Quantity","OK")))))))))))))</f>
        <v/>
      </c>
    </row>
    <row r="69">
      <c r="A69" s="23" t="n"/>
      <c r="B69" s="23" t="n"/>
      <c r="C69" s="23" t="n"/>
      <c r="D69" s="23" t="n"/>
      <c r="E69" s="23" t="n"/>
      <c r="F69" s="23" t="n"/>
      <c r="G69" s="23" t="n"/>
      <c r="H69" s="23" t="n"/>
      <c r="I69" s="23" t="n"/>
      <c r="J69" s="23" t="n"/>
      <c r="K69" s="24" t="n"/>
      <c r="L69" s="44" t="n"/>
      <c r="M69" s="45" t="n"/>
      <c r="N69" s="45" t="n"/>
      <c r="O69" s="45" t="n"/>
      <c r="P69" s="46">
        <f>IF(A69="","",IFERROR(M69+SUMIFS('Transactions'!$L$6:$L$505,'Transactions'!$C$6:$C$505,A69),""))</f>
        <v/>
      </c>
      <c r="Q69" s="47">
        <f>IF(A69="","",IFERROR(P69*L69,0))</f>
        <v/>
      </c>
      <c r="R69" s="19">
        <f>IF(A69="","",IF(B69&lt;&gt;"Active","Inactive",IF(P69&lt;=0,"Out of Stock",IF(P69&lt;=N69,"Reorder","OK"))))</f>
        <v/>
      </c>
      <c r="S69" s="46">
        <f>IF(A69="","",IF(B69&lt;&gt;"Active",0,IF(P69&lt;=N69,MAX(O69-P69,0),0)))</f>
        <v/>
      </c>
      <c r="T69" s="47">
        <f>IF(A69="","",IFERROR(S69*L69,0))</f>
        <v/>
      </c>
      <c r="U69" s="48">
        <f>IF(A69="","",IF(COUNTIFS('Transactions'!$C$6:$C$505,A69,'Transactions'!$A$6:$A$505,"&gt;0")=0,"",IFERROR(MAXIFS('Transactions'!$A$6:$A$505,'Transactions'!$C$6:$C$505,A69),"")))</f>
        <v/>
      </c>
      <c r="V69" s="30">
        <f>IF(A69="","",IF(AND(B69="Active",OR(R69="Reorder",R69="Out of Stock")),COUNTIFS($B$6:B69,"Active",$R$6:R69,"Reorder")+COUNTIFS($B$6:B69,"Active",$R$6:R69,"Out of Stock"),""))</f>
        <v/>
      </c>
      <c r="W69" s="19">
        <f>IF(COUNTA(A69:O69)=0,"",IF(A69="","Missing Part ID",IF(COUNTIF($A$6:$A$505,A69)&gt;1,"Duplicate Part ID",IF(COUNTIF('Settings'!$F$4:$F$5,B69)=0,"Invalid Status",IF(C69="","Missing Part Name",IF(COUNTIF('Settings'!$G$4:$G$13,D69)=0,"Invalid Category",IF(COUNTIF('Settings'!$H$4:$H$9,E69)=0,"Invalid Unit",IF(L69="","Missing Unit Cost",IF(M69="","Missing Opening Quantity",IF(N69="","Missing Reorder Point",IF(O69="","Missing Target Stock",IF(O69&lt;N69,"Target Below Reorder Point",IF(P69&lt;0,"Negative On-Hand Quantity","OK")))))))))))))</f>
        <v/>
      </c>
    </row>
    <row r="70">
      <c r="A70" s="23" t="n"/>
      <c r="B70" s="23" t="n"/>
      <c r="C70" s="23" t="n"/>
      <c r="D70" s="23" t="n"/>
      <c r="E70" s="23" t="n"/>
      <c r="F70" s="23" t="n"/>
      <c r="G70" s="23" t="n"/>
      <c r="H70" s="23" t="n"/>
      <c r="I70" s="23" t="n"/>
      <c r="J70" s="23" t="n"/>
      <c r="K70" s="24" t="n"/>
      <c r="L70" s="44" t="n"/>
      <c r="M70" s="45" t="n"/>
      <c r="N70" s="45" t="n"/>
      <c r="O70" s="45" t="n"/>
      <c r="P70" s="46">
        <f>IF(A70="","",IFERROR(M70+SUMIFS('Transactions'!$L$6:$L$505,'Transactions'!$C$6:$C$505,A70),""))</f>
        <v/>
      </c>
      <c r="Q70" s="47">
        <f>IF(A70="","",IFERROR(P70*L70,0))</f>
        <v/>
      </c>
      <c r="R70" s="19">
        <f>IF(A70="","",IF(B70&lt;&gt;"Active","Inactive",IF(P70&lt;=0,"Out of Stock",IF(P70&lt;=N70,"Reorder","OK"))))</f>
        <v/>
      </c>
      <c r="S70" s="46">
        <f>IF(A70="","",IF(B70&lt;&gt;"Active",0,IF(P70&lt;=N70,MAX(O70-P70,0),0)))</f>
        <v/>
      </c>
      <c r="T70" s="47">
        <f>IF(A70="","",IFERROR(S70*L70,0))</f>
        <v/>
      </c>
      <c r="U70" s="48">
        <f>IF(A70="","",IF(COUNTIFS('Transactions'!$C$6:$C$505,A70,'Transactions'!$A$6:$A$505,"&gt;0")=0,"",IFERROR(MAXIFS('Transactions'!$A$6:$A$505,'Transactions'!$C$6:$C$505,A70),"")))</f>
        <v/>
      </c>
      <c r="V70" s="30">
        <f>IF(A70="","",IF(AND(B70="Active",OR(R70="Reorder",R70="Out of Stock")),COUNTIFS($B$6:B70,"Active",$R$6:R70,"Reorder")+COUNTIFS($B$6:B70,"Active",$R$6:R70,"Out of Stock"),""))</f>
        <v/>
      </c>
      <c r="W70" s="19">
        <f>IF(COUNTA(A70:O70)=0,"",IF(A70="","Missing Part ID",IF(COUNTIF($A$6:$A$505,A70)&gt;1,"Duplicate Part ID",IF(COUNTIF('Settings'!$F$4:$F$5,B70)=0,"Invalid Status",IF(C70="","Missing Part Name",IF(COUNTIF('Settings'!$G$4:$G$13,D70)=0,"Invalid Category",IF(COUNTIF('Settings'!$H$4:$H$9,E70)=0,"Invalid Unit",IF(L70="","Missing Unit Cost",IF(M70="","Missing Opening Quantity",IF(N70="","Missing Reorder Point",IF(O70="","Missing Target Stock",IF(O70&lt;N70,"Target Below Reorder Point",IF(P70&lt;0,"Negative On-Hand Quantity","OK")))))))))))))</f>
        <v/>
      </c>
    </row>
    <row r="71">
      <c r="A71" s="23" t="n"/>
      <c r="B71" s="23" t="n"/>
      <c r="C71" s="23" t="n"/>
      <c r="D71" s="23" t="n"/>
      <c r="E71" s="23" t="n"/>
      <c r="F71" s="23" t="n"/>
      <c r="G71" s="23" t="n"/>
      <c r="H71" s="23" t="n"/>
      <c r="I71" s="23" t="n"/>
      <c r="J71" s="23" t="n"/>
      <c r="K71" s="24" t="n"/>
      <c r="L71" s="44" t="n"/>
      <c r="M71" s="45" t="n"/>
      <c r="N71" s="45" t="n"/>
      <c r="O71" s="45" t="n"/>
      <c r="P71" s="46">
        <f>IF(A71="","",IFERROR(M71+SUMIFS('Transactions'!$L$6:$L$505,'Transactions'!$C$6:$C$505,A71),""))</f>
        <v/>
      </c>
      <c r="Q71" s="47">
        <f>IF(A71="","",IFERROR(P71*L71,0))</f>
        <v/>
      </c>
      <c r="R71" s="19">
        <f>IF(A71="","",IF(B71&lt;&gt;"Active","Inactive",IF(P71&lt;=0,"Out of Stock",IF(P71&lt;=N71,"Reorder","OK"))))</f>
        <v/>
      </c>
      <c r="S71" s="46">
        <f>IF(A71="","",IF(B71&lt;&gt;"Active",0,IF(P71&lt;=N71,MAX(O71-P71,0),0)))</f>
        <v/>
      </c>
      <c r="T71" s="47">
        <f>IF(A71="","",IFERROR(S71*L71,0))</f>
        <v/>
      </c>
      <c r="U71" s="48">
        <f>IF(A71="","",IF(COUNTIFS('Transactions'!$C$6:$C$505,A71,'Transactions'!$A$6:$A$505,"&gt;0")=0,"",IFERROR(MAXIFS('Transactions'!$A$6:$A$505,'Transactions'!$C$6:$C$505,A71),"")))</f>
        <v/>
      </c>
      <c r="V71" s="30">
        <f>IF(A71="","",IF(AND(B71="Active",OR(R71="Reorder",R71="Out of Stock")),COUNTIFS($B$6:B71,"Active",$R$6:R71,"Reorder")+COUNTIFS($B$6:B71,"Active",$R$6:R71,"Out of Stock"),""))</f>
        <v/>
      </c>
      <c r="W71" s="19">
        <f>IF(COUNTA(A71:O71)=0,"",IF(A71="","Missing Part ID",IF(COUNTIF($A$6:$A$505,A71)&gt;1,"Duplicate Part ID",IF(COUNTIF('Settings'!$F$4:$F$5,B71)=0,"Invalid Status",IF(C71="","Missing Part Name",IF(COUNTIF('Settings'!$G$4:$G$13,D71)=0,"Invalid Category",IF(COUNTIF('Settings'!$H$4:$H$9,E71)=0,"Invalid Unit",IF(L71="","Missing Unit Cost",IF(M71="","Missing Opening Quantity",IF(N71="","Missing Reorder Point",IF(O71="","Missing Target Stock",IF(O71&lt;N71,"Target Below Reorder Point",IF(P71&lt;0,"Negative On-Hand Quantity","OK")))))))))))))</f>
        <v/>
      </c>
    </row>
    <row r="72">
      <c r="A72" s="23" t="n"/>
      <c r="B72" s="23" t="n"/>
      <c r="C72" s="23" t="n"/>
      <c r="D72" s="23" t="n"/>
      <c r="E72" s="23" t="n"/>
      <c r="F72" s="23" t="n"/>
      <c r="G72" s="23" t="n"/>
      <c r="H72" s="23" t="n"/>
      <c r="I72" s="23" t="n"/>
      <c r="J72" s="23" t="n"/>
      <c r="K72" s="24" t="n"/>
      <c r="L72" s="44" t="n"/>
      <c r="M72" s="45" t="n"/>
      <c r="N72" s="45" t="n"/>
      <c r="O72" s="45" t="n"/>
      <c r="P72" s="46">
        <f>IF(A72="","",IFERROR(M72+SUMIFS('Transactions'!$L$6:$L$505,'Transactions'!$C$6:$C$505,A72),""))</f>
        <v/>
      </c>
      <c r="Q72" s="47">
        <f>IF(A72="","",IFERROR(P72*L72,0))</f>
        <v/>
      </c>
      <c r="R72" s="19">
        <f>IF(A72="","",IF(B72&lt;&gt;"Active","Inactive",IF(P72&lt;=0,"Out of Stock",IF(P72&lt;=N72,"Reorder","OK"))))</f>
        <v/>
      </c>
      <c r="S72" s="46">
        <f>IF(A72="","",IF(B72&lt;&gt;"Active",0,IF(P72&lt;=N72,MAX(O72-P72,0),0)))</f>
        <v/>
      </c>
      <c r="T72" s="47">
        <f>IF(A72="","",IFERROR(S72*L72,0))</f>
        <v/>
      </c>
      <c r="U72" s="48">
        <f>IF(A72="","",IF(COUNTIFS('Transactions'!$C$6:$C$505,A72,'Transactions'!$A$6:$A$505,"&gt;0")=0,"",IFERROR(MAXIFS('Transactions'!$A$6:$A$505,'Transactions'!$C$6:$C$505,A72),"")))</f>
        <v/>
      </c>
      <c r="V72" s="30">
        <f>IF(A72="","",IF(AND(B72="Active",OR(R72="Reorder",R72="Out of Stock")),COUNTIFS($B$6:B72,"Active",$R$6:R72,"Reorder")+COUNTIFS($B$6:B72,"Active",$R$6:R72,"Out of Stock"),""))</f>
        <v/>
      </c>
      <c r="W72" s="19">
        <f>IF(COUNTA(A72:O72)=0,"",IF(A72="","Missing Part ID",IF(COUNTIF($A$6:$A$505,A72)&gt;1,"Duplicate Part ID",IF(COUNTIF('Settings'!$F$4:$F$5,B72)=0,"Invalid Status",IF(C72="","Missing Part Name",IF(COUNTIF('Settings'!$G$4:$G$13,D72)=0,"Invalid Category",IF(COUNTIF('Settings'!$H$4:$H$9,E72)=0,"Invalid Unit",IF(L72="","Missing Unit Cost",IF(M72="","Missing Opening Quantity",IF(N72="","Missing Reorder Point",IF(O72="","Missing Target Stock",IF(O72&lt;N72,"Target Below Reorder Point",IF(P72&lt;0,"Negative On-Hand Quantity","OK")))))))))))))</f>
        <v/>
      </c>
    </row>
    <row r="73">
      <c r="A73" s="23" t="n"/>
      <c r="B73" s="23" t="n"/>
      <c r="C73" s="23" t="n"/>
      <c r="D73" s="23" t="n"/>
      <c r="E73" s="23" t="n"/>
      <c r="F73" s="23" t="n"/>
      <c r="G73" s="23" t="n"/>
      <c r="H73" s="23" t="n"/>
      <c r="I73" s="23" t="n"/>
      <c r="J73" s="23" t="n"/>
      <c r="K73" s="24" t="n"/>
      <c r="L73" s="44" t="n"/>
      <c r="M73" s="45" t="n"/>
      <c r="N73" s="45" t="n"/>
      <c r="O73" s="45" t="n"/>
      <c r="P73" s="46">
        <f>IF(A73="","",IFERROR(M73+SUMIFS('Transactions'!$L$6:$L$505,'Transactions'!$C$6:$C$505,A73),""))</f>
        <v/>
      </c>
      <c r="Q73" s="47">
        <f>IF(A73="","",IFERROR(P73*L73,0))</f>
        <v/>
      </c>
      <c r="R73" s="19">
        <f>IF(A73="","",IF(B73&lt;&gt;"Active","Inactive",IF(P73&lt;=0,"Out of Stock",IF(P73&lt;=N73,"Reorder","OK"))))</f>
        <v/>
      </c>
      <c r="S73" s="46">
        <f>IF(A73="","",IF(B73&lt;&gt;"Active",0,IF(P73&lt;=N73,MAX(O73-P73,0),0)))</f>
        <v/>
      </c>
      <c r="T73" s="47">
        <f>IF(A73="","",IFERROR(S73*L73,0))</f>
        <v/>
      </c>
      <c r="U73" s="48">
        <f>IF(A73="","",IF(COUNTIFS('Transactions'!$C$6:$C$505,A73,'Transactions'!$A$6:$A$505,"&gt;0")=0,"",IFERROR(MAXIFS('Transactions'!$A$6:$A$505,'Transactions'!$C$6:$C$505,A73),"")))</f>
        <v/>
      </c>
      <c r="V73" s="30">
        <f>IF(A73="","",IF(AND(B73="Active",OR(R73="Reorder",R73="Out of Stock")),COUNTIFS($B$6:B73,"Active",$R$6:R73,"Reorder")+COUNTIFS($B$6:B73,"Active",$R$6:R73,"Out of Stock"),""))</f>
        <v/>
      </c>
      <c r="W73" s="19">
        <f>IF(COUNTA(A73:O73)=0,"",IF(A73="","Missing Part ID",IF(COUNTIF($A$6:$A$505,A73)&gt;1,"Duplicate Part ID",IF(COUNTIF('Settings'!$F$4:$F$5,B73)=0,"Invalid Status",IF(C73="","Missing Part Name",IF(COUNTIF('Settings'!$G$4:$G$13,D73)=0,"Invalid Category",IF(COUNTIF('Settings'!$H$4:$H$9,E73)=0,"Invalid Unit",IF(L73="","Missing Unit Cost",IF(M73="","Missing Opening Quantity",IF(N73="","Missing Reorder Point",IF(O73="","Missing Target Stock",IF(O73&lt;N73,"Target Below Reorder Point",IF(P73&lt;0,"Negative On-Hand Quantity","OK")))))))))))))</f>
        <v/>
      </c>
    </row>
    <row r="74">
      <c r="A74" s="23" t="n"/>
      <c r="B74" s="23" t="n"/>
      <c r="C74" s="23" t="n"/>
      <c r="D74" s="23" t="n"/>
      <c r="E74" s="23" t="n"/>
      <c r="F74" s="23" t="n"/>
      <c r="G74" s="23" t="n"/>
      <c r="H74" s="23" t="n"/>
      <c r="I74" s="23" t="n"/>
      <c r="J74" s="23" t="n"/>
      <c r="K74" s="24" t="n"/>
      <c r="L74" s="44" t="n"/>
      <c r="M74" s="45" t="n"/>
      <c r="N74" s="45" t="n"/>
      <c r="O74" s="45" t="n"/>
      <c r="P74" s="46">
        <f>IF(A74="","",IFERROR(M74+SUMIFS('Transactions'!$L$6:$L$505,'Transactions'!$C$6:$C$505,A74),""))</f>
        <v/>
      </c>
      <c r="Q74" s="47">
        <f>IF(A74="","",IFERROR(P74*L74,0))</f>
        <v/>
      </c>
      <c r="R74" s="19">
        <f>IF(A74="","",IF(B74&lt;&gt;"Active","Inactive",IF(P74&lt;=0,"Out of Stock",IF(P74&lt;=N74,"Reorder","OK"))))</f>
        <v/>
      </c>
      <c r="S74" s="46">
        <f>IF(A74="","",IF(B74&lt;&gt;"Active",0,IF(P74&lt;=N74,MAX(O74-P74,0),0)))</f>
        <v/>
      </c>
      <c r="T74" s="47">
        <f>IF(A74="","",IFERROR(S74*L74,0))</f>
        <v/>
      </c>
      <c r="U74" s="48">
        <f>IF(A74="","",IF(COUNTIFS('Transactions'!$C$6:$C$505,A74,'Transactions'!$A$6:$A$505,"&gt;0")=0,"",IFERROR(MAXIFS('Transactions'!$A$6:$A$505,'Transactions'!$C$6:$C$505,A74),"")))</f>
        <v/>
      </c>
      <c r="V74" s="30">
        <f>IF(A74="","",IF(AND(B74="Active",OR(R74="Reorder",R74="Out of Stock")),COUNTIFS($B$6:B74,"Active",$R$6:R74,"Reorder")+COUNTIFS($B$6:B74,"Active",$R$6:R74,"Out of Stock"),""))</f>
        <v/>
      </c>
      <c r="W74" s="19">
        <f>IF(COUNTA(A74:O74)=0,"",IF(A74="","Missing Part ID",IF(COUNTIF($A$6:$A$505,A74)&gt;1,"Duplicate Part ID",IF(COUNTIF('Settings'!$F$4:$F$5,B74)=0,"Invalid Status",IF(C74="","Missing Part Name",IF(COUNTIF('Settings'!$G$4:$G$13,D74)=0,"Invalid Category",IF(COUNTIF('Settings'!$H$4:$H$9,E74)=0,"Invalid Unit",IF(L74="","Missing Unit Cost",IF(M74="","Missing Opening Quantity",IF(N74="","Missing Reorder Point",IF(O74="","Missing Target Stock",IF(O74&lt;N74,"Target Below Reorder Point",IF(P74&lt;0,"Negative On-Hand Quantity","OK")))))))))))))</f>
        <v/>
      </c>
    </row>
    <row r="75">
      <c r="A75" s="23" t="n"/>
      <c r="B75" s="23" t="n"/>
      <c r="C75" s="23" t="n"/>
      <c r="D75" s="23" t="n"/>
      <c r="E75" s="23" t="n"/>
      <c r="F75" s="23" t="n"/>
      <c r="G75" s="23" t="n"/>
      <c r="H75" s="23" t="n"/>
      <c r="I75" s="23" t="n"/>
      <c r="J75" s="23" t="n"/>
      <c r="K75" s="24" t="n"/>
      <c r="L75" s="44" t="n"/>
      <c r="M75" s="45" t="n"/>
      <c r="N75" s="45" t="n"/>
      <c r="O75" s="45" t="n"/>
      <c r="P75" s="46">
        <f>IF(A75="","",IFERROR(M75+SUMIFS('Transactions'!$L$6:$L$505,'Transactions'!$C$6:$C$505,A75),""))</f>
        <v/>
      </c>
      <c r="Q75" s="47">
        <f>IF(A75="","",IFERROR(P75*L75,0))</f>
        <v/>
      </c>
      <c r="R75" s="19">
        <f>IF(A75="","",IF(B75&lt;&gt;"Active","Inactive",IF(P75&lt;=0,"Out of Stock",IF(P75&lt;=N75,"Reorder","OK"))))</f>
        <v/>
      </c>
      <c r="S75" s="46">
        <f>IF(A75="","",IF(B75&lt;&gt;"Active",0,IF(P75&lt;=N75,MAX(O75-P75,0),0)))</f>
        <v/>
      </c>
      <c r="T75" s="47">
        <f>IF(A75="","",IFERROR(S75*L75,0))</f>
        <v/>
      </c>
      <c r="U75" s="48">
        <f>IF(A75="","",IF(COUNTIFS('Transactions'!$C$6:$C$505,A75,'Transactions'!$A$6:$A$505,"&gt;0")=0,"",IFERROR(MAXIFS('Transactions'!$A$6:$A$505,'Transactions'!$C$6:$C$505,A75),"")))</f>
        <v/>
      </c>
      <c r="V75" s="30">
        <f>IF(A75="","",IF(AND(B75="Active",OR(R75="Reorder",R75="Out of Stock")),COUNTIFS($B$6:B75,"Active",$R$6:R75,"Reorder")+COUNTIFS($B$6:B75,"Active",$R$6:R75,"Out of Stock"),""))</f>
        <v/>
      </c>
      <c r="W75" s="19">
        <f>IF(COUNTA(A75:O75)=0,"",IF(A75="","Missing Part ID",IF(COUNTIF($A$6:$A$505,A75)&gt;1,"Duplicate Part ID",IF(COUNTIF('Settings'!$F$4:$F$5,B75)=0,"Invalid Status",IF(C75="","Missing Part Name",IF(COUNTIF('Settings'!$G$4:$G$13,D75)=0,"Invalid Category",IF(COUNTIF('Settings'!$H$4:$H$9,E75)=0,"Invalid Unit",IF(L75="","Missing Unit Cost",IF(M75="","Missing Opening Quantity",IF(N75="","Missing Reorder Point",IF(O75="","Missing Target Stock",IF(O75&lt;N75,"Target Below Reorder Point",IF(P75&lt;0,"Negative On-Hand Quantity","OK")))))))))))))</f>
        <v/>
      </c>
    </row>
    <row r="76">
      <c r="A76" s="23" t="n"/>
      <c r="B76" s="23" t="n"/>
      <c r="C76" s="23" t="n"/>
      <c r="D76" s="23" t="n"/>
      <c r="E76" s="23" t="n"/>
      <c r="F76" s="23" t="n"/>
      <c r="G76" s="23" t="n"/>
      <c r="H76" s="23" t="n"/>
      <c r="I76" s="23" t="n"/>
      <c r="J76" s="23" t="n"/>
      <c r="K76" s="24" t="n"/>
      <c r="L76" s="44" t="n"/>
      <c r="M76" s="45" t="n"/>
      <c r="N76" s="45" t="n"/>
      <c r="O76" s="45" t="n"/>
      <c r="P76" s="46">
        <f>IF(A76="","",IFERROR(M76+SUMIFS('Transactions'!$L$6:$L$505,'Transactions'!$C$6:$C$505,A76),""))</f>
        <v/>
      </c>
      <c r="Q76" s="47">
        <f>IF(A76="","",IFERROR(P76*L76,0))</f>
        <v/>
      </c>
      <c r="R76" s="19">
        <f>IF(A76="","",IF(B76&lt;&gt;"Active","Inactive",IF(P76&lt;=0,"Out of Stock",IF(P76&lt;=N76,"Reorder","OK"))))</f>
        <v/>
      </c>
      <c r="S76" s="46">
        <f>IF(A76="","",IF(B76&lt;&gt;"Active",0,IF(P76&lt;=N76,MAX(O76-P76,0),0)))</f>
        <v/>
      </c>
      <c r="T76" s="47">
        <f>IF(A76="","",IFERROR(S76*L76,0))</f>
        <v/>
      </c>
      <c r="U76" s="48">
        <f>IF(A76="","",IF(COUNTIFS('Transactions'!$C$6:$C$505,A76,'Transactions'!$A$6:$A$505,"&gt;0")=0,"",IFERROR(MAXIFS('Transactions'!$A$6:$A$505,'Transactions'!$C$6:$C$505,A76),"")))</f>
        <v/>
      </c>
      <c r="V76" s="30">
        <f>IF(A76="","",IF(AND(B76="Active",OR(R76="Reorder",R76="Out of Stock")),COUNTIFS($B$6:B76,"Active",$R$6:R76,"Reorder")+COUNTIFS($B$6:B76,"Active",$R$6:R76,"Out of Stock"),""))</f>
        <v/>
      </c>
      <c r="W76" s="19">
        <f>IF(COUNTA(A76:O76)=0,"",IF(A76="","Missing Part ID",IF(COUNTIF($A$6:$A$505,A76)&gt;1,"Duplicate Part ID",IF(COUNTIF('Settings'!$F$4:$F$5,B76)=0,"Invalid Status",IF(C76="","Missing Part Name",IF(COUNTIF('Settings'!$G$4:$G$13,D76)=0,"Invalid Category",IF(COUNTIF('Settings'!$H$4:$H$9,E76)=0,"Invalid Unit",IF(L76="","Missing Unit Cost",IF(M76="","Missing Opening Quantity",IF(N76="","Missing Reorder Point",IF(O76="","Missing Target Stock",IF(O76&lt;N76,"Target Below Reorder Point",IF(P76&lt;0,"Negative On-Hand Quantity","OK")))))))))))))</f>
        <v/>
      </c>
    </row>
    <row r="77">
      <c r="A77" s="23" t="n"/>
      <c r="B77" s="23" t="n"/>
      <c r="C77" s="23" t="n"/>
      <c r="D77" s="23" t="n"/>
      <c r="E77" s="23" t="n"/>
      <c r="F77" s="23" t="n"/>
      <c r="G77" s="23" t="n"/>
      <c r="H77" s="23" t="n"/>
      <c r="I77" s="23" t="n"/>
      <c r="J77" s="23" t="n"/>
      <c r="K77" s="24" t="n"/>
      <c r="L77" s="44" t="n"/>
      <c r="M77" s="45" t="n"/>
      <c r="N77" s="45" t="n"/>
      <c r="O77" s="45" t="n"/>
      <c r="P77" s="46">
        <f>IF(A77="","",IFERROR(M77+SUMIFS('Transactions'!$L$6:$L$505,'Transactions'!$C$6:$C$505,A77),""))</f>
        <v/>
      </c>
      <c r="Q77" s="47">
        <f>IF(A77="","",IFERROR(P77*L77,0))</f>
        <v/>
      </c>
      <c r="R77" s="19">
        <f>IF(A77="","",IF(B77&lt;&gt;"Active","Inactive",IF(P77&lt;=0,"Out of Stock",IF(P77&lt;=N77,"Reorder","OK"))))</f>
        <v/>
      </c>
      <c r="S77" s="46">
        <f>IF(A77="","",IF(B77&lt;&gt;"Active",0,IF(P77&lt;=N77,MAX(O77-P77,0),0)))</f>
        <v/>
      </c>
      <c r="T77" s="47">
        <f>IF(A77="","",IFERROR(S77*L77,0))</f>
        <v/>
      </c>
      <c r="U77" s="48">
        <f>IF(A77="","",IF(COUNTIFS('Transactions'!$C$6:$C$505,A77,'Transactions'!$A$6:$A$505,"&gt;0")=0,"",IFERROR(MAXIFS('Transactions'!$A$6:$A$505,'Transactions'!$C$6:$C$505,A77),"")))</f>
        <v/>
      </c>
      <c r="V77" s="30">
        <f>IF(A77="","",IF(AND(B77="Active",OR(R77="Reorder",R77="Out of Stock")),COUNTIFS($B$6:B77,"Active",$R$6:R77,"Reorder")+COUNTIFS($B$6:B77,"Active",$R$6:R77,"Out of Stock"),""))</f>
        <v/>
      </c>
      <c r="W77" s="19">
        <f>IF(COUNTA(A77:O77)=0,"",IF(A77="","Missing Part ID",IF(COUNTIF($A$6:$A$505,A77)&gt;1,"Duplicate Part ID",IF(COUNTIF('Settings'!$F$4:$F$5,B77)=0,"Invalid Status",IF(C77="","Missing Part Name",IF(COUNTIF('Settings'!$G$4:$G$13,D77)=0,"Invalid Category",IF(COUNTIF('Settings'!$H$4:$H$9,E77)=0,"Invalid Unit",IF(L77="","Missing Unit Cost",IF(M77="","Missing Opening Quantity",IF(N77="","Missing Reorder Point",IF(O77="","Missing Target Stock",IF(O77&lt;N77,"Target Below Reorder Point",IF(P77&lt;0,"Negative On-Hand Quantity","OK")))))))))))))</f>
        <v/>
      </c>
    </row>
    <row r="78">
      <c r="A78" s="23" t="n"/>
      <c r="B78" s="23" t="n"/>
      <c r="C78" s="23" t="n"/>
      <c r="D78" s="23" t="n"/>
      <c r="E78" s="23" t="n"/>
      <c r="F78" s="23" t="n"/>
      <c r="G78" s="23" t="n"/>
      <c r="H78" s="23" t="n"/>
      <c r="I78" s="23" t="n"/>
      <c r="J78" s="23" t="n"/>
      <c r="K78" s="24" t="n"/>
      <c r="L78" s="44" t="n"/>
      <c r="M78" s="45" t="n"/>
      <c r="N78" s="45" t="n"/>
      <c r="O78" s="45" t="n"/>
      <c r="P78" s="46">
        <f>IF(A78="","",IFERROR(M78+SUMIFS('Transactions'!$L$6:$L$505,'Transactions'!$C$6:$C$505,A78),""))</f>
        <v/>
      </c>
      <c r="Q78" s="47">
        <f>IF(A78="","",IFERROR(P78*L78,0))</f>
        <v/>
      </c>
      <c r="R78" s="19">
        <f>IF(A78="","",IF(B78&lt;&gt;"Active","Inactive",IF(P78&lt;=0,"Out of Stock",IF(P78&lt;=N78,"Reorder","OK"))))</f>
        <v/>
      </c>
      <c r="S78" s="46">
        <f>IF(A78="","",IF(B78&lt;&gt;"Active",0,IF(P78&lt;=N78,MAX(O78-P78,0),0)))</f>
        <v/>
      </c>
      <c r="T78" s="47">
        <f>IF(A78="","",IFERROR(S78*L78,0))</f>
        <v/>
      </c>
      <c r="U78" s="48">
        <f>IF(A78="","",IF(COUNTIFS('Transactions'!$C$6:$C$505,A78,'Transactions'!$A$6:$A$505,"&gt;0")=0,"",IFERROR(MAXIFS('Transactions'!$A$6:$A$505,'Transactions'!$C$6:$C$505,A78),"")))</f>
        <v/>
      </c>
      <c r="V78" s="30">
        <f>IF(A78="","",IF(AND(B78="Active",OR(R78="Reorder",R78="Out of Stock")),COUNTIFS($B$6:B78,"Active",$R$6:R78,"Reorder")+COUNTIFS($B$6:B78,"Active",$R$6:R78,"Out of Stock"),""))</f>
        <v/>
      </c>
      <c r="W78" s="19">
        <f>IF(COUNTA(A78:O78)=0,"",IF(A78="","Missing Part ID",IF(COUNTIF($A$6:$A$505,A78)&gt;1,"Duplicate Part ID",IF(COUNTIF('Settings'!$F$4:$F$5,B78)=0,"Invalid Status",IF(C78="","Missing Part Name",IF(COUNTIF('Settings'!$G$4:$G$13,D78)=0,"Invalid Category",IF(COUNTIF('Settings'!$H$4:$H$9,E78)=0,"Invalid Unit",IF(L78="","Missing Unit Cost",IF(M78="","Missing Opening Quantity",IF(N78="","Missing Reorder Point",IF(O78="","Missing Target Stock",IF(O78&lt;N78,"Target Below Reorder Point",IF(P78&lt;0,"Negative On-Hand Quantity","OK")))))))))))))</f>
        <v/>
      </c>
    </row>
    <row r="79">
      <c r="A79" s="23" t="n"/>
      <c r="B79" s="23" t="n"/>
      <c r="C79" s="23" t="n"/>
      <c r="D79" s="23" t="n"/>
      <c r="E79" s="23" t="n"/>
      <c r="F79" s="23" t="n"/>
      <c r="G79" s="23" t="n"/>
      <c r="H79" s="23" t="n"/>
      <c r="I79" s="23" t="n"/>
      <c r="J79" s="23" t="n"/>
      <c r="K79" s="24" t="n"/>
      <c r="L79" s="44" t="n"/>
      <c r="M79" s="45" t="n"/>
      <c r="N79" s="45" t="n"/>
      <c r="O79" s="45" t="n"/>
      <c r="P79" s="46">
        <f>IF(A79="","",IFERROR(M79+SUMIFS('Transactions'!$L$6:$L$505,'Transactions'!$C$6:$C$505,A79),""))</f>
        <v/>
      </c>
      <c r="Q79" s="47">
        <f>IF(A79="","",IFERROR(P79*L79,0))</f>
        <v/>
      </c>
      <c r="R79" s="19">
        <f>IF(A79="","",IF(B79&lt;&gt;"Active","Inactive",IF(P79&lt;=0,"Out of Stock",IF(P79&lt;=N79,"Reorder","OK"))))</f>
        <v/>
      </c>
      <c r="S79" s="46">
        <f>IF(A79="","",IF(B79&lt;&gt;"Active",0,IF(P79&lt;=N79,MAX(O79-P79,0),0)))</f>
        <v/>
      </c>
      <c r="T79" s="47">
        <f>IF(A79="","",IFERROR(S79*L79,0))</f>
        <v/>
      </c>
      <c r="U79" s="48">
        <f>IF(A79="","",IF(COUNTIFS('Transactions'!$C$6:$C$505,A79,'Transactions'!$A$6:$A$505,"&gt;0")=0,"",IFERROR(MAXIFS('Transactions'!$A$6:$A$505,'Transactions'!$C$6:$C$505,A79),"")))</f>
        <v/>
      </c>
      <c r="V79" s="30">
        <f>IF(A79="","",IF(AND(B79="Active",OR(R79="Reorder",R79="Out of Stock")),COUNTIFS($B$6:B79,"Active",$R$6:R79,"Reorder")+COUNTIFS($B$6:B79,"Active",$R$6:R79,"Out of Stock"),""))</f>
        <v/>
      </c>
      <c r="W79" s="19">
        <f>IF(COUNTA(A79:O79)=0,"",IF(A79="","Missing Part ID",IF(COUNTIF($A$6:$A$505,A79)&gt;1,"Duplicate Part ID",IF(COUNTIF('Settings'!$F$4:$F$5,B79)=0,"Invalid Status",IF(C79="","Missing Part Name",IF(COUNTIF('Settings'!$G$4:$G$13,D79)=0,"Invalid Category",IF(COUNTIF('Settings'!$H$4:$H$9,E79)=0,"Invalid Unit",IF(L79="","Missing Unit Cost",IF(M79="","Missing Opening Quantity",IF(N79="","Missing Reorder Point",IF(O79="","Missing Target Stock",IF(O79&lt;N79,"Target Below Reorder Point",IF(P79&lt;0,"Negative On-Hand Quantity","OK")))))))))))))</f>
        <v/>
      </c>
    </row>
    <row r="80">
      <c r="A80" s="23" t="n"/>
      <c r="B80" s="23" t="n"/>
      <c r="C80" s="23" t="n"/>
      <c r="D80" s="23" t="n"/>
      <c r="E80" s="23" t="n"/>
      <c r="F80" s="23" t="n"/>
      <c r="G80" s="23" t="n"/>
      <c r="H80" s="23" t="n"/>
      <c r="I80" s="23" t="n"/>
      <c r="J80" s="23" t="n"/>
      <c r="K80" s="24" t="n"/>
      <c r="L80" s="44" t="n"/>
      <c r="M80" s="45" t="n"/>
      <c r="N80" s="45" t="n"/>
      <c r="O80" s="45" t="n"/>
      <c r="P80" s="46">
        <f>IF(A80="","",IFERROR(M80+SUMIFS('Transactions'!$L$6:$L$505,'Transactions'!$C$6:$C$505,A80),""))</f>
        <v/>
      </c>
      <c r="Q80" s="47">
        <f>IF(A80="","",IFERROR(P80*L80,0))</f>
        <v/>
      </c>
      <c r="R80" s="19">
        <f>IF(A80="","",IF(B80&lt;&gt;"Active","Inactive",IF(P80&lt;=0,"Out of Stock",IF(P80&lt;=N80,"Reorder","OK"))))</f>
        <v/>
      </c>
      <c r="S80" s="46">
        <f>IF(A80="","",IF(B80&lt;&gt;"Active",0,IF(P80&lt;=N80,MAX(O80-P80,0),0)))</f>
        <v/>
      </c>
      <c r="T80" s="47">
        <f>IF(A80="","",IFERROR(S80*L80,0))</f>
        <v/>
      </c>
      <c r="U80" s="48">
        <f>IF(A80="","",IF(COUNTIFS('Transactions'!$C$6:$C$505,A80,'Transactions'!$A$6:$A$505,"&gt;0")=0,"",IFERROR(MAXIFS('Transactions'!$A$6:$A$505,'Transactions'!$C$6:$C$505,A80),"")))</f>
        <v/>
      </c>
      <c r="V80" s="30">
        <f>IF(A80="","",IF(AND(B80="Active",OR(R80="Reorder",R80="Out of Stock")),COUNTIFS($B$6:B80,"Active",$R$6:R80,"Reorder")+COUNTIFS($B$6:B80,"Active",$R$6:R80,"Out of Stock"),""))</f>
        <v/>
      </c>
      <c r="W80" s="19">
        <f>IF(COUNTA(A80:O80)=0,"",IF(A80="","Missing Part ID",IF(COUNTIF($A$6:$A$505,A80)&gt;1,"Duplicate Part ID",IF(COUNTIF('Settings'!$F$4:$F$5,B80)=0,"Invalid Status",IF(C80="","Missing Part Name",IF(COUNTIF('Settings'!$G$4:$G$13,D80)=0,"Invalid Category",IF(COUNTIF('Settings'!$H$4:$H$9,E80)=0,"Invalid Unit",IF(L80="","Missing Unit Cost",IF(M80="","Missing Opening Quantity",IF(N80="","Missing Reorder Point",IF(O80="","Missing Target Stock",IF(O80&lt;N80,"Target Below Reorder Point",IF(P80&lt;0,"Negative On-Hand Quantity","OK")))))))))))))</f>
        <v/>
      </c>
    </row>
    <row r="81">
      <c r="A81" s="23" t="n"/>
      <c r="B81" s="23" t="n"/>
      <c r="C81" s="23" t="n"/>
      <c r="D81" s="23" t="n"/>
      <c r="E81" s="23" t="n"/>
      <c r="F81" s="23" t="n"/>
      <c r="G81" s="23" t="n"/>
      <c r="H81" s="23" t="n"/>
      <c r="I81" s="23" t="n"/>
      <c r="J81" s="23" t="n"/>
      <c r="K81" s="24" t="n"/>
      <c r="L81" s="44" t="n"/>
      <c r="M81" s="45" t="n"/>
      <c r="N81" s="45" t="n"/>
      <c r="O81" s="45" t="n"/>
      <c r="P81" s="46">
        <f>IF(A81="","",IFERROR(M81+SUMIFS('Transactions'!$L$6:$L$505,'Transactions'!$C$6:$C$505,A81),""))</f>
        <v/>
      </c>
      <c r="Q81" s="47">
        <f>IF(A81="","",IFERROR(P81*L81,0))</f>
        <v/>
      </c>
      <c r="R81" s="19">
        <f>IF(A81="","",IF(B81&lt;&gt;"Active","Inactive",IF(P81&lt;=0,"Out of Stock",IF(P81&lt;=N81,"Reorder","OK"))))</f>
        <v/>
      </c>
      <c r="S81" s="46">
        <f>IF(A81="","",IF(B81&lt;&gt;"Active",0,IF(P81&lt;=N81,MAX(O81-P81,0),0)))</f>
        <v/>
      </c>
      <c r="T81" s="47">
        <f>IF(A81="","",IFERROR(S81*L81,0))</f>
        <v/>
      </c>
      <c r="U81" s="48">
        <f>IF(A81="","",IF(COUNTIFS('Transactions'!$C$6:$C$505,A81,'Transactions'!$A$6:$A$505,"&gt;0")=0,"",IFERROR(MAXIFS('Transactions'!$A$6:$A$505,'Transactions'!$C$6:$C$505,A81),"")))</f>
        <v/>
      </c>
      <c r="V81" s="30">
        <f>IF(A81="","",IF(AND(B81="Active",OR(R81="Reorder",R81="Out of Stock")),COUNTIFS($B$6:B81,"Active",$R$6:R81,"Reorder")+COUNTIFS($B$6:B81,"Active",$R$6:R81,"Out of Stock"),""))</f>
        <v/>
      </c>
      <c r="W81" s="19">
        <f>IF(COUNTA(A81:O81)=0,"",IF(A81="","Missing Part ID",IF(COUNTIF($A$6:$A$505,A81)&gt;1,"Duplicate Part ID",IF(COUNTIF('Settings'!$F$4:$F$5,B81)=0,"Invalid Status",IF(C81="","Missing Part Name",IF(COUNTIF('Settings'!$G$4:$G$13,D81)=0,"Invalid Category",IF(COUNTIF('Settings'!$H$4:$H$9,E81)=0,"Invalid Unit",IF(L81="","Missing Unit Cost",IF(M81="","Missing Opening Quantity",IF(N81="","Missing Reorder Point",IF(O81="","Missing Target Stock",IF(O81&lt;N81,"Target Below Reorder Point",IF(P81&lt;0,"Negative On-Hand Quantity","OK")))))))))))))</f>
        <v/>
      </c>
    </row>
    <row r="82">
      <c r="A82" s="23" t="n"/>
      <c r="B82" s="23" t="n"/>
      <c r="C82" s="23" t="n"/>
      <c r="D82" s="23" t="n"/>
      <c r="E82" s="23" t="n"/>
      <c r="F82" s="23" t="n"/>
      <c r="G82" s="23" t="n"/>
      <c r="H82" s="23" t="n"/>
      <c r="I82" s="23" t="n"/>
      <c r="J82" s="23" t="n"/>
      <c r="K82" s="24" t="n"/>
      <c r="L82" s="44" t="n"/>
      <c r="M82" s="45" t="n"/>
      <c r="N82" s="45" t="n"/>
      <c r="O82" s="45" t="n"/>
      <c r="P82" s="46">
        <f>IF(A82="","",IFERROR(M82+SUMIFS('Transactions'!$L$6:$L$505,'Transactions'!$C$6:$C$505,A82),""))</f>
        <v/>
      </c>
      <c r="Q82" s="47">
        <f>IF(A82="","",IFERROR(P82*L82,0))</f>
        <v/>
      </c>
      <c r="R82" s="19">
        <f>IF(A82="","",IF(B82&lt;&gt;"Active","Inactive",IF(P82&lt;=0,"Out of Stock",IF(P82&lt;=N82,"Reorder","OK"))))</f>
        <v/>
      </c>
      <c r="S82" s="46">
        <f>IF(A82="","",IF(B82&lt;&gt;"Active",0,IF(P82&lt;=N82,MAX(O82-P82,0),0)))</f>
        <v/>
      </c>
      <c r="T82" s="47">
        <f>IF(A82="","",IFERROR(S82*L82,0))</f>
        <v/>
      </c>
      <c r="U82" s="48">
        <f>IF(A82="","",IF(COUNTIFS('Transactions'!$C$6:$C$505,A82,'Transactions'!$A$6:$A$505,"&gt;0")=0,"",IFERROR(MAXIFS('Transactions'!$A$6:$A$505,'Transactions'!$C$6:$C$505,A82),"")))</f>
        <v/>
      </c>
      <c r="V82" s="30">
        <f>IF(A82="","",IF(AND(B82="Active",OR(R82="Reorder",R82="Out of Stock")),COUNTIFS($B$6:B82,"Active",$R$6:R82,"Reorder")+COUNTIFS($B$6:B82,"Active",$R$6:R82,"Out of Stock"),""))</f>
        <v/>
      </c>
      <c r="W82" s="19">
        <f>IF(COUNTA(A82:O82)=0,"",IF(A82="","Missing Part ID",IF(COUNTIF($A$6:$A$505,A82)&gt;1,"Duplicate Part ID",IF(COUNTIF('Settings'!$F$4:$F$5,B82)=0,"Invalid Status",IF(C82="","Missing Part Name",IF(COUNTIF('Settings'!$G$4:$G$13,D82)=0,"Invalid Category",IF(COUNTIF('Settings'!$H$4:$H$9,E82)=0,"Invalid Unit",IF(L82="","Missing Unit Cost",IF(M82="","Missing Opening Quantity",IF(N82="","Missing Reorder Point",IF(O82="","Missing Target Stock",IF(O82&lt;N82,"Target Below Reorder Point",IF(P82&lt;0,"Negative On-Hand Quantity","OK")))))))))))))</f>
        <v/>
      </c>
    </row>
    <row r="83">
      <c r="A83" s="23" t="n"/>
      <c r="B83" s="23" t="n"/>
      <c r="C83" s="23" t="n"/>
      <c r="D83" s="23" t="n"/>
      <c r="E83" s="23" t="n"/>
      <c r="F83" s="23" t="n"/>
      <c r="G83" s="23" t="n"/>
      <c r="H83" s="23" t="n"/>
      <c r="I83" s="23" t="n"/>
      <c r="J83" s="23" t="n"/>
      <c r="K83" s="24" t="n"/>
      <c r="L83" s="44" t="n"/>
      <c r="M83" s="45" t="n"/>
      <c r="N83" s="45" t="n"/>
      <c r="O83" s="45" t="n"/>
      <c r="P83" s="46">
        <f>IF(A83="","",IFERROR(M83+SUMIFS('Transactions'!$L$6:$L$505,'Transactions'!$C$6:$C$505,A83),""))</f>
        <v/>
      </c>
      <c r="Q83" s="47">
        <f>IF(A83="","",IFERROR(P83*L83,0))</f>
        <v/>
      </c>
      <c r="R83" s="19">
        <f>IF(A83="","",IF(B83&lt;&gt;"Active","Inactive",IF(P83&lt;=0,"Out of Stock",IF(P83&lt;=N83,"Reorder","OK"))))</f>
        <v/>
      </c>
      <c r="S83" s="46">
        <f>IF(A83="","",IF(B83&lt;&gt;"Active",0,IF(P83&lt;=N83,MAX(O83-P83,0),0)))</f>
        <v/>
      </c>
      <c r="T83" s="47">
        <f>IF(A83="","",IFERROR(S83*L83,0))</f>
        <v/>
      </c>
      <c r="U83" s="48">
        <f>IF(A83="","",IF(COUNTIFS('Transactions'!$C$6:$C$505,A83,'Transactions'!$A$6:$A$505,"&gt;0")=0,"",IFERROR(MAXIFS('Transactions'!$A$6:$A$505,'Transactions'!$C$6:$C$505,A83),"")))</f>
        <v/>
      </c>
      <c r="V83" s="30">
        <f>IF(A83="","",IF(AND(B83="Active",OR(R83="Reorder",R83="Out of Stock")),COUNTIFS($B$6:B83,"Active",$R$6:R83,"Reorder")+COUNTIFS($B$6:B83,"Active",$R$6:R83,"Out of Stock"),""))</f>
        <v/>
      </c>
      <c r="W83" s="19">
        <f>IF(COUNTA(A83:O83)=0,"",IF(A83="","Missing Part ID",IF(COUNTIF($A$6:$A$505,A83)&gt;1,"Duplicate Part ID",IF(COUNTIF('Settings'!$F$4:$F$5,B83)=0,"Invalid Status",IF(C83="","Missing Part Name",IF(COUNTIF('Settings'!$G$4:$G$13,D83)=0,"Invalid Category",IF(COUNTIF('Settings'!$H$4:$H$9,E83)=0,"Invalid Unit",IF(L83="","Missing Unit Cost",IF(M83="","Missing Opening Quantity",IF(N83="","Missing Reorder Point",IF(O83="","Missing Target Stock",IF(O83&lt;N83,"Target Below Reorder Point",IF(P83&lt;0,"Negative On-Hand Quantity","OK")))))))))))))</f>
        <v/>
      </c>
    </row>
    <row r="84">
      <c r="A84" s="23" t="n"/>
      <c r="B84" s="23" t="n"/>
      <c r="C84" s="23" t="n"/>
      <c r="D84" s="23" t="n"/>
      <c r="E84" s="23" t="n"/>
      <c r="F84" s="23" t="n"/>
      <c r="G84" s="23" t="n"/>
      <c r="H84" s="23" t="n"/>
      <c r="I84" s="23" t="n"/>
      <c r="J84" s="23" t="n"/>
      <c r="K84" s="24" t="n"/>
      <c r="L84" s="44" t="n"/>
      <c r="M84" s="45" t="n"/>
      <c r="N84" s="45" t="n"/>
      <c r="O84" s="45" t="n"/>
      <c r="P84" s="46">
        <f>IF(A84="","",IFERROR(M84+SUMIFS('Transactions'!$L$6:$L$505,'Transactions'!$C$6:$C$505,A84),""))</f>
        <v/>
      </c>
      <c r="Q84" s="47">
        <f>IF(A84="","",IFERROR(P84*L84,0))</f>
        <v/>
      </c>
      <c r="R84" s="19">
        <f>IF(A84="","",IF(B84&lt;&gt;"Active","Inactive",IF(P84&lt;=0,"Out of Stock",IF(P84&lt;=N84,"Reorder","OK"))))</f>
        <v/>
      </c>
      <c r="S84" s="46">
        <f>IF(A84="","",IF(B84&lt;&gt;"Active",0,IF(P84&lt;=N84,MAX(O84-P84,0),0)))</f>
        <v/>
      </c>
      <c r="T84" s="47">
        <f>IF(A84="","",IFERROR(S84*L84,0))</f>
        <v/>
      </c>
      <c r="U84" s="48">
        <f>IF(A84="","",IF(COUNTIFS('Transactions'!$C$6:$C$505,A84,'Transactions'!$A$6:$A$505,"&gt;0")=0,"",IFERROR(MAXIFS('Transactions'!$A$6:$A$505,'Transactions'!$C$6:$C$505,A84),"")))</f>
        <v/>
      </c>
      <c r="V84" s="30">
        <f>IF(A84="","",IF(AND(B84="Active",OR(R84="Reorder",R84="Out of Stock")),COUNTIFS($B$6:B84,"Active",$R$6:R84,"Reorder")+COUNTIFS($B$6:B84,"Active",$R$6:R84,"Out of Stock"),""))</f>
        <v/>
      </c>
      <c r="W84" s="19">
        <f>IF(COUNTA(A84:O84)=0,"",IF(A84="","Missing Part ID",IF(COUNTIF($A$6:$A$505,A84)&gt;1,"Duplicate Part ID",IF(COUNTIF('Settings'!$F$4:$F$5,B84)=0,"Invalid Status",IF(C84="","Missing Part Name",IF(COUNTIF('Settings'!$G$4:$G$13,D84)=0,"Invalid Category",IF(COUNTIF('Settings'!$H$4:$H$9,E84)=0,"Invalid Unit",IF(L84="","Missing Unit Cost",IF(M84="","Missing Opening Quantity",IF(N84="","Missing Reorder Point",IF(O84="","Missing Target Stock",IF(O84&lt;N84,"Target Below Reorder Point",IF(P84&lt;0,"Negative On-Hand Quantity","OK")))))))))))))</f>
        <v/>
      </c>
    </row>
    <row r="85">
      <c r="A85" s="23" t="n"/>
      <c r="B85" s="23" t="n"/>
      <c r="C85" s="23" t="n"/>
      <c r="D85" s="23" t="n"/>
      <c r="E85" s="23" t="n"/>
      <c r="F85" s="23" t="n"/>
      <c r="G85" s="23" t="n"/>
      <c r="H85" s="23" t="n"/>
      <c r="I85" s="23" t="n"/>
      <c r="J85" s="23" t="n"/>
      <c r="K85" s="24" t="n"/>
      <c r="L85" s="44" t="n"/>
      <c r="M85" s="45" t="n"/>
      <c r="N85" s="45" t="n"/>
      <c r="O85" s="45" t="n"/>
      <c r="P85" s="46">
        <f>IF(A85="","",IFERROR(M85+SUMIFS('Transactions'!$L$6:$L$505,'Transactions'!$C$6:$C$505,A85),""))</f>
        <v/>
      </c>
      <c r="Q85" s="47">
        <f>IF(A85="","",IFERROR(P85*L85,0))</f>
        <v/>
      </c>
      <c r="R85" s="19">
        <f>IF(A85="","",IF(B85&lt;&gt;"Active","Inactive",IF(P85&lt;=0,"Out of Stock",IF(P85&lt;=N85,"Reorder","OK"))))</f>
        <v/>
      </c>
      <c r="S85" s="46">
        <f>IF(A85="","",IF(B85&lt;&gt;"Active",0,IF(P85&lt;=N85,MAX(O85-P85,0),0)))</f>
        <v/>
      </c>
      <c r="T85" s="47">
        <f>IF(A85="","",IFERROR(S85*L85,0))</f>
        <v/>
      </c>
      <c r="U85" s="48">
        <f>IF(A85="","",IF(COUNTIFS('Transactions'!$C$6:$C$505,A85,'Transactions'!$A$6:$A$505,"&gt;0")=0,"",IFERROR(MAXIFS('Transactions'!$A$6:$A$505,'Transactions'!$C$6:$C$505,A85),"")))</f>
        <v/>
      </c>
      <c r="V85" s="30">
        <f>IF(A85="","",IF(AND(B85="Active",OR(R85="Reorder",R85="Out of Stock")),COUNTIFS($B$6:B85,"Active",$R$6:R85,"Reorder")+COUNTIFS($B$6:B85,"Active",$R$6:R85,"Out of Stock"),""))</f>
        <v/>
      </c>
      <c r="W85" s="19">
        <f>IF(COUNTA(A85:O85)=0,"",IF(A85="","Missing Part ID",IF(COUNTIF($A$6:$A$505,A85)&gt;1,"Duplicate Part ID",IF(COUNTIF('Settings'!$F$4:$F$5,B85)=0,"Invalid Status",IF(C85="","Missing Part Name",IF(COUNTIF('Settings'!$G$4:$G$13,D85)=0,"Invalid Category",IF(COUNTIF('Settings'!$H$4:$H$9,E85)=0,"Invalid Unit",IF(L85="","Missing Unit Cost",IF(M85="","Missing Opening Quantity",IF(N85="","Missing Reorder Point",IF(O85="","Missing Target Stock",IF(O85&lt;N85,"Target Below Reorder Point",IF(P85&lt;0,"Negative On-Hand Quantity","OK")))))))))))))</f>
        <v/>
      </c>
    </row>
    <row r="86">
      <c r="A86" s="23" t="n"/>
      <c r="B86" s="23" t="n"/>
      <c r="C86" s="23" t="n"/>
      <c r="D86" s="23" t="n"/>
      <c r="E86" s="23" t="n"/>
      <c r="F86" s="23" t="n"/>
      <c r="G86" s="23" t="n"/>
      <c r="H86" s="23" t="n"/>
      <c r="I86" s="23" t="n"/>
      <c r="J86" s="23" t="n"/>
      <c r="K86" s="24" t="n"/>
      <c r="L86" s="44" t="n"/>
      <c r="M86" s="45" t="n"/>
      <c r="N86" s="45" t="n"/>
      <c r="O86" s="45" t="n"/>
      <c r="P86" s="46">
        <f>IF(A86="","",IFERROR(M86+SUMIFS('Transactions'!$L$6:$L$505,'Transactions'!$C$6:$C$505,A86),""))</f>
        <v/>
      </c>
      <c r="Q86" s="47">
        <f>IF(A86="","",IFERROR(P86*L86,0))</f>
        <v/>
      </c>
      <c r="R86" s="19">
        <f>IF(A86="","",IF(B86&lt;&gt;"Active","Inactive",IF(P86&lt;=0,"Out of Stock",IF(P86&lt;=N86,"Reorder","OK"))))</f>
        <v/>
      </c>
      <c r="S86" s="46">
        <f>IF(A86="","",IF(B86&lt;&gt;"Active",0,IF(P86&lt;=N86,MAX(O86-P86,0),0)))</f>
        <v/>
      </c>
      <c r="T86" s="47">
        <f>IF(A86="","",IFERROR(S86*L86,0))</f>
        <v/>
      </c>
      <c r="U86" s="48">
        <f>IF(A86="","",IF(COUNTIFS('Transactions'!$C$6:$C$505,A86,'Transactions'!$A$6:$A$505,"&gt;0")=0,"",IFERROR(MAXIFS('Transactions'!$A$6:$A$505,'Transactions'!$C$6:$C$505,A86),"")))</f>
        <v/>
      </c>
      <c r="V86" s="30">
        <f>IF(A86="","",IF(AND(B86="Active",OR(R86="Reorder",R86="Out of Stock")),COUNTIFS($B$6:B86,"Active",$R$6:R86,"Reorder")+COUNTIFS($B$6:B86,"Active",$R$6:R86,"Out of Stock"),""))</f>
        <v/>
      </c>
      <c r="W86" s="19">
        <f>IF(COUNTA(A86:O86)=0,"",IF(A86="","Missing Part ID",IF(COUNTIF($A$6:$A$505,A86)&gt;1,"Duplicate Part ID",IF(COUNTIF('Settings'!$F$4:$F$5,B86)=0,"Invalid Status",IF(C86="","Missing Part Name",IF(COUNTIF('Settings'!$G$4:$G$13,D86)=0,"Invalid Category",IF(COUNTIF('Settings'!$H$4:$H$9,E86)=0,"Invalid Unit",IF(L86="","Missing Unit Cost",IF(M86="","Missing Opening Quantity",IF(N86="","Missing Reorder Point",IF(O86="","Missing Target Stock",IF(O86&lt;N86,"Target Below Reorder Point",IF(P86&lt;0,"Negative On-Hand Quantity","OK")))))))))))))</f>
        <v/>
      </c>
    </row>
    <row r="87">
      <c r="A87" s="23" t="n"/>
      <c r="B87" s="23" t="n"/>
      <c r="C87" s="23" t="n"/>
      <c r="D87" s="23" t="n"/>
      <c r="E87" s="23" t="n"/>
      <c r="F87" s="23" t="n"/>
      <c r="G87" s="23" t="n"/>
      <c r="H87" s="23" t="n"/>
      <c r="I87" s="23" t="n"/>
      <c r="J87" s="23" t="n"/>
      <c r="K87" s="24" t="n"/>
      <c r="L87" s="44" t="n"/>
      <c r="M87" s="45" t="n"/>
      <c r="N87" s="45" t="n"/>
      <c r="O87" s="45" t="n"/>
      <c r="P87" s="46">
        <f>IF(A87="","",IFERROR(M87+SUMIFS('Transactions'!$L$6:$L$505,'Transactions'!$C$6:$C$505,A87),""))</f>
        <v/>
      </c>
      <c r="Q87" s="47">
        <f>IF(A87="","",IFERROR(P87*L87,0))</f>
        <v/>
      </c>
      <c r="R87" s="19">
        <f>IF(A87="","",IF(B87&lt;&gt;"Active","Inactive",IF(P87&lt;=0,"Out of Stock",IF(P87&lt;=N87,"Reorder","OK"))))</f>
        <v/>
      </c>
      <c r="S87" s="46">
        <f>IF(A87="","",IF(B87&lt;&gt;"Active",0,IF(P87&lt;=N87,MAX(O87-P87,0),0)))</f>
        <v/>
      </c>
      <c r="T87" s="47">
        <f>IF(A87="","",IFERROR(S87*L87,0))</f>
        <v/>
      </c>
      <c r="U87" s="48">
        <f>IF(A87="","",IF(COUNTIFS('Transactions'!$C$6:$C$505,A87,'Transactions'!$A$6:$A$505,"&gt;0")=0,"",IFERROR(MAXIFS('Transactions'!$A$6:$A$505,'Transactions'!$C$6:$C$505,A87),"")))</f>
        <v/>
      </c>
      <c r="V87" s="30">
        <f>IF(A87="","",IF(AND(B87="Active",OR(R87="Reorder",R87="Out of Stock")),COUNTIFS($B$6:B87,"Active",$R$6:R87,"Reorder")+COUNTIFS($B$6:B87,"Active",$R$6:R87,"Out of Stock"),""))</f>
        <v/>
      </c>
      <c r="W87" s="19">
        <f>IF(COUNTA(A87:O87)=0,"",IF(A87="","Missing Part ID",IF(COUNTIF($A$6:$A$505,A87)&gt;1,"Duplicate Part ID",IF(COUNTIF('Settings'!$F$4:$F$5,B87)=0,"Invalid Status",IF(C87="","Missing Part Name",IF(COUNTIF('Settings'!$G$4:$G$13,D87)=0,"Invalid Category",IF(COUNTIF('Settings'!$H$4:$H$9,E87)=0,"Invalid Unit",IF(L87="","Missing Unit Cost",IF(M87="","Missing Opening Quantity",IF(N87="","Missing Reorder Point",IF(O87="","Missing Target Stock",IF(O87&lt;N87,"Target Below Reorder Point",IF(P87&lt;0,"Negative On-Hand Quantity","OK")))))))))))))</f>
        <v/>
      </c>
    </row>
    <row r="88">
      <c r="A88" s="23" t="n"/>
      <c r="B88" s="23" t="n"/>
      <c r="C88" s="23" t="n"/>
      <c r="D88" s="23" t="n"/>
      <c r="E88" s="23" t="n"/>
      <c r="F88" s="23" t="n"/>
      <c r="G88" s="23" t="n"/>
      <c r="H88" s="23" t="n"/>
      <c r="I88" s="23" t="n"/>
      <c r="J88" s="23" t="n"/>
      <c r="K88" s="24" t="n"/>
      <c r="L88" s="44" t="n"/>
      <c r="M88" s="45" t="n"/>
      <c r="N88" s="45" t="n"/>
      <c r="O88" s="45" t="n"/>
      <c r="P88" s="46">
        <f>IF(A88="","",IFERROR(M88+SUMIFS('Transactions'!$L$6:$L$505,'Transactions'!$C$6:$C$505,A88),""))</f>
        <v/>
      </c>
      <c r="Q88" s="47">
        <f>IF(A88="","",IFERROR(P88*L88,0))</f>
        <v/>
      </c>
      <c r="R88" s="19">
        <f>IF(A88="","",IF(B88&lt;&gt;"Active","Inactive",IF(P88&lt;=0,"Out of Stock",IF(P88&lt;=N88,"Reorder","OK"))))</f>
        <v/>
      </c>
      <c r="S88" s="46">
        <f>IF(A88="","",IF(B88&lt;&gt;"Active",0,IF(P88&lt;=N88,MAX(O88-P88,0),0)))</f>
        <v/>
      </c>
      <c r="T88" s="47">
        <f>IF(A88="","",IFERROR(S88*L88,0))</f>
        <v/>
      </c>
      <c r="U88" s="48">
        <f>IF(A88="","",IF(COUNTIFS('Transactions'!$C$6:$C$505,A88,'Transactions'!$A$6:$A$505,"&gt;0")=0,"",IFERROR(MAXIFS('Transactions'!$A$6:$A$505,'Transactions'!$C$6:$C$505,A88),"")))</f>
        <v/>
      </c>
      <c r="V88" s="30">
        <f>IF(A88="","",IF(AND(B88="Active",OR(R88="Reorder",R88="Out of Stock")),COUNTIFS($B$6:B88,"Active",$R$6:R88,"Reorder")+COUNTIFS($B$6:B88,"Active",$R$6:R88,"Out of Stock"),""))</f>
        <v/>
      </c>
      <c r="W88" s="19">
        <f>IF(COUNTA(A88:O88)=0,"",IF(A88="","Missing Part ID",IF(COUNTIF($A$6:$A$505,A88)&gt;1,"Duplicate Part ID",IF(COUNTIF('Settings'!$F$4:$F$5,B88)=0,"Invalid Status",IF(C88="","Missing Part Name",IF(COUNTIF('Settings'!$G$4:$G$13,D88)=0,"Invalid Category",IF(COUNTIF('Settings'!$H$4:$H$9,E88)=0,"Invalid Unit",IF(L88="","Missing Unit Cost",IF(M88="","Missing Opening Quantity",IF(N88="","Missing Reorder Point",IF(O88="","Missing Target Stock",IF(O88&lt;N88,"Target Below Reorder Point",IF(P88&lt;0,"Negative On-Hand Quantity","OK")))))))))))))</f>
        <v/>
      </c>
    </row>
    <row r="89">
      <c r="A89" s="23" t="n"/>
      <c r="B89" s="23" t="n"/>
      <c r="C89" s="23" t="n"/>
      <c r="D89" s="23" t="n"/>
      <c r="E89" s="23" t="n"/>
      <c r="F89" s="23" t="n"/>
      <c r="G89" s="23" t="n"/>
      <c r="H89" s="23" t="n"/>
      <c r="I89" s="23" t="n"/>
      <c r="J89" s="23" t="n"/>
      <c r="K89" s="24" t="n"/>
      <c r="L89" s="44" t="n"/>
      <c r="M89" s="45" t="n"/>
      <c r="N89" s="45" t="n"/>
      <c r="O89" s="45" t="n"/>
      <c r="P89" s="46">
        <f>IF(A89="","",IFERROR(M89+SUMIFS('Transactions'!$L$6:$L$505,'Transactions'!$C$6:$C$505,A89),""))</f>
        <v/>
      </c>
      <c r="Q89" s="47">
        <f>IF(A89="","",IFERROR(P89*L89,0))</f>
        <v/>
      </c>
      <c r="R89" s="19">
        <f>IF(A89="","",IF(B89&lt;&gt;"Active","Inactive",IF(P89&lt;=0,"Out of Stock",IF(P89&lt;=N89,"Reorder","OK"))))</f>
        <v/>
      </c>
      <c r="S89" s="46">
        <f>IF(A89="","",IF(B89&lt;&gt;"Active",0,IF(P89&lt;=N89,MAX(O89-P89,0),0)))</f>
        <v/>
      </c>
      <c r="T89" s="47">
        <f>IF(A89="","",IFERROR(S89*L89,0))</f>
        <v/>
      </c>
      <c r="U89" s="48">
        <f>IF(A89="","",IF(COUNTIFS('Transactions'!$C$6:$C$505,A89,'Transactions'!$A$6:$A$505,"&gt;0")=0,"",IFERROR(MAXIFS('Transactions'!$A$6:$A$505,'Transactions'!$C$6:$C$505,A89),"")))</f>
        <v/>
      </c>
      <c r="V89" s="30">
        <f>IF(A89="","",IF(AND(B89="Active",OR(R89="Reorder",R89="Out of Stock")),COUNTIFS($B$6:B89,"Active",$R$6:R89,"Reorder")+COUNTIFS($B$6:B89,"Active",$R$6:R89,"Out of Stock"),""))</f>
        <v/>
      </c>
      <c r="W89" s="19">
        <f>IF(COUNTA(A89:O89)=0,"",IF(A89="","Missing Part ID",IF(COUNTIF($A$6:$A$505,A89)&gt;1,"Duplicate Part ID",IF(COUNTIF('Settings'!$F$4:$F$5,B89)=0,"Invalid Status",IF(C89="","Missing Part Name",IF(COUNTIF('Settings'!$G$4:$G$13,D89)=0,"Invalid Category",IF(COUNTIF('Settings'!$H$4:$H$9,E89)=0,"Invalid Unit",IF(L89="","Missing Unit Cost",IF(M89="","Missing Opening Quantity",IF(N89="","Missing Reorder Point",IF(O89="","Missing Target Stock",IF(O89&lt;N89,"Target Below Reorder Point",IF(P89&lt;0,"Negative On-Hand Quantity","OK")))))))))))))</f>
        <v/>
      </c>
    </row>
    <row r="90">
      <c r="A90" s="23" t="n"/>
      <c r="B90" s="23" t="n"/>
      <c r="C90" s="23" t="n"/>
      <c r="D90" s="23" t="n"/>
      <c r="E90" s="23" t="n"/>
      <c r="F90" s="23" t="n"/>
      <c r="G90" s="23" t="n"/>
      <c r="H90" s="23" t="n"/>
      <c r="I90" s="23" t="n"/>
      <c r="J90" s="23" t="n"/>
      <c r="K90" s="24" t="n"/>
      <c r="L90" s="44" t="n"/>
      <c r="M90" s="45" t="n"/>
      <c r="N90" s="45" t="n"/>
      <c r="O90" s="45" t="n"/>
      <c r="P90" s="46">
        <f>IF(A90="","",IFERROR(M90+SUMIFS('Transactions'!$L$6:$L$505,'Transactions'!$C$6:$C$505,A90),""))</f>
        <v/>
      </c>
      <c r="Q90" s="47">
        <f>IF(A90="","",IFERROR(P90*L90,0))</f>
        <v/>
      </c>
      <c r="R90" s="19">
        <f>IF(A90="","",IF(B90&lt;&gt;"Active","Inactive",IF(P90&lt;=0,"Out of Stock",IF(P90&lt;=N90,"Reorder","OK"))))</f>
        <v/>
      </c>
      <c r="S90" s="46">
        <f>IF(A90="","",IF(B90&lt;&gt;"Active",0,IF(P90&lt;=N90,MAX(O90-P90,0),0)))</f>
        <v/>
      </c>
      <c r="T90" s="47">
        <f>IF(A90="","",IFERROR(S90*L90,0))</f>
        <v/>
      </c>
      <c r="U90" s="48">
        <f>IF(A90="","",IF(COUNTIFS('Transactions'!$C$6:$C$505,A90,'Transactions'!$A$6:$A$505,"&gt;0")=0,"",IFERROR(MAXIFS('Transactions'!$A$6:$A$505,'Transactions'!$C$6:$C$505,A90),"")))</f>
        <v/>
      </c>
      <c r="V90" s="30">
        <f>IF(A90="","",IF(AND(B90="Active",OR(R90="Reorder",R90="Out of Stock")),COUNTIFS($B$6:B90,"Active",$R$6:R90,"Reorder")+COUNTIFS($B$6:B90,"Active",$R$6:R90,"Out of Stock"),""))</f>
        <v/>
      </c>
      <c r="W90" s="19">
        <f>IF(COUNTA(A90:O90)=0,"",IF(A90="","Missing Part ID",IF(COUNTIF($A$6:$A$505,A90)&gt;1,"Duplicate Part ID",IF(COUNTIF('Settings'!$F$4:$F$5,B90)=0,"Invalid Status",IF(C90="","Missing Part Name",IF(COUNTIF('Settings'!$G$4:$G$13,D90)=0,"Invalid Category",IF(COUNTIF('Settings'!$H$4:$H$9,E90)=0,"Invalid Unit",IF(L90="","Missing Unit Cost",IF(M90="","Missing Opening Quantity",IF(N90="","Missing Reorder Point",IF(O90="","Missing Target Stock",IF(O90&lt;N90,"Target Below Reorder Point",IF(P90&lt;0,"Negative On-Hand Quantity","OK")))))))))))))</f>
        <v/>
      </c>
    </row>
    <row r="91">
      <c r="A91" s="23" t="n"/>
      <c r="B91" s="23" t="n"/>
      <c r="C91" s="23" t="n"/>
      <c r="D91" s="23" t="n"/>
      <c r="E91" s="23" t="n"/>
      <c r="F91" s="23" t="n"/>
      <c r="G91" s="23" t="n"/>
      <c r="H91" s="23" t="n"/>
      <c r="I91" s="23" t="n"/>
      <c r="J91" s="23" t="n"/>
      <c r="K91" s="24" t="n"/>
      <c r="L91" s="44" t="n"/>
      <c r="M91" s="45" t="n"/>
      <c r="N91" s="45" t="n"/>
      <c r="O91" s="45" t="n"/>
      <c r="P91" s="46">
        <f>IF(A91="","",IFERROR(M91+SUMIFS('Transactions'!$L$6:$L$505,'Transactions'!$C$6:$C$505,A91),""))</f>
        <v/>
      </c>
      <c r="Q91" s="47">
        <f>IF(A91="","",IFERROR(P91*L91,0))</f>
        <v/>
      </c>
      <c r="R91" s="19">
        <f>IF(A91="","",IF(B91&lt;&gt;"Active","Inactive",IF(P91&lt;=0,"Out of Stock",IF(P91&lt;=N91,"Reorder","OK"))))</f>
        <v/>
      </c>
      <c r="S91" s="46">
        <f>IF(A91="","",IF(B91&lt;&gt;"Active",0,IF(P91&lt;=N91,MAX(O91-P91,0),0)))</f>
        <v/>
      </c>
      <c r="T91" s="47">
        <f>IF(A91="","",IFERROR(S91*L91,0))</f>
        <v/>
      </c>
      <c r="U91" s="48">
        <f>IF(A91="","",IF(COUNTIFS('Transactions'!$C$6:$C$505,A91,'Transactions'!$A$6:$A$505,"&gt;0")=0,"",IFERROR(MAXIFS('Transactions'!$A$6:$A$505,'Transactions'!$C$6:$C$505,A91),"")))</f>
        <v/>
      </c>
      <c r="V91" s="30">
        <f>IF(A91="","",IF(AND(B91="Active",OR(R91="Reorder",R91="Out of Stock")),COUNTIFS($B$6:B91,"Active",$R$6:R91,"Reorder")+COUNTIFS($B$6:B91,"Active",$R$6:R91,"Out of Stock"),""))</f>
        <v/>
      </c>
      <c r="W91" s="19">
        <f>IF(COUNTA(A91:O91)=0,"",IF(A91="","Missing Part ID",IF(COUNTIF($A$6:$A$505,A91)&gt;1,"Duplicate Part ID",IF(COUNTIF('Settings'!$F$4:$F$5,B91)=0,"Invalid Status",IF(C91="","Missing Part Name",IF(COUNTIF('Settings'!$G$4:$G$13,D91)=0,"Invalid Category",IF(COUNTIF('Settings'!$H$4:$H$9,E91)=0,"Invalid Unit",IF(L91="","Missing Unit Cost",IF(M91="","Missing Opening Quantity",IF(N91="","Missing Reorder Point",IF(O91="","Missing Target Stock",IF(O91&lt;N91,"Target Below Reorder Point",IF(P91&lt;0,"Negative On-Hand Quantity","OK")))))))))))))</f>
        <v/>
      </c>
    </row>
    <row r="92">
      <c r="A92" s="23" t="n"/>
      <c r="B92" s="23" t="n"/>
      <c r="C92" s="23" t="n"/>
      <c r="D92" s="23" t="n"/>
      <c r="E92" s="23" t="n"/>
      <c r="F92" s="23" t="n"/>
      <c r="G92" s="23" t="n"/>
      <c r="H92" s="23" t="n"/>
      <c r="I92" s="23" t="n"/>
      <c r="J92" s="23" t="n"/>
      <c r="K92" s="24" t="n"/>
      <c r="L92" s="44" t="n"/>
      <c r="M92" s="45" t="n"/>
      <c r="N92" s="45" t="n"/>
      <c r="O92" s="45" t="n"/>
      <c r="P92" s="46">
        <f>IF(A92="","",IFERROR(M92+SUMIFS('Transactions'!$L$6:$L$505,'Transactions'!$C$6:$C$505,A92),""))</f>
        <v/>
      </c>
      <c r="Q92" s="47">
        <f>IF(A92="","",IFERROR(P92*L92,0))</f>
        <v/>
      </c>
      <c r="R92" s="19">
        <f>IF(A92="","",IF(B92&lt;&gt;"Active","Inactive",IF(P92&lt;=0,"Out of Stock",IF(P92&lt;=N92,"Reorder","OK"))))</f>
        <v/>
      </c>
      <c r="S92" s="46">
        <f>IF(A92="","",IF(B92&lt;&gt;"Active",0,IF(P92&lt;=N92,MAX(O92-P92,0),0)))</f>
        <v/>
      </c>
      <c r="T92" s="47">
        <f>IF(A92="","",IFERROR(S92*L92,0))</f>
        <v/>
      </c>
      <c r="U92" s="48">
        <f>IF(A92="","",IF(COUNTIFS('Transactions'!$C$6:$C$505,A92,'Transactions'!$A$6:$A$505,"&gt;0")=0,"",IFERROR(MAXIFS('Transactions'!$A$6:$A$505,'Transactions'!$C$6:$C$505,A92),"")))</f>
        <v/>
      </c>
      <c r="V92" s="30">
        <f>IF(A92="","",IF(AND(B92="Active",OR(R92="Reorder",R92="Out of Stock")),COUNTIFS($B$6:B92,"Active",$R$6:R92,"Reorder")+COUNTIFS($B$6:B92,"Active",$R$6:R92,"Out of Stock"),""))</f>
        <v/>
      </c>
      <c r="W92" s="19">
        <f>IF(COUNTA(A92:O92)=0,"",IF(A92="","Missing Part ID",IF(COUNTIF($A$6:$A$505,A92)&gt;1,"Duplicate Part ID",IF(COUNTIF('Settings'!$F$4:$F$5,B92)=0,"Invalid Status",IF(C92="","Missing Part Name",IF(COUNTIF('Settings'!$G$4:$G$13,D92)=0,"Invalid Category",IF(COUNTIF('Settings'!$H$4:$H$9,E92)=0,"Invalid Unit",IF(L92="","Missing Unit Cost",IF(M92="","Missing Opening Quantity",IF(N92="","Missing Reorder Point",IF(O92="","Missing Target Stock",IF(O92&lt;N92,"Target Below Reorder Point",IF(P92&lt;0,"Negative On-Hand Quantity","OK")))))))))))))</f>
        <v/>
      </c>
    </row>
    <row r="93">
      <c r="A93" s="23" t="n"/>
      <c r="B93" s="23" t="n"/>
      <c r="C93" s="23" t="n"/>
      <c r="D93" s="23" t="n"/>
      <c r="E93" s="23" t="n"/>
      <c r="F93" s="23" t="n"/>
      <c r="G93" s="23" t="n"/>
      <c r="H93" s="23" t="n"/>
      <c r="I93" s="23" t="n"/>
      <c r="J93" s="23" t="n"/>
      <c r="K93" s="24" t="n"/>
      <c r="L93" s="44" t="n"/>
      <c r="M93" s="45" t="n"/>
      <c r="N93" s="45" t="n"/>
      <c r="O93" s="45" t="n"/>
      <c r="P93" s="46">
        <f>IF(A93="","",IFERROR(M93+SUMIFS('Transactions'!$L$6:$L$505,'Transactions'!$C$6:$C$505,A93),""))</f>
        <v/>
      </c>
      <c r="Q93" s="47">
        <f>IF(A93="","",IFERROR(P93*L93,0))</f>
        <v/>
      </c>
      <c r="R93" s="19">
        <f>IF(A93="","",IF(B93&lt;&gt;"Active","Inactive",IF(P93&lt;=0,"Out of Stock",IF(P93&lt;=N93,"Reorder","OK"))))</f>
        <v/>
      </c>
      <c r="S93" s="46">
        <f>IF(A93="","",IF(B93&lt;&gt;"Active",0,IF(P93&lt;=N93,MAX(O93-P93,0),0)))</f>
        <v/>
      </c>
      <c r="T93" s="47">
        <f>IF(A93="","",IFERROR(S93*L93,0))</f>
        <v/>
      </c>
      <c r="U93" s="48">
        <f>IF(A93="","",IF(COUNTIFS('Transactions'!$C$6:$C$505,A93,'Transactions'!$A$6:$A$505,"&gt;0")=0,"",IFERROR(MAXIFS('Transactions'!$A$6:$A$505,'Transactions'!$C$6:$C$505,A93),"")))</f>
        <v/>
      </c>
      <c r="V93" s="30">
        <f>IF(A93="","",IF(AND(B93="Active",OR(R93="Reorder",R93="Out of Stock")),COUNTIFS($B$6:B93,"Active",$R$6:R93,"Reorder")+COUNTIFS($B$6:B93,"Active",$R$6:R93,"Out of Stock"),""))</f>
        <v/>
      </c>
      <c r="W93" s="19">
        <f>IF(COUNTA(A93:O93)=0,"",IF(A93="","Missing Part ID",IF(COUNTIF($A$6:$A$505,A93)&gt;1,"Duplicate Part ID",IF(COUNTIF('Settings'!$F$4:$F$5,B93)=0,"Invalid Status",IF(C93="","Missing Part Name",IF(COUNTIF('Settings'!$G$4:$G$13,D93)=0,"Invalid Category",IF(COUNTIF('Settings'!$H$4:$H$9,E93)=0,"Invalid Unit",IF(L93="","Missing Unit Cost",IF(M93="","Missing Opening Quantity",IF(N93="","Missing Reorder Point",IF(O93="","Missing Target Stock",IF(O93&lt;N93,"Target Below Reorder Point",IF(P93&lt;0,"Negative On-Hand Quantity","OK")))))))))))))</f>
        <v/>
      </c>
    </row>
    <row r="94">
      <c r="A94" s="23" t="n"/>
      <c r="B94" s="23" t="n"/>
      <c r="C94" s="23" t="n"/>
      <c r="D94" s="23" t="n"/>
      <c r="E94" s="23" t="n"/>
      <c r="F94" s="23" t="n"/>
      <c r="G94" s="23" t="n"/>
      <c r="H94" s="23" t="n"/>
      <c r="I94" s="23" t="n"/>
      <c r="J94" s="23" t="n"/>
      <c r="K94" s="24" t="n"/>
      <c r="L94" s="44" t="n"/>
      <c r="M94" s="45" t="n"/>
      <c r="N94" s="45" t="n"/>
      <c r="O94" s="45" t="n"/>
      <c r="P94" s="46">
        <f>IF(A94="","",IFERROR(M94+SUMIFS('Transactions'!$L$6:$L$505,'Transactions'!$C$6:$C$505,A94),""))</f>
        <v/>
      </c>
      <c r="Q94" s="47">
        <f>IF(A94="","",IFERROR(P94*L94,0))</f>
        <v/>
      </c>
      <c r="R94" s="19">
        <f>IF(A94="","",IF(B94&lt;&gt;"Active","Inactive",IF(P94&lt;=0,"Out of Stock",IF(P94&lt;=N94,"Reorder","OK"))))</f>
        <v/>
      </c>
      <c r="S94" s="46">
        <f>IF(A94="","",IF(B94&lt;&gt;"Active",0,IF(P94&lt;=N94,MAX(O94-P94,0),0)))</f>
        <v/>
      </c>
      <c r="T94" s="47">
        <f>IF(A94="","",IFERROR(S94*L94,0))</f>
        <v/>
      </c>
      <c r="U94" s="48">
        <f>IF(A94="","",IF(COUNTIFS('Transactions'!$C$6:$C$505,A94,'Transactions'!$A$6:$A$505,"&gt;0")=0,"",IFERROR(MAXIFS('Transactions'!$A$6:$A$505,'Transactions'!$C$6:$C$505,A94),"")))</f>
        <v/>
      </c>
      <c r="V94" s="30">
        <f>IF(A94="","",IF(AND(B94="Active",OR(R94="Reorder",R94="Out of Stock")),COUNTIFS($B$6:B94,"Active",$R$6:R94,"Reorder")+COUNTIFS($B$6:B94,"Active",$R$6:R94,"Out of Stock"),""))</f>
        <v/>
      </c>
      <c r="W94" s="19">
        <f>IF(COUNTA(A94:O94)=0,"",IF(A94="","Missing Part ID",IF(COUNTIF($A$6:$A$505,A94)&gt;1,"Duplicate Part ID",IF(COUNTIF('Settings'!$F$4:$F$5,B94)=0,"Invalid Status",IF(C94="","Missing Part Name",IF(COUNTIF('Settings'!$G$4:$G$13,D94)=0,"Invalid Category",IF(COUNTIF('Settings'!$H$4:$H$9,E94)=0,"Invalid Unit",IF(L94="","Missing Unit Cost",IF(M94="","Missing Opening Quantity",IF(N94="","Missing Reorder Point",IF(O94="","Missing Target Stock",IF(O94&lt;N94,"Target Below Reorder Point",IF(P94&lt;0,"Negative On-Hand Quantity","OK")))))))))))))</f>
        <v/>
      </c>
    </row>
    <row r="95">
      <c r="A95" s="23" t="n"/>
      <c r="B95" s="23" t="n"/>
      <c r="C95" s="23" t="n"/>
      <c r="D95" s="23" t="n"/>
      <c r="E95" s="23" t="n"/>
      <c r="F95" s="23" t="n"/>
      <c r="G95" s="23" t="n"/>
      <c r="H95" s="23" t="n"/>
      <c r="I95" s="23" t="n"/>
      <c r="J95" s="23" t="n"/>
      <c r="K95" s="24" t="n"/>
      <c r="L95" s="44" t="n"/>
      <c r="M95" s="45" t="n"/>
      <c r="N95" s="45" t="n"/>
      <c r="O95" s="45" t="n"/>
      <c r="P95" s="46">
        <f>IF(A95="","",IFERROR(M95+SUMIFS('Transactions'!$L$6:$L$505,'Transactions'!$C$6:$C$505,A95),""))</f>
        <v/>
      </c>
      <c r="Q95" s="47">
        <f>IF(A95="","",IFERROR(P95*L95,0))</f>
        <v/>
      </c>
      <c r="R95" s="19">
        <f>IF(A95="","",IF(B95&lt;&gt;"Active","Inactive",IF(P95&lt;=0,"Out of Stock",IF(P95&lt;=N95,"Reorder","OK"))))</f>
        <v/>
      </c>
      <c r="S95" s="46">
        <f>IF(A95="","",IF(B95&lt;&gt;"Active",0,IF(P95&lt;=N95,MAX(O95-P95,0),0)))</f>
        <v/>
      </c>
      <c r="T95" s="47">
        <f>IF(A95="","",IFERROR(S95*L95,0))</f>
        <v/>
      </c>
      <c r="U95" s="48">
        <f>IF(A95="","",IF(COUNTIFS('Transactions'!$C$6:$C$505,A95,'Transactions'!$A$6:$A$505,"&gt;0")=0,"",IFERROR(MAXIFS('Transactions'!$A$6:$A$505,'Transactions'!$C$6:$C$505,A95),"")))</f>
        <v/>
      </c>
      <c r="V95" s="30">
        <f>IF(A95="","",IF(AND(B95="Active",OR(R95="Reorder",R95="Out of Stock")),COUNTIFS($B$6:B95,"Active",$R$6:R95,"Reorder")+COUNTIFS($B$6:B95,"Active",$R$6:R95,"Out of Stock"),""))</f>
        <v/>
      </c>
      <c r="W95" s="19">
        <f>IF(COUNTA(A95:O95)=0,"",IF(A95="","Missing Part ID",IF(COUNTIF($A$6:$A$505,A95)&gt;1,"Duplicate Part ID",IF(COUNTIF('Settings'!$F$4:$F$5,B95)=0,"Invalid Status",IF(C95="","Missing Part Name",IF(COUNTIF('Settings'!$G$4:$G$13,D95)=0,"Invalid Category",IF(COUNTIF('Settings'!$H$4:$H$9,E95)=0,"Invalid Unit",IF(L95="","Missing Unit Cost",IF(M95="","Missing Opening Quantity",IF(N95="","Missing Reorder Point",IF(O95="","Missing Target Stock",IF(O95&lt;N95,"Target Below Reorder Point",IF(P95&lt;0,"Negative On-Hand Quantity","OK")))))))))))))</f>
        <v/>
      </c>
    </row>
    <row r="96">
      <c r="A96" s="23" t="n"/>
      <c r="B96" s="23" t="n"/>
      <c r="C96" s="23" t="n"/>
      <c r="D96" s="23" t="n"/>
      <c r="E96" s="23" t="n"/>
      <c r="F96" s="23" t="n"/>
      <c r="G96" s="23" t="n"/>
      <c r="H96" s="23" t="n"/>
      <c r="I96" s="23" t="n"/>
      <c r="J96" s="23" t="n"/>
      <c r="K96" s="24" t="n"/>
      <c r="L96" s="44" t="n"/>
      <c r="M96" s="45" t="n"/>
      <c r="N96" s="45" t="n"/>
      <c r="O96" s="45" t="n"/>
      <c r="P96" s="46">
        <f>IF(A96="","",IFERROR(M96+SUMIFS('Transactions'!$L$6:$L$505,'Transactions'!$C$6:$C$505,A96),""))</f>
        <v/>
      </c>
      <c r="Q96" s="47">
        <f>IF(A96="","",IFERROR(P96*L96,0))</f>
        <v/>
      </c>
      <c r="R96" s="19">
        <f>IF(A96="","",IF(B96&lt;&gt;"Active","Inactive",IF(P96&lt;=0,"Out of Stock",IF(P96&lt;=N96,"Reorder","OK"))))</f>
        <v/>
      </c>
      <c r="S96" s="46">
        <f>IF(A96="","",IF(B96&lt;&gt;"Active",0,IF(P96&lt;=N96,MAX(O96-P96,0),0)))</f>
        <v/>
      </c>
      <c r="T96" s="47">
        <f>IF(A96="","",IFERROR(S96*L96,0))</f>
        <v/>
      </c>
      <c r="U96" s="48">
        <f>IF(A96="","",IF(COUNTIFS('Transactions'!$C$6:$C$505,A96,'Transactions'!$A$6:$A$505,"&gt;0")=0,"",IFERROR(MAXIFS('Transactions'!$A$6:$A$505,'Transactions'!$C$6:$C$505,A96),"")))</f>
        <v/>
      </c>
      <c r="V96" s="30">
        <f>IF(A96="","",IF(AND(B96="Active",OR(R96="Reorder",R96="Out of Stock")),COUNTIFS($B$6:B96,"Active",$R$6:R96,"Reorder")+COUNTIFS($B$6:B96,"Active",$R$6:R96,"Out of Stock"),""))</f>
        <v/>
      </c>
      <c r="W96" s="19">
        <f>IF(COUNTA(A96:O96)=0,"",IF(A96="","Missing Part ID",IF(COUNTIF($A$6:$A$505,A96)&gt;1,"Duplicate Part ID",IF(COUNTIF('Settings'!$F$4:$F$5,B96)=0,"Invalid Status",IF(C96="","Missing Part Name",IF(COUNTIF('Settings'!$G$4:$G$13,D96)=0,"Invalid Category",IF(COUNTIF('Settings'!$H$4:$H$9,E96)=0,"Invalid Unit",IF(L96="","Missing Unit Cost",IF(M96="","Missing Opening Quantity",IF(N96="","Missing Reorder Point",IF(O96="","Missing Target Stock",IF(O96&lt;N96,"Target Below Reorder Point",IF(P96&lt;0,"Negative On-Hand Quantity","OK")))))))))))))</f>
        <v/>
      </c>
    </row>
    <row r="97">
      <c r="A97" s="23" t="n"/>
      <c r="B97" s="23" t="n"/>
      <c r="C97" s="23" t="n"/>
      <c r="D97" s="23" t="n"/>
      <c r="E97" s="23" t="n"/>
      <c r="F97" s="23" t="n"/>
      <c r="G97" s="23" t="n"/>
      <c r="H97" s="23" t="n"/>
      <c r="I97" s="23" t="n"/>
      <c r="J97" s="23" t="n"/>
      <c r="K97" s="24" t="n"/>
      <c r="L97" s="44" t="n"/>
      <c r="M97" s="45" t="n"/>
      <c r="N97" s="45" t="n"/>
      <c r="O97" s="45" t="n"/>
      <c r="P97" s="46">
        <f>IF(A97="","",IFERROR(M97+SUMIFS('Transactions'!$L$6:$L$505,'Transactions'!$C$6:$C$505,A97),""))</f>
        <v/>
      </c>
      <c r="Q97" s="47">
        <f>IF(A97="","",IFERROR(P97*L97,0))</f>
        <v/>
      </c>
      <c r="R97" s="19">
        <f>IF(A97="","",IF(B97&lt;&gt;"Active","Inactive",IF(P97&lt;=0,"Out of Stock",IF(P97&lt;=N97,"Reorder","OK"))))</f>
        <v/>
      </c>
      <c r="S97" s="46">
        <f>IF(A97="","",IF(B97&lt;&gt;"Active",0,IF(P97&lt;=N97,MAX(O97-P97,0),0)))</f>
        <v/>
      </c>
      <c r="T97" s="47">
        <f>IF(A97="","",IFERROR(S97*L97,0))</f>
        <v/>
      </c>
      <c r="U97" s="48">
        <f>IF(A97="","",IF(COUNTIFS('Transactions'!$C$6:$C$505,A97,'Transactions'!$A$6:$A$505,"&gt;0")=0,"",IFERROR(MAXIFS('Transactions'!$A$6:$A$505,'Transactions'!$C$6:$C$505,A97),"")))</f>
        <v/>
      </c>
      <c r="V97" s="30">
        <f>IF(A97="","",IF(AND(B97="Active",OR(R97="Reorder",R97="Out of Stock")),COUNTIFS($B$6:B97,"Active",$R$6:R97,"Reorder")+COUNTIFS($B$6:B97,"Active",$R$6:R97,"Out of Stock"),""))</f>
        <v/>
      </c>
      <c r="W97" s="19">
        <f>IF(COUNTA(A97:O97)=0,"",IF(A97="","Missing Part ID",IF(COUNTIF($A$6:$A$505,A97)&gt;1,"Duplicate Part ID",IF(COUNTIF('Settings'!$F$4:$F$5,B97)=0,"Invalid Status",IF(C97="","Missing Part Name",IF(COUNTIF('Settings'!$G$4:$G$13,D97)=0,"Invalid Category",IF(COUNTIF('Settings'!$H$4:$H$9,E97)=0,"Invalid Unit",IF(L97="","Missing Unit Cost",IF(M97="","Missing Opening Quantity",IF(N97="","Missing Reorder Point",IF(O97="","Missing Target Stock",IF(O97&lt;N97,"Target Below Reorder Point",IF(P97&lt;0,"Negative On-Hand Quantity","OK")))))))))))))</f>
        <v/>
      </c>
    </row>
    <row r="98">
      <c r="A98" s="23" t="n"/>
      <c r="B98" s="23" t="n"/>
      <c r="C98" s="23" t="n"/>
      <c r="D98" s="23" t="n"/>
      <c r="E98" s="23" t="n"/>
      <c r="F98" s="23" t="n"/>
      <c r="G98" s="23" t="n"/>
      <c r="H98" s="23" t="n"/>
      <c r="I98" s="23" t="n"/>
      <c r="J98" s="23" t="n"/>
      <c r="K98" s="24" t="n"/>
      <c r="L98" s="44" t="n"/>
      <c r="M98" s="45" t="n"/>
      <c r="N98" s="45" t="n"/>
      <c r="O98" s="45" t="n"/>
      <c r="P98" s="46">
        <f>IF(A98="","",IFERROR(M98+SUMIFS('Transactions'!$L$6:$L$505,'Transactions'!$C$6:$C$505,A98),""))</f>
        <v/>
      </c>
      <c r="Q98" s="47">
        <f>IF(A98="","",IFERROR(P98*L98,0))</f>
        <v/>
      </c>
      <c r="R98" s="19">
        <f>IF(A98="","",IF(B98&lt;&gt;"Active","Inactive",IF(P98&lt;=0,"Out of Stock",IF(P98&lt;=N98,"Reorder","OK"))))</f>
        <v/>
      </c>
      <c r="S98" s="46">
        <f>IF(A98="","",IF(B98&lt;&gt;"Active",0,IF(P98&lt;=N98,MAX(O98-P98,0),0)))</f>
        <v/>
      </c>
      <c r="T98" s="47">
        <f>IF(A98="","",IFERROR(S98*L98,0))</f>
        <v/>
      </c>
      <c r="U98" s="48">
        <f>IF(A98="","",IF(COUNTIFS('Transactions'!$C$6:$C$505,A98,'Transactions'!$A$6:$A$505,"&gt;0")=0,"",IFERROR(MAXIFS('Transactions'!$A$6:$A$505,'Transactions'!$C$6:$C$505,A98),"")))</f>
        <v/>
      </c>
      <c r="V98" s="30">
        <f>IF(A98="","",IF(AND(B98="Active",OR(R98="Reorder",R98="Out of Stock")),COUNTIFS($B$6:B98,"Active",$R$6:R98,"Reorder")+COUNTIFS($B$6:B98,"Active",$R$6:R98,"Out of Stock"),""))</f>
        <v/>
      </c>
      <c r="W98" s="19">
        <f>IF(COUNTA(A98:O98)=0,"",IF(A98="","Missing Part ID",IF(COUNTIF($A$6:$A$505,A98)&gt;1,"Duplicate Part ID",IF(COUNTIF('Settings'!$F$4:$F$5,B98)=0,"Invalid Status",IF(C98="","Missing Part Name",IF(COUNTIF('Settings'!$G$4:$G$13,D98)=0,"Invalid Category",IF(COUNTIF('Settings'!$H$4:$H$9,E98)=0,"Invalid Unit",IF(L98="","Missing Unit Cost",IF(M98="","Missing Opening Quantity",IF(N98="","Missing Reorder Point",IF(O98="","Missing Target Stock",IF(O98&lt;N98,"Target Below Reorder Point",IF(P98&lt;0,"Negative On-Hand Quantity","OK")))))))))))))</f>
        <v/>
      </c>
    </row>
    <row r="99">
      <c r="A99" s="23" t="n"/>
      <c r="B99" s="23" t="n"/>
      <c r="C99" s="23" t="n"/>
      <c r="D99" s="23" t="n"/>
      <c r="E99" s="23" t="n"/>
      <c r="F99" s="23" t="n"/>
      <c r="G99" s="23" t="n"/>
      <c r="H99" s="23" t="n"/>
      <c r="I99" s="23" t="n"/>
      <c r="J99" s="23" t="n"/>
      <c r="K99" s="24" t="n"/>
      <c r="L99" s="44" t="n"/>
      <c r="M99" s="45" t="n"/>
      <c r="N99" s="45" t="n"/>
      <c r="O99" s="45" t="n"/>
      <c r="P99" s="46">
        <f>IF(A99="","",IFERROR(M99+SUMIFS('Transactions'!$L$6:$L$505,'Transactions'!$C$6:$C$505,A99),""))</f>
        <v/>
      </c>
      <c r="Q99" s="47">
        <f>IF(A99="","",IFERROR(P99*L99,0))</f>
        <v/>
      </c>
      <c r="R99" s="19">
        <f>IF(A99="","",IF(B99&lt;&gt;"Active","Inactive",IF(P99&lt;=0,"Out of Stock",IF(P99&lt;=N99,"Reorder","OK"))))</f>
        <v/>
      </c>
      <c r="S99" s="46">
        <f>IF(A99="","",IF(B99&lt;&gt;"Active",0,IF(P99&lt;=N99,MAX(O99-P99,0),0)))</f>
        <v/>
      </c>
      <c r="T99" s="47">
        <f>IF(A99="","",IFERROR(S99*L99,0))</f>
        <v/>
      </c>
      <c r="U99" s="48">
        <f>IF(A99="","",IF(COUNTIFS('Transactions'!$C$6:$C$505,A99,'Transactions'!$A$6:$A$505,"&gt;0")=0,"",IFERROR(MAXIFS('Transactions'!$A$6:$A$505,'Transactions'!$C$6:$C$505,A99),"")))</f>
        <v/>
      </c>
      <c r="V99" s="30">
        <f>IF(A99="","",IF(AND(B99="Active",OR(R99="Reorder",R99="Out of Stock")),COUNTIFS($B$6:B99,"Active",$R$6:R99,"Reorder")+COUNTIFS($B$6:B99,"Active",$R$6:R99,"Out of Stock"),""))</f>
        <v/>
      </c>
      <c r="W99" s="19">
        <f>IF(COUNTA(A99:O99)=0,"",IF(A99="","Missing Part ID",IF(COUNTIF($A$6:$A$505,A99)&gt;1,"Duplicate Part ID",IF(COUNTIF('Settings'!$F$4:$F$5,B99)=0,"Invalid Status",IF(C99="","Missing Part Name",IF(COUNTIF('Settings'!$G$4:$G$13,D99)=0,"Invalid Category",IF(COUNTIF('Settings'!$H$4:$H$9,E99)=0,"Invalid Unit",IF(L99="","Missing Unit Cost",IF(M99="","Missing Opening Quantity",IF(N99="","Missing Reorder Point",IF(O99="","Missing Target Stock",IF(O99&lt;N99,"Target Below Reorder Point",IF(P99&lt;0,"Negative On-Hand Quantity","OK")))))))))))))</f>
        <v/>
      </c>
    </row>
    <row r="100">
      <c r="A100" s="23" t="n"/>
      <c r="B100" s="23" t="n"/>
      <c r="C100" s="23" t="n"/>
      <c r="D100" s="23" t="n"/>
      <c r="E100" s="23" t="n"/>
      <c r="F100" s="23" t="n"/>
      <c r="G100" s="23" t="n"/>
      <c r="H100" s="23" t="n"/>
      <c r="I100" s="23" t="n"/>
      <c r="J100" s="23" t="n"/>
      <c r="K100" s="24" t="n"/>
      <c r="L100" s="44" t="n"/>
      <c r="M100" s="45" t="n"/>
      <c r="N100" s="45" t="n"/>
      <c r="O100" s="45" t="n"/>
      <c r="P100" s="46">
        <f>IF(A100="","",IFERROR(M100+SUMIFS('Transactions'!$L$6:$L$505,'Transactions'!$C$6:$C$505,A100),""))</f>
        <v/>
      </c>
      <c r="Q100" s="47">
        <f>IF(A100="","",IFERROR(P100*L100,0))</f>
        <v/>
      </c>
      <c r="R100" s="19">
        <f>IF(A100="","",IF(B100&lt;&gt;"Active","Inactive",IF(P100&lt;=0,"Out of Stock",IF(P100&lt;=N100,"Reorder","OK"))))</f>
        <v/>
      </c>
      <c r="S100" s="46">
        <f>IF(A100="","",IF(B100&lt;&gt;"Active",0,IF(P100&lt;=N100,MAX(O100-P100,0),0)))</f>
        <v/>
      </c>
      <c r="T100" s="47">
        <f>IF(A100="","",IFERROR(S100*L100,0))</f>
        <v/>
      </c>
      <c r="U100" s="48">
        <f>IF(A100="","",IF(COUNTIFS('Transactions'!$C$6:$C$505,A100,'Transactions'!$A$6:$A$505,"&gt;0")=0,"",IFERROR(MAXIFS('Transactions'!$A$6:$A$505,'Transactions'!$C$6:$C$505,A100),"")))</f>
        <v/>
      </c>
      <c r="V100" s="30">
        <f>IF(A100="","",IF(AND(B100="Active",OR(R100="Reorder",R100="Out of Stock")),COUNTIFS($B$6:B100,"Active",$R$6:R100,"Reorder")+COUNTIFS($B$6:B100,"Active",$R$6:R100,"Out of Stock"),""))</f>
        <v/>
      </c>
      <c r="W100" s="19">
        <f>IF(COUNTA(A100:O100)=0,"",IF(A100="","Missing Part ID",IF(COUNTIF($A$6:$A$505,A100)&gt;1,"Duplicate Part ID",IF(COUNTIF('Settings'!$F$4:$F$5,B100)=0,"Invalid Status",IF(C100="","Missing Part Name",IF(COUNTIF('Settings'!$G$4:$G$13,D100)=0,"Invalid Category",IF(COUNTIF('Settings'!$H$4:$H$9,E100)=0,"Invalid Unit",IF(L100="","Missing Unit Cost",IF(M100="","Missing Opening Quantity",IF(N100="","Missing Reorder Point",IF(O100="","Missing Target Stock",IF(O100&lt;N100,"Target Below Reorder Point",IF(P100&lt;0,"Negative On-Hand Quantity","OK")))))))))))))</f>
        <v/>
      </c>
    </row>
    <row r="101">
      <c r="A101" s="23" t="n"/>
      <c r="B101" s="23" t="n"/>
      <c r="C101" s="23" t="n"/>
      <c r="D101" s="23" t="n"/>
      <c r="E101" s="23" t="n"/>
      <c r="F101" s="23" t="n"/>
      <c r="G101" s="23" t="n"/>
      <c r="H101" s="23" t="n"/>
      <c r="I101" s="23" t="n"/>
      <c r="J101" s="23" t="n"/>
      <c r="K101" s="24" t="n"/>
      <c r="L101" s="44" t="n"/>
      <c r="M101" s="45" t="n"/>
      <c r="N101" s="45" t="n"/>
      <c r="O101" s="45" t="n"/>
      <c r="P101" s="46">
        <f>IF(A101="","",IFERROR(M101+SUMIFS('Transactions'!$L$6:$L$505,'Transactions'!$C$6:$C$505,A101),""))</f>
        <v/>
      </c>
      <c r="Q101" s="47">
        <f>IF(A101="","",IFERROR(P101*L101,0))</f>
        <v/>
      </c>
      <c r="R101" s="19">
        <f>IF(A101="","",IF(B101&lt;&gt;"Active","Inactive",IF(P101&lt;=0,"Out of Stock",IF(P101&lt;=N101,"Reorder","OK"))))</f>
        <v/>
      </c>
      <c r="S101" s="46">
        <f>IF(A101="","",IF(B101&lt;&gt;"Active",0,IF(P101&lt;=N101,MAX(O101-P101,0),0)))</f>
        <v/>
      </c>
      <c r="T101" s="47">
        <f>IF(A101="","",IFERROR(S101*L101,0))</f>
        <v/>
      </c>
      <c r="U101" s="48">
        <f>IF(A101="","",IF(COUNTIFS('Transactions'!$C$6:$C$505,A101,'Transactions'!$A$6:$A$505,"&gt;0")=0,"",IFERROR(MAXIFS('Transactions'!$A$6:$A$505,'Transactions'!$C$6:$C$505,A101),"")))</f>
        <v/>
      </c>
      <c r="V101" s="30">
        <f>IF(A101="","",IF(AND(B101="Active",OR(R101="Reorder",R101="Out of Stock")),COUNTIFS($B$6:B101,"Active",$R$6:R101,"Reorder")+COUNTIFS($B$6:B101,"Active",$R$6:R101,"Out of Stock"),""))</f>
        <v/>
      </c>
      <c r="W101" s="19">
        <f>IF(COUNTA(A101:O101)=0,"",IF(A101="","Missing Part ID",IF(COUNTIF($A$6:$A$505,A101)&gt;1,"Duplicate Part ID",IF(COUNTIF('Settings'!$F$4:$F$5,B101)=0,"Invalid Status",IF(C101="","Missing Part Name",IF(COUNTIF('Settings'!$G$4:$G$13,D101)=0,"Invalid Category",IF(COUNTIF('Settings'!$H$4:$H$9,E101)=0,"Invalid Unit",IF(L101="","Missing Unit Cost",IF(M101="","Missing Opening Quantity",IF(N101="","Missing Reorder Point",IF(O101="","Missing Target Stock",IF(O101&lt;N101,"Target Below Reorder Point",IF(P101&lt;0,"Negative On-Hand Quantity","OK")))))))))))))</f>
        <v/>
      </c>
    </row>
    <row r="102">
      <c r="A102" s="23" t="n"/>
      <c r="B102" s="23" t="n"/>
      <c r="C102" s="23" t="n"/>
      <c r="D102" s="23" t="n"/>
      <c r="E102" s="23" t="n"/>
      <c r="F102" s="23" t="n"/>
      <c r="G102" s="23" t="n"/>
      <c r="H102" s="23" t="n"/>
      <c r="I102" s="23" t="n"/>
      <c r="J102" s="23" t="n"/>
      <c r="K102" s="24" t="n"/>
      <c r="L102" s="44" t="n"/>
      <c r="M102" s="45" t="n"/>
      <c r="N102" s="45" t="n"/>
      <c r="O102" s="45" t="n"/>
      <c r="P102" s="46">
        <f>IF(A102="","",IFERROR(M102+SUMIFS('Transactions'!$L$6:$L$505,'Transactions'!$C$6:$C$505,A102),""))</f>
        <v/>
      </c>
      <c r="Q102" s="47">
        <f>IF(A102="","",IFERROR(P102*L102,0))</f>
        <v/>
      </c>
      <c r="R102" s="19">
        <f>IF(A102="","",IF(B102&lt;&gt;"Active","Inactive",IF(P102&lt;=0,"Out of Stock",IF(P102&lt;=N102,"Reorder","OK"))))</f>
        <v/>
      </c>
      <c r="S102" s="46">
        <f>IF(A102="","",IF(B102&lt;&gt;"Active",0,IF(P102&lt;=N102,MAX(O102-P102,0),0)))</f>
        <v/>
      </c>
      <c r="T102" s="47">
        <f>IF(A102="","",IFERROR(S102*L102,0))</f>
        <v/>
      </c>
      <c r="U102" s="48">
        <f>IF(A102="","",IF(COUNTIFS('Transactions'!$C$6:$C$505,A102,'Transactions'!$A$6:$A$505,"&gt;0")=0,"",IFERROR(MAXIFS('Transactions'!$A$6:$A$505,'Transactions'!$C$6:$C$505,A102),"")))</f>
        <v/>
      </c>
      <c r="V102" s="30">
        <f>IF(A102="","",IF(AND(B102="Active",OR(R102="Reorder",R102="Out of Stock")),COUNTIFS($B$6:B102,"Active",$R$6:R102,"Reorder")+COUNTIFS($B$6:B102,"Active",$R$6:R102,"Out of Stock"),""))</f>
        <v/>
      </c>
      <c r="W102" s="19">
        <f>IF(COUNTA(A102:O102)=0,"",IF(A102="","Missing Part ID",IF(COUNTIF($A$6:$A$505,A102)&gt;1,"Duplicate Part ID",IF(COUNTIF('Settings'!$F$4:$F$5,B102)=0,"Invalid Status",IF(C102="","Missing Part Name",IF(COUNTIF('Settings'!$G$4:$G$13,D102)=0,"Invalid Category",IF(COUNTIF('Settings'!$H$4:$H$9,E102)=0,"Invalid Unit",IF(L102="","Missing Unit Cost",IF(M102="","Missing Opening Quantity",IF(N102="","Missing Reorder Point",IF(O102="","Missing Target Stock",IF(O102&lt;N102,"Target Below Reorder Point",IF(P102&lt;0,"Negative On-Hand Quantity","OK")))))))))))))</f>
        <v/>
      </c>
    </row>
    <row r="103">
      <c r="A103" s="23" t="n"/>
      <c r="B103" s="23" t="n"/>
      <c r="C103" s="23" t="n"/>
      <c r="D103" s="23" t="n"/>
      <c r="E103" s="23" t="n"/>
      <c r="F103" s="23" t="n"/>
      <c r="G103" s="23" t="n"/>
      <c r="H103" s="23" t="n"/>
      <c r="I103" s="23" t="n"/>
      <c r="J103" s="23" t="n"/>
      <c r="K103" s="24" t="n"/>
      <c r="L103" s="44" t="n"/>
      <c r="M103" s="45" t="n"/>
      <c r="N103" s="45" t="n"/>
      <c r="O103" s="45" t="n"/>
      <c r="P103" s="46">
        <f>IF(A103="","",IFERROR(M103+SUMIFS('Transactions'!$L$6:$L$505,'Transactions'!$C$6:$C$505,A103),""))</f>
        <v/>
      </c>
      <c r="Q103" s="47">
        <f>IF(A103="","",IFERROR(P103*L103,0))</f>
        <v/>
      </c>
      <c r="R103" s="19">
        <f>IF(A103="","",IF(B103&lt;&gt;"Active","Inactive",IF(P103&lt;=0,"Out of Stock",IF(P103&lt;=N103,"Reorder","OK"))))</f>
        <v/>
      </c>
      <c r="S103" s="46">
        <f>IF(A103="","",IF(B103&lt;&gt;"Active",0,IF(P103&lt;=N103,MAX(O103-P103,0),0)))</f>
        <v/>
      </c>
      <c r="T103" s="47">
        <f>IF(A103="","",IFERROR(S103*L103,0))</f>
        <v/>
      </c>
      <c r="U103" s="48">
        <f>IF(A103="","",IF(COUNTIFS('Transactions'!$C$6:$C$505,A103,'Transactions'!$A$6:$A$505,"&gt;0")=0,"",IFERROR(MAXIFS('Transactions'!$A$6:$A$505,'Transactions'!$C$6:$C$505,A103),"")))</f>
        <v/>
      </c>
      <c r="V103" s="30">
        <f>IF(A103="","",IF(AND(B103="Active",OR(R103="Reorder",R103="Out of Stock")),COUNTIFS($B$6:B103,"Active",$R$6:R103,"Reorder")+COUNTIFS($B$6:B103,"Active",$R$6:R103,"Out of Stock"),""))</f>
        <v/>
      </c>
      <c r="W103" s="19">
        <f>IF(COUNTA(A103:O103)=0,"",IF(A103="","Missing Part ID",IF(COUNTIF($A$6:$A$505,A103)&gt;1,"Duplicate Part ID",IF(COUNTIF('Settings'!$F$4:$F$5,B103)=0,"Invalid Status",IF(C103="","Missing Part Name",IF(COUNTIF('Settings'!$G$4:$G$13,D103)=0,"Invalid Category",IF(COUNTIF('Settings'!$H$4:$H$9,E103)=0,"Invalid Unit",IF(L103="","Missing Unit Cost",IF(M103="","Missing Opening Quantity",IF(N103="","Missing Reorder Point",IF(O103="","Missing Target Stock",IF(O103&lt;N103,"Target Below Reorder Point",IF(P103&lt;0,"Negative On-Hand Quantity","OK")))))))))))))</f>
        <v/>
      </c>
    </row>
    <row r="104">
      <c r="A104" s="23" t="n"/>
      <c r="B104" s="23" t="n"/>
      <c r="C104" s="23" t="n"/>
      <c r="D104" s="23" t="n"/>
      <c r="E104" s="23" t="n"/>
      <c r="F104" s="23" t="n"/>
      <c r="G104" s="23" t="n"/>
      <c r="H104" s="23" t="n"/>
      <c r="I104" s="23" t="n"/>
      <c r="J104" s="23" t="n"/>
      <c r="K104" s="24" t="n"/>
      <c r="L104" s="44" t="n"/>
      <c r="M104" s="45" t="n"/>
      <c r="N104" s="45" t="n"/>
      <c r="O104" s="45" t="n"/>
      <c r="P104" s="46">
        <f>IF(A104="","",IFERROR(M104+SUMIFS('Transactions'!$L$6:$L$505,'Transactions'!$C$6:$C$505,A104),""))</f>
        <v/>
      </c>
      <c r="Q104" s="47">
        <f>IF(A104="","",IFERROR(P104*L104,0))</f>
        <v/>
      </c>
      <c r="R104" s="19">
        <f>IF(A104="","",IF(B104&lt;&gt;"Active","Inactive",IF(P104&lt;=0,"Out of Stock",IF(P104&lt;=N104,"Reorder","OK"))))</f>
        <v/>
      </c>
      <c r="S104" s="46">
        <f>IF(A104="","",IF(B104&lt;&gt;"Active",0,IF(P104&lt;=N104,MAX(O104-P104,0),0)))</f>
        <v/>
      </c>
      <c r="T104" s="47">
        <f>IF(A104="","",IFERROR(S104*L104,0))</f>
        <v/>
      </c>
      <c r="U104" s="48">
        <f>IF(A104="","",IF(COUNTIFS('Transactions'!$C$6:$C$505,A104,'Transactions'!$A$6:$A$505,"&gt;0")=0,"",IFERROR(MAXIFS('Transactions'!$A$6:$A$505,'Transactions'!$C$6:$C$505,A104),"")))</f>
        <v/>
      </c>
      <c r="V104" s="30">
        <f>IF(A104="","",IF(AND(B104="Active",OR(R104="Reorder",R104="Out of Stock")),COUNTIFS($B$6:B104,"Active",$R$6:R104,"Reorder")+COUNTIFS($B$6:B104,"Active",$R$6:R104,"Out of Stock"),""))</f>
        <v/>
      </c>
      <c r="W104" s="19">
        <f>IF(COUNTA(A104:O104)=0,"",IF(A104="","Missing Part ID",IF(COUNTIF($A$6:$A$505,A104)&gt;1,"Duplicate Part ID",IF(COUNTIF('Settings'!$F$4:$F$5,B104)=0,"Invalid Status",IF(C104="","Missing Part Name",IF(COUNTIF('Settings'!$G$4:$G$13,D104)=0,"Invalid Category",IF(COUNTIF('Settings'!$H$4:$H$9,E104)=0,"Invalid Unit",IF(L104="","Missing Unit Cost",IF(M104="","Missing Opening Quantity",IF(N104="","Missing Reorder Point",IF(O104="","Missing Target Stock",IF(O104&lt;N104,"Target Below Reorder Point",IF(P104&lt;0,"Negative On-Hand Quantity","OK")))))))))))))</f>
        <v/>
      </c>
    </row>
    <row r="105">
      <c r="A105" s="23" t="n"/>
      <c r="B105" s="23" t="n"/>
      <c r="C105" s="23" t="n"/>
      <c r="D105" s="23" t="n"/>
      <c r="E105" s="23" t="n"/>
      <c r="F105" s="23" t="n"/>
      <c r="G105" s="23" t="n"/>
      <c r="H105" s="23" t="n"/>
      <c r="I105" s="23" t="n"/>
      <c r="J105" s="23" t="n"/>
      <c r="K105" s="24" t="n"/>
      <c r="L105" s="44" t="n"/>
      <c r="M105" s="45" t="n"/>
      <c r="N105" s="45" t="n"/>
      <c r="O105" s="45" t="n"/>
      <c r="P105" s="46">
        <f>IF(A105="","",IFERROR(M105+SUMIFS('Transactions'!$L$6:$L$505,'Transactions'!$C$6:$C$505,A105),""))</f>
        <v/>
      </c>
      <c r="Q105" s="47">
        <f>IF(A105="","",IFERROR(P105*L105,0))</f>
        <v/>
      </c>
      <c r="R105" s="19">
        <f>IF(A105="","",IF(B105&lt;&gt;"Active","Inactive",IF(P105&lt;=0,"Out of Stock",IF(P105&lt;=N105,"Reorder","OK"))))</f>
        <v/>
      </c>
      <c r="S105" s="46">
        <f>IF(A105="","",IF(B105&lt;&gt;"Active",0,IF(P105&lt;=N105,MAX(O105-P105,0),0)))</f>
        <v/>
      </c>
      <c r="T105" s="47">
        <f>IF(A105="","",IFERROR(S105*L105,0))</f>
        <v/>
      </c>
      <c r="U105" s="48">
        <f>IF(A105="","",IF(COUNTIFS('Transactions'!$C$6:$C$505,A105,'Transactions'!$A$6:$A$505,"&gt;0")=0,"",IFERROR(MAXIFS('Transactions'!$A$6:$A$505,'Transactions'!$C$6:$C$505,A105),"")))</f>
        <v/>
      </c>
      <c r="V105" s="30">
        <f>IF(A105="","",IF(AND(B105="Active",OR(R105="Reorder",R105="Out of Stock")),COUNTIFS($B$6:B105,"Active",$R$6:R105,"Reorder")+COUNTIFS($B$6:B105,"Active",$R$6:R105,"Out of Stock"),""))</f>
        <v/>
      </c>
      <c r="W105" s="19">
        <f>IF(COUNTA(A105:O105)=0,"",IF(A105="","Missing Part ID",IF(COUNTIF($A$6:$A$505,A105)&gt;1,"Duplicate Part ID",IF(COUNTIF('Settings'!$F$4:$F$5,B105)=0,"Invalid Status",IF(C105="","Missing Part Name",IF(COUNTIF('Settings'!$G$4:$G$13,D105)=0,"Invalid Category",IF(COUNTIF('Settings'!$H$4:$H$9,E105)=0,"Invalid Unit",IF(L105="","Missing Unit Cost",IF(M105="","Missing Opening Quantity",IF(N105="","Missing Reorder Point",IF(O105="","Missing Target Stock",IF(O105&lt;N105,"Target Below Reorder Point",IF(P105&lt;0,"Negative On-Hand Quantity","OK")))))))))))))</f>
        <v/>
      </c>
    </row>
    <row r="106">
      <c r="A106" s="23" t="n"/>
      <c r="B106" s="23" t="n"/>
      <c r="C106" s="23" t="n"/>
      <c r="D106" s="23" t="n"/>
      <c r="E106" s="23" t="n"/>
      <c r="F106" s="23" t="n"/>
      <c r="G106" s="23" t="n"/>
      <c r="H106" s="23" t="n"/>
      <c r="I106" s="23" t="n"/>
      <c r="J106" s="23" t="n"/>
      <c r="K106" s="24" t="n"/>
      <c r="L106" s="44" t="n"/>
      <c r="M106" s="45" t="n"/>
      <c r="N106" s="45" t="n"/>
      <c r="O106" s="45" t="n"/>
      <c r="P106" s="46">
        <f>IF(A106="","",IFERROR(M106+SUMIFS('Transactions'!$L$6:$L$505,'Transactions'!$C$6:$C$505,A106),""))</f>
        <v/>
      </c>
      <c r="Q106" s="47">
        <f>IF(A106="","",IFERROR(P106*L106,0))</f>
        <v/>
      </c>
      <c r="R106" s="19">
        <f>IF(A106="","",IF(B106&lt;&gt;"Active","Inactive",IF(P106&lt;=0,"Out of Stock",IF(P106&lt;=N106,"Reorder","OK"))))</f>
        <v/>
      </c>
      <c r="S106" s="46">
        <f>IF(A106="","",IF(B106&lt;&gt;"Active",0,IF(P106&lt;=N106,MAX(O106-P106,0),0)))</f>
        <v/>
      </c>
      <c r="T106" s="47">
        <f>IF(A106="","",IFERROR(S106*L106,0))</f>
        <v/>
      </c>
      <c r="U106" s="48">
        <f>IF(A106="","",IF(COUNTIFS('Transactions'!$C$6:$C$505,A106,'Transactions'!$A$6:$A$505,"&gt;0")=0,"",IFERROR(MAXIFS('Transactions'!$A$6:$A$505,'Transactions'!$C$6:$C$505,A106),"")))</f>
        <v/>
      </c>
      <c r="V106" s="30">
        <f>IF(A106="","",IF(AND(B106="Active",OR(R106="Reorder",R106="Out of Stock")),COUNTIFS($B$6:B106,"Active",$R$6:R106,"Reorder")+COUNTIFS($B$6:B106,"Active",$R$6:R106,"Out of Stock"),""))</f>
        <v/>
      </c>
      <c r="W106" s="19">
        <f>IF(COUNTA(A106:O106)=0,"",IF(A106="","Missing Part ID",IF(COUNTIF($A$6:$A$505,A106)&gt;1,"Duplicate Part ID",IF(COUNTIF('Settings'!$F$4:$F$5,B106)=0,"Invalid Status",IF(C106="","Missing Part Name",IF(COUNTIF('Settings'!$G$4:$G$13,D106)=0,"Invalid Category",IF(COUNTIF('Settings'!$H$4:$H$9,E106)=0,"Invalid Unit",IF(L106="","Missing Unit Cost",IF(M106="","Missing Opening Quantity",IF(N106="","Missing Reorder Point",IF(O106="","Missing Target Stock",IF(O106&lt;N106,"Target Below Reorder Point",IF(P106&lt;0,"Negative On-Hand Quantity","OK")))))))))))))</f>
        <v/>
      </c>
    </row>
    <row r="107">
      <c r="A107" s="23" t="n"/>
      <c r="B107" s="23" t="n"/>
      <c r="C107" s="23" t="n"/>
      <c r="D107" s="23" t="n"/>
      <c r="E107" s="23" t="n"/>
      <c r="F107" s="23" t="n"/>
      <c r="G107" s="23" t="n"/>
      <c r="H107" s="23" t="n"/>
      <c r="I107" s="23" t="n"/>
      <c r="J107" s="23" t="n"/>
      <c r="K107" s="24" t="n"/>
      <c r="L107" s="44" t="n"/>
      <c r="M107" s="45" t="n"/>
      <c r="N107" s="45" t="n"/>
      <c r="O107" s="45" t="n"/>
      <c r="P107" s="46">
        <f>IF(A107="","",IFERROR(M107+SUMIFS('Transactions'!$L$6:$L$505,'Transactions'!$C$6:$C$505,A107),""))</f>
        <v/>
      </c>
      <c r="Q107" s="47">
        <f>IF(A107="","",IFERROR(P107*L107,0))</f>
        <v/>
      </c>
      <c r="R107" s="19">
        <f>IF(A107="","",IF(B107&lt;&gt;"Active","Inactive",IF(P107&lt;=0,"Out of Stock",IF(P107&lt;=N107,"Reorder","OK"))))</f>
        <v/>
      </c>
      <c r="S107" s="46">
        <f>IF(A107="","",IF(B107&lt;&gt;"Active",0,IF(P107&lt;=N107,MAX(O107-P107,0),0)))</f>
        <v/>
      </c>
      <c r="T107" s="47">
        <f>IF(A107="","",IFERROR(S107*L107,0))</f>
        <v/>
      </c>
      <c r="U107" s="48">
        <f>IF(A107="","",IF(COUNTIFS('Transactions'!$C$6:$C$505,A107,'Transactions'!$A$6:$A$505,"&gt;0")=0,"",IFERROR(MAXIFS('Transactions'!$A$6:$A$505,'Transactions'!$C$6:$C$505,A107),"")))</f>
        <v/>
      </c>
      <c r="V107" s="30">
        <f>IF(A107="","",IF(AND(B107="Active",OR(R107="Reorder",R107="Out of Stock")),COUNTIFS($B$6:B107,"Active",$R$6:R107,"Reorder")+COUNTIFS($B$6:B107,"Active",$R$6:R107,"Out of Stock"),""))</f>
        <v/>
      </c>
      <c r="W107" s="19">
        <f>IF(COUNTA(A107:O107)=0,"",IF(A107="","Missing Part ID",IF(COUNTIF($A$6:$A$505,A107)&gt;1,"Duplicate Part ID",IF(COUNTIF('Settings'!$F$4:$F$5,B107)=0,"Invalid Status",IF(C107="","Missing Part Name",IF(COUNTIF('Settings'!$G$4:$G$13,D107)=0,"Invalid Category",IF(COUNTIF('Settings'!$H$4:$H$9,E107)=0,"Invalid Unit",IF(L107="","Missing Unit Cost",IF(M107="","Missing Opening Quantity",IF(N107="","Missing Reorder Point",IF(O107="","Missing Target Stock",IF(O107&lt;N107,"Target Below Reorder Point",IF(P107&lt;0,"Negative On-Hand Quantity","OK")))))))))))))</f>
        <v/>
      </c>
    </row>
    <row r="108">
      <c r="A108" s="23" t="n"/>
      <c r="B108" s="23" t="n"/>
      <c r="C108" s="23" t="n"/>
      <c r="D108" s="23" t="n"/>
      <c r="E108" s="23" t="n"/>
      <c r="F108" s="23" t="n"/>
      <c r="G108" s="23" t="n"/>
      <c r="H108" s="23" t="n"/>
      <c r="I108" s="23" t="n"/>
      <c r="J108" s="23" t="n"/>
      <c r="K108" s="24" t="n"/>
      <c r="L108" s="44" t="n"/>
      <c r="M108" s="45" t="n"/>
      <c r="N108" s="45" t="n"/>
      <c r="O108" s="45" t="n"/>
      <c r="P108" s="46">
        <f>IF(A108="","",IFERROR(M108+SUMIFS('Transactions'!$L$6:$L$505,'Transactions'!$C$6:$C$505,A108),""))</f>
        <v/>
      </c>
      <c r="Q108" s="47">
        <f>IF(A108="","",IFERROR(P108*L108,0))</f>
        <v/>
      </c>
      <c r="R108" s="19">
        <f>IF(A108="","",IF(B108&lt;&gt;"Active","Inactive",IF(P108&lt;=0,"Out of Stock",IF(P108&lt;=N108,"Reorder","OK"))))</f>
        <v/>
      </c>
      <c r="S108" s="46">
        <f>IF(A108="","",IF(B108&lt;&gt;"Active",0,IF(P108&lt;=N108,MAX(O108-P108,0),0)))</f>
        <v/>
      </c>
      <c r="T108" s="47">
        <f>IF(A108="","",IFERROR(S108*L108,0))</f>
        <v/>
      </c>
      <c r="U108" s="48">
        <f>IF(A108="","",IF(COUNTIFS('Transactions'!$C$6:$C$505,A108,'Transactions'!$A$6:$A$505,"&gt;0")=0,"",IFERROR(MAXIFS('Transactions'!$A$6:$A$505,'Transactions'!$C$6:$C$505,A108),"")))</f>
        <v/>
      </c>
      <c r="V108" s="30">
        <f>IF(A108="","",IF(AND(B108="Active",OR(R108="Reorder",R108="Out of Stock")),COUNTIFS($B$6:B108,"Active",$R$6:R108,"Reorder")+COUNTIFS($B$6:B108,"Active",$R$6:R108,"Out of Stock"),""))</f>
        <v/>
      </c>
      <c r="W108" s="19">
        <f>IF(COUNTA(A108:O108)=0,"",IF(A108="","Missing Part ID",IF(COUNTIF($A$6:$A$505,A108)&gt;1,"Duplicate Part ID",IF(COUNTIF('Settings'!$F$4:$F$5,B108)=0,"Invalid Status",IF(C108="","Missing Part Name",IF(COUNTIF('Settings'!$G$4:$G$13,D108)=0,"Invalid Category",IF(COUNTIF('Settings'!$H$4:$H$9,E108)=0,"Invalid Unit",IF(L108="","Missing Unit Cost",IF(M108="","Missing Opening Quantity",IF(N108="","Missing Reorder Point",IF(O108="","Missing Target Stock",IF(O108&lt;N108,"Target Below Reorder Point",IF(P108&lt;0,"Negative On-Hand Quantity","OK")))))))))))))</f>
        <v/>
      </c>
    </row>
    <row r="109">
      <c r="A109" s="23" t="n"/>
      <c r="B109" s="23" t="n"/>
      <c r="C109" s="23" t="n"/>
      <c r="D109" s="23" t="n"/>
      <c r="E109" s="23" t="n"/>
      <c r="F109" s="23" t="n"/>
      <c r="G109" s="23" t="n"/>
      <c r="H109" s="23" t="n"/>
      <c r="I109" s="23" t="n"/>
      <c r="J109" s="23" t="n"/>
      <c r="K109" s="24" t="n"/>
      <c r="L109" s="44" t="n"/>
      <c r="M109" s="45" t="n"/>
      <c r="N109" s="45" t="n"/>
      <c r="O109" s="45" t="n"/>
      <c r="P109" s="46">
        <f>IF(A109="","",IFERROR(M109+SUMIFS('Transactions'!$L$6:$L$505,'Transactions'!$C$6:$C$505,A109),""))</f>
        <v/>
      </c>
      <c r="Q109" s="47">
        <f>IF(A109="","",IFERROR(P109*L109,0))</f>
        <v/>
      </c>
      <c r="R109" s="19">
        <f>IF(A109="","",IF(B109&lt;&gt;"Active","Inactive",IF(P109&lt;=0,"Out of Stock",IF(P109&lt;=N109,"Reorder","OK"))))</f>
        <v/>
      </c>
      <c r="S109" s="46">
        <f>IF(A109="","",IF(B109&lt;&gt;"Active",0,IF(P109&lt;=N109,MAX(O109-P109,0),0)))</f>
        <v/>
      </c>
      <c r="T109" s="47">
        <f>IF(A109="","",IFERROR(S109*L109,0))</f>
        <v/>
      </c>
      <c r="U109" s="48">
        <f>IF(A109="","",IF(COUNTIFS('Transactions'!$C$6:$C$505,A109,'Transactions'!$A$6:$A$505,"&gt;0")=0,"",IFERROR(MAXIFS('Transactions'!$A$6:$A$505,'Transactions'!$C$6:$C$505,A109),"")))</f>
        <v/>
      </c>
      <c r="V109" s="30">
        <f>IF(A109="","",IF(AND(B109="Active",OR(R109="Reorder",R109="Out of Stock")),COUNTIFS($B$6:B109,"Active",$R$6:R109,"Reorder")+COUNTIFS($B$6:B109,"Active",$R$6:R109,"Out of Stock"),""))</f>
        <v/>
      </c>
      <c r="W109" s="19">
        <f>IF(COUNTA(A109:O109)=0,"",IF(A109="","Missing Part ID",IF(COUNTIF($A$6:$A$505,A109)&gt;1,"Duplicate Part ID",IF(COUNTIF('Settings'!$F$4:$F$5,B109)=0,"Invalid Status",IF(C109="","Missing Part Name",IF(COUNTIF('Settings'!$G$4:$G$13,D109)=0,"Invalid Category",IF(COUNTIF('Settings'!$H$4:$H$9,E109)=0,"Invalid Unit",IF(L109="","Missing Unit Cost",IF(M109="","Missing Opening Quantity",IF(N109="","Missing Reorder Point",IF(O109="","Missing Target Stock",IF(O109&lt;N109,"Target Below Reorder Point",IF(P109&lt;0,"Negative On-Hand Quantity","OK")))))))))))))</f>
        <v/>
      </c>
    </row>
    <row r="110">
      <c r="A110" s="23" t="n"/>
      <c r="B110" s="23" t="n"/>
      <c r="C110" s="23" t="n"/>
      <c r="D110" s="23" t="n"/>
      <c r="E110" s="23" t="n"/>
      <c r="F110" s="23" t="n"/>
      <c r="G110" s="23" t="n"/>
      <c r="H110" s="23" t="n"/>
      <c r="I110" s="23" t="n"/>
      <c r="J110" s="23" t="n"/>
      <c r="K110" s="24" t="n"/>
      <c r="L110" s="44" t="n"/>
      <c r="M110" s="45" t="n"/>
      <c r="N110" s="45" t="n"/>
      <c r="O110" s="45" t="n"/>
      <c r="P110" s="46">
        <f>IF(A110="","",IFERROR(M110+SUMIFS('Transactions'!$L$6:$L$505,'Transactions'!$C$6:$C$505,A110),""))</f>
        <v/>
      </c>
      <c r="Q110" s="47">
        <f>IF(A110="","",IFERROR(P110*L110,0))</f>
        <v/>
      </c>
      <c r="R110" s="19">
        <f>IF(A110="","",IF(B110&lt;&gt;"Active","Inactive",IF(P110&lt;=0,"Out of Stock",IF(P110&lt;=N110,"Reorder","OK"))))</f>
        <v/>
      </c>
      <c r="S110" s="46">
        <f>IF(A110="","",IF(B110&lt;&gt;"Active",0,IF(P110&lt;=N110,MAX(O110-P110,0),0)))</f>
        <v/>
      </c>
      <c r="T110" s="47">
        <f>IF(A110="","",IFERROR(S110*L110,0))</f>
        <v/>
      </c>
      <c r="U110" s="48">
        <f>IF(A110="","",IF(COUNTIFS('Transactions'!$C$6:$C$505,A110,'Transactions'!$A$6:$A$505,"&gt;0")=0,"",IFERROR(MAXIFS('Transactions'!$A$6:$A$505,'Transactions'!$C$6:$C$505,A110),"")))</f>
        <v/>
      </c>
      <c r="V110" s="30">
        <f>IF(A110="","",IF(AND(B110="Active",OR(R110="Reorder",R110="Out of Stock")),COUNTIFS($B$6:B110,"Active",$R$6:R110,"Reorder")+COUNTIFS($B$6:B110,"Active",$R$6:R110,"Out of Stock"),""))</f>
        <v/>
      </c>
      <c r="W110" s="19">
        <f>IF(COUNTA(A110:O110)=0,"",IF(A110="","Missing Part ID",IF(COUNTIF($A$6:$A$505,A110)&gt;1,"Duplicate Part ID",IF(COUNTIF('Settings'!$F$4:$F$5,B110)=0,"Invalid Status",IF(C110="","Missing Part Name",IF(COUNTIF('Settings'!$G$4:$G$13,D110)=0,"Invalid Category",IF(COUNTIF('Settings'!$H$4:$H$9,E110)=0,"Invalid Unit",IF(L110="","Missing Unit Cost",IF(M110="","Missing Opening Quantity",IF(N110="","Missing Reorder Point",IF(O110="","Missing Target Stock",IF(O110&lt;N110,"Target Below Reorder Point",IF(P110&lt;0,"Negative On-Hand Quantity","OK")))))))))))))</f>
        <v/>
      </c>
    </row>
    <row r="111">
      <c r="A111" s="23" t="n"/>
      <c r="B111" s="23" t="n"/>
      <c r="C111" s="23" t="n"/>
      <c r="D111" s="23" t="n"/>
      <c r="E111" s="23" t="n"/>
      <c r="F111" s="23" t="n"/>
      <c r="G111" s="23" t="n"/>
      <c r="H111" s="23" t="n"/>
      <c r="I111" s="23" t="n"/>
      <c r="J111" s="23" t="n"/>
      <c r="K111" s="24" t="n"/>
      <c r="L111" s="44" t="n"/>
      <c r="M111" s="45" t="n"/>
      <c r="N111" s="45" t="n"/>
      <c r="O111" s="45" t="n"/>
      <c r="P111" s="46">
        <f>IF(A111="","",IFERROR(M111+SUMIFS('Transactions'!$L$6:$L$505,'Transactions'!$C$6:$C$505,A111),""))</f>
        <v/>
      </c>
      <c r="Q111" s="47">
        <f>IF(A111="","",IFERROR(P111*L111,0))</f>
        <v/>
      </c>
      <c r="R111" s="19">
        <f>IF(A111="","",IF(B111&lt;&gt;"Active","Inactive",IF(P111&lt;=0,"Out of Stock",IF(P111&lt;=N111,"Reorder","OK"))))</f>
        <v/>
      </c>
      <c r="S111" s="46">
        <f>IF(A111="","",IF(B111&lt;&gt;"Active",0,IF(P111&lt;=N111,MAX(O111-P111,0),0)))</f>
        <v/>
      </c>
      <c r="T111" s="47">
        <f>IF(A111="","",IFERROR(S111*L111,0))</f>
        <v/>
      </c>
      <c r="U111" s="48">
        <f>IF(A111="","",IF(COUNTIFS('Transactions'!$C$6:$C$505,A111,'Transactions'!$A$6:$A$505,"&gt;0")=0,"",IFERROR(MAXIFS('Transactions'!$A$6:$A$505,'Transactions'!$C$6:$C$505,A111),"")))</f>
        <v/>
      </c>
      <c r="V111" s="30">
        <f>IF(A111="","",IF(AND(B111="Active",OR(R111="Reorder",R111="Out of Stock")),COUNTIFS($B$6:B111,"Active",$R$6:R111,"Reorder")+COUNTIFS($B$6:B111,"Active",$R$6:R111,"Out of Stock"),""))</f>
        <v/>
      </c>
      <c r="W111" s="19">
        <f>IF(COUNTA(A111:O111)=0,"",IF(A111="","Missing Part ID",IF(COUNTIF($A$6:$A$505,A111)&gt;1,"Duplicate Part ID",IF(COUNTIF('Settings'!$F$4:$F$5,B111)=0,"Invalid Status",IF(C111="","Missing Part Name",IF(COUNTIF('Settings'!$G$4:$G$13,D111)=0,"Invalid Category",IF(COUNTIF('Settings'!$H$4:$H$9,E111)=0,"Invalid Unit",IF(L111="","Missing Unit Cost",IF(M111="","Missing Opening Quantity",IF(N111="","Missing Reorder Point",IF(O111="","Missing Target Stock",IF(O111&lt;N111,"Target Below Reorder Point",IF(P111&lt;0,"Negative On-Hand Quantity","OK")))))))))))))</f>
        <v/>
      </c>
    </row>
    <row r="112">
      <c r="A112" s="23" t="n"/>
      <c r="B112" s="23" t="n"/>
      <c r="C112" s="23" t="n"/>
      <c r="D112" s="23" t="n"/>
      <c r="E112" s="23" t="n"/>
      <c r="F112" s="23" t="n"/>
      <c r="G112" s="23" t="n"/>
      <c r="H112" s="23" t="n"/>
      <c r="I112" s="23" t="n"/>
      <c r="J112" s="23" t="n"/>
      <c r="K112" s="24" t="n"/>
      <c r="L112" s="44" t="n"/>
      <c r="M112" s="45" t="n"/>
      <c r="N112" s="45" t="n"/>
      <c r="O112" s="45" t="n"/>
      <c r="P112" s="46">
        <f>IF(A112="","",IFERROR(M112+SUMIFS('Transactions'!$L$6:$L$505,'Transactions'!$C$6:$C$505,A112),""))</f>
        <v/>
      </c>
      <c r="Q112" s="47">
        <f>IF(A112="","",IFERROR(P112*L112,0))</f>
        <v/>
      </c>
      <c r="R112" s="19">
        <f>IF(A112="","",IF(B112&lt;&gt;"Active","Inactive",IF(P112&lt;=0,"Out of Stock",IF(P112&lt;=N112,"Reorder","OK"))))</f>
        <v/>
      </c>
      <c r="S112" s="46">
        <f>IF(A112="","",IF(B112&lt;&gt;"Active",0,IF(P112&lt;=N112,MAX(O112-P112,0),0)))</f>
        <v/>
      </c>
      <c r="T112" s="47">
        <f>IF(A112="","",IFERROR(S112*L112,0))</f>
        <v/>
      </c>
      <c r="U112" s="48">
        <f>IF(A112="","",IF(COUNTIFS('Transactions'!$C$6:$C$505,A112,'Transactions'!$A$6:$A$505,"&gt;0")=0,"",IFERROR(MAXIFS('Transactions'!$A$6:$A$505,'Transactions'!$C$6:$C$505,A112),"")))</f>
        <v/>
      </c>
      <c r="V112" s="30">
        <f>IF(A112="","",IF(AND(B112="Active",OR(R112="Reorder",R112="Out of Stock")),COUNTIFS($B$6:B112,"Active",$R$6:R112,"Reorder")+COUNTIFS($B$6:B112,"Active",$R$6:R112,"Out of Stock"),""))</f>
        <v/>
      </c>
      <c r="W112" s="19">
        <f>IF(COUNTA(A112:O112)=0,"",IF(A112="","Missing Part ID",IF(COUNTIF($A$6:$A$505,A112)&gt;1,"Duplicate Part ID",IF(COUNTIF('Settings'!$F$4:$F$5,B112)=0,"Invalid Status",IF(C112="","Missing Part Name",IF(COUNTIF('Settings'!$G$4:$G$13,D112)=0,"Invalid Category",IF(COUNTIF('Settings'!$H$4:$H$9,E112)=0,"Invalid Unit",IF(L112="","Missing Unit Cost",IF(M112="","Missing Opening Quantity",IF(N112="","Missing Reorder Point",IF(O112="","Missing Target Stock",IF(O112&lt;N112,"Target Below Reorder Point",IF(P112&lt;0,"Negative On-Hand Quantity","OK")))))))))))))</f>
        <v/>
      </c>
    </row>
    <row r="113">
      <c r="A113" s="23" t="n"/>
      <c r="B113" s="23" t="n"/>
      <c r="C113" s="23" t="n"/>
      <c r="D113" s="23" t="n"/>
      <c r="E113" s="23" t="n"/>
      <c r="F113" s="23" t="n"/>
      <c r="G113" s="23" t="n"/>
      <c r="H113" s="23" t="n"/>
      <c r="I113" s="23" t="n"/>
      <c r="J113" s="23" t="n"/>
      <c r="K113" s="24" t="n"/>
      <c r="L113" s="44" t="n"/>
      <c r="M113" s="45" t="n"/>
      <c r="N113" s="45" t="n"/>
      <c r="O113" s="45" t="n"/>
      <c r="P113" s="46">
        <f>IF(A113="","",IFERROR(M113+SUMIFS('Transactions'!$L$6:$L$505,'Transactions'!$C$6:$C$505,A113),""))</f>
        <v/>
      </c>
      <c r="Q113" s="47">
        <f>IF(A113="","",IFERROR(P113*L113,0))</f>
        <v/>
      </c>
      <c r="R113" s="19">
        <f>IF(A113="","",IF(B113&lt;&gt;"Active","Inactive",IF(P113&lt;=0,"Out of Stock",IF(P113&lt;=N113,"Reorder","OK"))))</f>
        <v/>
      </c>
      <c r="S113" s="46">
        <f>IF(A113="","",IF(B113&lt;&gt;"Active",0,IF(P113&lt;=N113,MAX(O113-P113,0),0)))</f>
        <v/>
      </c>
      <c r="T113" s="47">
        <f>IF(A113="","",IFERROR(S113*L113,0))</f>
        <v/>
      </c>
      <c r="U113" s="48">
        <f>IF(A113="","",IF(COUNTIFS('Transactions'!$C$6:$C$505,A113,'Transactions'!$A$6:$A$505,"&gt;0")=0,"",IFERROR(MAXIFS('Transactions'!$A$6:$A$505,'Transactions'!$C$6:$C$505,A113),"")))</f>
        <v/>
      </c>
      <c r="V113" s="30">
        <f>IF(A113="","",IF(AND(B113="Active",OR(R113="Reorder",R113="Out of Stock")),COUNTIFS($B$6:B113,"Active",$R$6:R113,"Reorder")+COUNTIFS($B$6:B113,"Active",$R$6:R113,"Out of Stock"),""))</f>
        <v/>
      </c>
      <c r="W113" s="19">
        <f>IF(COUNTA(A113:O113)=0,"",IF(A113="","Missing Part ID",IF(COUNTIF($A$6:$A$505,A113)&gt;1,"Duplicate Part ID",IF(COUNTIF('Settings'!$F$4:$F$5,B113)=0,"Invalid Status",IF(C113="","Missing Part Name",IF(COUNTIF('Settings'!$G$4:$G$13,D113)=0,"Invalid Category",IF(COUNTIF('Settings'!$H$4:$H$9,E113)=0,"Invalid Unit",IF(L113="","Missing Unit Cost",IF(M113="","Missing Opening Quantity",IF(N113="","Missing Reorder Point",IF(O113="","Missing Target Stock",IF(O113&lt;N113,"Target Below Reorder Point",IF(P113&lt;0,"Negative On-Hand Quantity","OK")))))))))))))</f>
        <v/>
      </c>
    </row>
    <row r="114">
      <c r="A114" s="23" t="n"/>
      <c r="B114" s="23" t="n"/>
      <c r="C114" s="23" t="n"/>
      <c r="D114" s="23" t="n"/>
      <c r="E114" s="23" t="n"/>
      <c r="F114" s="23" t="n"/>
      <c r="G114" s="23" t="n"/>
      <c r="H114" s="23" t="n"/>
      <c r="I114" s="23" t="n"/>
      <c r="J114" s="23" t="n"/>
      <c r="K114" s="24" t="n"/>
      <c r="L114" s="44" t="n"/>
      <c r="M114" s="45" t="n"/>
      <c r="N114" s="45" t="n"/>
      <c r="O114" s="45" t="n"/>
      <c r="P114" s="46">
        <f>IF(A114="","",IFERROR(M114+SUMIFS('Transactions'!$L$6:$L$505,'Transactions'!$C$6:$C$505,A114),""))</f>
        <v/>
      </c>
      <c r="Q114" s="47">
        <f>IF(A114="","",IFERROR(P114*L114,0))</f>
        <v/>
      </c>
      <c r="R114" s="19">
        <f>IF(A114="","",IF(B114&lt;&gt;"Active","Inactive",IF(P114&lt;=0,"Out of Stock",IF(P114&lt;=N114,"Reorder","OK"))))</f>
        <v/>
      </c>
      <c r="S114" s="46">
        <f>IF(A114="","",IF(B114&lt;&gt;"Active",0,IF(P114&lt;=N114,MAX(O114-P114,0),0)))</f>
        <v/>
      </c>
      <c r="T114" s="47">
        <f>IF(A114="","",IFERROR(S114*L114,0))</f>
        <v/>
      </c>
      <c r="U114" s="48">
        <f>IF(A114="","",IF(COUNTIFS('Transactions'!$C$6:$C$505,A114,'Transactions'!$A$6:$A$505,"&gt;0")=0,"",IFERROR(MAXIFS('Transactions'!$A$6:$A$505,'Transactions'!$C$6:$C$505,A114),"")))</f>
        <v/>
      </c>
      <c r="V114" s="30">
        <f>IF(A114="","",IF(AND(B114="Active",OR(R114="Reorder",R114="Out of Stock")),COUNTIFS($B$6:B114,"Active",$R$6:R114,"Reorder")+COUNTIFS($B$6:B114,"Active",$R$6:R114,"Out of Stock"),""))</f>
        <v/>
      </c>
      <c r="W114" s="19">
        <f>IF(COUNTA(A114:O114)=0,"",IF(A114="","Missing Part ID",IF(COUNTIF($A$6:$A$505,A114)&gt;1,"Duplicate Part ID",IF(COUNTIF('Settings'!$F$4:$F$5,B114)=0,"Invalid Status",IF(C114="","Missing Part Name",IF(COUNTIF('Settings'!$G$4:$G$13,D114)=0,"Invalid Category",IF(COUNTIF('Settings'!$H$4:$H$9,E114)=0,"Invalid Unit",IF(L114="","Missing Unit Cost",IF(M114="","Missing Opening Quantity",IF(N114="","Missing Reorder Point",IF(O114="","Missing Target Stock",IF(O114&lt;N114,"Target Below Reorder Point",IF(P114&lt;0,"Negative On-Hand Quantity","OK")))))))))))))</f>
        <v/>
      </c>
    </row>
    <row r="115">
      <c r="A115" s="23" t="n"/>
      <c r="B115" s="23" t="n"/>
      <c r="C115" s="23" t="n"/>
      <c r="D115" s="23" t="n"/>
      <c r="E115" s="23" t="n"/>
      <c r="F115" s="23" t="n"/>
      <c r="G115" s="23" t="n"/>
      <c r="H115" s="23" t="n"/>
      <c r="I115" s="23" t="n"/>
      <c r="J115" s="23" t="n"/>
      <c r="K115" s="24" t="n"/>
      <c r="L115" s="44" t="n"/>
      <c r="M115" s="45" t="n"/>
      <c r="N115" s="45" t="n"/>
      <c r="O115" s="45" t="n"/>
      <c r="P115" s="46">
        <f>IF(A115="","",IFERROR(M115+SUMIFS('Transactions'!$L$6:$L$505,'Transactions'!$C$6:$C$505,A115),""))</f>
        <v/>
      </c>
      <c r="Q115" s="47">
        <f>IF(A115="","",IFERROR(P115*L115,0))</f>
        <v/>
      </c>
      <c r="R115" s="19">
        <f>IF(A115="","",IF(B115&lt;&gt;"Active","Inactive",IF(P115&lt;=0,"Out of Stock",IF(P115&lt;=N115,"Reorder","OK"))))</f>
        <v/>
      </c>
      <c r="S115" s="46">
        <f>IF(A115="","",IF(B115&lt;&gt;"Active",0,IF(P115&lt;=N115,MAX(O115-P115,0),0)))</f>
        <v/>
      </c>
      <c r="T115" s="47">
        <f>IF(A115="","",IFERROR(S115*L115,0))</f>
        <v/>
      </c>
      <c r="U115" s="48">
        <f>IF(A115="","",IF(COUNTIFS('Transactions'!$C$6:$C$505,A115,'Transactions'!$A$6:$A$505,"&gt;0")=0,"",IFERROR(MAXIFS('Transactions'!$A$6:$A$505,'Transactions'!$C$6:$C$505,A115),"")))</f>
        <v/>
      </c>
      <c r="V115" s="30">
        <f>IF(A115="","",IF(AND(B115="Active",OR(R115="Reorder",R115="Out of Stock")),COUNTIFS($B$6:B115,"Active",$R$6:R115,"Reorder")+COUNTIFS($B$6:B115,"Active",$R$6:R115,"Out of Stock"),""))</f>
        <v/>
      </c>
      <c r="W115" s="19">
        <f>IF(COUNTA(A115:O115)=0,"",IF(A115="","Missing Part ID",IF(COUNTIF($A$6:$A$505,A115)&gt;1,"Duplicate Part ID",IF(COUNTIF('Settings'!$F$4:$F$5,B115)=0,"Invalid Status",IF(C115="","Missing Part Name",IF(COUNTIF('Settings'!$G$4:$G$13,D115)=0,"Invalid Category",IF(COUNTIF('Settings'!$H$4:$H$9,E115)=0,"Invalid Unit",IF(L115="","Missing Unit Cost",IF(M115="","Missing Opening Quantity",IF(N115="","Missing Reorder Point",IF(O115="","Missing Target Stock",IF(O115&lt;N115,"Target Below Reorder Point",IF(P115&lt;0,"Negative On-Hand Quantity","OK")))))))))))))</f>
        <v/>
      </c>
    </row>
    <row r="116">
      <c r="A116" s="23" t="n"/>
      <c r="B116" s="23" t="n"/>
      <c r="C116" s="23" t="n"/>
      <c r="D116" s="23" t="n"/>
      <c r="E116" s="23" t="n"/>
      <c r="F116" s="23" t="n"/>
      <c r="G116" s="23" t="n"/>
      <c r="H116" s="23" t="n"/>
      <c r="I116" s="23" t="n"/>
      <c r="J116" s="23" t="n"/>
      <c r="K116" s="24" t="n"/>
      <c r="L116" s="44" t="n"/>
      <c r="M116" s="45" t="n"/>
      <c r="N116" s="45" t="n"/>
      <c r="O116" s="45" t="n"/>
      <c r="P116" s="46">
        <f>IF(A116="","",IFERROR(M116+SUMIFS('Transactions'!$L$6:$L$505,'Transactions'!$C$6:$C$505,A116),""))</f>
        <v/>
      </c>
      <c r="Q116" s="47">
        <f>IF(A116="","",IFERROR(P116*L116,0))</f>
        <v/>
      </c>
      <c r="R116" s="19">
        <f>IF(A116="","",IF(B116&lt;&gt;"Active","Inactive",IF(P116&lt;=0,"Out of Stock",IF(P116&lt;=N116,"Reorder","OK"))))</f>
        <v/>
      </c>
      <c r="S116" s="46">
        <f>IF(A116="","",IF(B116&lt;&gt;"Active",0,IF(P116&lt;=N116,MAX(O116-P116,0),0)))</f>
        <v/>
      </c>
      <c r="T116" s="47">
        <f>IF(A116="","",IFERROR(S116*L116,0))</f>
        <v/>
      </c>
      <c r="U116" s="48">
        <f>IF(A116="","",IF(COUNTIFS('Transactions'!$C$6:$C$505,A116,'Transactions'!$A$6:$A$505,"&gt;0")=0,"",IFERROR(MAXIFS('Transactions'!$A$6:$A$505,'Transactions'!$C$6:$C$505,A116),"")))</f>
        <v/>
      </c>
      <c r="V116" s="30">
        <f>IF(A116="","",IF(AND(B116="Active",OR(R116="Reorder",R116="Out of Stock")),COUNTIFS($B$6:B116,"Active",$R$6:R116,"Reorder")+COUNTIFS($B$6:B116,"Active",$R$6:R116,"Out of Stock"),""))</f>
        <v/>
      </c>
      <c r="W116" s="19">
        <f>IF(COUNTA(A116:O116)=0,"",IF(A116="","Missing Part ID",IF(COUNTIF($A$6:$A$505,A116)&gt;1,"Duplicate Part ID",IF(COUNTIF('Settings'!$F$4:$F$5,B116)=0,"Invalid Status",IF(C116="","Missing Part Name",IF(COUNTIF('Settings'!$G$4:$G$13,D116)=0,"Invalid Category",IF(COUNTIF('Settings'!$H$4:$H$9,E116)=0,"Invalid Unit",IF(L116="","Missing Unit Cost",IF(M116="","Missing Opening Quantity",IF(N116="","Missing Reorder Point",IF(O116="","Missing Target Stock",IF(O116&lt;N116,"Target Below Reorder Point",IF(P116&lt;0,"Negative On-Hand Quantity","OK")))))))))))))</f>
        <v/>
      </c>
    </row>
    <row r="117">
      <c r="A117" s="23" t="n"/>
      <c r="B117" s="23" t="n"/>
      <c r="C117" s="23" t="n"/>
      <c r="D117" s="23" t="n"/>
      <c r="E117" s="23" t="n"/>
      <c r="F117" s="23" t="n"/>
      <c r="G117" s="23" t="n"/>
      <c r="H117" s="23" t="n"/>
      <c r="I117" s="23" t="n"/>
      <c r="J117" s="23" t="n"/>
      <c r="K117" s="24" t="n"/>
      <c r="L117" s="44" t="n"/>
      <c r="M117" s="45" t="n"/>
      <c r="N117" s="45" t="n"/>
      <c r="O117" s="45" t="n"/>
      <c r="P117" s="46">
        <f>IF(A117="","",IFERROR(M117+SUMIFS('Transactions'!$L$6:$L$505,'Transactions'!$C$6:$C$505,A117),""))</f>
        <v/>
      </c>
      <c r="Q117" s="47">
        <f>IF(A117="","",IFERROR(P117*L117,0))</f>
        <v/>
      </c>
      <c r="R117" s="19">
        <f>IF(A117="","",IF(B117&lt;&gt;"Active","Inactive",IF(P117&lt;=0,"Out of Stock",IF(P117&lt;=N117,"Reorder","OK"))))</f>
        <v/>
      </c>
      <c r="S117" s="46">
        <f>IF(A117="","",IF(B117&lt;&gt;"Active",0,IF(P117&lt;=N117,MAX(O117-P117,0),0)))</f>
        <v/>
      </c>
      <c r="T117" s="47">
        <f>IF(A117="","",IFERROR(S117*L117,0))</f>
        <v/>
      </c>
      <c r="U117" s="48">
        <f>IF(A117="","",IF(COUNTIFS('Transactions'!$C$6:$C$505,A117,'Transactions'!$A$6:$A$505,"&gt;0")=0,"",IFERROR(MAXIFS('Transactions'!$A$6:$A$505,'Transactions'!$C$6:$C$505,A117),"")))</f>
        <v/>
      </c>
      <c r="V117" s="30">
        <f>IF(A117="","",IF(AND(B117="Active",OR(R117="Reorder",R117="Out of Stock")),COUNTIFS($B$6:B117,"Active",$R$6:R117,"Reorder")+COUNTIFS($B$6:B117,"Active",$R$6:R117,"Out of Stock"),""))</f>
        <v/>
      </c>
      <c r="W117" s="19">
        <f>IF(COUNTA(A117:O117)=0,"",IF(A117="","Missing Part ID",IF(COUNTIF($A$6:$A$505,A117)&gt;1,"Duplicate Part ID",IF(COUNTIF('Settings'!$F$4:$F$5,B117)=0,"Invalid Status",IF(C117="","Missing Part Name",IF(COUNTIF('Settings'!$G$4:$G$13,D117)=0,"Invalid Category",IF(COUNTIF('Settings'!$H$4:$H$9,E117)=0,"Invalid Unit",IF(L117="","Missing Unit Cost",IF(M117="","Missing Opening Quantity",IF(N117="","Missing Reorder Point",IF(O117="","Missing Target Stock",IF(O117&lt;N117,"Target Below Reorder Point",IF(P117&lt;0,"Negative On-Hand Quantity","OK")))))))))))))</f>
        <v/>
      </c>
    </row>
    <row r="118">
      <c r="A118" s="23" t="n"/>
      <c r="B118" s="23" t="n"/>
      <c r="C118" s="23" t="n"/>
      <c r="D118" s="23" t="n"/>
      <c r="E118" s="23" t="n"/>
      <c r="F118" s="23" t="n"/>
      <c r="G118" s="23" t="n"/>
      <c r="H118" s="23" t="n"/>
      <c r="I118" s="23" t="n"/>
      <c r="J118" s="23" t="n"/>
      <c r="K118" s="24" t="n"/>
      <c r="L118" s="44" t="n"/>
      <c r="M118" s="45" t="n"/>
      <c r="N118" s="45" t="n"/>
      <c r="O118" s="45" t="n"/>
      <c r="P118" s="46">
        <f>IF(A118="","",IFERROR(M118+SUMIFS('Transactions'!$L$6:$L$505,'Transactions'!$C$6:$C$505,A118),""))</f>
        <v/>
      </c>
      <c r="Q118" s="47">
        <f>IF(A118="","",IFERROR(P118*L118,0))</f>
        <v/>
      </c>
      <c r="R118" s="19">
        <f>IF(A118="","",IF(B118&lt;&gt;"Active","Inactive",IF(P118&lt;=0,"Out of Stock",IF(P118&lt;=N118,"Reorder","OK"))))</f>
        <v/>
      </c>
      <c r="S118" s="46">
        <f>IF(A118="","",IF(B118&lt;&gt;"Active",0,IF(P118&lt;=N118,MAX(O118-P118,0),0)))</f>
        <v/>
      </c>
      <c r="T118" s="47">
        <f>IF(A118="","",IFERROR(S118*L118,0))</f>
        <v/>
      </c>
      <c r="U118" s="48">
        <f>IF(A118="","",IF(COUNTIFS('Transactions'!$C$6:$C$505,A118,'Transactions'!$A$6:$A$505,"&gt;0")=0,"",IFERROR(MAXIFS('Transactions'!$A$6:$A$505,'Transactions'!$C$6:$C$505,A118),"")))</f>
        <v/>
      </c>
      <c r="V118" s="30">
        <f>IF(A118="","",IF(AND(B118="Active",OR(R118="Reorder",R118="Out of Stock")),COUNTIFS($B$6:B118,"Active",$R$6:R118,"Reorder")+COUNTIFS($B$6:B118,"Active",$R$6:R118,"Out of Stock"),""))</f>
        <v/>
      </c>
      <c r="W118" s="19">
        <f>IF(COUNTA(A118:O118)=0,"",IF(A118="","Missing Part ID",IF(COUNTIF($A$6:$A$505,A118)&gt;1,"Duplicate Part ID",IF(COUNTIF('Settings'!$F$4:$F$5,B118)=0,"Invalid Status",IF(C118="","Missing Part Name",IF(COUNTIF('Settings'!$G$4:$G$13,D118)=0,"Invalid Category",IF(COUNTIF('Settings'!$H$4:$H$9,E118)=0,"Invalid Unit",IF(L118="","Missing Unit Cost",IF(M118="","Missing Opening Quantity",IF(N118="","Missing Reorder Point",IF(O118="","Missing Target Stock",IF(O118&lt;N118,"Target Below Reorder Point",IF(P118&lt;0,"Negative On-Hand Quantity","OK")))))))))))))</f>
        <v/>
      </c>
    </row>
    <row r="119">
      <c r="A119" s="23" t="n"/>
      <c r="B119" s="23" t="n"/>
      <c r="C119" s="23" t="n"/>
      <c r="D119" s="23" t="n"/>
      <c r="E119" s="23" t="n"/>
      <c r="F119" s="23" t="n"/>
      <c r="G119" s="23" t="n"/>
      <c r="H119" s="23" t="n"/>
      <c r="I119" s="23" t="n"/>
      <c r="J119" s="23" t="n"/>
      <c r="K119" s="24" t="n"/>
      <c r="L119" s="44" t="n"/>
      <c r="M119" s="45" t="n"/>
      <c r="N119" s="45" t="n"/>
      <c r="O119" s="45" t="n"/>
      <c r="P119" s="46">
        <f>IF(A119="","",IFERROR(M119+SUMIFS('Transactions'!$L$6:$L$505,'Transactions'!$C$6:$C$505,A119),""))</f>
        <v/>
      </c>
      <c r="Q119" s="47">
        <f>IF(A119="","",IFERROR(P119*L119,0))</f>
        <v/>
      </c>
      <c r="R119" s="19">
        <f>IF(A119="","",IF(B119&lt;&gt;"Active","Inactive",IF(P119&lt;=0,"Out of Stock",IF(P119&lt;=N119,"Reorder","OK"))))</f>
        <v/>
      </c>
      <c r="S119" s="46">
        <f>IF(A119="","",IF(B119&lt;&gt;"Active",0,IF(P119&lt;=N119,MAX(O119-P119,0),0)))</f>
        <v/>
      </c>
      <c r="T119" s="47">
        <f>IF(A119="","",IFERROR(S119*L119,0))</f>
        <v/>
      </c>
      <c r="U119" s="48">
        <f>IF(A119="","",IF(COUNTIFS('Transactions'!$C$6:$C$505,A119,'Transactions'!$A$6:$A$505,"&gt;0")=0,"",IFERROR(MAXIFS('Transactions'!$A$6:$A$505,'Transactions'!$C$6:$C$505,A119),"")))</f>
        <v/>
      </c>
      <c r="V119" s="30">
        <f>IF(A119="","",IF(AND(B119="Active",OR(R119="Reorder",R119="Out of Stock")),COUNTIFS($B$6:B119,"Active",$R$6:R119,"Reorder")+COUNTIFS($B$6:B119,"Active",$R$6:R119,"Out of Stock"),""))</f>
        <v/>
      </c>
      <c r="W119" s="19">
        <f>IF(COUNTA(A119:O119)=0,"",IF(A119="","Missing Part ID",IF(COUNTIF($A$6:$A$505,A119)&gt;1,"Duplicate Part ID",IF(COUNTIF('Settings'!$F$4:$F$5,B119)=0,"Invalid Status",IF(C119="","Missing Part Name",IF(COUNTIF('Settings'!$G$4:$G$13,D119)=0,"Invalid Category",IF(COUNTIF('Settings'!$H$4:$H$9,E119)=0,"Invalid Unit",IF(L119="","Missing Unit Cost",IF(M119="","Missing Opening Quantity",IF(N119="","Missing Reorder Point",IF(O119="","Missing Target Stock",IF(O119&lt;N119,"Target Below Reorder Point",IF(P119&lt;0,"Negative On-Hand Quantity","OK")))))))))))))</f>
        <v/>
      </c>
    </row>
    <row r="120">
      <c r="A120" s="23" t="n"/>
      <c r="B120" s="23" t="n"/>
      <c r="C120" s="23" t="n"/>
      <c r="D120" s="23" t="n"/>
      <c r="E120" s="23" t="n"/>
      <c r="F120" s="23" t="n"/>
      <c r="G120" s="23" t="n"/>
      <c r="H120" s="23" t="n"/>
      <c r="I120" s="23" t="n"/>
      <c r="J120" s="23" t="n"/>
      <c r="K120" s="24" t="n"/>
      <c r="L120" s="44" t="n"/>
      <c r="M120" s="45" t="n"/>
      <c r="N120" s="45" t="n"/>
      <c r="O120" s="45" t="n"/>
      <c r="P120" s="46">
        <f>IF(A120="","",IFERROR(M120+SUMIFS('Transactions'!$L$6:$L$505,'Transactions'!$C$6:$C$505,A120),""))</f>
        <v/>
      </c>
      <c r="Q120" s="47">
        <f>IF(A120="","",IFERROR(P120*L120,0))</f>
        <v/>
      </c>
      <c r="R120" s="19">
        <f>IF(A120="","",IF(B120&lt;&gt;"Active","Inactive",IF(P120&lt;=0,"Out of Stock",IF(P120&lt;=N120,"Reorder","OK"))))</f>
        <v/>
      </c>
      <c r="S120" s="46">
        <f>IF(A120="","",IF(B120&lt;&gt;"Active",0,IF(P120&lt;=N120,MAX(O120-P120,0),0)))</f>
        <v/>
      </c>
      <c r="T120" s="47">
        <f>IF(A120="","",IFERROR(S120*L120,0))</f>
        <v/>
      </c>
      <c r="U120" s="48">
        <f>IF(A120="","",IF(COUNTIFS('Transactions'!$C$6:$C$505,A120,'Transactions'!$A$6:$A$505,"&gt;0")=0,"",IFERROR(MAXIFS('Transactions'!$A$6:$A$505,'Transactions'!$C$6:$C$505,A120),"")))</f>
        <v/>
      </c>
      <c r="V120" s="30">
        <f>IF(A120="","",IF(AND(B120="Active",OR(R120="Reorder",R120="Out of Stock")),COUNTIFS($B$6:B120,"Active",$R$6:R120,"Reorder")+COUNTIFS($B$6:B120,"Active",$R$6:R120,"Out of Stock"),""))</f>
        <v/>
      </c>
      <c r="W120" s="19">
        <f>IF(COUNTA(A120:O120)=0,"",IF(A120="","Missing Part ID",IF(COUNTIF($A$6:$A$505,A120)&gt;1,"Duplicate Part ID",IF(COUNTIF('Settings'!$F$4:$F$5,B120)=0,"Invalid Status",IF(C120="","Missing Part Name",IF(COUNTIF('Settings'!$G$4:$G$13,D120)=0,"Invalid Category",IF(COUNTIF('Settings'!$H$4:$H$9,E120)=0,"Invalid Unit",IF(L120="","Missing Unit Cost",IF(M120="","Missing Opening Quantity",IF(N120="","Missing Reorder Point",IF(O120="","Missing Target Stock",IF(O120&lt;N120,"Target Below Reorder Point",IF(P120&lt;0,"Negative On-Hand Quantity","OK")))))))))))))</f>
        <v/>
      </c>
    </row>
    <row r="121">
      <c r="A121" s="23" t="n"/>
      <c r="B121" s="23" t="n"/>
      <c r="C121" s="23" t="n"/>
      <c r="D121" s="23" t="n"/>
      <c r="E121" s="23" t="n"/>
      <c r="F121" s="23" t="n"/>
      <c r="G121" s="23" t="n"/>
      <c r="H121" s="23" t="n"/>
      <c r="I121" s="23" t="n"/>
      <c r="J121" s="23" t="n"/>
      <c r="K121" s="24" t="n"/>
      <c r="L121" s="44" t="n"/>
      <c r="M121" s="45" t="n"/>
      <c r="N121" s="45" t="n"/>
      <c r="O121" s="45" t="n"/>
      <c r="P121" s="46">
        <f>IF(A121="","",IFERROR(M121+SUMIFS('Transactions'!$L$6:$L$505,'Transactions'!$C$6:$C$505,A121),""))</f>
        <v/>
      </c>
      <c r="Q121" s="47">
        <f>IF(A121="","",IFERROR(P121*L121,0))</f>
        <v/>
      </c>
      <c r="R121" s="19">
        <f>IF(A121="","",IF(B121&lt;&gt;"Active","Inactive",IF(P121&lt;=0,"Out of Stock",IF(P121&lt;=N121,"Reorder","OK"))))</f>
        <v/>
      </c>
      <c r="S121" s="46">
        <f>IF(A121="","",IF(B121&lt;&gt;"Active",0,IF(P121&lt;=N121,MAX(O121-P121,0),0)))</f>
        <v/>
      </c>
      <c r="T121" s="47">
        <f>IF(A121="","",IFERROR(S121*L121,0))</f>
        <v/>
      </c>
      <c r="U121" s="48">
        <f>IF(A121="","",IF(COUNTIFS('Transactions'!$C$6:$C$505,A121,'Transactions'!$A$6:$A$505,"&gt;0")=0,"",IFERROR(MAXIFS('Transactions'!$A$6:$A$505,'Transactions'!$C$6:$C$505,A121),"")))</f>
        <v/>
      </c>
      <c r="V121" s="30">
        <f>IF(A121="","",IF(AND(B121="Active",OR(R121="Reorder",R121="Out of Stock")),COUNTIFS($B$6:B121,"Active",$R$6:R121,"Reorder")+COUNTIFS($B$6:B121,"Active",$R$6:R121,"Out of Stock"),""))</f>
        <v/>
      </c>
      <c r="W121" s="19">
        <f>IF(COUNTA(A121:O121)=0,"",IF(A121="","Missing Part ID",IF(COUNTIF($A$6:$A$505,A121)&gt;1,"Duplicate Part ID",IF(COUNTIF('Settings'!$F$4:$F$5,B121)=0,"Invalid Status",IF(C121="","Missing Part Name",IF(COUNTIF('Settings'!$G$4:$G$13,D121)=0,"Invalid Category",IF(COUNTIF('Settings'!$H$4:$H$9,E121)=0,"Invalid Unit",IF(L121="","Missing Unit Cost",IF(M121="","Missing Opening Quantity",IF(N121="","Missing Reorder Point",IF(O121="","Missing Target Stock",IF(O121&lt;N121,"Target Below Reorder Point",IF(P121&lt;0,"Negative On-Hand Quantity","OK")))))))))))))</f>
        <v/>
      </c>
    </row>
    <row r="122">
      <c r="A122" s="23" t="n"/>
      <c r="B122" s="23" t="n"/>
      <c r="C122" s="23" t="n"/>
      <c r="D122" s="23" t="n"/>
      <c r="E122" s="23" t="n"/>
      <c r="F122" s="23" t="n"/>
      <c r="G122" s="23" t="n"/>
      <c r="H122" s="23" t="n"/>
      <c r="I122" s="23" t="n"/>
      <c r="J122" s="23" t="n"/>
      <c r="K122" s="24" t="n"/>
      <c r="L122" s="44" t="n"/>
      <c r="M122" s="45" t="n"/>
      <c r="N122" s="45" t="n"/>
      <c r="O122" s="45" t="n"/>
      <c r="P122" s="46">
        <f>IF(A122="","",IFERROR(M122+SUMIFS('Transactions'!$L$6:$L$505,'Transactions'!$C$6:$C$505,A122),""))</f>
        <v/>
      </c>
      <c r="Q122" s="47">
        <f>IF(A122="","",IFERROR(P122*L122,0))</f>
        <v/>
      </c>
      <c r="R122" s="19">
        <f>IF(A122="","",IF(B122&lt;&gt;"Active","Inactive",IF(P122&lt;=0,"Out of Stock",IF(P122&lt;=N122,"Reorder","OK"))))</f>
        <v/>
      </c>
      <c r="S122" s="46">
        <f>IF(A122="","",IF(B122&lt;&gt;"Active",0,IF(P122&lt;=N122,MAX(O122-P122,0),0)))</f>
        <v/>
      </c>
      <c r="T122" s="47">
        <f>IF(A122="","",IFERROR(S122*L122,0))</f>
        <v/>
      </c>
      <c r="U122" s="48">
        <f>IF(A122="","",IF(COUNTIFS('Transactions'!$C$6:$C$505,A122,'Transactions'!$A$6:$A$505,"&gt;0")=0,"",IFERROR(MAXIFS('Transactions'!$A$6:$A$505,'Transactions'!$C$6:$C$505,A122),"")))</f>
        <v/>
      </c>
      <c r="V122" s="30">
        <f>IF(A122="","",IF(AND(B122="Active",OR(R122="Reorder",R122="Out of Stock")),COUNTIFS($B$6:B122,"Active",$R$6:R122,"Reorder")+COUNTIFS($B$6:B122,"Active",$R$6:R122,"Out of Stock"),""))</f>
        <v/>
      </c>
      <c r="W122" s="19">
        <f>IF(COUNTA(A122:O122)=0,"",IF(A122="","Missing Part ID",IF(COUNTIF($A$6:$A$505,A122)&gt;1,"Duplicate Part ID",IF(COUNTIF('Settings'!$F$4:$F$5,B122)=0,"Invalid Status",IF(C122="","Missing Part Name",IF(COUNTIF('Settings'!$G$4:$G$13,D122)=0,"Invalid Category",IF(COUNTIF('Settings'!$H$4:$H$9,E122)=0,"Invalid Unit",IF(L122="","Missing Unit Cost",IF(M122="","Missing Opening Quantity",IF(N122="","Missing Reorder Point",IF(O122="","Missing Target Stock",IF(O122&lt;N122,"Target Below Reorder Point",IF(P122&lt;0,"Negative On-Hand Quantity","OK")))))))))))))</f>
        <v/>
      </c>
    </row>
    <row r="123">
      <c r="A123" s="23" t="n"/>
      <c r="B123" s="23" t="n"/>
      <c r="C123" s="23" t="n"/>
      <c r="D123" s="23" t="n"/>
      <c r="E123" s="23" t="n"/>
      <c r="F123" s="23" t="n"/>
      <c r="G123" s="23" t="n"/>
      <c r="H123" s="23" t="n"/>
      <c r="I123" s="23" t="n"/>
      <c r="J123" s="23" t="n"/>
      <c r="K123" s="24" t="n"/>
      <c r="L123" s="44" t="n"/>
      <c r="M123" s="45" t="n"/>
      <c r="N123" s="45" t="n"/>
      <c r="O123" s="45" t="n"/>
      <c r="P123" s="46">
        <f>IF(A123="","",IFERROR(M123+SUMIFS('Transactions'!$L$6:$L$505,'Transactions'!$C$6:$C$505,A123),""))</f>
        <v/>
      </c>
      <c r="Q123" s="47">
        <f>IF(A123="","",IFERROR(P123*L123,0))</f>
        <v/>
      </c>
      <c r="R123" s="19">
        <f>IF(A123="","",IF(B123&lt;&gt;"Active","Inactive",IF(P123&lt;=0,"Out of Stock",IF(P123&lt;=N123,"Reorder","OK"))))</f>
        <v/>
      </c>
      <c r="S123" s="46">
        <f>IF(A123="","",IF(B123&lt;&gt;"Active",0,IF(P123&lt;=N123,MAX(O123-P123,0),0)))</f>
        <v/>
      </c>
      <c r="T123" s="47">
        <f>IF(A123="","",IFERROR(S123*L123,0))</f>
        <v/>
      </c>
      <c r="U123" s="48">
        <f>IF(A123="","",IF(COUNTIFS('Transactions'!$C$6:$C$505,A123,'Transactions'!$A$6:$A$505,"&gt;0")=0,"",IFERROR(MAXIFS('Transactions'!$A$6:$A$505,'Transactions'!$C$6:$C$505,A123),"")))</f>
        <v/>
      </c>
      <c r="V123" s="30">
        <f>IF(A123="","",IF(AND(B123="Active",OR(R123="Reorder",R123="Out of Stock")),COUNTIFS($B$6:B123,"Active",$R$6:R123,"Reorder")+COUNTIFS($B$6:B123,"Active",$R$6:R123,"Out of Stock"),""))</f>
        <v/>
      </c>
      <c r="W123" s="19">
        <f>IF(COUNTA(A123:O123)=0,"",IF(A123="","Missing Part ID",IF(COUNTIF($A$6:$A$505,A123)&gt;1,"Duplicate Part ID",IF(COUNTIF('Settings'!$F$4:$F$5,B123)=0,"Invalid Status",IF(C123="","Missing Part Name",IF(COUNTIF('Settings'!$G$4:$G$13,D123)=0,"Invalid Category",IF(COUNTIF('Settings'!$H$4:$H$9,E123)=0,"Invalid Unit",IF(L123="","Missing Unit Cost",IF(M123="","Missing Opening Quantity",IF(N123="","Missing Reorder Point",IF(O123="","Missing Target Stock",IF(O123&lt;N123,"Target Below Reorder Point",IF(P123&lt;0,"Negative On-Hand Quantity","OK")))))))))))))</f>
        <v/>
      </c>
    </row>
    <row r="124">
      <c r="A124" s="23" t="n"/>
      <c r="B124" s="23" t="n"/>
      <c r="C124" s="23" t="n"/>
      <c r="D124" s="23" t="n"/>
      <c r="E124" s="23" t="n"/>
      <c r="F124" s="23" t="n"/>
      <c r="G124" s="23" t="n"/>
      <c r="H124" s="23" t="n"/>
      <c r="I124" s="23" t="n"/>
      <c r="J124" s="23" t="n"/>
      <c r="K124" s="24" t="n"/>
      <c r="L124" s="44" t="n"/>
      <c r="M124" s="45" t="n"/>
      <c r="N124" s="45" t="n"/>
      <c r="O124" s="45" t="n"/>
      <c r="P124" s="46">
        <f>IF(A124="","",IFERROR(M124+SUMIFS('Transactions'!$L$6:$L$505,'Transactions'!$C$6:$C$505,A124),""))</f>
        <v/>
      </c>
      <c r="Q124" s="47">
        <f>IF(A124="","",IFERROR(P124*L124,0))</f>
        <v/>
      </c>
      <c r="R124" s="19">
        <f>IF(A124="","",IF(B124&lt;&gt;"Active","Inactive",IF(P124&lt;=0,"Out of Stock",IF(P124&lt;=N124,"Reorder","OK"))))</f>
        <v/>
      </c>
      <c r="S124" s="46">
        <f>IF(A124="","",IF(B124&lt;&gt;"Active",0,IF(P124&lt;=N124,MAX(O124-P124,0),0)))</f>
        <v/>
      </c>
      <c r="T124" s="47">
        <f>IF(A124="","",IFERROR(S124*L124,0))</f>
        <v/>
      </c>
      <c r="U124" s="48">
        <f>IF(A124="","",IF(COUNTIFS('Transactions'!$C$6:$C$505,A124,'Transactions'!$A$6:$A$505,"&gt;0")=0,"",IFERROR(MAXIFS('Transactions'!$A$6:$A$505,'Transactions'!$C$6:$C$505,A124),"")))</f>
        <v/>
      </c>
      <c r="V124" s="30">
        <f>IF(A124="","",IF(AND(B124="Active",OR(R124="Reorder",R124="Out of Stock")),COUNTIFS($B$6:B124,"Active",$R$6:R124,"Reorder")+COUNTIFS($B$6:B124,"Active",$R$6:R124,"Out of Stock"),""))</f>
        <v/>
      </c>
      <c r="W124" s="19">
        <f>IF(COUNTA(A124:O124)=0,"",IF(A124="","Missing Part ID",IF(COUNTIF($A$6:$A$505,A124)&gt;1,"Duplicate Part ID",IF(COUNTIF('Settings'!$F$4:$F$5,B124)=0,"Invalid Status",IF(C124="","Missing Part Name",IF(COUNTIF('Settings'!$G$4:$G$13,D124)=0,"Invalid Category",IF(COUNTIF('Settings'!$H$4:$H$9,E124)=0,"Invalid Unit",IF(L124="","Missing Unit Cost",IF(M124="","Missing Opening Quantity",IF(N124="","Missing Reorder Point",IF(O124="","Missing Target Stock",IF(O124&lt;N124,"Target Below Reorder Point",IF(P124&lt;0,"Negative On-Hand Quantity","OK")))))))))))))</f>
        <v/>
      </c>
    </row>
    <row r="125">
      <c r="A125" s="23" t="n"/>
      <c r="B125" s="23" t="n"/>
      <c r="C125" s="23" t="n"/>
      <c r="D125" s="23" t="n"/>
      <c r="E125" s="23" t="n"/>
      <c r="F125" s="23" t="n"/>
      <c r="G125" s="23" t="n"/>
      <c r="H125" s="23" t="n"/>
      <c r="I125" s="23" t="n"/>
      <c r="J125" s="23" t="n"/>
      <c r="K125" s="24" t="n"/>
      <c r="L125" s="44" t="n"/>
      <c r="M125" s="45" t="n"/>
      <c r="N125" s="45" t="n"/>
      <c r="O125" s="45" t="n"/>
      <c r="P125" s="46">
        <f>IF(A125="","",IFERROR(M125+SUMIFS('Transactions'!$L$6:$L$505,'Transactions'!$C$6:$C$505,A125),""))</f>
        <v/>
      </c>
      <c r="Q125" s="47">
        <f>IF(A125="","",IFERROR(P125*L125,0))</f>
        <v/>
      </c>
      <c r="R125" s="19">
        <f>IF(A125="","",IF(B125&lt;&gt;"Active","Inactive",IF(P125&lt;=0,"Out of Stock",IF(P125&lt;=N125,"Reorder","OK"))))</f>
        <v/>
      </c>
      <c r="S125" s="46">
        <f>IF(A125="","",IF(B125&lt;&gt;"Active",0,IF(P125&lt;=N125,MAX(O125-P125,0),0)))</f>
        <v/>
      </c>
      <c r="T125" s="47">
        <f>IF(A125="","",IFERROR(S125*L125,0))</f>
        <v/>
      </c>
      <c r="U125" s="48">
        <f>IF(A125="","",IF(COUNTIFS('Transactions'!$C$6:$C$505,A125,'Transactions'!$A$6:$A$505,"&gt;0")=0,"",IFERROR(MAXIFS('Transactions'!$A$6:$A$505,'Transactions'!$C$6:$C$505,A125),"")))</f>
        <v/>
      </c>
      <c r="V125" s="30">
        <f>IF(A125="","",IF(AND(B125="Active",OR(R125="Reorder",R125="Out of Stock")),COUNTIFS($B$6:B125,"Active",$R$6:R125,"Reorder")+COUNTIFS($B$6:B125,"Active",$R$6:R125,"Out of Stock"),""))</f>
        <v/>
      </c>
      <c r="W125" s="19">
        <f>IF(COUNTA(A125:O125)=0,"",IF(A125="","Missing Part ID",IF(COUNTIF($A$6:$A$505,A125)&gt;1,"Duplicate Part ID",IF(COUNTIF('Settings'!$F$4:$F$5,B125)=0,"Invalid Status",IF(C125="","Missing Part Name",IF(COUNTIF('Settings'!$G$4:$G$13,D125)=0,"Invalid Category",IF(COUNTIF('Settings'!$H$4:$H$9,E125)=0,"Invalid Unit",IF(L125="","Missing Unit Cost",IF(M125="","Missing Opening Quantity",IF(N125="","Missing Reorder Point",IF(O125="","Missing Target Stock",IF(O125&lt;N125,"Target Below Reorder Point",IF(P125&lt;0,"Negative On-Hand Quantity","OK")))))))))))))</f>
        <v/>
      </c>
    </row>
    <row r="126">
      <c r="A126" s="23" t="n"/>
      <c r="B126" s="23" t="n"/>
      <c r="C126" s="23" t="n"/>
      <c r="D126" s="23" t="n"/>
      <c r="E126" s="23" t="n"/>
      <c r="F126" s="23" t="n"/>
      <c r="G126" s="23" t="n"/>
      <c r="H126" s="23" t="n"/>
      <c r="I126" s="23" t="n"/>
      <c r="J126" s="23" t="n"/>
      <c r="K126" s="24" t="n"/>
      <c r="L126" s="44" t="n"/>
      <c r="M126" s="45" t="n"/>
      <c r="N126" s="45" t="n"/>
      <c r="O126" s="45" t="n"/>
      <c r="P126" s="46">
        <f>IF(A126="","",IFERROR(M126+SUMIFS('Transactions'!$L$6:$L$505,'Transactions'!$C$6:$C$505,A126),""))</f>
        <v/>
      </c>
      <c r="Q126" s="47">
        <f>IF(A126="","",IFERROR(P126*L126,0))</f>
        <v/>
      </c>
      <c r="R126" s="19">
        <f>IF(A126="","",IF(B126&lt;&gt;"Active","Inactive",IF(P126&lt;=0,"Out of Stock",IF(P126&lt;=N126,"Reorder","OK"))))</f>
        <v/>
      </c>
      <c r="S126" s="46">
        <f>IF(A126="","",IF(B126&lt;&gt;"Active",0,IF(P126&lt;=N126,MAX(O126-P126,0),0)))</f>
        <v/>
      </c>
      <c r="T126" s="47">
        <f>IF(A126="","",IFERROR(S126*L126,0))</f>
        <v/>
      </c>
      <c r="U126" s="48">
        <f>IF(A126="","",IF(COUNTIFS('Transactions'!$C$6:$C$505,A126,'Transactions'!$A$6:$A$505,"&gt;0")=0,"",IFERROR(MAXIFS('Transactions'!$A$6:$A$505,'Transactions'!$C$6:$C$505,A126),"")))</f>
        <v/>
      </c>
      <c r="V126" s="30">
        <f>IF(A126="","",IF(AND(B126="Active",OR(R126="Reorder",R126="Out of Stock")),COUNTIFS($B$6:B126,"Active",$R$6:R126,"Reorder")+COUNTIFS($B$6:B126,"Active",$R$6:R126,"Out of Stock"),""))</f>
        <v/>
      </c>
      <c r="W126" s="19">
        <f>IF(COUNTA(A126:O126)=0,"",IF(A126="","Missing Part ID",IF(COUNTIF($A$6:$A$505,A126)&gt;1,"Duplicate Part ID",IF(COUNTIF('Settings'!$F$4:$F$5,B126)=0,"Invalid Status",IF(C126="","Missing Part Name",IF(COUNTIF('Settings'!$G$4:$G$13,D126)=0,"Invalid Category",IF(COUNTIF('Settings'!$H$4:$H$9,E126)=0,"Invalid Unit",IF(L126="","Missing Unit Cost",IF(M126="","Missing Opening Quantity",IF(N126="","Missing Reorder Point",IF(O126="","Missing Target Stock",IF(O126&lt;N126,"Target Below Reorder Point",IF(P126&lt;0,"Negative On-Hand Quantity","OK")))))))))))))</f>
        <v/>
      </c>
    </row>
    <row r="127">
      <c r="A127" s="23" t="n"/>
      <c r="B127" s="23" t="n"/>
      <c r="C127" s="23" t="n"/>
      <c r="D127" s="23" t="n"/>
      <c r="E127" s="23" t="n"/>
      <c r="F127" s="23" t="n"/>
      <c r="G127" s="23" t="n"/>
      <c r="H127" s="23" t="n"/>
      <c r="I127" s="23" t="n"/>
      <c r="J127" s="23" t="n"/>
      <c r="K127" s="24" t="n"/>
      <c r="L127" s="44" t="n"/>
      <c r="M127" s="45" t="n"/>
      <c r="N127" s="45" t="n"/>
      <c r="O127" s="45" t="n"/>
      <c r="P127" s="46">
        <f>IF(A127="","",IFERROR(M127+SUMIFS('Transactions'!$L$6:$L$505,'Transactions'!$C$6:$C$505,A127),""))</f>
        <v/>
      </c>
      <c r="Q127" s="47">
        <f>IF(A127="","",IFERROR(P127*L127,0))</f>
        <v/>
      </c>
      <c r="R127" s="19">
        <f>IF(A127="","",IF(B127&lt;&gt;"Active","Inactive",IF(P127&lt;=0,"Out of Stock",IF(P127&lt;=N127,"Reorder","OK"))))</f>
        <v/>
      </c>
      <c r="S127" s="46">
        <f>IF(A127="","",IF(B127&lt;&gt;"Active",0,IF(P127&lt;=N127,MAX(O127-P127,0),0)))</f>
        <v/>
      </c>
      <c r="T127" s="47">
        <f>IF(A127="","",IFERROR(S127*L127,0))</f>
        <v/>
      </c>
      <c r="U127" s="48">
        <f>IF(A127="","",IF(COUNTIFS('Transactions'!$C$6:$C$505,A127,'Transactions'!$A$6:$A$505,"&gt;0")=0,"",IFERROR(MAXIFS('Transactions'!$A$6:$A$505,'Transactions'!$C$6:$C$505,A127),"")))</f>
        <v/>
      </c>
      <c r="V127" s="30">
        <f>IF(A127="","",IF(AND(B127="Active",OR(R127="Reorder",R127="Out of Stock")),COUNTIFS($B$6:B127,"Active",$R$6:R127,"Reorder")+COUNTIFS($B$6:B127,"Active",$R$6:R127,"Out of Stock"),""))</f>
        <v/>
      </c>
      <c r="W127" s="19">
        <f>IF(COUNTA(A127:O127)=0,"",IF(A127="","Missing Part ID",IF(COUNTIF($A$6:$A$505,A127)&gt;1,"Duplicate Part ID",IF(COUNTIF('Settings'!$F$4:$F$5,B127)=0,"Invalid Status",IF(C127="","Missing Part Name",IF(COUNTIF('Settings'!$G$4:$G$13,D127)=0,"Invalid Category",IF(COUNTIF('Settings'!$H$4:$H$9,E127)=0,"Invalid Unit",IF(L127="","Missing Unit Cost",IF(M127="","Missing Opening Quantity",IF(N127="","Missing Reorder Point",IF(O127="","Missing Target Stock",IF(O127&lt;N127,"Target Below Reorder Point",IF(P127&lt;0,"Negative On-Hand Quantity","OK")))))))))))))</f>
        <v/>
      </c>
    </row>
    <row r="128">
      <c r="A128" s="23" t="n"/>
      <c r="B128" s="23" t="n"/>
      <c r="C128" s="23" t="n"/>
      <c r="D128" s="23" t="n"/>
      <c r="E128" s="23" t="n"/>
      <c r="F128" s="23" t="n"/>
      <c r="G128" s="23" t="n"/>
      <c r="H128" s="23" t="n"/>
      <c r="I128" s="23" t="n"/>
      <c r="J128" s="23" t="n"/>
      <c r="K128" s="24" t="n"/>
      <c r="L128" s="44" t="n"/>
      <c r="M128" s="45" t="n"/>
      <c r="N128" s="45" t="n"/>
      <c r="O128" s="45" t="n"/>
      <c r="P128" s="46">
        <f>IF(A128="","",IFERROR(M128+SUMIFS('Transactions'!$L$6:$L$505,'Transactions'!$C$6:$C$505,A128),""))</f>
        <v/>
      </c>
      <c r="Q128" s="47">
        <f>IF(A128="","",IFERROR(P128*L128,0))</f>
        <v/>
      </c>
      <c r="R128" s="19">
        <f>IF(A128="","",IF(B128&lt;&gt;"Active","Inactive",IF(P128&lt;=0,"Out of Stock",IF(P128&lt;=N128,"Reorder","OK"))))</f>
        <v/>
      </c>
      <c r="S128" s="46">
        <f>IF(A128="","",IF(B128&lt;&gt;"Active",0,IF(P128&lt;=N128,MAX(O128-P128,0),0)))</f>
        <v/>
      </c>
      <c r="T128" s="47">
        <f>IF(A128="","",IFERROR(S128*L128,0))</f>
        <v/>
      </c>
      <c r="U128" s="48">
        <f>IF(A128="","",IF(COUNTIFS('Transactions'!$C$6:$C$505,A128,'Transactions'!$A$6:$A$505,"&gt;0")=0,"",IFERROR(MAXIFS('Transactions'!$A$6:$A$505,'Transactions'!$C$6:$C$505,A128),"")))</f>
        <v/>
      </c>
      <c r="V128" s="30">
        <f>IF(A128="","",IF(AND(B128="Active",OR(R128="Reorder",R128="Out of Stock")),COUNTIFS($B$6:B128,"Active",$R$6:R128,"Reorder")+COUNTIFS($B$6:B128,"Active",$R$6:R128,"Out of Stock"),""))</f>
        <v/>
      </c>
      <c r="W128" s="19">
        <f>IF(COUNTA(A128:O128)=0,"",IF(A128="","Missing Part ID",IF(COUNTIF($A$6:$A$505,A128)&gt;1,"Duplicate Part ID",IF(COUNTIF('Settings'!$F$4:$F$5,B128)=0,"Invalid Status",IF(C128="","Missing Part Name",IF(COUNTIF('Settings'!$G$4:$G$13,D128)=0,"Invalid Category",IF(COUNTIF('Settings'!$H$4:$H$9,E128)=0,"Invalid Unit",IF(L128="","Missing Unit Cost",IF(M128="","Missing Opening Quantity",IF(N128="","Missing Reorder Point",IF(O128="","Missing Target Stock",IF(O128&lt;N128,"Target Below Reorder Point",IF(P128&lt;0,"Negative On-Hand Quantity","OK")))))))))))))</f>
        <v/>
      </c>
    </row>
    <row r="129">
      <c r="A129" s="23" t="n"/>
      <c r="B129" s="23" t="n"/>
      <c r="C129" s="23" t="n"/>
      <c r="D129" s="23" t="n"/>
      <c r="E129" s="23" t="n"/>
      <c r="F129" s="23" t="n"/>
      <c r="G129" s="23" t="n"/>
      <c r="H129" s="23" t="n"/>
      <c r="I129" s="23" t="n"/>
      <c r="J129" s="23" t="n"/>
      <c r="K129" s="24" t="n"/>
      <c r="L129" s="44" t="n"/>
      <c r="M129" s="45" t="n"/>
      <c r="N129" s="45" t="n"/>
      <c r="O129" s="45" t="n"/>
      <c r="P129" s="46">
        <f>IF(A129="","",IFERROR(M129+SUMIFS('Transactions'!$L$6:$L$505,'Transactions'!$C$6:$C$505,A129),""))</f>
        <v/>
      </c>
      <c r="Q129" s="47">
        <f>IF(A129="","",IFERROR(P129*L129,0))</f>
        <v/>
      </c>
      <c r="R129" s="19">
        <f>IF(A129="","",IF(B129&lt;&gt;"Active","Inactive",IF(P129&lt;=0,"Out of Stock",IF(P129&lt;=N129,"Reorder","OK"))))</f>
        <v/>
      </c>
      <c r="S129" s="46">
        <f>IF(A129="","",IF(B129&lt;&gt;"Active",0,IF(P129&lt;=N129,MAX(O129-P129,0),0)))</f>
        <v/>
      </c>
      <c r="T129" s="47">
        <f>IF(A129="","",IFERROR(S129*L129,0))</f>
        <v/>
      </c>
      <c r="U129" s="48">
        <f>IF(A129="","",IF(COUNTIFS('Transactions'!$C$6:$C$505,A129,'Transactions'!$A$6:$A$505,"&gt;0")=0,"",IFERROR(MAXIFS('Transactions'!$A$6:$A$505,'Transactions'!$C$6:$C$505,A129),"")))</f>
        <v/>
      </c>
      <c r="V129" s="30">
        <f>IF(A129="","",IF(AND(B129="Active",OR(R129="Reorder",R129="Out of Stock")),COUNTIFS($B$6:B129,"Active",$R$6:R129,"Reorder")+COUNTIFS($B$6:B129,"Active",$R$6:R129,"Out of Stock"),""))</f>
        <v/>
      </c>
      <c r="W129" s="19">
        <f>IF(COUNTA(A129:O129)=0,"",IF(A129="","Missing Part ID",IF(COUNTIF($A$6:$A$505,A129)&gt;1,"Duplicate Part ID",IF(COUNTIF('Settings'!$F$4:$F$5,B129)=0,"Invalid Status",IF(C129="","Missing Part Name",IF(COUNTIF('Settings'!$G$4:$G$13,D129)=0,"Invalid Category",IF(COUNTIF('Settings'!$H$4:$H$9,E129)=0,"Invalid Unit",IF(L129="","Missing Unit Cost",IF(M129="","Missing Opening Quantity",IF(N129="","Missing Reorder Point",IF(O129="","Missing Target Stock",IF(O129&lt;N129,"Target Below Reorder Point",IF(P129&lt;0,"Negative On-Hand Quantity","OK")))))))))))))</f>
        <v/>
      </c>
    </row>
    <row r="130">
      <c r="A130" s="23" t="n"/>
      <c r="B130" s="23" t="n"/>
      <c r="C130" s="23" t="n"/>
      <c r="D130" s="23" t="n"/>
      <c r="E130" s="23" t="n"/>
      <c r="F130" s="23" t="n"/>
      <c r="G130" s="23" t="n"/>
      <c r="H130" s="23" t="n"/>
      <c r="I130" s="23" t="n"/>
      <c r="J130" s="23" t="n"/>
      <c r="K130" s="24" t="n"/>
      <c r="L130" s="44" t="n"/>
      <c r="M130" s="45" t="n"/>
      <c r="N130" s="45" t="n"/>
      <c r="O130" s="45" t="n"/>
      <c r="P130" s="46">
        <f>IF(A130="","",IFERROR(M130+SUMIFS('Transactions'!$L$6:$L$505,'Transactions'!$C$6:$C$505,A130),""))</f>
        <v/>
      </c>
      <c r="Q130" s="47">
        <f>IF(A130="","",IFERROR(P130*L130,0))</f>
        <v/>
      </c>
      <c r="R130" s="19">
        <f>IF(A130="","",IF(B130&lt;&gt;"Active","Inactive",IF(P130&lt;=0,"Out of Stock",IF(P130&lt;=N130,"Reorder","OK"))))</f>
        <v/>
      </c>
      <c r="S130" s="46">
        <f>IF(A130="","",IF(B130&lt;&gt;"Active",0,IF(P130&lt;=N130,MAX(O130-P130,0),0)))</f>
        <v/>
      </c>
      <c r="T130" s="47">
        <f>IF(A130="","",IFERROR(S130*L130,0))</f>
        <v/>
      </c>
      <c r="U130" s="48">
        <f>IF(A130="","",IF(COUNTIFS('Transactions'!$C$6:$C$505,A130,'Transactions'!$A$6:$A$505,"&gt;0")=0,"",IFERROR(MAXIFS('Transactions'!$A$6:$A$505,'Transactions'!$C$6:$C$505,A130),"")))</f>
        <v/>
      </c>
      <c r="V130" s="30">
        <f>IF(A130="","",IF(AND(B130="Active",OR(R130="Reorder",R130="Out of Stock")),COUNTIFS($B$6:B130,"Active",$R$6:R130,"Reorder")+COUNTIFS($B$6:B130,"Active",$R$6:R130,"Out of Stock"),""))</f>
        <v/>
      </c>
      <c r="W130" s="19">
        <f>IF(COUNTA(A130:O130)=0,"",IF(A130="","Missing Part ID",IF(COUNTIF($A$6:$A$505,A130)&gt;1,"Duplicate Part ID",IF(COUNTIF('Settings'!$F$4:$F$5,B130)=0,"Invalid Status",IF(C130="","Missing Part Name",IF(COUNTIF('Settings'!$G$4:$G$13,D130)=0,"Invalid Category",IF(COUNTIF('Settings'!$H$4:$H$9,E130)=0,"Invalid Unit",IF(L130="","Missing Unit Cost",IF(M130="","Missing Opening Quantity",IF(N130="","Missing Reorder Point",IF(O130="","Missing Target Stock",IF(O130&lt;N130,"Target Below Reorder Point",IF(P130&lt;0,"Negative On-Hand Quantity","OK")))))))))))))</f>
        <v/>
      </c>
    </row>
    <row r="131">
      <c r="A131" s="23" t="n"/>
      <c r="B131" s="23" t="n"/>
      <c r="C131" s="23" t="n"/>
      <c r="D131" s="23" t="n"/>
      <c r="E131" s="23" t="n"/>
      <c r="F131" s="23" t="n"/>
      <c r="G131" s="23" t="n"/>
      <c r="H131" s="23" t="n"/>
      <c r="I131" s="23" t="n"/>
      <c r="J131" s="23" t="n"/>
      <c r="K131" s="24" t="n"/>
      <c r="L131" s="44" t="n"/>
      <c r="M131" s="45" t="n"/>
      <c r="N131" s="45" t="n"/>
      <c r="O131" s="45" t="n"/>
      <c r="P131" s="46">
        <f>IF(A131="","",IFERROR(M131+SUMIFS('Transactions'!$L$6:$L$505,'Transactions'!$C$6:$C$505,A131),""))</f>
        <v/>
      </c>
      <c r="Q131" s="47">
        <f>IF(A131="","",IFERROR(P131*L131,0))</f>
        <v/>
      </c>
      <c r="R131" s="19">
        <f>IF(A131="","",IF(B131&lt;&gt;"Active","Inactive",IF(P131&lt;=0,"Out of Stock",IF(P131&lt;=N131,"Reorder","OK"))))</f>
        <v/>
      </c>
      <c r="S131" s="46">
        <f>IF(A131="","",IF(B131&lt;&gt;"Active",0,IF(P131&lt;=N131,MAX(O131-P131,0),0)))</f>
        <v/>
      </c>
      <c r="T131" s="47">
        <f>IF(A131="","",IFERROR(S131*L131,0))</f>
        <v/>
      </c>
      <c r="U131" s="48">
        <f>IF(A131="","",IF(COUNTIFS('Transactions'!$C$6:$C$505,A131,'Transactions'!$A$6:$A$505,"&gt;0")=0,"",IFERROR(MAXIFS('Transactions'!$A$6:$A$505,'Transactions'!$C$6:$C$505,A131),"")))</f>
        <v/>
      </c>
      <c r="V131" s="30">
        <f>IF(A131="","",IF(AND(B131="Active",OR(R131="Reorder",R131="Out of Stock")),COUNTIFS($B$6:B131,"Active",$R$6:R131,"Reorder")+COUNTIFS($B$6:B131,"Active",$R$6:R131,"Out of Stock"),""))</f>
        <v/>
      </c>
      <c r="W131" s="19">
        <f>IF(COUNTA(A131:O131)=0,"",IF(A131="","Missing Part ID",IF(COUNTIF($A$6:$A$505,A131)&gt;1,"Duplicate Part ID",IF(COUNTIF('Settings'!$F$4:$F$5,B131)=0,"Invalid Status",IF(C131="","Missing Part Name",IF(COUNTIF('Settings'!$G$4:$G$13,D131)=0,"Invalid Category",IF(COUNTIF('Settings'!$H$4:$H$9,E131)=0,"Invalid Unit",IF(L131="","Missing Unit Cost",IF(M131="","Missing Opening Quantity",IF(N131="","Missing Reorder Point",IF(O131="","Missing Target Stock",IF(O131&lt;N131,"Target Below Reorder Point",IF(P131&lt;0,"Negative On-Hand Quantity","OK")))))))))))))</f>
        <v/>
      </c>
    </row>
    <row r="132">
      <c r="A132" s="23" t="n"/>
      <c r="B132" s="23" t="n"/>
      <c r="C132" s="23" t="n"/>
      <c r="D132" s="23" t="n"/>
      <c r="E132" s="23" t="n"/>
      <c r="F132" s="23" t="n"/>
      <c r="G132" s="23" t="n"/>
      <c r="H132" s="23" t="n"/>
      <c r="I132" s="23" t="n"/>
      <c r="J132" s="23" t="n"/>
      <c r="K132" s="24" t="n"/>
      <c r="L132" s="44" t="n"/>
      <c r="M132" s="45" t="n"/>
      <c r="N132" s="45" t="n"/>
      <c r="O132" s="45" t="n"/>
      <c r="P132" s="46">
        <f>IF(A132="","",IFERROR(M132+SUMIFS('Transactions'!$L$6:$L$505,'Transactions'!$C$6:$C$505,A132),""))</f>
        <v/>
      </c>
      <c r="Q132" s="47">
        <f>IF(A132="","",IFERROR(P132*L132,0))</f>
        <v/>
      </c>
      <c r="R132" s="19">
        <f>IF(A132="","",IF(B132&lt;&gt;"Active","Inactive",IF(P132&lt;=0,"Out of Stock",IF(P132&lt;=N132,"Reorder","OK"))))</f>
        <v/>
      </c>
      <c r="S132" s="46">
        <f>IF(A132="","",IF(B132&lt;&gt;"Active",0,IF(P132&lt;=N132,MAX(O132-P132,0),0)))</f>
        <v/>
      </c>
      <c r="T132" s="47">
        <f>IF(A132="","",IFERROR(S132*L132,0))</f>
        <v/>
      </c>
      <c r="U132" s="48">
        <f>IF(A132="","",IF(COUNTIFS('Transactions'!$C$6:$C$505,A132,'Transactions'!$A$6:$A$505,"&gt;0")=0,"",IFERROR(MAXIFS('Transactions'!$A$6:$A$505,'Transactions'!$C$6:$C$505,A132),"")))</f>
        <v/>
      </c>
      <c r="V132" s="30">
        <f>IF(A132="","",IF(AND(B132="Active",OR(R132="Reorder",R132="Out of Stock")),COUNTIFS($B$6:B132,"Active",$R$6:R132,"Reorder")+COUNTIFS($B$6:B132,"Active",$R$6:R132,"Out of Stock"),""))</f>
        <v/>
      </c>
      <c r="W132" s="19">
        <f>IF(COUNTA(A132:O132)=0,"",IF(A132="","Missing Part ID",IF(COUNTIF($A$6:$A$505,A132)&gt;1,"Duplicate Part ID",IF(COUNTIF('Settings'!$F$4:$F$5,B132)=0,"Invalid Status",IF(C132="","Missing Part Name",IF(COUNTIF('Settings'!$G$4:$G$13,D132)=0,"Invalid Category",IF(COUNTIF('Settings'!$H$4:$H$9,E132)=0,"Invalid Unit",IF(L132="","Missing Unit Cost",IF(M132="","Missing Opening Quantity",IF(N132="","Missing Reorder Point",IF(O132="","Missing Target Stock",IF(O132&lt;N132,"Target Below Reorder Point",IF(P132&lt;0,"Negative On-Hand Quantity","OK")))))))))))))</f>
        <v/>
      </c>
    </row>
    <row r="133">
      <c r="A133" s="23" t="n"/>
      <c r="B133" s="23" t="n"/>
      <c r="C133" s="23" t="n"/>
      <c r="D133" s="23" t="n"/>
      <c r="E133" s="23" t="n"/>
      <c r="F133" s="23" t="n"/>
      <c r="G133" s="23" t="n"/>
      <c r="H133" s="23" t="n"/>
      <c r="I133" s="23" t="n"/>
      <c r="J133" s="23" t="n"/>
      <c r="K133" s="24" t="n"/>
      <c r="L133" s="44" t="n"/>
      <c r="M133" s="45" t="n"/>
      <c r="N133" s="45" t="n"/>
      <c r="O133" s="45" t="n"/>
      <c r="P133" s="46">
        <f>IF(A133="","",IFERROR(M133+SUMIFS('Transactions'!$L$6:$L$505,'Transactions'!$C$6:$C$505,A133),""))</f>
        <v/>
      </c>
      <c r="Q133" s="47">
        <f>IF(A133="","",IFERROR(P133*L133,0))</f>
        <v/>
      </c>
      <c r="R133" s="19">
        <f>IF(A133="","",IF(B133&lt;&gt;"Active","Inactive",IF(P133&lt;=0,"Out of Stock",IF(P133&lt;=N133,"Reorder","OK"))))</f>
        <v/>
      </c>
      <c r="S133" s="46">
        <f>IF(A133="","",IF(B133&lt;&gt;"Active",0,IF(P133&lt;=N133,MAX(O133-P133,0),0)))</f>
        <v/>
      </c>
      <c r="T133" s="47">
        <f>IF(A133="","",IFERROR(S133*L133,0))</f>
        <v/>
      </c>
      <c r="U133" s="48">
        <f>IF(A133="","",IF(COUNTIFS('Transactions'!$C$6:$C$505,A133,'Transactions'!$A$6:$A$505,"&gt;0")=0,"",IFERROR(MAXIFS('Transactions'!$A$6:$A$505,'Transactions'!$C$6:$C$505,A133),"")))</f>
        <v/>
      </c>
      <c r="V133" s="30">
        <f>IF(A133="","",IF(AND(B133="Active",OR(R133="Reorder",R133="Out of Stock")),COUNTIFS($B$6:B133,"Active",$R$6:R133,"Reorder")+COUNTIFS($B$6:B133,"Active",$R$6:R133,"Out of Stock"),""))</f>
        <v/>
      </c>
      <c r="W133" s="19">
        <f>IF(COUNTA(A133:O133)=0,"",IF(A133="","Missing Part ID",IF(COUNTIF($A$6:$A$505,A133)&gt;1,"Duplicate Part ID",IF(COUNTIF('Settings'!$F$4:$F$5,B133)=0,"Invalid Status",IF(C133="","Missing Part Name",IF(COUNTIF('Settings'!$G$4:$G$13,D133)=0,"Invalid Category",IF(COUNTIF('Settings'!$H$4:$H$9,E133)=0,"Invalid Unit",IF(L133="","Missing Unit Cost",IF(M133="","Missing Opening Quantity",IF(N133="","Missing Reorder Point",IF(O133="","Missing Target Stock",IF(O133&lt;N133,"Target Below Reorder Point",IF(P133&lt;0,"Negative On-Hand Quantity","OK")))))))))))))</f>
        <v/>
      </c>
    </row>
    <row r="134">
      <c r="A134" s="23" t="n"/>
      <c r="B134" s="23" t="n"/>
      <c r="C134" s="23" t="n"/>
      <c r="D134" s="23" t="n"/>
      <c r="E134" s="23" t="n"/>
      <c r="F134" s="23" t="n"/>
      <c r="G134" s="23" t="n"/>
      <c r="H134" s="23" t="n"/>
      <c r="I134" s="23" t="n"/>
      <c r="J134" s="23" t="n"/>
      <c r="K134" s="24" t="n"/>
      <c r="L134" s="44" t="n"/>
      <c r="M134" s="45" t="n"/>
      <c r="N134" s="45" t="n"/>
      <c r="O134" s="45" t="n"/>
      <c r="P134" s="46">
        <f>IF(A134="","",IFERROR(M134+SUMIFS('Transactions'!$L$6:$L$505,'Transactions'!$C$6:$C$505,A134),""))</f>
        <v/>
      </c>
      <c r="Q134" s="47">
        <f>IF(A134="","",IFERROR(P134*L134,0))</f>
        <v/>
      </c>
      <c r="R134" s="19">
        <f>IF(A134="","",IF(B134&lt;&gt;"Active","Inactive",IF(P134&lt;=0,"Out of Stock",IF(P134&lt;=N134,"Reorder","OK"))))</f>
        <v/>
      </c>
      <c r="S134" s="46">
        <f>IF(A134="","",IF(B134&lt;&gt;"Active",0,IF(P134&lt;=N134,MAX(O134-P134,0),0)))</f>
        <v/>
      </c>
      <c r="T134" s="47">
        <f>IF(A134="","",IFERROR(S134*L134,0))</f>
        <v/>
      </c>
      <c r="U134" s="48">
        <f>IF(A134="","",IF(COUNTIFS('Transactions'!$C$6:$C$505,A134,'Transactions'!$A$6:$A$505,"&gt;0")=0,"",IFERROR(MAXIFS('Transactions'!$A$6:$A$505,'Transactions'!$C$6:$C$505,A134),"")))</f>
        <v/>
      </c>
      <c r="V134" s="30">
        <f>IF(A134="","",IF(AND(B134="Active",OR(R134="Reorder",R134="Out of Stock")),COUNTIFS($B$6:B134,"Active",$R$6:R134,"Reorder")+COUNTIFS($B$6:B134,"Active",$R$6:R134,"Out of Stock"),""))</f>
        <v/>
      </c>
      <c r="W134" s="19">
        <f>IF(COUNTA(A134:O134)=0,"",IF(A134="","Missing Part ID",IF(COUNTIF($A$6:$A$505,A134)&gt;1,"Duplicate Part ID",IF(COUNTIF('Settings'!$F$4:$F$5,B134)=0,"Invalid Status",IF(C134="","Missing Part Name",IF(COUNTIF('Settings'!$G$4:$G$13,D134)=0,"Invalid Category",IF(COUNTIF('Settings'!$H$4:$H$9,E134)=0,"Invalid Unit",IF(L134="","Missing Unit Cost",IF(M134="","Missing Opening Quantity",IF(N134="","Missing Reorder Point",IF(O134="","Missing Target Stock",IF(O134&lt;N134,"Target Below Reorder Point",IF(P134&lt;0,"Negative On-Hand Quantity","OK")))))))))))))</f>
        <v/>
      </c>
    </row>
    <row r="135">
      <c r="A135" s="23" t="n"/>
      <c r="B135" s="23" t="n"/>
      <c r="C135" s="23" t="n"/>
      <c r="D135" s="23" t="n"/>
      <c r="E135" s="23" t="n"/>
      <c r="F135" s="23" t="n"/>
      <c r="G135" s="23" t="n"/>
      <c r="H135" s="23" t="n"/>
      <c r="I135" s="23" t="n"/>
      <c r="J135" s="23" t="n"/>
      <c r="K135" s="24" t="n"/>
      <c r="L135" s="44" t="n"/>
      <c r="M135" s="45" t="n"/>
      <c r="N135" s="45" t="n"/>
      <c r="O135" s="45" t="n"/>
      <c r="P135" s="46">
        <f>IF(A135="","",IFERROR(M135+SUMIFS('Transactions'!$L$6:$L$505,'Transactions'!$C$6:$C$505,A135),""))</f>
        <v/>
      </c>
      <c r="Q135" s="47">
        <f>IF(A135="","",IFERROR(P135*L135,0))</f>
        <v/>
      </c>
      <c r="R135" s="19">
        <f>IF(A135="","",IF(B135&lt;&gt;"Active","Inactive",IF(P135&lt;=0,"Out of Stock",IF(P135&lt;=N135,"Reorder","OK"))))</f>
        <v/>
      </c>
      <c r="S135" s="46">
        <f>IF(A135="","",IF(B135&lt;&gt;"Active",0,IF(P135&lt;=N135,MAX(O135-P135,0),0)))</f>
        <v/>
      </c>
      <c r="T135" s="47">
        <f>IF(A135="","",IFERROR(S135*L135,0))</f>
        <v/>
      </c>
      <c r="U135" s="48">
        <f>IF(A135="","",IF(COUNTIFS('Transactions'!$C$6:$C$505,A135,'Transactions'!$A$6:$A$505,"&gt;0")=0,"",IFERROR(MAXIFS('Transactions'!$A$6:$A$505,'Transactions'!$C$6:$C$505,A135),"")))</f>
        <v/>
      </c>
      <c r="V135" s="30">
        <f>IF(A135="","",IF(AND(B135="Active",OR(R135="Reorder",R135="Out of Stock")),COUNTIFS($B$6:B135,"Active",$R$6:R135,"Reorder")+COUNTIFS($B$6:B135,"Active",$R$6:R135,"Out of Stock"),""))</f>
        <v/>
      </c>
      <c r="W135" s="19">
        <f>IF(COUNTA(A135:O135)=0,"",IF(A135="","Missing Part ID",IF(COUNTIF($A$6:$A$505,A135)&gt;1,"Duplicate Part ID",IF(COUNTIF('Settings'!$F$4:$F$5,B135)=0,"Invalid Status",IF(C135="","Missing Part Name",IF(COUNTIF('Settings'!$G$4:$G$13,D135)=0,"Invalid Category",IF(COUNTIF('Settings'!$H$4:$H$9,E135)=0,"Invalid Unit",IF(L135="","Missing Unit Cost",IF(M135="","Missing Opening Quantity",IF(N135="","Missing Reorder Point",IF(O135="","Missing Target Stock",IF(O135&lt;N135,"Target Below Reorder Point",IF(P135&lt;0,"Negative On-Hand Quantity","OK")))))))))))))</f>
        <v/>
      </c>
    </row>
    <row r="136">
      <c r="A136" s="23" t="n"/>
      <c r="B136" s="23" t="n"/>
      <c r="C136" s="23" t="n"/>
      <c r="D136" s="23" t="n"/>
      <c r="E136" s="23" t="n"/>
      <c r="F136" s="23" t="n"/>
      <c r="G136" s="23" t="n"/>
      <c r="H136" s="23" t="n"/>
      <c r="I136" s="23" t="n"/>
      <c r="J136" s="23" t="n"/>
      <c r="K136" s="24" t="n"/>
      <c r="L136" s="44" t="n"/>
      <c r="M136" s="45" t="n"/>
      <c r="N136" s="45" t="n"/>
      <c r="O136" s="45" t="n"/>
      <c r="P136" s="46">
        <f>IF(A136="","",IFERROR(M136+SUMIFS('Transactions'!$L$6:$L$505,'Transactions'!$C$6:$C$505,A136),""))</f>
        <v/>
      </c>
      <c r="Q136" s="47">
        <f>IF(A136="","",IFERROR(P136*L136,0))</f>
        <v/>
      </c>
      <c r="R136" s="19">
        <f>IF(A136="","",IF(B136&lt;&gt;"Active","Inactive",IF(P136&lt;=0,"Out of Stock",IF(P136&lt;=N136,"Reorder","OK"))))</f>
        <v/>
      </c>
      <c r="S136" s="46">
        <f>IF(A136="","",IF(B136&lt;&gt;"Active",0,IF(P136&lt;=N136,MAX(O136-P136,0),0)))</f>
        <v/>
      </c>
      <c r="T136" s="47">
        <f>IF(A136="","",IFERROR(S136*L136,0))</f>
        <v/>
      </c>
      <c r="U136" s="48">
        <f>IF(A136="","",IF(COUNTIFS('Transactions'!$C$6:$C$505,A136,'Transactions'!$A$6:$A$505,"&gt;0")=0,"",IFERROR(MAXIFS('Transactions'!$A$6:$A$505,'Transactions'!$C$6:$C$505,A136),"")))</f>
        <v/>
      </c>
      <c r="V136" s="30">
        <f>IF(A136="","",IF(AND(B136="Active",OR(R136="Reorder",R136="Out of Stock")),COUNTIFS($B$6:B136,"Active",$R$6:R136,"Reorder")+COUNTIFS($B$6:B136,"Active",$R$6:R136,"Out of Stock"),""))</f>
        <v/>
      </c>
      <c r="W136" s="19">
        <f>IF(COUNTA(A136:O136)=0,"",IF(A136="","Missing Part ID",IF(COUNTIF($A$6:$A$505,A136)&gt;1,"Duplicate Part ID",IF(COUNTIF('Settings'!$F$4:$F$5,B136)=0,"Invalid Status",IF(C136="","Missing Part Name",IF(COUNTIF('Settings'!$G$4:$G$13,D136)=0,"Invalid Category",IF(COUNTIF('Settings'!$H$4:$H$9,E136)=0,"Invalid Unit",IF(L136="","Missing Unit Cost",IF(M136="","Missing Opening Quantity",IF(N136="","Missing Reorder Point",IF(O136="","Missing Target Stock",IF(O136&lt;N136,"Target Below Reorder Point",IF(P136&lt;0,"Negative On-Hand Quantity","OK")))))))))))))</f>
        <v/>
      </c>
    </row>
    <row r="137">
      <c r="A137" s="23" t="n"/>
      <c r="B137" s="23" t="n"/>
      <c r="C137" s="23" t="n"/>
      <c r="D137" s="23" t="n"/>
      <c r="E137" s="23" t="n"/>
      <c r="F137" s="23" t="n"/>
      <c r="G137" s="23" t="n"/>
      <c r="H137" s="23" t="n"/>
      <c r="I137" s="23" t="n"/>
      <c r="J137" s="23" t="n"/>
      <c r="K137" s="24" t="n"/>
      <c r="L137" s="44" t="n"/>
      <c r="M137" s="45" t="n"/>
      <c r="N137" s="45" t="n"/>
      <c r="O137" s="45" t="n"/>
      <c r="P137" s="46">
        <f>IF(A137="","",IFERROR(M137+SUMIFS('Transactions'!$L$6:$L$505,'Transactions'!$C$6:$C$505,A137),""))</f>
        <v/>
      </c>
      <c r="Q137" s="47">
        <f>IF(A137="","",IFERROR(P137*L137,0))</f>
        <v/>
      </c>
      <c r="R137" s="19">
        <f>IF(A137="","",IF(B137&lt;&gt;"Active","Inactive",IF(P137&lt;=0,"Out of Stock",IF(P137&lt;=N137,"Reorder","OK"))))</f>
        <v/>
      </c>
      <c r="S137" s="46">
        <f>IF(A137="","",IF(B137&lt;&gt;"Active",0,IF(P137&lt;=N137,MAX(O137-P137,0),0)))</f>
        <v/>
      </c>
      <c r="T137" s="47">
        <f>IF(A137="","",IFERROR(S137*L137,0))</f>
        <v/>
      </c>
      <c r="U137" s="48">
        <f>IF(A137="","",IF(COUNTIFS('Transactions'!$C$6:$C$505,A137,'Transactions'!$A$6:$A$505,"&gt;0")=0,"",IFERROR(MAXIFS('Transactions'!$A$6:$A$505,'Transactions'!$C$6:$C$505,A137),"")))</f>
        <v/>
      </c>
      <c r="V137" s="30">
        <f>IF(A137="","",IF(AND(B137="Active",OR(R137="Reorder",R137="Out of Stock")),COUNTIFS($B$6:B137,"Active",$R$6:R137,"Reorder")+COUNTIFS($B$6:B137,"Active",$R$6:R137,"Out of Stock"),""))</f>
        <v/>
      </c>
      <c r="W137" s="19">
        <f>IF(COUNTA(A137:O137)=0,"",IF(A137="","Missing Part ID",IF(COUNTIF($A$6:$A$505,A137)&gt;1,"Duplicate Part ID",IF(COUNTIF('Settings'!$F$4:$F$5,B137)=0,"Invalid Status",IF(C137="","Missing Part Name",IF(COUNTIF('Settings'!$G$4:$G$13,D137)=0,"Invalid Category",IF(COUNTIF('Settings'!$H$4:$H$9,E137)=0,"Invalid Unit",IF(L137="","Missing Unit Cost",IF(M137="","Missing Opening Quantity",IF(N137="","Missing Reorder Point",IF(O137="","Missing Target Stock",IF(O137&lt;N137,"Target Below Reorder Point",IF(P137&lt;0,"Negative On-Hand Quantity","OK")))))))))))))</f>
        <v/>
      </c>
    </row>
    <row r="138">
      <c r="A138" s="23" t="n"/>
      <c r="B138" s="23" t="n"/>
      <c r="C138" s="23" t="n"/>
      <c r="D138" s="23" t="n"/>
      <c r="E138" s="23" t="n"/>
      <c r="F138" s="23" t="n"/>
      <c r="G138" s="23" t="n"/>
      <c r="H138" s="23" t="n"/>
      <c r="I138" s="23" t="n"/>
      <c r="J138" s="23" t="n"/>
      <c r="K138" s="24" t="n"/>
      <c r="L138" s="44" t="n"/>
      <c r="M138" s="45" t="n"/>
      <c r="N138" s="45" t="n"/>
      <c r="O138" s="45" t="n"/>
      <c r="P138" s="46">
        <f>IF(A138="","",IFERROR(M138+SUMIFS('Transactions'!$L$6:$L$505,'Transactions'!$C$6:$C$505,A138),""))</f>
        <v/>
      </c>
      <c r="Q138" s="47">
        <f>IF(A138="","",IFERROR(P138*L138,0))</f>
        <v/>
      </c>
      <c r="R138" s="19">
        <f>IF(A138="","",IF(B138&lt;&gt;"Active","Inactive",IF(P138&lt;=0,"Out of Stock",IF(P138&lt;=N138,"Reorder","OK"))))</f>
        <v/>
      </c>
      <c r="S138" s="46">
        <f>IF(A138="","",IF(B138&lt;&gt;"Active",0,IF(P138&lt;=N138,MAX(O138-P138,0),0)))</f>
        <v/>
      </c>
      <c r="T138" s="47">
        <f>IF(A138="","",IFERROR(S138*L138,0))</f>
        <v/>
      </c>
      <c r="U138" s="48">
        <f>IF(A138="","",IF(COUNTIFS('Transactions'!$C$6:$C$505,A138,'Transactions'!$A$6:$A$505,"&gt;0")=0,"",IFERROR(MAXIFS('Transactions'!$A$6:$A$505,'Transactions'!$C$6:$C$505,A138),"")))</f>
        <v/>
      </c>
      <c r="V138" s="30">
        <f>IF(A138="","",IF(AND(B138="Active",OR(R138="Reorder",R138="Out of Stock")),COUNTIFS($B$6:B138,"Active",$R$6:R138,"Reorder")+COUNTIFS($B$6:B138,"Active",$R$6:R138,"Out of Stock"),""))</f>
        <v/>
      </c>
      <c r="W138" s="19">
        <f>IF(COUNTA(A138:O138)=0,"",IF(A138="","Missing Part ID",IF(COUNTIF($A$6:$A$505,A138)&gt;1,"Duplicate Part ID",IF(COUNTIF('Settings'!$F$4:$F$5,B138)=0,"Invalid Status",IF(C138="","Missing Part Name",IF(COUNTIF('Settings'!$G$4:$G$13,D138)=0,"Invalid Category",IF(COUNTIF('Settings'!$H$4:$H$9,E138)=0,"Invalid Unit",IF(L138="","Missing Unit Cost",IF(M138="","Missing Opening Quantity",IF(N138="","Missing Reorder Point",IF(O138="","Missing Target Stock",IF(O138&lt;N138,"Target Below Reorder Point",IF(P138&lt;0,"Negative On-Hand Quantity","OK")))))))))))))</f>
        <v/>
      </c>
    </row>
    <row r="139">
      <c r="A139" s="23" t="n"/>
      <c r="B139" s="23" t="n"/>
      <c r="C139" s="23" t="n"/>
      <c r="D139" s="23" t="n"/>
      <c r="E139" s="23" t="n"/>
      <c r="F139" s="23" t="n"/>
      <c r="G139" s="23" t="n"/>
      <c r="H139" s="23" t="n"/>
      <c r="I139" s="23" t="n"/>
      <c r="J139" s="23" t="n"/>
      <c r="K139" s="24" t="n"/>
      <c r="L139" s="44" t="n"/>
      <c r="M139" s="45" t="n"/>
      <c r="N139" s="45" t="n"/>
      <c r="O139" s="45" t="n"/>
      <c r="P139" s="46">
        <f>IF(A139="","",IFERROR(M139+SUMIFS('Transactions'!$L$6:$L$505,'Transactions'!$C$6:$C$505,A139),""))</f>
        <v/>
      </c>
      <c r="Q139" s="47">
        <f>IF(A139="","",IFERROR(P139*L139,0))</f>
        <v/>
      </c>
      <c r="R139" s="19">
        <f>IF(A139="","",IF(B139&lt;&gt;"Active","Inactive",IF(P139&lt;=0,"Out of Stock",IF(P139&lt;=N139,"Reorder","OK"))))</f>
        <v/>
      </c>
      <c r="S139" s="46">
        <f>IF(A139="","",IF(B139&lt;&gt;"Active",0,IF(P139&lt;=N139,MAX(O139-P139,0),0)))</f>
        <v/>
      </c>
      <c r="T139" s="47">
        <f>IF(A139="","",IFERROR(S139*L139,0))</f>
        <v/>
      </c>
      <c r="U139" s="48">
        <f>IF(A139="","",IF(COUNTIFS('Transactions'!$C$6:$C$505,A139,'Transactions'!$A$6:$A$505,"&gt;0")=0,"",IFERROR(MAXIFS('Transactions'!$A$6:$A$505,'Transactions'!$C$6:$C$505,A139),"")))</f>
        <v/>
      </c>
      <c r="V139" s="30">
        <f>IF(A139="","",IF(AND(B139="Active",OR(R139="Reorder",R139="Out of Stock")),COUNTIFS($B$6:B139,"Active",$R$6:R139,"Reorder")+COUNTIFS($B$6:B139,"Active",$R$6:R139,"Out of Stock"),""))</f>
        <v/>
      </c>
      <c r="W139" s="19">
        <f>IF(COUNTA(A139:O139)=0,"",IF(A139="","Missing Part ID",IF(COUNTIF($A$6:$A$505,A139)&gt;1,"Duplicate Part ID",IF(COUNTIF('Settings'!$F$4:$F$5,B139)=0,"Invalid Status",IF(C139="","Missing Part Name",IF(COUNTIF('Settings'!$G$4:$G$13,D139)=0,"Invalid Category",IF(COUNTIF('Settings'!$H$4:$H$9,E139)=0,"Invalid Unit",IF(L139="","Missing Unit Cost",IF(M139="","Missing Opening Quantity",IF(N139="","Missing Reorder Point",IF(O139="","Missing Target Stock",IF(O139&lt;N139,"Target Below Reorder Point",IF(P139&lt;0,"Negative On-Hand Quantity","OK")))))))))))))</f>
        <v/>
      </c>
    </row>
    <row r="140">
      <c r="A140" s="23" t="n"/>
      <c r="B140" s="23" t="n"/>
      <c r="C140" s="23" t="n"/>
      <c r="D140" s="23" t="n"/>
      <c r="E140" s="23" t="n"/>
      <c r="F140" s="23" t="n"/>
      <c r="G140" s="23" t="n"/>
      <c r="H140" s="23" t="n"/>
      <c r="I140" s="23" t="n"/>
      <c r="J140" s="23" t="n"/>
      <c r="K140" s="24" t="n"/>
      <c r="L140" s="44" t="n"/>
      <c r="M140" s="45" t="n"/>
      <c r="N140" s="45" t="n"/>
      <c r="O140" s="45" t="n"/>
      <c r="P140" s="46">
        <f>IF(A140="","",IFERROR(M140+SUMIFS('Transactions'!$L$6:$L$505,'Transactions'!$C$6:$C$505,A140),""))</f>
        <v/>
      </c>
      <c r="Q140" s="47">
        <f>IF(A140="","",IFERROR(P140*L140,0))</f>
        <v/>
      </c>
      <c r="R140" s="19">
        <f>IF(A140="","",IF(B140&lt;&gt;"Active","Inactive",IF(P140&lt;=0,"Out of Stock",IF(P140&lt;=N140,"Reorder","OK"))))</f>
        <v/>
      </c>
      <c r="S140" s="46">
        <f>IF(A140="","",IF(B140&lt;&gt;"Active",0,IF(P140&lt;=N140,MAX(O140-P140,0),0)))</f>
        <v/>
      </c>
      <c r="T140" s="47">
        <f>IF(A140="","",IFERROR(S140*L140,0))</f>
        <v/>
      </c>
      <c r="U140" s="48">
        <f>IF(A140="","",IF(COUNTIFS('Transactions'!$C$6:$C$505,A140,'Transactions'!$A$6:$A$505,"&gt;0")=0,"",IFERROR(MAXIFS('Transactions'!$A$6:$A$505,'Transactions'!$C$6:$C$505,A140),"")))</f>
        <v/>
      </c>
      <c r="V140" s="30">
        <f>IF(A140="","",IF(AND(B140="Active",OR(R140="Reorder",R140="Out of Stock")),COUNTIFS($B$6:B140,"Active",$R$6:R140,"Reorder")+COUNTIFS($B$6:B140,"Active",$R$6:R140,"Out of Stock"),""))</f>
        <v/>
      </c>
      <c r="W140" s="19">
        <f>IF(COUNTA(A140:O140)=0,"",IF(A140="","Missing Part ID",IF(COUNTIF($A$6:$A$505,A140)&gt;1,"Duplicate Part ID",IF(COUNTIF('Settings'!$F$4:$F$5,B140)=0,"Invalid Status",IF(C140="","Missing Part Name",IF(COUNTIF('Settings'!$G$4:$G$13,D140)=0,"Invalid Category",IF(COUNTIF('Settings'!$H$4:$H$9,E140)=0,"Invalid Unit",IF(L140="","Missing Unit Cost",IF(M140="","Missing Opening Quantity",IF(N140="","Missing Reorder Point",IF(O140="","Missing Target Stock",IF(O140&lt;N140,"Target Below Reorder Point",IF(P140&lt;0,"Negative On-Hand Quantity","OK")))))))))))))</f>
        <v/>
      </c>
    </row>
    <row r="141">
      <c r="A141" s="23" t="n"/>
      <c r="B141" s="23" t="n"/>
      <c r="C141" s="23" t="n"/>
      <c r="D141" s="23" t="n"/>
      <c r="E141" s="23" t="n"/>
      <c r="F141" s="23" t="n"/>
      <c r="G141" s="23" t="n"/>
      <c r="H141" s="23" t="n"/>
      <c r="I141" s="23" t="n"/>
      <c r="J141" s="23" t="n"/>
      <c r="K141" s="24" t="n"/>
      <c r="L141" s="44" t="n"/>
      <c r="M141" s="45" t="n"/>
      <c r="N141" s="45" t="n"/>
      <c r="O141" s="45" t="n"/>
      <c r="P141" s="46">
        <f>IF(A141="","",IFERROR(M141+SUMIFS('Transactions'!$L$6:$L$505,'Transactions'!$C$6:$C$505,A141),""))</f>
        <v/>
      </c>
      <c r="Q141" s="47">
        <f>IF(A141="","",IFERROR(P141*L141,0))</f>
        <v/>
      </c>
      <c r="R141" s="19">
        <f>IF(A141="","",IF(B141&lt;&gt;"Active","Inactive",IF(P141&lt;=0,"Out of Stock",IF(P141&lt;=N141,"Reorder","OK"))))</f>
        <v/>
      </c>
      <c r="S141" s="46">
        <f>IF(A141="","",IF(B141&lt;&gt;"Active",0,IF(P141&lt;=N141,MAX(O141-P141,0),0)))</f>
        <v/>
      </c>
      <c r="T141" s="47">
        <f>IF(A141="","",IFERROR(S141*L141,0))</f>
        <v/>
      </c>
      <c r="U141" s="48">
        <f>IF(A141="","",IF(COUNTIFS('Transactions'!$C$6:$C$505,A141,'Transactions'!$A$6:$A$505,"&gt;0")=0,"",IFERROR(MAXIFS('Transactions'!$A$6:$A$505,'Transactions'!$C$6:$C$505,A141),"")))</f>
        <v/>
      </c>
      <c r="V141" s="30">
        <f>IF(A141="","",IF(AND(B141="Active",OR(R141="Reorder",R141="Out of Stock")),COUNTIFS($B$6:B141,"Active",$R$6:R141,"Reorder")+COUNTIFS($B$6:B141,"Active",$R$6:R141,"Out of Stock"),""))</f>
        <v/>
      </c>
      <c r="W141" s="19">
        <f>IF(COUNTA(A141:O141)=0,"",IF(A141="","Missing Part ID",IF(COUNTIF($A$6:$A$505,A141)&gt;1,"Duplicate Part ID",IF(COUNTIF('Settings'!$F$4:$F$5,B141)=0,"Invalid Status",IF(C141="","Missing Part Name",IF(COUNTIF('Settings'!$G$4:$G$13,D141)=0,"Invalid Category",IF(COUNTIF('Settings'!$H$4:$H$9,E141)=0,"Invalid Unit",IF(L141="","Missing Unit Cost",IF(M141="","Missing Opening Quantity",IF(N141="","Missing Reorder Point",IF(O141="","Missing Target Stock",IF(O141&lt;N141,"Target Below Reorder Point",IF(P141&lt;0,"Negative On-Hand Quantity","OK")))))))))))))</f>
        <v/>
      </c>
    </row>
    <row r="142">
      <c r="A142" s="23" t="n"/>
      <c r="B142" s="23" t="n"/>
      <c r="C142" s="23" t="n"/>
      <c r="D142" s="23" t="n"/>
      <c r="E142" s="23" t="n"/>
      <c r="F142" s="23" t="n"/>
      <c r="G142" s="23" t="n"/>
      <c r="H142" s="23" t="n"/>
      <c r="I142" s="23" t="n"/>
      <c r="J142" s="23" t="n"/>
      <c r="K142" s="24" t="n"/>
      <c r="L142" s="44" t="n"/>
      <c r="M142" s="45" t="n"/>
      <c r="N142" s="45" t="n"/>
      <c r="O142" s="45" t="n"/>
      <c r="P142" s="46">
        <f>IF(A142="","",IFERROR(M142+SUMIFS('Transactions'!$L$6:$L$505,'Transactions'!$C$6:$C$505,A142),""))</f>
        <v/>
      </c>
      <c r="Q142" s="47">
        <f>IF(A142="","",IFERROR(P142*L142,0))</f>
        <v/>
      </c>
      <c r="R142" s="19">
        <f>IF(A142="","",IF(B142&lt;&gt;"Active","Inactive",IF(P142&lt;=0,"Out of Stock",IF(P142&lt;=N142,"Reorder","OK"))))</f>
        <v/>
      </c>
      <c r="S142" s="46">
        <f>IF(A142="","",IF(B142&lt;&gt;"Active",0,IF(P142&lt;=N142,MAX(O142-P142,0),0)))</f>
        <v/>
      </c>
      <c r="T142" s="47">
        <f>IF(A142="","",IFERROR(S142*L142,0))</f>
        <v/>
      </c>
      <c r="U142" s="48">
        <f>IF(A142="","",IF(COUNTIFS('Transactions'!$C$6:$C$505,A142,'Transactions'!$A$6:$A$505,"&gt;0")=0,"",IFERROR(MAXIFS('Transactions'!$A$6:$A$505,'Transactions'!$C$6:$C$505,A142),"")))</f>
        <v/>
      </c>
      <c r="V142" s="30">
        <f>IF(A142="","",IF(AND(B142="Active",OR(R142="Reorder",R142="Out of Stock")),COUNTIFS($B$6:B142,"Active",$R$6:R142,"Reorder")+COUNTIFS($B$6:B142,"Active",$R$6:R142,"Out of Stock"),""))</f>
        <v/>
      </c>
      <c r="W142" s="19">
        <f>IF(COUNTA(A142:O142)=0,"",IF(A142="","Missing Part ID",IF(COUNTIF($A$6:$A$505,A142)&gt;1,"Duplicate Part ID",IF(COUNTIF('Settings'!$F$4:$F$5,B142)=0,"Invalid Status",IF(C142="","Missing Part Name",IF(COUNTIF('Settings'!$G$4:$G$13,D142)=0,"Invalid Category",IF(COUNTIF('Settings'!$H$4:$H$9,E142)=0,"Invalid Unit",IF(L142="","Missing Unit Cost",IF(M142="","Missing Opening Quantity",IF(N142="","Missing Reorder Point",IF(O142="","Missing Target Stock",IF(O142&lt;N142,"Target Below Reorder Point",IF(P142&lt;0,"Negative On-Hand Quantity","OK")))))))))))))</f>
        <v/>
      </c>
    </row>
    <row r="143">
      <c r="A143" s="23" t="n"/>
      <c r="B143" s="23" t="n"/>
      <c r="C143" s="23" t="n"/>
      <c r="D143" s="23" t="n"/>
      <c r="E143" s="23" t="n"/>
      <c r="F143" s="23" t="n"/>
      <c r="G143" s="23" t="n"/>
      <c r="H143" s="23" t="n"/>
      <c r="I143" s="23" t="n"/>
      <c r="J143" s="23" t="n"/>
      <c r="K143" s="24" t="n"/>
      <c r="L143" s="44" t="n"/>
      <c r="M143" s="45" t="n"/>
      <c r="N143" s="45" t="n"/>
      <c r="O143" s="45" t="n"/>
      <c r="P143" s="46">
        <f>IF(A143="","",IFERROR(M143+SUMIFS('Transactions'!$L$6:$L$505,'Transactions'!$C$6:$C$505,A143),""))</f>
        <v/>
      </c>
      <c r="Q143" s="47">
        <f>IF(A143="","",IFERROR(P143*L143,0))</f>
        <v/>
      </c>
      <c r="R143" s="19">
        <f>IF(A143="","",IF(B143&lt;&gt;"Active","Inactive",IF(P143&lt;=0,"Out of Stock",IF(P143&lt;=N143,"Reorder","OK"))))</f>
        <v/>
      </c>
      <c r="S143" s="46">
        <f>IF(A143="","",IF(B143&lt;&gt;"Active",0,IF(P143&lt;=N143,MAX(O143-P143,0),0)))</f>
        <v/>
      </c>
      <c r="T143" s="47">
        <f>IF(A143="","",IFERROR(S143*L143,0))</f>
        <v/>
      </c>
      <c r="U143" s="48">
        <f>IF(A143="","",IF(COUNTIFS('Transactions'!$C$6:$C$505,A143,'Transactions'!$A$6:$A$505,"&gt;0")=0,"",IFERROR(MAXIFS('Transactions'!$A$6:$A$505,'Transactions'!$C$6:$C$505,A143),"")))</f>
        <v/>
      </c>
      <c r="V143" s="30">
        <f>IF(A143="","",IF(AND(B143="Active",OR(R143="Reorder",R143="Out of Stock")),COUNTIFS($B$6:B143,"Active",$R$6:R143,"Reorder")+COUNTIFS($B$6:B143,"Active",$R$6:R143,"Out of Stock"),""))</f>
        <v/>
      </c>
      <c r="W143" s="19">
        <f>IF(COUNTA(A143:O143)=0,"",IF(A143="","Missing Part ID",IF(COUNTIF($A$6:$A$505,A143)&gt;1,"Duplicate Part ID",IF(COUNTIF('Settings'!$F$4:$F$5,B143)=0,"Invalid Status",IF(C143="","Missing Part Name",IF(COUNTIF('Settings'!$G$4:$G$13,D143)=0,"Invalid Category",IF(COUNTIF('Settings'!$H$4:$H$9,E143)=0,"Invalid Unit",IF(L143="","Missing Unit Cost",IF(M143="","Missing Opening Quantity",IF(N143="","Missing Reorder Point",IF(O143="","Missing Target Stock",IF(O143&lt;N143,"Target Below Reorder Point",IF(P143&lt;0,"Negative On-Hand Quantity","OK")))))))))))))</f>
        <v/>
      </c>
    </row>
    <row r="144">
      <c r="A144" s="23" t="n"/>
      <c r="B144" s="23" t="n"/>
      <c r="C144" s="23" t="n"/>
      <c r="D144" s="23" t="n"/>
      <c r="E144" s="23" t="n"/>
      <c r="F144" s="23" t="n"/>
      <c r="G144" s="23" t="n"/>
      <c r="H144" s="23" t="n"/>
      <c r="I144" s="23" t="n"/>
      <c r="J144" s="23" t="n"/>
      <c r="K144" s="24" t="n"/>
      <c r="L144" s="44" t="n"/>
      <c r="M144" s="45" t="n"/>
      <c r="N144" s="45" t="n"/>
      <c r="O144" s="45" t="n"/>
      <c r="P144" s="46">
        <f>IF(A144="","",IFERROR(M144+SUMIFS('Transactions'!$L$6:$L$505,'Transactions'!$C$6:$C$505,A144),""))</f>
        <v/>
      </c>
      <c r="Q144" s="47">
        <f>IF(A144="","",IFERROR(P144*L144,0))</f>
        <v/>
      </c>
      <c r="R144" s="19">
        <f>IF(A144="","",IF(B144&lt;&gt;"Active","Inactive",IF(P144&lt;=0,"Out of Stock",IF(P144&lt;=N144,"Reorder","OK"))))</f>
        <v/>
      </c>
      <c r="S144" s="46">
        <f>IF(A144="","",IF(B144&lt;&gt;"Active",0,IF(P144&lt;=N144,MAX(O144-P144,0),0)))</f>
        <v/>
      </c>
      <c r="T144" s="47">
        <f>IF(A144="","",IFERROR(S144*L144,0))</f>
        <v/>
      </c>
      <c r="U144" s="48">
        <f>IF(A144="","",IF(COUNTIFS('Transactions'!$C$6:$C$505,A144,'Transactions'!$A$6:$A$505,"&gt;0")=0,"",IFERROR(MAXIFS('Transactions'!$A$6:$A$505,'Transactions'!$C$6:$C$505,A144),"")))</f>
        <v/>
      </c>
      <c r="V144" s="30">
        <f>IF(A144="","",IF(AND(B144="Active",OR(R144="Reorder",R144="Out of Stock")),COUNTIFS($B$6:B144,"Active",$R$6:R144,"Reorder")+COUNTIFS($B$6:B144,"Active",$R$6:R144,"Out of Stock"),""))</f>
        <v/>
      </c>
      <c r="W144" s="19">
        <f>IF(COUNTA(A144:O144)=0,"",IF(A144="","Missing Part ID",IF(COUNTIF($A$6:$A$505,A144)&gt;1,"Duplicate Part ID",IF(COUNTIF('Settings'!$F$4:$F$5,B144)=0,"Invalid Status",IF(C144="","Missing Part Name",IF(COUNTIF('Settings'!$G$4:$G$13,D144)=0,"Invalid Category",IF(COUNTIF('Settings'!$H$4:$H$9,E144)=0,"Invalid Unit",IF(L144="","Missing Unit Cost",IF(M144="","Missing Opening Quantity",IF(N144="","Missing Reorder Point",IF(O144="","Missing Target Stock",IF(O144&lt;N144,"Target Below Reorder Point",IF(P144&lt;0,"Negative On-Hand Quantity","OK")))))))))))))</f>
        <v/>
      </c>
    </row>
    <row r="145">
      <c r="A145" s="23" t="n"/>
      <c r="B145" s="23" t="n"/>
      <c r="C145" s="23" t="n"/>
      <c r="D145" s="23" t="n"/>
      <c r="E145" s="23" t="n"/>
      <c r="F145" s="23" t="n"/>
      <c r="G145" s="23" t="n"/>
      <c r="H145" s="23" t="n"/>
      <c r="I145" s="23" t="n"/>
      <c r="J145" s="23" t="n"/>
      <c r="K145" s="24" t="n"/>
      <c r="L145" s="44" t="n"/>
      <c r="M145" s="45" t="n"/>
      <c r="N145" s="45" t="n"/>
      <c r="O145" s="45" t="n"/>
      <c r="P145" s="46">
        <f>IF(A145="","",IFERROR(M145+SUMIFS('Transactions'!$L$6:$L$505,'Transactions'!$C$6:$C$505,A145),""))</f>
        <v/>
      </c>
      <c r="Q145" s="47">
        <f>IF(A145="","",IFERROR(P145*L145,0))</f>
        <v/>
      </c>
      <c r="R145" s="19">
        <f>IF(A145="","",IF(B145&lt;&gt;"Active","Inactive",IF(P145&lt;=0,"Out of Stock",IF(P145&lt;=N145,"Reorder","OK"))))</f>
        <v/>
      </c>
      <c r="S145" s="46">
        <f>IF(A145="","",IF(B145&lt;&gt;"Active",0,IF(P145&lt;=N145,MAX(O145-P145,0),0)))</f>
        <v/>
      </c>
      <c r="T145" s="47">
        <f>IF(A145="","",IFERROR(S145*L145,0))</f>
        <v/>
      </c>
      <c r="U145" s="48">
        <f>IF(A145="","",IF(COUNTIFS('Transactions'!$C$6:$C$505,A145,'Transactions'!$A$6:$A$505,"&gt;0")=0,"",IFERROR(MAXIFS('Transactions'!$A$6:$A$505,'Transactions'!$C$6:$C$505,A145),"")))</f>
        <v/>
      </c>
      <c r="V145" s="30">
        <f>IF(A145="","",IF(AND(B145="Active",OR(R145="Reorder",R145="Out of Stock")),COUNTIFS($B$6:B145,"Active",$R$6:R145,"Reorder")+COUNTIFS($B$6:B145,"Active",$R$6:R145,"Out of Stock"),""))</f>
        <v/>
      </c>
      <c r="W145" s="19">
        <f>IF(COUNTA(A145:O145)=0,"",IF(A145="","Missing Part ID",IF(COUNTIF($A$6:$A$505,A145)&gt;1,"Duplicate Part ID",IF(COUNTIF('Settings'!$F$4:$F$5,B145)=0,"Invalid Status",IF(C145="","Missing Part Name",IF(COUNTIF('Settings'!$G$4:$G$13,D145)=0,"Invalid Category",IF(COUNTIF('Settings'!$H$4:$H$9,E145)=0,"Invalid Unit",IF(L145="","Missing Unit Cost",IF(M145="","Missing Opening Quantity",IF(N145="","Missing Reorder Point",IF(O145="","Missing Target Stock",IF(O145&lt;N145,"Target Below Reorder Point",IF(P145&lt;0,"Negative On-Hand Quantity","OK")))))))))))))</f>
        <v/>
      </c>
    </row>
    <row r="146">
      <c r="A146" s="23" t="n"/>
      <c r="B146" s="23" t="n"/>
      <c r="C146" s="23" t="n"/>
      <c r="D146" s="23" t="n"/>
      <c r="E146" s="23" t="n"/>
      <c r="F146" s="23" t="n"/>
      <c r="G146" s="23" t="n"/>
      <c r="H146" s="23" t="n"/>
      <c r="I146" s="23" t="n"/>
      <c r="J146" s="23" t="n"/>
      <c r="K146" s="24" t="n"/>
      <c r="L146" s="44" t="n"/>
      <c r="M146" s="45" t="n"/>
      <c r="N146" s="45" t="n"/>
      <c r="O146" s="45" t="n"/>
      <c r="P146" s="46">
        <f>IF(A146="","",IFERROR(M146+SUMIFS('Transactions'!$L$6:$L$505,'Transactions'!$C$6:$C$505,A146),""))</f>
        <v/>
      </c>
      <c r="Q146" s="47">
        <f>IF(A146="","",IFERROR(P146*L146,0))</f>
        <v/>
      </c>
      <c r="R146" s="19">
        <f>IF(A146="","",IF(B146&lt;&gt;"Active","Inactive",IF(P146&lt;=0,"Out of Stock",IF(P146&lt;=N146,"Reorder","OK"))))</f>
        <v/>
      </c>
      <c r="S146" s="46">
        <f>IF(A146="","",IF(B146&lt;&gt;"Active",0,IF(P146&lt;=N146,MAX(O146-P146,0),0)))</f>
        <v/>
      </c>
      <c r="T146" s="47">
        <f>IF(A146="","",IFERROR(S146*L146,0))</f>
        <v/>
      </c>
      <c r="U146" s="48">
        <f>IF(A146="","",IF(COUNTIFS('Transactions'!$C$6:$C$505,A146,'Transactions'!$A$6:$A$505,"&gt;0")=0,"",IFERROR(MAXIFS('Transactions'!$A$6:$A$505,'Transactions'!$C$6:$C$505,A146),"")))</f>
        <v/>
      </c>
      <c r="V146" s="30">
        <f>IF(A146="","",IF(AND(B146="Active",OR(R146="Reorder",R146="Out of Stock")),COUNTIFS($B$6:B146,"Active",$R$6:R146,"Reorder")+COUNTIFS($B$6:B146,"Active",$R$6:R146,"Out of Stock"),""))</f>
        <v/>
      </c>
      <c r="W146" s="19">
        <f>IF(COUNTA(A146:O146)=0,"",IF(A146="","Missing Part ID",IF(COUNTIF($A$6:$A$505,A146)&gt;1,"Duplicate Part ID",IF(COUNTIF('Settings'!$F$4:$F$5,B146)=0,"Invalid Status",IF(C146="","Missing Part Name",IF(COUNTIF('Settings'!$G$4:$G$13,D146)=0,"Invalid Category",IF(COUNTIF('Settings'!$H$4:$H$9,E146)=0,"Invalid Unit",IF(L146="","Missing Unit Cost",IF(M146="","Missing Opening Quantity",IF(N146="","Missing Reorder Point",IF(O146="","Missing Target Stock",IF(O146&lt;N146,"Target Below Reorder Point",IF(P146&lt;0,"Negative On-Hand Quantity","OK")))))))))))))</f>
        <v/>
      </c>
    </row>
    <row r="147">
      <c r="A147" s="23" t="n"/>
      <c r="B147" s="23" t="n"/>
      <c r="C147" s="23" t="n"/>
      <c r="D147" s="23" t="n"/>
      <c r="E147" s="23" t="n"/>
      <c r="F147" s="23" t="n"/>
      <c r="G147" s="23" t="n"/>
      <c r="H147" s="23" t="n"/>
      <c r="I147" s="23" t="n"/>
      <c r="J147" s="23" t="n"/>
      <c r="K147" s="24" t="n"/>
      <c r="L147" s="44" t="n"/>
      <c r="M147" s="45" t="n"/>
      <c r="N147" s="45" t="n"/>
      <c r="O147" s="45" t="n"/>
      <c r="P147" s="46">
        <f>IF(A147="","",IFERROR(M147+SUMIFS('Transactions'!$L$6:$L$505,'Transactions'!$C$6:$C$505,A147),""))</f>
        <v/>
      </c>
      <c r="Q147" s="47">
        <f>IF(A147="","",IFERROR(P147*L147,0))</f>
        <v/>
      </c>
      <c r="R147" s="19">
        <f>IF(A147="","",IF(B147&lt;&gt;"Active","Inactive",IF(P147&lt;=0,"Out of Stock",IF(P147&lt;=N147,"Reorder","OK"))))</f>
        <v/>
      </c>
      <c r="S147" s="46">
        <f>IF(A147="","",IF(B147&lt;&gt;"Active",0,IF(P147&lt;=N147,MAX(O147-P147,0),0)))</f>
        <v/>
      </c>
      <c r="T147" s="47">
        <f>IF(A147="","",IFERROR(S147*L147,0))</f>
        <v/>
      </c>
      <c r="U147" s="48">
        <f>IF(A147="","",IF(COUNTIFS('Transactions'!$C$6:$C$505,A147,'Transactions'!$A$6:$A$505,"&gt;0")=0,"",IFERROR(MAXIFS('Transactions'!$A$6:$A$505,'Transactions'!$C$6:$C$505,A147),"")))</f>
        <v/>
      </c>
      <c r="V147" s="30">
        <f>IF(A147="","",IF(AND(B147="Active",OR(R147="Reorder",R147="Out of Stock")),COUNTIFS($B$6:B147,"Active",$R$6:R147,"Reorder")+COUNTIFS($B$6:B147,"Active",$R$6:R147,"Out of Stock"),""))</f>
        <v/>
      </c>
      <c r="W147" s="19">
        <f>IF(COUNTA(A147:O147)=0,"",IF(A147="","Missing Part ID",IF(COUNTIF($A$6:$A$505,A147)&gt;1,"Duplicate Part ID",IF(COUNTIF('Settings'!$F$4:$F$5,B147)=0,"Invalid Status",IF(C147="","Missing Part Name",IF(COUNTIF('Settings'!$G$4:$G$13,D147)=0,"Invalid Category",IF(COUNTIF('Settings'!$H$4:$H$9,E147)=0,"Invalid Unit",IF(L147="","Missing Unit Cost",IF(M147="","Missing Opening Quantity",IF(N147="","Missing Reorder Point",IF(O147="","Missing Target Stock",IF(O147&lt;N147,"Target Below Reorder Point",IF(P147&lt;0,"Negative On-Hand Quantity","OK")))))))))))))</f>
        <v/>
      </c>
    </row>
    <row r="148">
      <c r="A148" s="23" t="n"/>
      <c r="B148" s="23" t="n"/>
      <c r="C148" s="23" t="n"/>
      <c r="D148" s="23" t="n"/>
      <c r="E148" s="23" t="n"/>
      <c r="F148" s="23" t="n"/>
      <c r="G148" s="23" t="n"/>
      <c r="H148" s="23" t="n"/>
      <c r="I148" s="23" t="n"/>
      <c r="J148" s="23" t="n"/>
      <c r="K148" s="24" t="n"/>
      <c r="L148" s="44" t="n"/>
      <c r="M148" s="45" t="n"/>
      <c r="N148" s="45" t="n"/>
      <c r="O148" s="45" t="n"/>
      <c r="P148" s="46">
        <f>IF(A148="","",IFERROR(M148+SUMIFS('Transactions'!$L$6:$L$505,'Transactions'!$C$6:$C$505,A148),""))</f>
        <v/>
      </c>
      <c r="Q148" s="47">
        <f>IF(A148="","",IFERROR(P148*L148,0))</f>
        <v/>
      </c>
      <c r="R148" s="19">
        <f>IF(A148="","",IF(B148&lt;&gt;"Active","Inactive",IF(P148&lt;=0,"Out of Stock",IF(P148&lt;=N148,"Reorder","OK"))))</f>
        <v/>
      </c>
      <c r="S148" s="46">
        <f>IF(A148="","",IF(B148&lt;&gt;"Active",0,IF(P148&lt;=N148,MAX(O148-P148,0),0)))</f>
        <v/>
      </c>
      <c r="T148" s="47">
        <f>IF(A148="","",IFERROR(S148*L148,0))</f>
        <v/>
      </c>
      <c r="U148" s="48">
        <f>IF(A148="","",IF(COUNTIFS('Transactions'!$C$6:$C$505,A148,'Transactions'!$A$6:$A$505,"&gt;0")=0,"",IFERROR(MAXIFS('Transactions'!$A$6:$A$505,'Transactions'!$C$6:$C$505,A148),"")))</f>
        <v/>
      </c>
      <c r="V148" s="30">
        <f>IF(A148="","",IF(AND(B148="Active",OR(R148="Reorder",R148="Out of Stock")),COUNTIFS($B$6:B148,"Active",$R$6:R148,"Reorder")+COUNTIFS($B$6:B148,"Active",$R$6:R148,"Out of Stock"),""))</f>
        <v/>
      </c>
      <c r="W148" s="19">
        <f>IF(COUNTA(A148:O148)=0,"",IF(A148="","Missing Part ID",IF(COUNTIF($A$6:$A$505,A148)&gt;1,"Duplicate Part ID",IF(COUNTIF('Settings'!$F$4:$F$5,B148)=0,"Invalid Status",IF(C148="","Missing Part Name",IF(COUNTIF('Settings'!$G$4:$G$13,D148)=0,"Invalid Category",IF(COUNTIF('Settings'!$H$4:$H$9,E148)=0,"Invalid Unit",IF(L148="","Missing Unit Cost",IF(M148="","Missing Opening Quantity",IF(N148="","Missing Reorder Point",IF(O148="","Missing Target Stock",IF(O148&lt;N148,"Target Below Reorder Point",IF(P148&lt;0,"Negative On-Hand Quantity","OK")))))))))))))</f>
        <v/>
      </c>
    </row>
    <row r="149">
      <c r="A149" s="23" t="n"/>
      <c r="B149" s="23" t="n"/>
      <c r="C149" s="23" t="n"/>
      <c r="D149" s="23" t="n"/>
      <c r="E149" s="23" t="n"/>
      <c r="F149" s="23" t="n"/>
      <c r="G149" s="23" t="n"/>
      <c r="H149" s="23" t="n"/>
      <c r="I149" s="23" t="n"/>
      <c r="J149" s="23" t="n"/>
      <c r="K149" s="24" t="n"/>
      <c r="L149" s="44" t="n"/>
      <c r="M149" s="45" t="n"/>
      <c r="N149" s="45" t="n"/>
      <c r="O149" s="45" t="n"/>
      <c r="P149" s="46">
        <f>IF(A149="","",IFERROR(M149+SUMIFS('Transactions'!$L$6:$L$505,'Transactions'!$C$6:$C$505,A149),""))</f>
        <v/>
      </c>
      <c r="Q149" s="47">
        <f>IF(A149="","",IFERROR(P149*L149,0))</f>
        <v/>
      </c>
      <c r="R149" s="19">
        <f>IF(A149="","",IF(B149&lt;&gt;"Active","Inactive",IF(P149&lt;=0,"Out of Stock",IF(P149&lt;=N149,"Reorder","OK"))))</f>
        <v/>
      </c>
      <c r="S149" s="46">
        <f>IF(A149="","",IF(B149&lt;&gt;"Active",0,IF(P149&lt;=N149,MAX(O149-P149,0),0)))</f>
        <v/>
      </c>
      <c r="T149" s="47">
        <f>IF(A149="","",IFERROR(S149*L149,0))</f>
        <v/>
      </c>
      <c r="U149" s="48">
        <f>IF(A149="","",IF(COUNTIFS('Transactions'!$C$6:$C$505,A149,'Transactions'!$A$6:$A$505,"&gt;0")=0,"",IFERROR(MAXIFS('Transactions'!$A$6:$A$505,'Transactions'!$C$6:$C$505,A149),"")))</f>
        <v/>
      </c>
      <c r="V149" s="30">
        <f>IF(A149="","",IF(AND(B149="Active",OR(R149="Reorder",R149="Out of Stock")),COUNTIFS($B$6:B149,"Active",$R$6:R149,"Reorder")+COUNTIFS($B$6:B149,"Active",$R$6:R149,"Out of Stock"),""))</f>
        <v/>
      </c>
      <c r="W149" s="19">
        <f>IF(COUNTA(A149:O149)=0,"",IF(A149="","Missing Part ID",IF(COUNTIF($A$6:$A$505,A149)&gt;1,"Duplicate Part ID",IF(COUNTIF('Settings'!$F$4:$F$5,B149)=0,"Invalid Status",IF(C149="","Missing Part Name",IF(COUNTIF('Settings'!$G$4:$G$13,D149)=0,"Invalid Category",IF(COUNTIF('Settings'!$H$4:$H$9,E149)=0,"Invalid Unit",IF(L149="","Missing Unit Cost",IF(M149="","Missing Opening Quantity",IF(N149="","Missing Reorder Point",IF(O149="","Missing Target Stock",IF(O149&lt;N149,"Target Below Reorder Point",IF(P149&lt;0,"Negative On-Hand Quantity","OK")))))))))))))</f>
        <v/>
      </c>
    </row>
    <row r="150">
      <c r="A150" s="23" t="n"/>
      <c r="B150" s="23" t="n"/>
      <c r="C150" s="23" t="n"/>
      <c r="D150" s="23" t="n"/>
      <c r="E150" s="23" t="n"/>
      <c r="F150" s="23" t="n"/>
      <c r="G150" s="23" t="n"/>
      <c r="H150" s="23" t="n"/>
      <c r="I150" s="23" t="n"/>
      <c r="J150" s="23" t="n"/>
      <c r="K150" s="24" t="n"/>
      <c r="L150" s="44" t="n"/>
      <c r="M150" s="45" t="n"/>
      <c r="N150" s="45" t="n"/>
      <c r="O150" s="45" t="n"/>
      <c r="P150" s="46">
        <f>IF(A150="","",IFERROR(M150+SUMIFS('Transactions'!$L$6:$L$505,'Transactions'!$C$6:$C$505,A150),""))</f>
        <v/>
      </c>
      <c r="Q150" s="47">
        <f>IF(A150="","",IFERROR(P150*L150,0))</f>
        <v/>
      </c>
      <c r="R150" s="19">
        <f>IF(A150="","",IF(B150&lt;&gt;"Active","Inactive",IF(P150&lt;=0,"Out of Stock",IF(P150&lt;=N150,"Reorder","OK"))))</f>
        <v/>
      </c>
      <c r="S150" s="46">
        <f>IF(A150="","",IF(B150&lt;&gt;"Active",0,IF(P150&lt;=N150,MAX(O150-P150,0),0)))</f>
        <v/>
      </c>
      <c r="T150" s="47">
        <f>IF(A150="","",IFERROR(S150*L150,0))</f>
        <v/>
      </c>
      <c r="U150" s="48">
        <f>IF(A150="","",IF(COUNTIFS('Transactions'!$C$6:$C$505,A150,'Transactions'!$A$6:$A$505,"&gt;0")=0,"",IFERROR(MAXIFS('Transactions'!$A$6:$A$505,'Transactions'!$C$6:$C$505,A150),"")))</f>
        <v/>
      </c>
      <c r="V150" s="30">
        <f>IF(A150="","",IF(AND(B150="Active",OR(R150="Reorder",R150="Out of Stock")),COUNTIFS($B$6:B150,"Active",$R$6:R150,"Reorder")+COUNTIFS($B$6:B150,"Active",$R$6:R150,"Out of Stock"),""))</f>
        <v/>
      </c>
      <c r="W150" s="19">
        <f>IF(COUNTA(A150:O150)=0,"",IF(A150="","Missing Part ID",IF(COUNTIF($A$6:$A$505,A150)&gt;1,"Duplicate Part ID",IF(COUNTIF('Settings'!$F$4:$F$5,B150)=0,"Invalid Status",IF(C150="","Missing Part Name",IF(COUNTIF('Settings'!$G$4:$G$13,D150)=0,"Invalid Category",IF(COUNTIF('Settings'!$H$4:$H$9,E150)=0,"Invalid Unit",IF(L150="","Missing Unit Cost",IF(M150="","Missing Opening Quantity",IF(N150="","Missing Reorder Point",IF(O150="","Missing Target Stock",IF(O150&lt;N150,"Target Below Reorder Point",IF(P150&lt;0,"Negative On-Hand Quantity","OK")))))))))))))</f>
        <v/>
      </c>
    </row>
    <row r="151">
      <c r="A151" s="23" t="n"/>
      <c r="B151" s="23" t="n"/>
      <c r="C151" s="23" t="n"/>
      <c r="D151" s="23" t="n"/>
      <c r="E151" s="23" t="n"/>
      <c r="F151" s="23" t="n"/>
      <c r="G151" s="23" t="n"/>
      <c r="H151" s="23" t="n"/>
      <c r="I151" s="23" t="n"/>
      <c r="J151" s="23" t="n"/>
      <c r="K151" s="24" t="n"/>
      <c r="L151" s="44" t="n"/>
      <c r="M151" s="45" t="n"/>
      <c r="N151" s="45" t="n"/>
      <c r="O151" s="45" t="n"/>
      <c r="P151" s="46">
        <f>IF(A151="","",IFERROR(M151+SUMIFS('Transactions'!$L$6:$L$505,'Transactions'!$C$6:$C$505,A151),""))</f>
        <v/>
      </c>
      <c r="Q151" s="47">
        <f>IF(A151="","",IFERROR(P151*L151,0))</f>
        <v/>
      </c>
      <c r="R151" s="19">
        <f>IF(A151="","",IF(B151&lt;&gt;"Active","Inactive",IF(P151&lt;=0,"Out of Stock",IF(P151&lt;=N151,"Reorder","OK"))))</f>
        <v/>
      </c>
      <c r="S151" s="46">
        <f>IF(A151="","",IF(B151&lt;&gt;"Active",0,IF(P151&lt;=N151,MAX(O151-P151,0),0)))</f>
        <v/>
      </c>
      <c r="T151" s="47">
        <f>IF(A151="","",IFERROR(S151*L151,0))</f>
        <v/>
      </c>
      <c r="U151" s="48">
        <f>IF(A151="","",IF(COUNTIFS('Transactions'!$C$6:$C$505,A151,'Transactions'!$A$6:$A$505,"&gt;0")=0,"",IFERROR(MAXIFS('Transactions'!$A$6:$A$505,'Transactions'!$C$6:$C$505,A151),"")))</f>
        <v/>
      </c>
      <c r="V151" s="30">
        <f>IF(A151="","",IF(AND(B151="Active",OR(R151="Reorder",R151="Out of Stock")),COUNTIFS($B$6:B151,"Active",$R$6:R151,"Reorder")+COUNTIFS($B$6:B151,"Active",$R$6:R151,"Out of Stock"),""))</f>
        <v/>
      </c>
      <c r="W151" s="19">
        <f>IF(COUNTA(A151:O151)=0,"",IF(A151="","Missing Part ID",IF(COUNTIF($A$6:$A$505,A151)&gt;1,"Duplicate Part ID",IF(COUNTIF('Settings'!$F$4:$F$5,B151)=0,"Invalid Status",IF(C151="","Missing Part Name",IF(COUNTIF('Settings'!$G$4:$G$13,D151)=0,"Invalid Category",IF(COUNTIF('Settings'!$H$4:$H$9,E151)=0,"Invalid Unit",IF(L151="","Missing Unit Cost",IF(M151="","Missing Opening Quantity",IF(N151="","Missing Reorder Point",IF(O151="","Missing Target Stock",IF(O151&lt;N151,"Target Below Reorder Point",IF(P151&lt;0,"Negative On-Hand Quantity","OK")))))))))))))</f>
        <v/>
      </c>
    </row>
    <row r="152">
      <c r="A152" s="23" t="n"/>
      <c r="B152" s="23" t="n"/>
      <c r="C152" s="23" t="n"/>
      <c r="D152" s="23" t="n"/>
      <c r="E152" s="23" t="n"/>
      <c r="F152" s="23" t="n"/>
      <c r="G152" s="23" t="n"/>
      <c r="H152" s="23" t="n"/>
      <c r="I152" s="23" t="n"/>
      <c r="J152" s="23" t="n"/>
      <c r="K152" s="24" t="n"/>
      <c r="L152" s="44" t="n"/>
      <c r="M152" s="45" t="n"/>
      <c r="N152" s="45" t="n"/>
      <c r="O152" s="45" t="n"/>
      <c r="P152" s="46">
        <f>IF(A152="","",IFERROR(M152+SUMIFS('Transactions'!$L$6:$L$505,'Transactions'!$C$6:$C$505,A152),""))</f>
        <v/>
      </c>
      <c r="Q152" s="47">
        <f>IF(A152="","",IFERROR(P152*L152,0))</f>
        <v/>
      </c>
      <c r="R152" s="19">
        <f>IF(A152="","",IF(B152&lt;&gt;"Active","Inactive",IF(P152&lt;=0,"Out of Stock",IF(P152&lt;=N152,"Reorder","OK"))))</f>
        <v/>
      </c>
      <c r="S152" s="46">
        <f>IF(A152="","",IF(B152&lt;&gt;"Active",0,IF(P152&lt;=N152,MAX(O152-P152,0),0)))</f>
        <v/>
      </c>
      <c r="T152" s="47">
        <f>IF(A152="","",IFERROR(S152*L152,0))</f>
        <v/>
      </c>
      <c r="U152" s="48">
        <f>IF(A152="","",IF(COUNTIFS('Transactions'!$C$6:$C$505,A152,'Transactions'!$A$6:$A$505,"&gt;0")=0,"",IFERROR(MAXIFS('Transactions'!$A$6:$A$505,'Transactions'!$C$6:$C$505,A152),"")))</f>
        <v/>
      </c>
      <c r="V152" s="30">
        <f>IF(A152="","",IF(AND(B152="Active",OR(R152="Reorder",R152="Out of Stock")),COUNTIFS($B$6:B152,"Active",$R$6:R152,"Reorder")+COUNTIFS($B$6:B152,"Active",$R$6:R152,"Out of Stock"),""))</f>
        <v/>
      </c>
      <c r="W152" s="19">
        <f>IF(COUNTA(A152:O152)=0,"",IF(A152="","Missing Part ID",IF(COUNTIF($A$6:$A$505,A152)&gt;1,"Duplicate Part ID",IF(COUNTIF('Settings'!$F$4:$F$5,B152)=0,"Invalid Status",IF(C152="","Missing Part Name",IF(COUNTIF('Settings'!$G$4:$G$13,D152)=0,"Invalid Category",IF(COUNTIF('Settings'!$H$4:$H$9,E152)=0,"Invalid Unit",IF(L152="","Missing Unit Cost",IF(M152="","Missing Opening Quantity",IF(N152="","Missing Reorder Point",IF(O152="","Missing Target Stock",IF(O152&lt;N152,"Target Below Reorder Point",IF(P152&lt;0,"Negative On-Hand Quantity","OK")))))))))))))</f>
        <v/>
      </c>
    </row>
    <row r="153">
      <c r="A153" s="23" t="n"/>
      <c r="B153" s="23" t="n"/>
      <c r="C153" s="23" t="n"/>
      <c r="D153" s="23" t="n"/>
      <c r="E153" s="23" t="n"/>
      <c r="F153" s="23" t="n"/>
      <c r="G153" s="23" t="n"/>
      <c r="H153" s="23" t="n"/>
      <c r="I153" s="23" t="n"/>
      <c r="J153" s="23" t="n"/>
      <c r="K153" s="24" t="n"/>
      <c r="L153" s="44" t="n"/>
      <c r="M153" s="45" t="n"/>
      <c r="N153" s="45" t="n"/>
      <c r="O153" s="45" t="n"/>
      <c r="P153" s="46">
        <f>IF(A153="","",IFERROR(M153+SUMIFS('Transactions'!$L$6:$L$505,'Transactions'!$C$6:$C$505,A153),""))</f>
        <v/>
      </c>
      <c r="Q153" s="47">
        <f>IF(A153="","",IFERROR(P153*L153,0))</f>
        <v/>
      </c>
      <c r="R153" s="19">
        <f>IF(A153="","",IF(B153&lt;&gt;"Active","Inactive",IF(P153&lt;=0,"Out of Stock",IF(P153&lt;=N153,"Reorder","OK"))))</f>
        <v/>
      </c>
      <c r="S153" s="46">
        <f>IF(A153="","",IF(B153&lt;&gt;"Active",0,IF(P153&lt;=N153,MAX(O153-P153,0),0)))</f>
        <v/>
      </c>
      <c r="T153" s="47">
        <f>IF(A153="","",IFERROR(S153*L153,0))</f>
        <v/>
      </c>
      <c r="U153" s="48">
        <f>IF(A153="","",IF(COUNTIFS('Transactions'!$C$6:$C$505,A153,'Transactions'!$A$6:$A$505,"&gt;0")=0,"",IFERROR(MAXIFS('Transactions'!$A$6:$A$505,'Transactions'!$C$6:$C$505,A153),"")))</f>
        <v/>
      </c>
      <c r="V153" s="30">
        <f>IF(A153="","",IF(AND(B153="Active",OR(R153="Reorder",R153="Out of Stock")),COUNTIFS($B$6:B153,"Active",$R$6:R153,"Reorder")+COUNTIFS($B$6:B153,"Active",$R$6:R153,"Out of Stock"),""))</f>
        <v/>
      </c>
      <c r="W153" s="19">
        <f>IF(COUNTA(A153:O153)=0,"",IF(A153="","Missing Part ID",IF(COUNTIF($A$6:$A$505,A153)&gt;1,"Duplicate Part ID",IF(COUNTIF('Settings'!$F$4:$F$5,B153)=0,"Invalid Status",IF(C153="","Missing Part Name",IF(COUNTIF('Settings'!$G$4:$G$13,D153)=0,"Invalid Category",IF(COUNTIF('Settings'!$H$4:$H$9,E153)=0,"Invalid Unit",IF(L153="","Missing Unit Cost",IF(M153="","Missing Opening Quantity",IF(N153="","Missing Reorder Point",IF(O153="","Missing Target Stock",IF(O153&lt;N153,"Target Below Reorder Point",IF(P153&lt;0,"Negative On-Hand Quantity","OK")))))))))))))</f>
        <v/>
      </c>
    </row>
    <row r="154">
      <c r="A154" s="23" t="n"/>
      <c r="B154" s="23" t="n"/>
      <c r="C154" s="23" t="n"/>
      <c r="D154" s="23" t="n"/>
      <c r="E154" s="23" t="n"/>
      <c r="F154" s="23" t="n"/>
      <c r="G154" s="23" t="n"/>
      <c r="H154" s="23" t="n"/>
      <c r="I154" s="23" t="n"/>
      <c r="J154" s="23" t="n"/>
      <c r="K154" s="24" t="n"/>
      <c r="L154" s="44" t="n"/>
      <c r="M154" s="45" t="n"/>
      <c r="N154" s="45" t="n"/>
      <c r="O154" s="45" t="n"/>
      <c r="P154" s="46">
        <f>IF(A154="","",IFERROR(M154+SUMIFS('Transactions'!$L$6:$L$505,'Transactions'!$C$6:$C$505,A154),""))</f>
        <v/>
      </c>
      <c r="Q154" s="47">
        <f>IF(A154="","",IFERROR(P154*L154,0))</f>
        <v/>
      </c>
      <c r="R154" s="19">
        <f>IF(A154="","",IF(B154&lt;&gt;"Active","Inactive",IF(P154&lt;=0,"Out of Stock",IF(P154&lt;=N154,"Reorder","OK"))))</f>
        <v/>
      </c>
      <c r="S154" s="46">
        <f>IF(A154="","",IF(B154&lt;&gt;"Active",0,IF(P154&lt;=N154,MAX(O154-P154,0),0)))</f>
        <v/>
      </c>
      <c r="T154" s="47">
        <f>IF(A154="","",IFERROR(S154*L154,0))</f>
        <v/>
      </c>
      <c r="U154" s="48">
        <f>IF(A154="","",IF(COUNTIFS('Transactions'!$C$6:$C$505,A154,'Transactions'!$A$6:$A$505,"&gt;0")=0,"",IFERROR(MAXIFS('Transactions'!$A$6:$A$505,'Transactions'!$C$6:$C$505,A154),"")))</f>
        <v/>
      </c>
      <c r="V154" s="30">
        <f>IF(A154="","",IF(AND(B154="Active",OR(R154="Reorder",R154="Out of Stock")),COUNTIFS($B$6:B154,"Active",$R$6:R154,"Reorder")+COUNTIFS($B$6:B154,"Active",$R$6:R154,"Out of Stock"),""))</f>
        <v/>
      </c>
      <c r="W154" s="19">
        <f>IF(COUNTA(A154:O154)=0,"",IF(A154="","Missing Part ID",IF(COUNTIF($A$6:$A$505,A154)&gt;1,"Duplicate Part ID",IF(COUNTIF('Settings'!$F$4:$F$5,B154)=0,"Invalid Status",IF(C154="","Missing Part Name",IF(COUNTIF('Settings'!$G$4:$G$13,D154)=0,"Invalid Category",IF(COUNTIF('Settings'!$H$4:$H$9,E154)=0,"Invalid Unit",IF(L154="","Missing Unit Cost",IF(M154="","Missing Opening Quantity",IF(N154="","Missing Reorder Point",IF(O154="","Missing Target Stock",IF(O154&lt;N154,"Target Below Reorder Point",IF(P154&lt;0,"Negative On-Hand Quantity","OK")))))))))))))</f>
        <v/>
      </c>
    </row>
    <row r="155">
      <c r="A155" s="23" t="n"/>
      <c r="B155" s="23" t="n"/>
      <c r="C155" s="23" t="n"/>
      <c r="D155" s="23" t="n"/>
      <c r="E155" s="23" t="n"/>
      <c r="F155" s="23" t="n"/>
      <c r="G155" s="23" t="n"/>
      <c r="H155" s="23" t="n"/>
      <c r="I155" s="23" t="n"/>
      <c r="J155" s="23" t="n"/>
      <c r="K155" s="24" t="n"/>
      <c r="L155" s="44" t="n"/>
      <c r="M155" s="45" t="n"/>
      <c r="N155" s="45" t="n"/>
      <c r="O155" s="45" t="n"/>
      <c r="P155" s="46">
        <f>IF(A155="","",IFERROR(M155+SUMIFS('Transactions'!$L$6:$L$505,'Transactions'!$C$6:$C$505,A155),""))</f>
        <v/>
      </c>
      <c r="Q155" s="47">
        <f>IF(A155="","",IFERROR(P155*L155,0))</f>
        <v/>
      </c>
      <c r="R155" s="19">
        <f>IF(A155="","",IF(B155&lt;&gt;"Active","Inactive",IF(P155&lt;=0,"Out of Stock",IF(P155&lt;=N155,"Reorder","OK"))))</f>
        <v/>
      </c>
      <c r="S155" s="46">
        <f>IF(A155="","",IF(B155&lt;&gt;"Active",0,IF(P155&lt;=N155,MAX(O155-P155,0),0)))</f>
        <v/>
      </c>
      <c r="T155" s="47">
        <f>IF(A155="","",IFERROR(S155*L155,0))</f>
        <v/>
      </c>
      <c r="U155" s="48">
        <f>IF(A155="","",IF(COUNTIFS('Transactions'!$C$6:$C$505,A155,'Transactions'!$A$6:$A$505,"&gt;0")=0,"",IFERROR(MAXIFS('Transactions'!$A$6:$A$505,'Transactions'!$C$6:$C$505,A155),"")))</f>
        <v/>
      </c>
      <c r="V155" s="30">
        <f>IF(A155="","",IF(AND(B155="Active",OR(R155="Reorder",R155="Out of Stock")),COUNTIFS($B$6:B155,"Active",$R$6:R155,"Reorder")+COUNTIFS($B$6:B155,"Active",$R$6:R155,"Out of Stock"),""))</f>
        <v/>
      </c>
      <c r="W155" s="19">
        <f>IF(COUNTA(A155:O155)=0,"",IF(A155="","Missing Part ID",IF(COUNTIF($A$6:$A$505,A155)&gt;1,"Duplicate Part ID",IF(COUNTIF('Settings'!$F$4:$F$5,B155)=0,"Invalid Status",IF(C155="","Missing Part Name",IF(COUNTIF('Settings'!$G$4:$G$13,D155)=0,"Invalid Category",IF(COUNTIF('Settings'!$H$4:$H$9,E155)=0,"Invalid Unit",IF(L155="","Missing Unit Cost",IF(M155="","Missing Opening Quantity",IF(N155="","Missing Reorder Point",IF(O155="","Missing Target Stock",IF(O155&lt;N155,"Target Below Reorder Point",IF(P155&lt;0,"Negative On-Hand Quantity","OK")))))))))))))</f>
        <v/>
      </c>
    </row>
    <row r="156">
      <c r="A156" s="23" t="n"/>
      <c r="B156" s="23" t="n"/>
      <c r="C156" s="23" t="n"/>
      <c r="D156" s="23" t="n"/>
      <c r="E156" s="23" t="n"/>
      <c r="F156" s="23" t="n"/>
      <c r="G156" s="23" t="n"/>
      <c r="H156" s="23" t="n"/>
      <c r="I156" s="23" t="n"/>
      <c r="J156" s="23" t="n"/>
      <c r="K156" s="24" t="n"/>
      <c r="L156" s="44" t="n"/>
      <c r="M156" s="45" t="n"/>
      <c r="N156" s="45" t="n"/>
      <c r="O156" s="45" t="n"/>
      <c r="P156" s="46">
        <f>IF(A156="","",IFERROR(M156+SUMIFS('Transactions'!$L$6:$L$505,'Transactions'!$C$6:$C$505,A156),""))</f>
        <v/>
      </c>
      <c r="Q156" s="47">
        <f>IF(A156="","",IFERROR(P156*L156,0))</f>
        <v/>
      </c>
      <c r="R156" s="19">
        <f>IF(A156="","",IF(B156&lt;&gt;"Active","Inactive",IF(P156&lt;=0,"Out of Stock",IF(P156&lt;=N156,"Reorder","OK"))))</f>
        <v/>
      </c>
      <c r="S156" s="46">
        <f>IF(A156="","",IF(B156&lt;&gt;"Active",0,IF(P156&lt;=N156,MAX(O156-P156,0),0)))</f>
        <v/>
      </c>
      <c r="T156" s="47">
        <f>IF(A156="","",IFERROR(S156*L156,0))</f>
        <v/>
      </c>
      <c r="U156" s="48">
        <f>IF(A156="","",IF(COUNTIFS('Transactions'!$C$6:$C$505,A156,'Transactions'!$A$6:$A$505,"&gt;0")=0,"",IFERROR(MAXIFS('Transactions'!$A$6:$A$505,'Transactions'!$C$6:$C$505,A156),"")))</f>
        <v/>
      </c>
      <c r="V156" s="30">
        <f>IF(A156="","",IF(AND(B156="Active",OR(R156="Reorder",R156="Out of Stock")),COUNTIFS($B$6:B156,"Active",$R$6:R156,"Reorder")+COUNTIFS($B$6:B156,"Active",$R$6:R156,"Out of Stock"),""))</f>
        <v/>
      </c>
      <c r="W156" s="19">
        <f>IF(COUNTA(A156:O156)=0,"",IF(A156="","Missing Part ID",IF(COUNTIF($A$6:$A$505,A156)&gt;1,"Duplicate Part ID",IF(COUNTIF('Settings'!$F$4:$F$5,B156)=0,"Invalid Status",IF(C156="","Missing Part Name",IF(COUNTIF('Settings'!$G$4:$G$13,D156)=0,"Invalid Category",IF(COUNTIF('Settings'!$H$4:$H$9,E156)=0,"Invalid Unit",IF(L156="","Missing Unit Cost",IF(M156="","Missing Opening Quantity",IF(N156="","Missing Reorder Point",IF(O156="","Missing Target Stock",IF(O156&lt;N156,"Target Below Reorder Point",IF(P156&lt;0,"Negative On-Hand Quantity","OK")))))))))))))</f>
        <v/>
      </c>
    </row>
    <row r="157">
      <c r="A157" s="23" t="n"/>
      <c r="B157" s="23" t="n"/>
      <c r="C157" s="23" t="n"/>
      <c r="D157" s="23" t="n"/>
      <c r="E157" s="23" t="n"/>
      <c r="F157" s="23" t="n"/>
      <c r="G157" s="23" t="n"/>
      <c r="H157" s="23" t="n"/>
      <c r="I157" s="23" t="n"/>
      <c r="J157" s="23" t="n"/>
      <c r="K157" s="24" t="n"/>
      <c r="L157" s="44" t="n"/>
      <c r="M157" s="45" t="n"/>
      <c r="N157" s="45" t="n"/>
      <c r="O157" s="45" t="n"/>
      <c r="P157" s="46">
        <f>IF(A157="","",IFERROR(M157+SUMIFS('Transactions'!$L$6:$L$505,'Transactions'!$C$6:$C$505,A157),""))</f>
        <v/>
      </c>
      <c r="Q157" s="47">
        <f>IF(A157="","",IFERROR(P157*L157,0))</f>
        <v/>
      </c>
      <c r="R157" s="19">
        <f>IF(A157="","",IF(B157&lt;&gt;"Active","Inactive",IF(P157&lt;=0,"Out of Stock",IF(P157&lt;=N157,"Reorder","OK"))))</f>
        <v/>
      </c>
      <c r="S157" s="46">
        <f>IF(A157="","",IF(B157&lt;&gt;"Active",0,IF(P157&lt;=N157,MAX(O157-P157,0),0)))</f>
        <v/>
      </c>
      <c r="T157" s="47">
        <f>IF(A157="","",IFERROR(S157*L157,0))</f>
        <v/>
      </c>
      <c r="U157" s="48">
        <f>IF(A157="","",IF(COUNTIFS('Transactions'!$C$6:$C$505,A157,'Transactions'!$A$6:$A$505,"&gt;0")=0,"",IFERROR(MAXIFS('Transactions'!$A$6:$A$505,'Transactions'!$C$6:$C$505,A157),"")))</f>
        <v/>
      </c>
      <c r="V157" s="30">
        <f>IF(A157="","",IF(AND(B157="Active",OR(R157="Reorder",R157="Out of Stock")),COUNTIFS($B$6:B157,"Active",$R$6:R157,"Reorder")+COUNTIFS($B$6:B157,"Active",$R$6:R157,"Out of Stock"),""))</f>
        <v/>
      </c>
      <c r="W157" s="19">
        <f>IF(COUNTA(A157:O157)=0,"",IF(A157="","Missing Part ID",IF(COUNTIF($A$6:$A$505,A157)&gt;1,"Duplicate Part ID",IF(COUNTIF('Settings'!$F$4:$F$5,B157)=0,"Invalid Status",IF(C157="","Missing Part Name",IF(COUNTIF('Settings'!$G$4:$G$13,D157)=0,"Invalid Category",IF(COUNTIF('Settings'!$H$4:$H$9,E157)=0,"Invalid Unit",IF(L157="","Missing Unit Cost",IF(M157="","Missing Opening Quantity",IF(N157="","Missing Reorder Point",IF(O157="","Missing Target Stock",IF(O157&lt;N157,"Target Below Reorder Point",IF(P157&lt;0,"Negative On-Hand Quantity","OK")))))))))))))</f>
        <v/>
      </c>
    </row>
    <row r="158">
      <c r="A158" s="23" t="n"/>
      <c r="B158" s="23" t="n"/>
      <c r="C158" s="23" t="n"/>
      <c r="D158" s="23" t="n"/>
      <c r="E158" s="23" t="n"/>
      <c r="F158" s="23" t="n"/>
      <c r="G158" s="23" t="n"/>
      <c r="H158" s="23" t="n"/>
      <c r="I158" s="23" t="n"/>
      <c r="J158" s="23" t="n"/>
      <c r="K158" s="24" t="n"/>
      <c r="L158" s="44" t="n"/>
      <c r="M158" s="45" t="n"/>
      <c r="N158" s="45" t="n"/>
      <c r="O158" s="45" t="n"/>
      <c r="P158" s="46">
        <f>IF(A158="","",IFERROR(M158+SUMIFS('Transactions'!$L$6:$L$505,'Transactions'!$C$6:$C$505,A158),""))</f>
        <v/>
      </c>
      <c r="Q158" s="47">
        <f>IF(A158="","",IFERROR(P158*L158,0))</f>
        <v/>
      </c>
      <c r="R158" s="19">
        <f>IF(A158="","",IF(B158&lt;&gt;"Active","Inactive",IF(P158&lt;=0,"Out of Stock",IF(P158&lt;=N158,"Reorder","OK"))))</f>
        <v/>
      </c>
      <c r="S158" s="46">
        <f>IF(A158="","",IF(B158&lt;&gt;"Active",0,IF(P158&lt;=N158,MAX(O158-P158,0),0)))</f>
        <v/>
      </c>
      <c r="T158" s="47">
        <f>IF(A158="","",IFERROR(S158*L158,0))</f>
        <v/>
      </c>
      <c r="U158" s="48">
        <f>IF(A158="","",IF(COUNTIFS('Transactions'!$C$6:$C$505,A158,'Transactions'!$A$6:$A$505,"&gt;0")=0,"",IFERROR(MAXIFS('Transactions'!$A$6:$A$505,'Transactions'!$C$6:$C$505,A158),"")))</f>
        <v/>
      </c>
      <c r="V158" s="30">
        <f>IF(A158="","",IF(AND(B158="Active",OR(R158="Reorder",R158="Out of Stock")),COUNTIFS($B$6:B158,"Active",$R$6:R158,"Reorder")+COUNTIFS($B$6:B158,"Active",$R$6:R158,"Out of Stock"),""))</f>
        <v/>
      </c>
      <c r="W158" s="19">
        <f>IF(COUNTA(A158:O158)=0,"",IF(A158="","Missing Part ID",IF(COUNTIF($A$6:$A$505,A158)&gt;1,"Duplicate Part ID",IF(COUNTIF('Settings'!$F$4:$F$5,B158)=0,"Invalid Status",IF(C158="","Missing Part Name",IF(COUNTIF('Settings'!$G$4:$G$13,D158)=0,"Invalid Category",IF(COUNTIF('Settings'!$H$4:$H$9,E158)=0,"Invalid Unit",IF(L158="","Missing Unit Cost",IF(M158="","Missing Opening Quantity",IF(N158="","Missing Reorder Point",IF(O158="","Missing Target Stock",IF(O158&lt;N158,"Target Below Reorder Point",IF(P158&lt;0,"Negative On-Hand Quantity","OK")))))))))))))</f>
        <v/>
      </c>
    </row>
    <row r="159">
      <c r="A159" s="23" t="n"/>
      <c r="B159" s="23" t="n"/>
      <c r="C159" s="23" t="n"/>
      <c r="D159" s="23" t="n"/>
      <c r="E159" s="23" t="n"/>
      <c r="F159" s="23" t="n"/>
      <c r="G159" s="23" t="n"/>
      <c r="H159" s="23" t="n"/>
      <c r="I159" s="23" t="n"/>
      <c r="J159" s="23" t="n"/>
      <c r="K159" s="24" t="n"/>
      <c r="L159" s="44" t="n"/>
      <c r="M159" s="45" t="n"/>
      <c r="N159" s="45" t="n"/>
      <c r="O159" s="45" t="n"/>
      <c r="P159" s="46">
        <f>IF(A159="","",IFERROR(M159+SUMIFS('Transactions'!$L$6:$L$505,'Transactions'!$C$6:$C$505,A159),""))</f>
        <v/>
      </c>
      <c r="Q159" s="47">
        <f>IF(A159="","",IFERROR(P159*L159,0))</f>
        <v/>
      </c>
      <c r="R159" s="19">
        <f>IF(A159="","",IF(B159&lt;&gt;"Active","Inactive",IF(P159&lt;=0,"Out of Stock",IF(P159&lt;=N159,"Reorder","OK"))))</f>
        <v/>
      </c>
      <c r="S159" s="46">
        <f>IF(A159="","",IF(B159&lt;&gt;"Active",0,IF(P159&lt;=N159,MAX(O159-P159,0),0)))</f>
        <v/>
      </c>
      <c r="T159" s="47">
        <f>IF(A159="","",IFERROR(S159*L159,0))</f>
        <v/>
      </c>
      <c r="U159" s="48">
        <f>IF(A159="","",IF(COUNTIFS('Transactions'!$C$6:$C$505,A159,'Transactions'!$A$6:$A$505,"&gt;0")=0,"",IFERROR(MAXIFS('Transactions'!$A$6:$A$505,'Transactions'!$C$6:$C$505,A159),"")))</f>
        <v/>
      </c>
      <c r="V159" s="30">
        <f>IF(A159="","",IF(AND(B159="Active",OR(R159="Reorder",R159="Out of Stock")),COUNTIFS($B$6:B159,"Active",$R$6:R159,"Reorder")+COUNTIFS($B$6:B159,"Active",$R$6:R159,"Out of Stock"),""))</f>
        <v/>
      </c>
      <c r="W159" s="19">
        <f>IF(COUNTA(A159:O159)=0,"",IF(A159="","Missing Part ID",IF(COUNTIF($A$6:$A$505,A159)&gt;1,"Duplicate Part ID",IF(COUNTIF('Settings'!$F$4:$F$5,B159)=0,"Invalid Status",IF(C159="","Missing Part Name",IF(COUNTIF('Settings'!$G$4:$G$13,D159)=0,"Invalid Category",IF(COUNTIF('Settings'!$H$4:$H$9,E159)=0,"Invalid Unit",IF(L159="","Missing Unit Cost",IF(M159="","Missing Opening Quantity",IF(N159="","Missing Reorder Point",IF(O159="","Missing Target Stock",IF(O159&lt;N159,"Target Below Reorder Point",IF(P159&lt;0,"Negative On-Hand Quantity","OK")))))))))))))</f>
        <v/>
      </c>
    </row>
    <row r="160">
      <c r="A160" s="23" t="n"/>
      <c r="B160" s="23" t="n"/>
      <c r="C160" s="23" t="n"/>
      <c r="D160" s="23" t="n"/>
      <c r="E160" s="23" t="n"/>
      <c r="F160" s="23" t="n"/>
      <c r="G160" s="23" t="n"/>
      <c r="H160" s="23" t="n"/>
      <c r="I160" s="23" t="n"/>
      <c r="J160" s="23" t="n"/>
      <c r="K160" s="24" t="n"/>
      <c r="L160" s="44" t="n"/>
      <c r="M160" s="45" t="n"/>
      <c r="N160" s="45" t="n"/>
      <c r="O160" s="45" t="n"/>
      <c r="P160" s="46">
        <f>IF(A160="","",IFERROR(M160+SUMIFS('Transactions'!$L$6:$L$505,'Transactions'!$C$6:$C$505,A160),""))</f>
        <v/>
      </c>
      <c r="Q160" s="47">
        <f>IF(A160="","",IFERROR(P160*L160,0))</f>
        <v/>
      </c>
      <c r="R160" s="19">
        <f>IF(A160="","",IF(B160&lt;&gt;"Active","Inactive",IF(P160&lt;=0,"Out of Stock",IF(P160&lt;=N160,"Reorder","OK"))))</f>
        <v/>
      </c>
      <c r="S160" s="46">
        <f>IF(A160="","",IF(B160&lt;&gt;"Active",0,IF(P160&lt;=N160,MAX(O160-P160,0),0)))</f>
        <v/>
      </c>
      <c r="T160" s="47">
        <f>IF(A160="","",IFERROR(S160*L160,0))</f>
        <v/>
      </c>
      <c r="U160" s="48">
        <f>IF(A160="","",IF(COUNTIFS('Transactions'!$C$6:$C$505,A160,'Transactions'!$A$6:$A$505,"&gt;0")=0,"",IFERROR(MAXIFS('Transactions'!$A$6:$A$505,'Transactions'!$C$6:$C$505,A160),"")))</f>
        <v/>
      </c>
      <c r="V160" s="30">
        <f>IF(A160="","",IF(AND(B160="Active",OR(R160="Reorder",R160="Out of Stock")),COUNTIFS($B$6:B160,"Active",$R$6:R160,"Reorder")+COUNTIFS($B$6:B160,"Active",$R$6:R160,"Out of Stock"),""))</f>
        <v/>
      </c>
      <c r="W160" s="19">
        <f>IF(COUNTA(A160:O160)=0,"",IF(A160="","Missing Part ID",IF(COUNTIF($A$6:$A$505,A160)&gt;1,"Duplicate Part ID",IF(COUNTIF('Settings'!$F$4:$F$5,B160)=0,"Invalid Status",IF(C160="","Missing Part Name",IF(COUNTIF('Settings'!$G$4:$G$13,D160)=0,"Invalid Category",IF(COUNTIF('Settings'!$H$4:$H$9,E160)=0,"Invalid Unit",IF(L160="","Missing Unit Cost",IF(M160="","Missing Opening Quantity",IF(N160="","Missing Reorder Point",IF(O160="","Missing Target Stock",IF(O160&lt;N160,"Target Below Reorder Point",IF(P160&lt;0,"Negative On-Hand Quantity","OK")))))))))))))</f>
        <v/>
      </c>
    </row>
    <row r="161">
      <c r="A161" s="23" t="n"/>
      <c r="B161" s="23" t="n"/>
      <c r="C161" s="23" t="n"/>
      <c r="D161" s="23" t="n"/>
      <c r="E161" s="23" t="n"/>
      <c r="F161" s="23" t="n"/>
      <c r="G161" s="23" t="n"/>
      <c r="H161" s="23" t="n"/>
      <c r="I161" s="23" t="n"/>
      <c r="J161" s="23" t="n"/>
      <c r="K161" s="24" t="n"/>
      <c r="L161" s="44" t="n"/>
      <c r="M161" s="45" t="n"/>
      <c r="N161" s="45" t="n"/>
      <c r="O161" s="45" t="n"/>
      <c r="P161" s="46">
        <f>IF(A161="","",IFERROR(M161+SUMIFS('Transactions'!$L$6:$L$505,'Transactions'!$C$6:$C$505,A161),""))</f>
        <v/>
      </c>
      <c r="Q161" s="47">
        <f>IF(A161="","",IFERROR(P161*L161,0))</f>
        <v/>
      </c>
      <c r="R161" s="19">
        <f>IF(A161="","",IF(B161&lt;&gt;"Active","Inactive",IF(P161&lt;=0,"Out of Stock",IF(P161&lt;=N161,"Reorder","OK"))))</f>
        <v/>
      </c>
      <c r="S161" s="46">
        <f>IF(A161="","",IF(B161&lt;&gt;"Active",0,IF(P161&lt;=N161,MAX(O161-P161,0),0)))</f>
        <v/>
      </c>
      <c r="T161" s="47">
        <f>IF(A161="","",IFERROR(S161*L161,0))</f>
        <v/>
      </c>
      <c r="U161" s="48">
        <f>IF(A161="","",IF(COUNTIFS('Transactions'!$C$6:$C$505,A161,'Transactions'!$A$6:$A$505,"&gt;0")=0,"",IFERROR(MAXIFS('Transactions'!$A$6:$A$505,'Transactions'!$C$6:$C$505,A161),"")))</f>
        <v/>
      </c>
      <c r="V161" s="30">
        <f>IF(A161="","",IF(AND(B161="Active",OR(R161="Reorder",R161="Out of Stock")),COUNTIFS($B$6:B161,"Active",$R$6:R161,"Reorder")+COUNTIFS($B$6:B161,"Active",$R$6:R161,"Out of Stock"),""))</f>
        <v/>
      </c>
      <c r="W161" s="19">
        <f>IF(COUNTA(A161:O161)=0,"",IF(A161="","Missing Part ID",IF(COUNTIF($A$6:$A$505,A161)&gt;1,"Duplicate Part ID",IF(COUNTIF('Settings'!$F$4:$F$5,B161)=0,"Invalid Status",IF(C161="","Missing Part Name",IF(COUNTIF('Settings'!$G$4:$G$13,D161)=0,"Invalid Category",IF(COUNTIF('Settings'!$H$4:$H$9,E161)=0,"Invalid Unit",IF(L161="","Missing Unit Cost",IF(M161="","Missing Opening Quantity",IF(N161="","Missing Reorder Point",IF(O161="","Missing Target Stock",IF(O161&lt;N161,"Target Below Reorder Point",IF(P161&lt;0,"Negative On-Hand Quantity","OK")))))))))))))</f>
        <v/>
      </c>
    </row>
    <row r="162">
      <c r="A162" s="23" t="n"/>
      <c r="B162" s="23" t="n"/>
      <c r="C162" s="23" t="n"/>
      <c r="D162" s="23" t="n"/>
      <c r="E162" s="23" t="n"/>
      <c r="F162" s="23" t="n"/>
      <c r="G162" s="23" t="n"/>
      <c r="H162" s="23" t="n"/>
      <c r="I162" s="23" t="n"/>
      <c r="J162" s="23" t="n"/>
      <c r="K162" s="24" t="n"/>
      <c r="L162" s="44" t="n"/>
      <c r="M162" s="45" t="n"/>
      <c r="N162" s="45" t="n"/>
      <c r="O162" s="45" t="n"/>
      <c r="P162" s="46">
        <f>IF(A162="","",IFERROR(M162+SUMIFS('Transactions'!$L$6:$L$505,'Transactions'!$C$6:$C$505,A162),""))</f>
        <v/>
      </c>
      <c r="Q162" s="47">
        <f>IF(A162="","",IFERROR(P162*L162,0))</f>
        <v/>
      </c>
      <c r="R162" s="19">
        <f>IF(A162="","",IF(B162&lt;&gt;"Active","Inactive",IF(P162&lt;=0,"Out of Stock",IF(P162&lt;=N162,"Reorder","OK"))))</f>
        <v/>
      </c>
      <c r="S162" s="46">
        <f>IF(A162="","",IF(B162&lt;&gt;"Active",0,IF(P162&lt;=N162,MAX(O162-P162,0),0)))</f>
        <v/>
      </c>
      <c r="T162" s="47">
        <f>IF(A162="","",IFERROR(S162*L162,0))</f>
        <v/>
      </c>
      <c r="U162" s="48">
        <f>IF(A162="","",IF(COUNTIFS('Transactions'!$C$6:$C$505,A162,'Transactions'!$A$6:$A$505,"&gt;0")=0,"",IFERROR(MAXIFS('Transactions'!$A$6:$A$505,'Transactions'!$C$6:$C$505,A162),"")))</f>
        <v/>
      </c>
      <c r="V162" s="30">
        <f>IF(A162="","",IF(AND(B162="Active",OR(R162="Reorder",R162="Out of Stock")),COUNTIFS($B$6:B162,"Active",$R$6:R162,"Reorder")+COUNTIFS($B$6:B162,"Active",$R$6:R162,"Out of Stock"),""))</f>
        <v/>
      </c>
      <c r="W162" s="19">
        <f>IF(COUNTA(A162:O162)=0,"",IF(A162="","Missing Part ID",IF(COUNTIF($A$6:$A$505,A162)&gt;1,"Duplicate Part ID",IF(COUNTIF('Settings'!$F$4:$F$5,B162)=0,"Invalid Status",IF(C162="","Missing Part Name",IF(COUNTIF('Settings'!$G$4:$G$13,D162)=0,"Invalid Category",IF(COUNTIF('Settings'!$H$4:$H$9,E162)=0,"Invalid Unit",IF(L162="","Missing Unit Cost",IF(M162="","Missing Opening Quantity",IF(N162="","Missing Reorder Point",IF(O162="","Missing Target Stock",IF(O162&lt;N162,"Target Below Reorder Point",IF(P162&lt;0,"Negative On-Hand Quantity","OK")))))))))))))</f>
        <v/>
      </c>
    </row>
    <row r="163">
      <c r="A163" s="23" t="n"/>
      <c r="B163" s="23" t="n"/>
      <c r="C163" s="23" t="n"/>
      <c r="D163" s="23" t="n"/>
      <c r="E163" s="23" t="n"/>
      <c r="F163" s="23" t="n"/>
      <c r="G163" s="23" t="n"/>
      <c r="H163" s="23" t="n"/>
      <c r="I163" s="23" t="n"/>
      <c r="J163" s="23" t="n"/>
      <c r="K163" s="24" t="n"/>
      <c r="L163" s="44" t="n"/>
      <c r="M163" s="45" t="n"/>
      <c r="N163" s="45" t="n"/>
      <c r="O163" s="45" t="n"/>
      <c r="P163" s="46">
        <f>IF(A163="","",IFERROR(M163+SUMIFS('Transactions'!$L$6:$L$505,'Transactions'!$C$6:$C$505,A163),""))</f>
        <v/>
      </c>
      <c r="Q163" s="47">
        <f>IF(A163="","",IFERROR(P163*L163,0))</f>
        <v/>
      </c>
      <c r="R163" s="19">
        <f>IF(A163="","",IF(B163&lt;&gt;"Active","Inactive",IF(P163&lt;=0,"Out of Stock",IF(P163&lt;=N163,"Reorder","OK"))))</f>
        <v/>
      </c>
      <c r="S163" s="46">
        <f>IF(A163="","",IF(B163&lt;&gt;"Active",0,IF(P163&lt;=N163,MAX(O163-P163,0),0)))</f>
        <v/>
      </c>
      <c r="T163" s="47">
        <f>IF(A163="","",IFERROR(S163*L163,0))</f>
        <v/>
      </c>
      <c r="U163" s="48">
        <f>IF(A163="","",IF(COUNTIFS('Transactions'!$C$6:$C$505,A163,'Transactions'!$A$6:$A$505,"&gt;0")=0,"",IFERROR(MAXIFS('Transactions'!$A$6:$A$505,'Transactions'!$C$6:$C$505,A163),"")))</f>
        <v/>
      </c>
      <c r="V163" s="30">
        <f>IF(A163="","",IF(AND(B163="Active",OR(R163="Reorder",R163="Out of Stock")),COUNTIFS($B$6:B163,"Active",$R$6:R163,"Reorder")+COUNTIFS($B$6:B163,"Active",$R$6:R163,"Out of Stock"),""))</f>
        <v/>
      </c>
      <c r="W163" s="19">
        <f>IF(COUNTA(A163:O163)=0,"",IF(A163="","Missing Part ID",IF(COUNTIF($A$6:$A$505,A163)&gt;1,"Duplicate Part ID",IF(COUNTIF('Settings'!$F$4:$F$5,B163)=0,"Invalid Status",IF(C163="","Missing Part Name",IF(COUNTIF('Settings'!$G$4:$G$13,D163)=0,"Invalid Category",IF(COUNTIF('Settings'!$H$4:$H$9,E163)=0,"Invalid Unit",IF(L163="","Missing Unit Cost",IF(M163="","Missing Opening Quantity",IF(N163="","Missing Reorder Point",IF(O163="","Missing Target Stock",IF(O163&lt;N163,"Target Below Reorder Point",IF(P163&lt;0,"Negative On-Hand Quantity","OK")))))))))))))</f>
        <v/>
      </c>
    </row>
    <row r="164">
      <c r="A164" s="23" t="n"/>
      <c r="B164" s="23" t="n"/>
      <c r="C164" s="23" t="n"/>
      <c r="D164" s="23" t="n"/>
      <c r="E164" s="23" t="n"/>
      <c r="F164" s="23" t="n"/>
      <c r="G164" s="23" t="n"/>
      <c r="H164" s="23" t="n"/>
      <c r="I164" s="23" t="n"/>
      <c r="J164" s="23" t="n"/>
      <c r="K164" s="24" t="n"/>
      <c r="L164" s="44" t="n"/>
      <c r="M164" s="45" t="n"/>
      <c r="N164" s="45" t="n"/>
      <c r="O164" s="45" t="n"/>
      <c r="P164" s="46">
        <f>IF(A164="","",IFERROR(M164+SUMIFS('Transactions'!$L$6:$L$505,'Transactions'!$C$6:$C$505,A164),""))</f>
        <v/>
      </c>
      <c r="Q164" s="47">
        <f>IF(A164="","",IFERROR(P164*L164,0))</f>
        <v/>
      </c>
      <c r="R164" s="19">
        <f>IF(A164="","",IF(B164&lt;&gt;"Active","Inactive",IF(P164&lt;=0,"Out of Stock",IF(P164&lt;=N164,"Reorder","OK"))))</f>
        <v/>
      </c>
      <c r="S164" s="46">
        <f>IF(A164="","",IF(B164&lt;&gt;"Active",0,IF(P164&lt;=N164,MAX(O164-P164,0),0)))</f>
        <v/>
      </c>
      <c r="T164" s="47">
        <f>IF(A164="","",IFERROR(S164*L164,0))</f>
        <v/>
      </c>
      <c r="U164" s="48">
        <f>IF(A164="","",IF(COUNTIFS('Transactions'!$C$6:$C$505,A164,'Transactions'!$A$6:$A$505,"&gt;0")=0,"",IFERROR(MAXIFS('Transactions'!$A$6:$A$505,'Transactions'!$C$6:$C$505,A164),"")))</f>
        <v/>
      </c>
      <c r="V164" s="30">
        <f>IF(A164="","",IF(AND(B164="Active",OR(R164="Reorder",R164="Out of Stock")),COUNTIFS($B$6:B164,"Active",$R$6:R164,"Reorder")+COUNTIFS($B$6:B164,"Active",$R$6:R164,"Out of Stock"),""))</f>
        <v/>
      </c>
      <c r="W164" s="19">
        <f>IF(COUNTA(A164:O164)=0,"",IF(A164="","Missing Part ID",IF(COUNTIF($A$6:$A$505,A164)&gt;1,"Duplicate Part ID",IF(COUNTIF('Settings'!$F$4:$F$5,B164)=0,"Invalid Status",IF(C164="","Missing Part Name",IF(COUNTIF('Settings'!$G$4:$G$13,D164)=0,"Invalid Category",IF(COUNTIF('Settings'!$H$4:$H$9,E164)=0,"Invalid Unit",IF(L164="","Missing Unit Cost",IF(M164="","Missing Opening Quantity",IF(N164="","Missing Reorder Point",IF(O164="","Missing Target Stock",IF(O164&lt;N164,"Target Below Reorder Point",IF(P164&lt;0,"Negative On-Hand Quantity","OK")))))))))))))</f>
        <v/>
      </c>
    </row>
    <row r="165">
      <c r="A165" s="23" t="n"/>
      <c r="B165" s="23" t="n"/>
      <c r="C165" s="23" t="n"/>
      <c r="D165" s="23" t="n"/>
      <c r="E165" s="23" t="n"/>
      <c r="F165" s="23" t="n"/>
      <c r="G165" s="23" t="n"/>
      <c r="H165" s="23" t="n"/>
      <c r="I165" s="23" t="n"/>
      <c r="J165" s="23" t="n"/>
      <c r="K165" s="24" t="n"/>
      <c r="L165" s="44" t="n"/>
      <c r="M165" s="45" t="n"/>
      <c r="N165" s="45" t="n"/>
      <c r="O165" s="45" t="n"/>
      <c r="P165" s="46">
        <f>IF(A165="","",IFERROR(M165+SUMIFS('Transactions'!$L$6:$L$505,'Transactions'!$C$6:$C$505,A165),""))</f>
        <v/>
      </c>
      <c r="Q165" s="47">
        <f>IF(A165="","",IFERROR(P165*L165,0))</f>
        <v/>
      </c>
      <c r="R165" s="19">
        <f>IF(A165="","",IF(B165&lt;&gt;"Active","Inactive",IF(P165&lt;=0,"Out of Stock",IF(P165&lt;=N165,"Reorder","OK"))))</f>
        <v/>
      </c>
      <c r="S165" s="46">
        <f>IF(A165="","",IF(B165&lt;&gt;"Active",0,IF(P165&lt;=N165,MAX(O165-P165,0),0)))</f>
        <v/>
      </c>
      <c r="T165" s="47">
        <f>IF(A165="","",IFERROR(S165*L165,0))</f>
        <v/>
      </c>
      <c r="U165" s="48">
        <f>IF(A165="","",IF(COUNTIFS('Transactions'!$C$6:$C$505,A165,'Transactions'!$A$6:$A$505,"&gt;0")=0,"",IFERROR(MAXIFS('Transactions'!$A$6:$A$505,'Transactions'!$C$6:$C$505,A165),"")))</f>
        <v/>
      </c>
      <c r="V165" s="30">
        <f>IF(A165="","",IF(AND(B165="Active",OR(R165="Reorder",R165="Out of Stock")),COUNTIFS($B$6:B165,"Active",$R$6:R165,"Reorder")+COUNTIFS($B$6:B165,"Active",$R$6:R165,"Out of Stock"),""))</f>
        <v/>
      </c>
      <c r="W165" s="19">
        <f>IF(COUNTA(A165:O165)=0,"",IF(A165="","Missing Part ID",IF(COUNTIF($A$6:$A$505,A165)&gt;1,"Duplicate Part ID",IF(COUNTIF('Settings'!$F$4:$F$5,B165)=0,"Invalid Status",IF(C165="","Missing Part Name",IF(COUNTIF('Settings'!$G$4:$G$13,D165)=0,"Invalid Category",IF(COUNTIF('Settings'!$H$4:$H$9,E165)=0,"Invalid Unit",IF(L165="","Missing Unit Cost",IF(M165="","Missing Opening Quantity",IF(N165="","Missing Reorder Point",IF(O165="","Missing Target Stock",IF(O165&lt;N165,"Target Below Reorder Point",IF(P165&lt;0,"Negative On-Hand Quantity","OK")))))))))))))</f>
        <v/>
      </c>
    </row>
    <row r="166">
      <c r="A166" s="23" t="n"/>
      <c r="B166" s="23" t="n"/>
      <c r="C166" s="23" t="n"/>
      <c r="D166" s="23" t="n"/>
      <c r="E166" s="23" t="n"/>
      <c r="F166" s="23" t="n"/>
      <c r="G166" s="23" t="n"/>
      <c r="H166" s="23" t="n"/>
      <c r="I166" s="23" t="n"/>
      <c r="J166" s="23" t="n"/>
      <c r="K166" s="24" t="n"/>
      <c r="L166" s="44" t="n"/>
      <c r="M166" s="45" t="n"/>
      <c r="N166" s="45" t="n"/>
      <c r="O166" s="45" t="n"/>
      <c r="P166" s="46">
        <f>IF(A166="","",IFERROR(M166+SUMIFS('Transactions'!$L$6:$L$505,'Transactions'!$C$6:$C$505,A166),""))</f>
        <v/>
      </c>
      <c r="Q166" s="47">
        <f>IF(A166="","",IFERROR(P166*L166,0))</f>
        <v/>
      </c>
      <c r="R166" s="19">
        <f>IF(A166="","",IF(B166&lt;&gt;"Active","Inactive",IF(P166&lt;=0,"Out of Stock",IF(P166&lt;=N166,"Reorder","OK"))))</f>
        <v/>
      </c>
      <c r="S166" s="46">
        <f>IF(A166="","",IF(B166&lt;&gt;"Active",0,IF(P166&lt;=N166,MAX(O166-P166,0),0)))</f>
        <v/>
      </c>
      <c r="T166" s="47">
        <f>IF(A166="","",IFERROR(S166*L166,0))</f>
        <v/>
      </c>
      <c r="U166" s="48">
        <f>IF(A166="","",IF(COUNTIFS('Transactions'!$C$6:$C$505,A166,'Transactions'!$A$6:$A$505,"&gt;0")=0,"",IFERROR(MAXIFS('Transactions'!$A$6:$A$505,'Transactions'!$C$6:$C$505,A166),"")))</f>
        <v/>
      </c>
      <c r="V166" s="30">
        <f>IF(A166="","",IF(AND(B166="Active",OR(R166="Reorder",R166="Out of Stock")),COUNTIFS($B$6:B166,"Active",$R$6:R166,"Reorder")+COUNTIFS($B$6:B166,"Active",$R$6:R166,"Out of Stock"),""))</f>
        <v/>
      </c>
      <c r="W166" s="19">
        <f>IF(COUNTA(A166:O166)=0,"",IF(A166="","Missing Part ID",IF(COUNTIF($A$6:$A$505,A166)&gt;1,"Duplicate Part ID",IF(COUNTIF('Settings'!$F$4:$F$5,B166)=0,"Invalid Status",IF(C166="","Missing Part Name",IF(COUNTIF('Settings'!$G$4:$G$13,D166)=0,"Invalid Category",IF(COUNTIF('Settings'!$H$4:$H$9,E166)=0,"Invalid Unit",IF(L166="","Missing Unit Cost",IF(M166="","Missing Opening Quantity",IF(N166="","Missing Reorder Point",IF(O166="","Missing Target Stock",IF(O166&lt;N166,"Target Below Reorder Point",IF(P166&lt;0,"Negative On-Hand Quantity","OK")))))))))))))</f>
        <v/>
      </c>
    </row>
    <row r="167">
      <c r="A167" s="23" t="n"/>
      <c r="B167" s="23" t="n"/>
      <c r="C167" s="23" t="n"/>
      <c r="D167" s="23" t="n"/>
      <c r="E167" s="23" t="n"/>
      <c r="F167" s="23" t="n"/>
      <c r="G167" s="23" t="n"/>
      <c r="H167" s="23" t="n"/>
      <c r="I167" s="23" t="n"/>
      <c r="J167" s="23" t="n"/>
      <c r="K167" s="24" t="n"/>
      <c r="L167" s="44" t="n"/>
      <c r="M167" s="45" t="n"/>
      <c r="N167" s="45" t="n"/>
      <c r="O167" s="45" t="n"/>
      <c r="P167" s="46">
        <f>IF(A167="","",IFERROR(M167+SUMIFS('Transactions'!$L$6:$L$505,'Transactions'!$C$6:$C$505,A167),""))</f>
        <v/>
      </c>
      <c r="Q167" s="47">
        <f>IF(A167="","",IFERROR(P167*L167,0))</f>
        <v/>
      </c>
      <c r="R167" s="19">
        <f>IF(A167="","",IF(B167&lt;&gt;"Active","Inactive",IF(P167&lt;=0,"Out of Stock",IF(P167&lt;=N167,"Reorder","OK"))))</f>
        <v/>
      </c>
      <c r="S167" s="46">
        <f>IF(A167="","",IF(B167&lt;&gt;"Active",0,IF(P167&lt;=N167,MAX(O167-P167,0),0)))</f>
        <v/>
      </c>
      <c r="T167" s="47">
        <f>IF(A167="","",IFERROR(S167*L167,0))</f>
        <v/>
      </c>
      <c r="U167" s="48">
        <f>IF(A167="","",IF(COUNTIFS('Transactions'!$C$6:$C$505,A167,'Transactions'!$A$6:$A$505,"&gt;0")=0,"",IFERROR(MAXIFS('Transactions'!$A$6:$A$505,'Transactions'!$C$6:$C$505,A167),"")))</f>
        <v/>
      </c>
      <c r="V167" s="30">
        <f>IF(A167="","",IF(AND(B167="Active",OR(R167="Reorder",R167="Out of Stock")),COUNTIFS($B$6:B167,"Active",$R$6:R167,"Reorder")+COUNTIFS($B$6:B167,"Active",$R$6:R167,"Out of Stock"),""))</f>
        <v/>
      </c>
      <c r="W167" s="19">
        <f>IF(COUNTA(A167:O167)=0,"",IF(A167="","Missing Part ID",IF(COUNTIF($A$6:$A$505,A167)&gt;1,"Duplicate Part ID",IF(COUNTIF('Settings'!$F$4:$F$5,B167)=0,"Invalid Status",IF(C167="","Missing Part Name",IF(COUNTIF('Settings'!$G$4:$G$13,D167)=0,"Invalid Category",IF(COUNTIF('Settings'!$H$4:$H$9,E167)=0,"Invalid Unit",IF(L167="","Missing Unit Cost",IF(M167="","Missing Opening Quantity",IF(N167="","Missing Reorder Point",IF(O167="","Missing Target Stock",IF(O167&lt;N167,"Target Below Reorder Point",IF(P167&lt;0,"Negative On-Hand Quantity","OK")))))))))))))</f>
        <v/>
      </c>
    </row>
    <row r="168">
      <c r="A168" s="23" t="n"/>
      <c r="B168" s="23" t="n"/>
      <c r="C168" s="23" t="n"/>
      <c r="D168" s="23" t="n"/>
      <c r="E168" s="23" t="n"/>
      <c r="F168" s="23" t="n"/>
      <c r="G168" s="23" t="n"/>
      <c r="H168" s="23" t="n"/>
      <c r="I168" s="23" t="n"/>
      <c r="J168" s="23" t="n"/>
      <c r="K168" s="24" t="n"/>
      <c r="L168" s="44" t="n"/>
      <c r="M168" s="45" t="n"/>
      <c r="N168" s="45" t="n"/>
      <c r="O168" s="45" t="n"/>
      <c r="P168" s="46">
        <f>IF(A168="","",IFERROR(M168+SUMIFS('Transactions'!$L$6:$L$505,'Transactions'!$C$6:$C$505,A168),""))</f>
        <v/>
      </c>
      <c r="Q168" s="47">
        <f>IF(A168="","",IFERROR(P168*L168,0))</f>
        <v/>
      </c>
      <c r="R168" s="19">
        <f>IF(A168="","",IF(B168&lt;&gt;"Active","Inactive",IF(P168&lt;=0,"Out of Stock",IF(P168&lt;=N168,"Reorder","OK"))))</f>
        <v/>
      </c>
      <c r="S168" s="46">
        <f>IF(A168="","",IF(B168&lt;&gt;"Active",0,IF(P168&lt;=N168,MAX(O168-P168,0),0)))</f>
        <v/>
      </c>
      <c r="T168" s="47">
        <f>IF(A168="","",IFERROR(S168*L168,0))</f>
        <v/>
      </c>
      <c r="U168" s="48">
        <f>IF(A168="","",IF(COUNTIFS('Transactions'!$C$6:$C$505,A168,'Transactions'!$A$6:$A$505,"&gt;0")=0,"",IFERROR(MAXIFS('Transactions'!$A$6:$A$505,'Transactions'!$C$6:$C$505,A168),"")))</f>
        <v/>
      </c>
      <c r="V168" s="30">
        <f>IF(A168="","",IF(AND(B168="Active",OR(R168="Reorder",R168="Out of Stock")),COUNTIFS($B$6:B168,"Active",$R$6:R168,"Reorder")+COUNTIFS($B$6:B168,"Active",$R$6:R168,"Out of Stock"),""))</f>
        <v/>
      </c>
      <c r="W168" s="19">
        <f>IF(COUNTA(A168:O168)=0,"",IF(A168="","Missing Part ID",IF(COUNTIF($A$6:$A$505,A168)&gt;1,"Duplicate Part ID",IF(COUNTIF('Settings'!$F$4:$F$5,B168)=0,"Invalid Status",IF(C168="","Missing Part Name",IF(COUNTIF('Settings'!$G$4:$G$13,D168)=0,"Invalid Category",IF(COUNTIF('Settings'!$H$4:$H$9,E168)=0,"Invalid Unit",IF(L168="","Missing Unit Cost",IF(M168="","Missing Opening Quantity",IF(N168="","Missing Reorder Point",IF(O168="","Missing Target Stock",IF(O168&lt;N168,"Target Below Reorder Point",IF(P168&lt;0,"Negative On-Hand Quantity","OK")))))))))))))</f>
        <v/>
      </c>
    </row>
    <row r="169">
      <c r="A169" s="23" t="n"/>
      <c r="B169" s="23" t="n"/>
      <c r="C169" s="23" t="n"/>
      <c r="D169" s="23" t="n"/>
      <c r="E169" s="23" t="n"/>
      <c r="F169" s="23" t="n"/>
      <c r="G169" s="23" t="n"/>
      <c r="H169" s="23" t="n"/>
      <c r="I169" s="23" t="n"/>
      <c r="J169" s="23" t="n"/>
      <c r="K169" s="24" t="n"/>
      <c r="L169" s="44" t="n"/>
      <c r="M169" s="45" t="n"/>
      <c r="N169" s="45" t="n"/>
      <c r="O169" s="45" t="n"/>
      <c r="P169" s="46">
        <f>IF(A169="","",IFERROR(M169+SUMIFS('Transactions'!$L$6:$L$505,'Transactions'!$C$6:$C$505,A169),""))</f>
        <v/>
      </c>
      <c r="Q169" s="47">
        <f>IF(A169="","",IFERROR(P169*L169,0))</f>
        <v/>
      </c>
      <c r="R169" s="19">
        <f>IF(A169="","",IF(B169&lt;&gt;"Active","Inactive",IF(P169&lt;=0,"Out of Stock",IF(P169&lt;=N169,"Reorder","OK"))))</f>
        <v/>
      </c>
      <c r="S169" s="46">
        <f>IF(A169="","",IF(B169&lt;&gt;"Active",0,IF(P169&lt;=N169,MAX(O169-P169,0),0)))</f>
        <v/>
      </c>
      <c r="T169" s="47">
        <f>IF(A169="","",IFERROR(S169*L169,0))</f>
        <v/>
      </c>
      <c r="U169" s="48">
        <f>IF(A169="","",IF(COUNTIFS('Transactions'!$C$6:$C$505,A169,'Transactions'!$A$6:$A$505,"&gt;0")=0,"",IFERROR(MAXIFS('Transactions'!$A$6:$A$505,'Transactions'!$C$6:$C$505,A169),"")))</f>
        <v/>
      </c>
      <c r="V169" s="30">
        <f>IF(A169="","",IF(AND(B169="Active",OR(R169="Reorder",R169="Out of Stock")),COUNTIFS($B$6:B169,"Active",$R$6:R169,"Reorder")+COUNTIFS($B$6:B169,"Active",$R$6:R169,"Out of Stock"),""))</f>
        <v/>
      </c>
      <c r="W169" s="19">
        <f>IF(COUNTA(A169:O169)=0,"",IF(A169="","Missing Part ID",IF(COUNTIF($A$6:$A$505,A169)&gt;1,"Duplicate Part ID",IF(COUNTIF('Settings'!$F$4:$F$5,B169)=0,"Invalid Status",IF(C169="","Missing Part Name",IF(COUNTIF('Settings'!$G$4:$G$13,D169)=0,"Invalid Category",IF(COUNTIF('Settings'!$H$4:$H$9,E169)=0,"Invalid Unit",IF(L169="","Missing Unit Cost",IF(M169="","Missing Opening Quantity",IF(N169="","Missing Reorder Point",IF(O169="","Missing Target Stock",IF(O169&lt;N169,"Target Below Reorder Point",IF(P169&lt;0,"Negative On-Hand Quantity","OK")))))))))))))</f>
        <v/>
      </c>
    </row>
    <row r="170">
      <c r="A170" s="23" t="n"/>
      <c r="B170" s="23" t="n"/>
      <c r="C170" s="23" t="n"/>
      <c r="D170" s="23" t="n"/>
      <c r="E170" s="23" t="n"/>
      <c r="F170" s="23" t="n"/>
      <c r="G170" s="23" t="n"/>
      <c r="H170" s="23" t="n"/>
      <c r="I170" s="23" t="n"/>
      <c r="J170" s="23" t="n"/>
      <c r="K170" s="24" t="n"/>
      <c r="L170" s="44" t="n"/>
      <c r="M170" s="45" t="n"/>
      <c r="N170" s="45" t="n"/>
      <c r="O170" s="45" t="n"/>
      <c r="P170" s="46">
        <f>IF(A170="","",IFERROR(M170+SUMIFS('Transactions'!$L$6:$L$505,'Transactions'!$C$6:$C$505,A170),""))</f>
        <v/>
      </c>
      <c r="Q170" s="47">
        <f>IF(A170="","",IFERROR(P170*L170,0))</f>
        <v/>
      </c>
      <c r="R170" s="19">
        <f>IF(A170="","",IF(B170&lt;&gt;"Active","Inactive",IF(P170&lt;=0,"Out of Stock",IF(P170&lt;=N170,"Reorder","OK"))))</f>
        <v/>
      </c>
      <c r="S170" s="46">
        <f>IF(A170="","",IF(B170&lt;&gt;"Active",0,IF(P170&lt;=N170,MAX(O170-P170,0),0)))</f>
        <v/>
      </c>
      <c r="T170" s="47">
        <f>IF(A170="","",IFERROR(S170*L170,0))</f>
        <v/>
      </c>
      <c r="U170" s="48">
        <f>IF(A170="","",IF(COUNTIFS('Transactions'!$C$6:$C$505,A170,'Transactions'!$A$6:$A$505,"&gt;0")=0,"",IFERROR(MAXIFS('Transactions'!$A$6:$A$505,'Transactions'!$C$6:$C$505,A170),"")))</f>
        <v/>
      </c>
      <c r="V170" s="30">
        <f>IF(A170="","",IF(AND(B170="Active",OR(R170="Reorder",R170="Out of Stock")),COUNTIFS($B$6:B170,"Active",$R$6:R170,"Reorder")+COUNTIFS($B$6:B170,"Active",$R$6:R170,"Out of Stock"),""))</f>
        <v/>
      </c>
      <c r="W170" s="19">
        <f>IF(COUNTA(A170:O170)=0,"",IF(A170="","Missing Part ID",IF(COUNTIF($A$6:$A$505,A170)&gt;1,"Duplicate Part ID",IF(COUNTIF('Settings'!$F$4:$F$5,B170)=0,"Invalid Status",IF(C170="","Missing Part Name",IF(COUNTIF('Settings'!$G$4:$G$13,D170)=0,"Invalid Category",IF(COUNTIF('Settings'!$H$4:$H$9,E170)=0,"Invalid Unit",IF(L170="","Missing Unit Cost",IF(M170="","Missing Opening Quantity",IF(N170="","Missing Reorder Point",IF(O170="","Missing Target Stock",IF(O170&lt;N170,"Target Below Reorder Point",IF(P170&lt;0,"Negative On-Hand Quantity","OK")))))))))))))</f>
        <v/>
      </c>
    </row>
    <row r="171">
      <c r="A171" s="23" t="n"/>
      <c r="B171" s="23" t="n"/>
      <c r="C171" s="23" t="n"/>
      <c r="D171" s="23" t="n"/>
      <c r="E171" s="23" t="n"/>
      <c r="F171" s="23" t="n"/>
      <c r="G171" s="23" t="n"/>
      <c r="H171" s="23" t="n"/>
      <c r="I171" s="23" t="n"/>
      <c r="J171" s="23" t="n"/>
      <c r="K171" s="24" t="n"/>
      <c r="L171" s="44" t="n"/>
      <c r="M171" s="45" t="n"/>
      <c r="N171" s="45" t="n"/>
      <c r="O171" s="45" t="n"/>
      <c r="P171" s="46">
        <f>IF(A171="","",IFERROR(M171+SUMIFS('Transactions'!$L$6:$L$505,'Transactions'!$C$6:$C$505,A171),""))</f>
        <v/>
      </c>
      <c r="Q171" s="47">
        <f>IF(A171="","",IFERROR(P171*L171,0))</f>
        <v/>
      </c>
      <c r="R171" s="19">
        <f>IF(A171="","",IF(B171&lt;&gt;"Active","Inactive",IF(P171&lt;=0,"Out of Stock",IF(P171&lt;=N171,"Reorder","OK"))))</f>
        <v/>
      </c>
      <c r="S171" s="46">
        <f>IF(A171="","",IF(B171&lt;&gt;"Active",0,IF(P171&lt;=N171,MAX(O171-P171,0),0)))</f>
        <v/>
      </c>
      <c r="T171" s="47">
        <f>IF(A171="","",IFERROR(S171*L171,0))</f>
        <v/>
      </c>
      <c r="U171" s="48">
        <f>IF(A171="","",IF(COUNTIFS('Transactions'!$C$6:$C$505,A171,'Transactions'!$A$6:$A$505,"&gt;0")=0,"",IFERROR(MAXIFS('Transactions'!$A$6:$A$505,'Transactions'!$C$6:$C$505,A171),"")))</f>
        <v/>
      </c>
      <c r="V171" s="30">
        <f>IF(A171="","",IF(AND(B171="Active",OR(R171="Reorder",R171="Out of Stock")),COUNTIFS($B$6:B171,"Active",$R$6:R171,"Reorder")+COUNTIFS($B$6:B171,"Active",$R$6:R171,"Out of Stock"),""))</f>
        <v/>
      </c>
      <c r="W171" s="19">
        <f>IF(COUNTA(A171:O171)=0,"",IF(A171="","Missing Part ID",IF(COUNTIF($A$6:$A$505,A171)&gt;1,"Duplicate Part ID",IF(COUNTIF('Settings'!$F$4:$F$5,B171)=0,"Invalid Status",IF(C171="","Missing Part Name",IF(COUNTIF('Settings'!$G$4:$G$13,D171)=0,"Invalid Category",IF(COUNTIF('Settings'!$H$4:$H$9,E171)=0,"Invalid Unit",IF(L171="","Missing Unit Cost",IF(M171="","Missing Opening Quantity",IF(N171="","Missing Reorder Point",IF(O171="","Missing Target Stock",IF(O171&lt;N171,"Target Below Reorder Point",IF(P171&lt;0,"Negative On-Hand Quantity","OK")))))))))))))</f>
        <v/>
      </c>
    </row>
    <row r="172">
      <c r="A172" s="23" t="n"/>
      <c r="B172" s="23" t="n"/>
      <c r="C172" s="23" t="n"/>
      <c r="D172" s="23" t="n"/>
      <c r="E172" s="23" t="n"/>
      <c r="F172" s="23" t="n"/>
      <c r="G172" s="23" t="n"/>
      <c r="H172" s="23" t="n"/>
      <c r="I172" s="23" t="n"/>
      <c r="J172" s="23" t="n"/>
      <c r="K172" s="24" t="n"/>
      <c r="L172" s="44" t="n"/>
      <c r="M172" s="45" t="n"/>
      <c r="N172" s="45" t="n"/>
      <c r="O172" s="45" t="n"/>
      <c r="P172" s="46">
        <f>IF(A172="","",IFERROR(M172+SUMIFS('Transactions'!$L$6:$L$505,'Transactions'!$C$6:$C$505,A172),""))</f>
        <v/>
      </c>
      <c r="Q172" s="47">
        <f>IF(A172="","",IFERROR(P172*L172,0))</f>
        <v/>
      </c>
      <c r="R172" s="19">
        <f>IF(A172="","",IF(B172&lt;&gt;"Active","Inactive",IF(P172&lt;=0,"Out of Stock",IF(P172&lt;=N172,"Reorder","OK"))))</f>
        <v/>
      </c>
      <c r="S172" s="46">
        <f>IF(A172="","",IF(B172&lt;&gt;"Active",0,IF(P172&lt;=N172,MAX(O172-P172,0),0)))</f>
        <v/>
      </c>
      <c r="T172" s="47">
        <f>IF(A172="","",IFERROR(S172*L172,0))</f>
        <v/>
      </c>
      <c r="U172" s="48">
        <f>IF(A172="","",IF(COUNTIFS('Transactions'!$C$6:$C$505,A172,'Transactions'!$A$6:$A$505,"&gt;0")=0,"",IFERROR(MAXIFS('Transactions'!$A$6:$A$505,'Transactions'!$C$6:$C$505,A172),"")))</f>
        <v/>
      </c>
      <c r="V172" s="30">
        <f>IF(A172="","",IF(AND(B172="Active",OR(R172="Reorder",R172="Out of Stock")),COUNTIFS($B$6:B172,"Active",$R$6:R172,"Reorder")+COUNTIFS($B$6:B172,"Active",$R$6:R172,"Out of Stock"),""))</f>
        <v/>
      </c>
      <c r="W172" s="19">
        <f>IF(COUNTA(A172:O172)=0,"",IF(A172="","Missing Part ID",IF(COUNTIF($A$6:$A$505,A172)&gt;1,"Duplicate Part ID",IF(COUNTIF('Settings'!$F$4:$F$5,B172)=0,"Invalid Status",IF(C172="","Missing Part Name",IF(COUNTIF('Settings'!$G$4:$G$13,D172)=0,"Invalid Category",IF(COUNTIF('Settings'!$H$4:$H$9,E172)=0,"Invalid Unit",IF(L172="","Missing Unit Cost",IF(M172="","Missing Opening Quantity",IF(N172="","Missing Reorder Point",IF(O172="","Missing Target Stock",IF(O172&lt;N172,"Target Below Reorder Point",IF(P172&lt;0,"Negative On-Hand Quantity","OK")))))))))))))</f>
        <v/>
      </c>
    </row>
    <row r="173">
      <c r="A173" s="23" t="n"/>
      <c r="B173" s="23" t="n"/>
      <c r="C173" s="23" t="n"/>
      <c r="D173" s="23" t="n"/>
      <c r="E173" s="23" t="n"/>
      <c r="F173" s="23" t="n"/>
      <c r="G173" s="23" t="n"/>
      <c r="H173" s="23" t="n"/>
      <c r="I173" s="23" t="n"/>
      <c r="J173" s="23" t="n"/>
      <c r="K173" s="24" t="n"/>
      <c r="L173" s="44" t="n"/>
      <c r="M173" s="45" t="n"/>
      <c r="N173" s="45" t="n"/>
      <c r="O173" s="45" t="n"/>
      <c r="P173" s="46">
        <f>IF(A173="","",IFERROR(M173+SUMIFS('Transactions'!$L$6:$L$505,'Transactions'!$C$6:$C$505,A173),""))</f>
        <v/>
      </c>
      <c r="Q173" s="47">
        <f>IF(A173="","",IFERROR(P173*L173,0))</f>
        <v/>
      </c>
      <c r="R173" s="19">
        <f>IF(A173="","",IF(B173&lt;&gt;"Active","Inactive",IF(P173&lt;=0,"Out of Stock",IF(P173&lt;=N173,"Reorder","OK"))))</f>
        <v/>
      </c>
      <c r="S173" s="46">
        <f>IF(A173="","",IF(B173&lt;&gt;"Active",0,IF(P173&lt;=N173,MAX(O173-P173,0),0)))</f>
        <v/>
      </c>
      <c r="T173" s="47">
        <f>IF(A173="","",IFERROR(S173*L173,0))</f>
        <v/>
      </c>
      <c r="U173" s="48">
        <f>IF(A173="","",IF(COUNTIFS('Transactions'!$C$6:$C$505,A173,'Transactions'!$A$6:$A$505,"&gt;0")=0,"",IFERROR(MAXIFS('Transactions'!$A$6:$A$505,'Transactions'!$C$6:$C$505,A173),"")))</f>
        <v/>
      </c>
      <c r="V173" s="30">
        <f>IF(A173="","",IF(AND(B173="Active",OR(R173="Reorder",R173="Out of Stock")),COUNTIFS($B$6:B173,"Active",$R$6:R173,"Reorder")+COUNTIFS($B$6:B173,"Active",$R$6:R173,"Out of Stock"),""))</f>
        <v/>
      </c>
      <c r="W173" s="19">
        <f>IF(COUNTA(A173:O173)=0,"",IF(A173="","Missing Part ID",IF(COUNTIF($A$6:$A$505,A173)&gt;1,"Duplicate Part ID",IF(COUNTIF('Settings'!$F$4:$F$5,B173)=0,"Invalid Status",IF(C173="","Missing Part Name",IF(COUNTIF('Settings'!$G$4:$G$13,D173)=0,"Invalid Category",IF(COUNTIF('Settings'!$H$4:$H$9,E173)=0,"Invalid Unit",IF(L173="","Missing Unit Cost",IF(M173="","Missing Opening Quantity",IF(N173="","Missing Reorder Point",IF(O173="","Missing Target Stock",IF(O173&lt;N173,"Target Below Reorder Point",IF(P173&lt;0,"Negative On-Hand Quantity","OK")))))))))))))</f>
        <v/>
      </c>
    </row>
    <row r="174">
      <c r="A174" s="23" t="n"/>
      <c r="B174" s="23" t="n"/>
      <c r="C174" s="23" t="n"/>
      <c r="D174" s="23" t="n"/>
      <c r="E174" s="23" t="n"/>
      <c r="F174" s="23" t="n"/>
      <c r="G174" s="23" t="n"/>
      <c r="H174" s="23" t="n"/>
      <c r="I174" s="23" t="n"/>
      <c r="J174" s="23" t="n"/>
      <c r="K174" s="24" t="n"/>
      <c r="L174" s="44" t="n"/>
      <c r="M174" s="45" t="n"/>
      <c r="N174" s="45" t="n"/>
      <c r="O174" s="45" t="n"/>
      <c r="P174" s="46">
        <f>IF(A174="","",IFERROR(M174+SUMIFS('Transactions'!$L$6:$L$505,'Transactions'!$C$6:$C$505,A174),""))</f>
        <v/>
      </c>
      <c r="Q174" s="47">
        <f>IF(A174="","",IFERROR(P174*L174,0))</f>
        <v/>
      </c>
      <c r="R174" s="19">
        <f>IF(A174="","",IF(B174&lt;&gt;"Active","Inactive",IF(P174&lt;=0,"Out of Stock",IF(P174&lt;=N174,"Reorder","OK"))))</f>
        <v/>
      </c>
      <c r="S174" s="46">
        <f>IF(A174="","",IF(B174&lt;&gt;"Active",0,IF(P174&lt;=N174,MAX(O174-P174,0),0)))</f>
        <v/>
      </c>
      <c r="T174" s="47">
        <f>IF(A174="","",IFERROR(S174*L174,0))</f>
        <v/>
      </c>
      <c r="U174" s="48">
        <f>IF(A174="","",IF(COUNTIFS('Transactions'!$C$6:$C$505,A174,'Transactions'!$A$6:$A$505,"&gt;0")=0,"",IFERROR(MAXIFS('Transactions'!$A$6:$A$505,'Transactions'!$C$6:$C$505,A174),"")))</f>
        <v/>
      </c>
      <c r="V174" s="30">
        <f>IF(A174="","",IF(AND(B174="Active",OR(R174="Reorder",R174="Out of Stock")),COUNTIFS($B$6:B174,"Active",$R$6:R174,"Reorder")+COUNTIFS($B$6:B174,"Active",$R$6:R174,"Out of Stock"),""))</f>
        <v/>
      </c>
      <c r="W174" s="19">
        <f>IF(COUNTA(A174:O174)=0,"",IF(A174="","Missing Part ID",IF(COUNTIF($A$6:$A$505,A174)&gt;1,"Duplicate Part ID",IF(COUNTIF('Settings'!$F$4:$F$5,B174)=0,"Invalid Status",IF(C174="","Missing Part Name",IF(COUNTIF('Settings'!$G$4:$G$13,D174)=0,"Invalid Category",IF(COUNTIF('Settings'!$H$4:$H$9,E174)=0,"Invalid Unit",IF(L174="","Missing Unit Cost",IF(M174="","Missing Opening Quantity",IF(N174="","Missing Reorder Point",IF(O174="","Missing Target Stock",IF(O174&lt;N174,"Target Below Reorder Point",IF(P174&lt;0,"Negative On-Hand Quantity","OK")))))))))))))</f>
        <v/>
      </c>
    </row>
    <row r="175">
      <c r="A175" s="23" t="n"/>
      <c r="B175" s="23" t="n"/>
      <c r="C175" s="23" t="n"/>
      <c r="D175" s="23" t="n"/>
      <c r="E175" s="23" t="n"/>
      <c r="F175" s="23" t="n"/>
      <c r="G175" s="23" t="n"/>
      <c r="H175" s="23" t="n"/>
      <c r="I175" s="23" t="n"/>
      <c r="J175" s="23" t="n"/>
      <c r="K175" s="24" t="n"/>
      <c r="L175" s="44" t="n"/>
      <c r="M175" s="45" t="n"/>
      <c r="N175" s="45" t="n"/>
      <c r="O175" s="45" t="n"/>
      <c r="P175" s="46">
        <f>IF(A175="","",IFERROR(M175+SUMIFS('Transactions'!$L$6:$L$505,'Transactions'!$C$6:$C$505,A175),""))</f>
        <v/>
      </c>
      <c r="Q175" s="47">
        <f>IF(A175="","",IFERROR(P175*L175,0))</f>
        <v/>
      </c>
      <c r="R175" s="19">
        <f>IF(A175="","",IF(B175&lt;&gt;"Active","Inactive",IF(P175&lt;=0,"Out of Stock",IF(P175&lt;=N175,"Reorder","OK"))))</f>
        <v/>
      </c>
      <c r="S175" s="46">
        <f>IF(A175="","",IF(B175&lt;&gt;"Active",0,IF(P175&lt;=N175,MAX(O175-P175,0),0)))</f>
        <v/>
      </c>
      <c r="T175" s="47">
        <f>IF(A175="","",IFERROR(S175*L175,0))</f>
        <v/>
      </c>
      <c r="U175" s="48">
        <f>IF(A175="","",IF(COUNTIFS('Transactions'!$C$6:$C$505,A175,'Transactions'!$A$6:$A$505,"&gt;0")=0,"",IFERROR(MAXIFS('Transactions'!$A$6:$A$505,'Transactions'!$C$6:$C$505,A175),"")))</f>
        <v/>
      </c>
      <c r="V175" s="30">
        <f>IF(A175="","",IF(AND(B175="Active",OR(R175="Reorder",R175="Out of Stock")),COUNTIFS($B$6:B175,"Active",$R$6:R175,"Reorder")+COUNTIFS($B$6:B175,"Active",$R$6:R175,"Out of Stock"),""))</f>
        <v/>
      </c>
      <c r="W175" s="19">
        <f>IF(COUNTA(A175:O175)=0,"",IF(A175="","Missing Part ID",IF(COUNTIF($A$6:$A$505,A175)&gt;1,"Duplicate Part ID",IF(COUNTIF('Settings'!$F$4:$F$5,B175)=0,"Invalid Status",IF(C175="","Missing Part Name",IF(COUNTIF('Settings'!$G$4:$G$13,D175)=0,"Invalid Category",IF(COUNTIF('Settings'!$H$4:$H$9,E175)=0,"Invalid Unit",IF(L175="","Missing Unit Cost",IF(M175="","Missing Opening Quantity",IF(N175="","Missing Reorder Point",IF(O175="","Missing Target Stock",IF(O175&lt;N175,"Target Below Reorder Point",IF(P175&lt;0,"Negative On-Hand Quantity","OK")))))))))))))</f>
        <v/>
      </c>
    </row>
    <row r="176">
      <c r="A176" s="23" t="n"/>
      <c r="B176" s="23" t="n"/>
      <c r="C176" s="23" t="n"/>
      <c r="D176" s="23" t="n"/>
      <c r="E176" s="23" t="n"/>
      <c r="F176" s="23" t="n"/>
      <c r="G176" s="23" t="n"/>
      <c r="H176" s="23" t="n"/>
      <c r="I176" s="23" t="n"/>
      <c r="J176" s="23" t="n"/>
      <c r="K176" s="24" t="n"/>
      <c r="L176" s="44" t="n"/>
      <c r="M176" s="45" t="n"/>
      <c r="N176" s="45" t="n"/>
      <c r="O176" s="45" t="n"/>
      <c r="P176" s="46">
        <f>IF(A176="","",IFERROR(M176+SUMIFS('Transactions'!$L$6:$L$505,'Transactions'!$C$6:$C$505,A176),""))</f>
        <v/>
      </c>
      <c r="Q176" s="47">
        <f>IF(A176="","",IFERROR(P176*L176,0))</f>
        <v/>
      </c>
      <c r="R176" s="19">
        <f>IF(A176="","",IF(B176&lt;&gt;"Active","Inactive",IF(P176&lt;=0,"Out of Stock",IF(P176&lt;=N176,"Reorder","OK"))))</f>
        <v/>
      </c>
      <c r="S176" s="46">
        <f>IF(A176="","",IF(B176&lt;&gt;"Active",0,IF(P176&lt;=N176,MAX(O176-P176,0),0)))</f>
        <v/>
      </c>
      <c r="T176" s="47">
        <f>IF(A176="","",IFERROR(S176*L176,0))</f>
        <v/>
      </c>
      <c r="U176" s="48">
        <f>IF(A176="","",IF(COUNTIFS('Transactions'!$C$6:$C$505,A176,'Transactions'!$A$6:$A$505,"&gt;0")=0,"",IFERROR(MAXIFS('Transactions'!$A$6:$A$505,'Transactions'!$C$6:$C$505,A176),"")))</f>
        <v/>
      </c>
      <c r="V176" s="30">
        <f>IF(A176="","",IF(AND(B176="Active",OR(R176="Reorder",R176="Out of Stock")),COUNTIFS($B$6:B176,"Active",$R$6:R176,"Reorder")+COUNTIFS($B$6:B176,"Active",$R$6:R176,"Out of Stock"),""))</f>
        <v/>
      </c>
      <c r="W176" s="19">
        <f>IF(COUNTA(A176:O176)=0,"",IF(A176="","Missing Part ID",IF(COUNTIF($A$6:$A$505,A176)&gt;1,"Duplicate Part ID",IF(COUNTIF('Settings'!$F$4:$F$5,B176)=0,"Invalid Status",IF(C176="","Missing Part Name",IF(COUNTIF('Settings'!$G$4:$G$13,D176)=0,"Invalid Category",IF(COUNTIF('Settings'!$H$4:$H$9,E176)=0,"Invalid Unit",IF(L176="","Missing Unit Cost",IF(M176="","Missing Opening Quantity",IF(N176="","Missing Reorder Point",IF(O176="","Missing Target Stock",IF(O176&lt;N176,"Target Below Reorder Point",IF(P176&lt;0,"Negative On-Hand Quantity","OK")))))))))))))</f>
        <v/>
      </c>
    </row>
    <row r="177">
      <c r="A177" s="23" t="n"/>
      <c r="B177" s="23" t="n"/>
      <c r="C177" s="23" t="n"/>
      <c r="D177" s="23" t="n"/>
      <c r="E177" s="23" t="n"/>
      <c r="F177" s="23" t="n"/>
      <c r="G177" s="23" t="n"/>
      <c r="H177" s="23" t="n"/>
      <c r="I177" s="23" t="n"/>
      <c r="J177" s="23" t="n"/>
      <c r="K177" s="24" t="n"/>
      <c r="L177" s="44" t="n"/>
      <c r="M177" s="45" t="n"/>
      <c r="N177" s="45" t="n"/>
      <c r="O177" s="45" t="n"/>
      <c r="P177" s="46">
        <f>IF(A177="","",IFERROR(M177+SUMIFS('Transactions'!$L$6:$L$505,'Transactions'!$C$6:$C$505,A177),""))</f>
        <v/>
      </c>
      <c r="Q177" s="47">
        <f>IF(A177="","",IFERROR(P177*L177,0))</f>
        <v/>
      </c>
      <c r="R177" s="19">
        <f>IF(A177="","",IF(B177&lt;&gt;"Active","Inactive",IF(P177&lt;=0,"Out of Stock",IF(P177&lt;=N177,"Reorder","OK"))))</f>
        <v/>
      </c>
      <c r="S177" s="46">
        <f>IF(A177="","",IF(B177&lt;&gt;"Active",0,IF(P177&lt;=N177,MAX(O177-P177,0),0)))</f>
        <v/>
      </c>
      <c r="T177" s="47">
        <f>IF(A177="","",IFERROR(S177*L177,0))</f>
        <v/>
      </c>
      <c r="U177" s="48">
        <f>IF(A177="","",IF(COUNTIFS('Transactions'!$C$6:$C$505,A177,'Transactions'!$A$6:$A$505,"&gt;0")=0,"",IFERROR(MAXIFS('Transactions'!$A$6:$A$505,'Transactions'!$C$6:$C$505,A177),"")))</f>
        <v/>
      </c>
      <c r="V177" s="30">
        <f>IF(A177="","",IF(AND(B177="Active",OR(R177="Reorder",R177="Out of Stock")),COUNTIFS($B$6:B177,"Active",$R$6:R177,"Reorder")+COUNTIFS($B$6:B177,"Active",$R$6:R177,"Out of Stock"),""))</f>
        <v/>
      </c>
      <c r="W177" s="19">
        <f>IF(COUNTA(A177:O177)=0,"",IF(A177="","Missing Part ID",IF(COUNTIF($A$6:$A$505,A177)&gt;1,"Duplicate Part ID",IF(COUNTIF('Settings'!$F$4:$F$5,B177)=0,"Invalid Status",IF(C177="","Missing Part Name",IF(COUNTIF('Settings'!$G$4:$G$13,D177)=0,"Invalid Category",IF(COUNTIF('Settings'!$H$4:$H$9,E177)=0,"Invalid Unit",IF(L177="","Missing Unit Cost",IF(M177="","Missing Opening Quantity",IF(N177="","Missing Reorder Point",IF(O177="","Missing Target Stock",IF(O177&lt;N177,"Target Below Reorder Point",IF(P177&lt;0,"Negative On-Hand Quantity","OK")))))))))))))</f>
        <v/>
      </c>
    </row>
    <row r="178">
      <c r="A178" s="23" t="n"/>
      <c r="B178" s="23" t="n"/>
      <c r="C178" s="23" t="n"/>
      <c r="D178" s="23" t="n"/>
      <c r="E178" s="23" t="n"/>
      <c r="F178" s="23" t="n"/>
      <c r="G178" s="23" t="n"/>
      <c r="H178" s="23" t="n"/>
      <c r="I178" s="23" t="n"/>
      <c r="J178" s="23" t="n"/>
      <c r="K178" s="24" t="n"/>
      <c r="L178" s="44" t="n"/>
      <c r="M178" s="45" t="n"/>
      <c r="N178" s="45" t="n"/>
      <c r="O178" s="45" t="n"/>
      <c r="P178" s="46">
        <f>IF(A178="","",IFERROR(M178+SUMIFS('Transactions'!$L$6:$L$505,'Transactions'!$C$6:$C$505,A178),""))</f>
        <v/>
      </c>
      <c r="Q178" s="47">
        <f>IF(A178="","",IFERROR(P178*L178,0))</f>
        <v/>
      </c>
      <c r="R178" s="19">
        <f>IF(A178="","",IF(B178&lt;&gt;"Active","Inactive",IF(P178&lt;=0,"Out of Stock",IF(P178&lt;=N178,"Reorder","OK"))))</f>
        <v/>
      </c>
      <c r="S178" s="46">
        <f>IF(A178="","",IF(B178&lt;&gt;"Active",0,IF(P178&lt;=N178,MAX(O178-P178,0),0)))</f>
        <v/>
      </c>
      <c r="T178" s="47">
        <f>IF(A178="","",IFERROR(S178*L178,0))</f>
        <v/>
      </c>
      <c r="U178" s="48">
        <f>IF(A178="","",IF(COUNTIFS('Transactions'!$C$6:$C$505,A178,'Transactions'!$A$6:$A$505,"&gt;0")=0,"",IFERROR(MAXIFS('Transactions'!$A$6:$A$505,'Transactions'!$C$6:$C$505,A178),"")))</f>
        <v/>
      </c>
      <c r="V178" s="30">
        <f>IF(A178="","",IF(AND(B178="Active",OR(R178="Reorder",R178="Out of Stock")),COUNTIFS($B$6:B178,"Active",$R$6:R178,"Reorder")+COUNTIFS($B$6:B178,"Active",$R$6:R178,"Out of Stock"),""))</f>
        <v/>
      </c>
      <c r="W178" s="19">
        <f>IF(COUNTA(A178:O178)=0,"",IF(A178="","Missing Part ID",IF(COUNTIF($A$6:$A$505,A178)&gt;1,"Duplicate Part ID",IF(COUNTIF('Settings'!$F$4:$F$5,B178)=0,"Invalid Status",IF(C178="","Missing Part Name",IF(COUNTIF('Settings'!$G$4:$G$13,D178)=0,"Invalid Category",IF(COUNTIF('Settings'!$H$4:$H$9,E178)=0,"Invalid Unit",IF(L178="","Missing Unit Cost",IF(M178="","Missing Opening Quantity",IF(N178="","Missing Reorder Point",IF(O178="","Missing Target Stock",IF(O178&lt;N178,"Target Below Reorder Point",IF(P178&lt;0,"Negative On-Hand Quantity","OK")))))))))))))</f>
        <v/>
      </c>
    </row>
    <row r="179">
      <c r="A179" s="23" t="n"/>
      <c r="B179" s="23" t="n"/>
      <c r="C179" s="23" t="n"/>
      <c r="D179" s="23" t="n"/>
      <c r="E179" s="23" t="n"/>
      <c r="F179" s="23" t="n"/>
      <c r="G179" s="23" t="n"/>
      <c r="H179" s="23" t="n"/>
      <c r="I179" s="23" t="n"/>
      <c r="J179" s="23" t="n"/>
      <c r="K179" s="24" t="n"/>
      <c r="L179" s="44" t="n"/>
      <c r="M179" s="45" t="n"/>
      <c r="N179" s="45" t="n"/>
      <c r="O179" s="45" t="n"/>
      <c r="P179" s="46">
        <f>IF(A179="","",IFERROR(M179+SUMIFS('Transactions'!$L$6:$L$505,'Transactions'!$C$6:$C$505,A179),""))</f>
        <v/>
      </c>
      <c r="Q179" s="47">
        <f>IF(A179="","",IFERROR(P179*L179,0))</f>
        <v/>
      </c>
      <c r="R179" s="19">
        <f>IF(A179="","",IF(B179&lt;&gt;"Active","Inactive",IF(P179&lt;=0,"Out of Stock",IF(P179&lt;=N179,"Reorder","OK"))))</f>
        <v/>
      </c>
      <c r="S179" s="46">
        <f>IF(A179="","",IF(B179&lt;&gt;"Active",0,IF(P179&lt;=N179,MAX(O179-P179,0),0)))</f>
        <v/>
      </c>
      <c r="T179" s="47">
        <f>IF(A179="","",IFERROR(S179*L179,0))</f>
        <v/>
      </c>
      <c r="U179" s="48">
        <f>IF(A179="","",IF(COUNTIFS('Transactions'!$C$6:$C$505,A179,'Transactions'!$A$6:$A$505,"&gt;0")=0,"",IFERROR(MAXIFS('Transactions'!$A$6:$A$505,'Transactions'!$C$6:$C$505,A179),"")))</f>
        <v/>
      </c>
      <c r="V179" s="30">
        <f>IF(A179="","",IF(AND(B179="Active",OR(R179="Reorder",R179="Out of Stock")),COUNTIFS($B$6:B179,"Active",$R$6:R179,"Reorder")+COUNTIFS($B$6:B179,"Active",$R$6:R179,"Out of Stock"),""))</f>
        <v/>
      </c>
      <c r="W179" s="19">
        <f>IF(COUNTA(A179:O179)=0,"",IF(A179="","Missing Part ID",IF(COUNTIF($A$6:$A$505,A179)&gt;1,"Duplicate Part ID",IF(COUNTIF('Settings'!$F$4:$F$5,B179)=0,"Invalid Status",IF(C179="","Missing Part Name",IF(COUNTIF('Settings'!$G$4:$G$13,D179)=0,"Invalid Category",IF(COUNTIF('Settings'!$H$4:$H$9,E179)=0,"Invalid Unit",IF(L179="","Missing Unit Cost",IF(M179="","Missing Opening Quantity",IF(N179="","Missing Reorder Point",IF(O179="","Missing Target Stock",IF(O179&lt;N179,"Target Below Reorder Point",IF(P179&lt;0,"Negative On-Hand Quantity","OK")))))))))))))</f>
        <v/>
      </c>
    </row>
    <row r="180">
      <c r="A180" s="23" t="n"/>
      <c r="B180" s="23" t="n"/>
      <c r="C180" s="23" t="n"/>
      <c r="D180" s="23" t="n"/>
      <c r="E180" s="23" t="n"/>
      <c r="F180" s="23" t="n"/>
      <c r="G180" s="23" t="n"/>
      <c r="H180" s="23" t="n"/>
      <c r="I180" s="23" t="n"/>
      <c r="J180" s="23" t="n"/>
      <c r="K180" s="24" t="n"/>
      <c r="L180" s="44" t="n"/>
      <c r="M180" s="45" t="n"/>
      <c r="N180" s="45" t="n"/>
      <c r="O180" s="45" t="n"/>
      <c r="P180" s="46">
        <f>IF(A180="","",IFERROR(M180+SUMIFS('Transactions'!$L$6:$L$505,'Transactions'!$C$6:$C$505,A180),""))</f>
        <v/>
      </c>
      <c r="Q180" s="47">
        <f>IF(A180="","",IFERROR(P180*L180,0))</f>
        <v/>
      </c>
      <c r="R180" s="19">
        <f>IF(A180="","",IF(B180&lt;&gt;"Active","Inactive",IF(P180&lt;=0,"Out of Stock",IF(P180&lt;=N180,"Reorder","OK"))))</f>
        <v/>
      </c>
      <c r="S180" s="46">
        <f>IF(A180="","",IF(B180&lt;&gt;"Active",0,IF(P180&lt;=N180,MAX(O180-P180,0),0)))</f>
        <v/>
      </c>
      <c r="T180" s="47">
        <f>IF(A180="","",IFERROR(S180*L180,0))</f>
        <v/>
      </c>
      <c r="U180" s="48">
        <f>IF(A180="","",IF(COUNTIFS('Transactions'!$C$6:$C$505,A180,'Transactions'!$A$6:$A$505,"&gt;0")=0,"",IFERROR(MAXIFS('Transactions'!$A$6:$A$505,'Transactions'!$C$6:$C$505,A180),"")))</f>
        <v/>
      </c>
      <c r="V180" s="30">
        <f>IF(A180="","",IF(AND(B180="Active",OR(R180="Reorder",R180="Out of Stock")),COUNTIFS($B$6:B180,"Active",$R$6:R180,"Reorder")+COUNTIFS($B$6:B180,"Active",$R$6:R180,"Out of Stock"),""))</f>
        <v/>
      </c>
      <c r="W180" s="19">
        <f>IF(COUNTA(A180:O180)=0,"",IF(A180="","Missing Part ID",IF(COUNTIF($A$6:$A$505,A180)&gt;1,"Duplicate Part ID",IF(COUNTIF('Settings'!$F$4:$F$5,B180)=0,"Invalid Status",IF(C180="","Missing Part Name",IF(COUNTIF('Settings'!$G$4:$G$13,D180)=0,"Invalid Category",IF(COUNTIF('Settings'!$H$4:$H$9,E180)=0,"Invalid Unit",IF(L180="","Missing Unit Cost",IF(M180="","Missing Opening Quantity",IF(N180="","Missing Reorder Point",IF(O180="","Missing Target Stock",IF(O180&lt;N180,"Target Below Reorder Point",IF(P180&lt;0,"Negative On-Hand Quantity","OK")))))))))))))</f>
        <v/>
      </c>
    </row>
    <row r="181">
      <c r="A181" s="23" t="n"/>
      <c r="B181" s="23" t="n"/>
      <c r="C181" s="23" t="n"/>
      <c r="D181" s="23" t="n"/>
      <c r="E181" s="23" t="n"/>
      <c r="F181" s="23" t="n"/>
      <c r="G181" s="23" t="n"/>
      <c r="H181" s="23" t="n"/>
      <c r="I181" s="23" t="n"/>
      <c r="J181" s="23" t="n"/>
      <c r="K181" s="24" t="n"/>
      <c r="L181" s="44" t="n"/>
      <c r="M181" s="45" t="n"/>
      <c r="N181" s="45" t="n"/>
      <c r="O181" s="45" t="n"/>
      <c r="P181" s="46">
        <f>IF(A181="","",IFERROR(M181+SUMIFS('Transactions'!$L$6:$L$505,'Transactions'!$C$6:$C$505,A181),""))</f>
        <v/>
      </c>
      <c r="Q181" s="47">
        <f>IF(A181="","",IFERROR(P181*L181,0))</f>
        <v/>
      </c>
      <c r="R181" s="19">
        <f>IF(A181="","",IF(B181&lt;&gt;"Active","Inactive",IF(P181&lt;=0,"Out of Stock",IF(P181&lt;=N181,"Reorder","OK"))))</f>
        <v/>
      </c>
      <c r="S181" s="46">
        <f>IF(A181="","",IF(B181&lt;&gt;"Active",0,IF(P181&lt;=N181,MAX(O181-P181,0),0)))</f>
        <v/>
      </c>
      <c r="T181" s="47">
        <f>IF(A181="","",IFERROR(S181*L181,0))</f>
        <v/>
      </c>
      <c r="U181" s="48">
        <f>IF(A181="","",IF(COUNTIFS('Transactions'!$C$6:$C$505,A181,'Transactions'!$A$6:$A$505,"&gt;0")=0,"",IFERROR(MAXIFS('Transactions'!$A$6:$A$505,'Transactions'!$C$6:$C$505,A181),"")))</f>
        <v/>
      </c>
      <c r="V181" s="30">
        <f>IF(A181="","",IF(AND(B181="Active",OR(R181="Reorder",R181="Out of Stock")),COUNTIFS($B$6:B181,"Active",$R$6:R181,"Reorder")+COUNTIFS($B$6:B181,"Active",$R$6:R181,"Out of Stock"),""))</f>
        <v/>
      </c>
      <c r="W181" s="19">
        <f>IF(COUNTA(A181:O181)=0,"",IF(A181="","Missing Part ID",IF(COUNTIF($A$6:$A$505,A181)&gt;1,"Duplicate Part ID",IF(COUNTIF('Settings'!$F$4:$F$5,B181)=0,"Invalid Status",IF(C181="","Missing Part Name",IF(COUNTIF('Settings'!$G$4:$G$13,D181)=0,"Invalid Category",IF(COUNTIF('Settings'!$H$4:$H$9,E181)=0,"Invalid Unit",IF(L181="","Missing Unit Cost",IF(M181="","Missing Opening Quantity",IF(N181="","Missing Reorder Point",IF(O181="","Missing Target Stock",IF(O181&lt;N181,"Target Below Reorder Point",IF(P181&lt;0,"Negative On-Hand Quantity","OK")))))))))))))</f>
        <v/>
      </c>
    </row>
    <row r="182">
      <c r="A182" s="23" t="n"/>
      <c r="B182" s="23" t="n"/>
      <c r="C182" s="23" t="n"/>
      <c r="D182" s="23" t="n"/>
      <c r="E182" s="23" t="n"/>
      <c r="F182" s="23" t="n"/>
      <c r="G182" s="23" t="n"/>
      <c r="H182" s="23" t="n"/>
      <c r="I182" s="23" t="n"/>
      <c r="J182" s="23" t="n"/>
      <c r="K182" s="24" t="n"/>
      <c r="L182" s="44" t="n"/>
      <c r="M182" s="45" t="n"/>
      <c r="N182" s="45" t="n"/>
      <c r="O182" s="45" t="n"/>
      <c r="P182" s="46">
        <f>IF(A182="","",IFERROR(M182+SUMIFS('Transactions'!$L$6:$L$505,'Transactions'!$C$6:$C$505,A182),""))</f>
        <v/>
      </c>
      <c r="Q182" s="47">
        <f>IF(A182="","",IFERROR(P182*L182,0))</f>
        <v/>
      </c>
      <c r="R182" s="19">
        <f>IF(A182="","",IF(B182&lt;&gt;"Active","Inactive",IF(P182&lt;=0,"Out of Stock",IF(P182&lt;=N182,"Reorder","OK"))))</f>
        <v/>
      </c>
      <c r="S182" s="46">
        <f>IF(A182="","",IF(B182&lt;&gt;"Active",0,IF(P182&lt;=N182,MAX(O182-P182,0),0)))</f>
        <v/>
      </c>
      <c r="T182" s="47">
        <f>IF(A182="","",IFERROR(S182*L182,0))</f>
        <v/>
      </c>
      <c r="U182" s="48">
        <f>IF(A182="","",IF(COUNTIFS('Transactions'!$C$6:$C$505,A182,'Transactions'!$A$6:$A$505,"&gt;0")=0,"",IFERROR(MAXIFS('Transactions'!$A$6:$A$505,'Transactions'!$C$6:$C$505,A182),"")))</f>
        <v/>
      </c>
      <c r="V182" s="30">
        <f>IF(A182="","",IF(AND(B182="Active",OR(R182="Reorder",R182="Out of Stock")),COUNTIFS($B$6:B182,"Active",$R$6:R182,"Reorder")+COUNTIFS($B$6:B182,"Active",$R$6:R182,"Out of Stock"),""))</f>
        <v/>
      </c>
      <c r="W182" s="19">
        <f>IF(COUNTA(A182:O182)=0,"",IF(A182="","Missing Part ID",IF(COUNTIF($A$6:$A$505,A182)&gt;1,"Duplicate Part ID",IF(COUNTIF('Settings'!$F$4:$F$5,B182)=0,"Invalid Status",IF(C182="","Missing Part Name",IF(COUNTIF('Settings'!$G$4:$G$13,D182)=0,"Invalid Category",IF(COUNTIF('Settings'!$H$4:$H$9,E182)=0,"Invalid Unit",IF(L182="","Missing Unit Cost",IF(M182="","Missing Opening Quantity",IF(N182="","Missing Reorder Point",IF(O182="","Missing Target Stock",IF(O182&lt;N182,"Target Below Reorder Point",IF(P182&lt;0,"Negative On-Hand Quantity","OK")))))))))))))</f>
        <v/>
      </c>
    </row>
    <row r="183">
      <c r="A183" s="23" t="n"/>
      <c r="B183" s="23" t="n"/>
      <c r="C183" s="23" t="n"/>
      <c r="D183" s="23" t="n"/>
      <c r="E183" s="23" t="n"/>
      <c r="F183" s="23" t="n"/>
      <c r="G183" s="23" t="n"/>
      <c r="H183" s="23" t="n"/>
      <c r="I183" s="23" t="n"/>
      <c r="J183" s="23" t="n"/>
      <c r="K183" s="24" t="n"/>
      <c r="L183" s="44" t="n"/>
      <c r="M183" s="45" t="n"/>
      <c r="N183" s="45" t="n"/>
      <c r="O183" s="45" t="n"/>
      <c r="P183" s="46">
        <f>IF(A183="","",IFERROR(M183+SUMIFS('Transactions'!$L$6:$L$505,'Transactions'!$C$6:$C$505,A183),""))</f>
        <v/>
      </c>
      <c r="Q183" s="47">
        <f>IF(A183="","",IFERROR(P183*L183,0))</f>
        <v/>
      </c>
      <c r="R183" s="19">
        <f>IF(A183="","",IF(B183&lt;&gt;"Active","Inactive",IF(P183&lt;=0,"Out of Stock",IF(P183&lt;=N183,"Reorder","OK"))))</f>
        <v/>
      </c>
      <c r="S183" s="46">
        <f>IF(A183="","",IF(B183&lt;&gt;"Active",0,IF(P183&lt;=N183,MAX(O183-P183,0),0)))</f>
        <v/>
      </c>
      <c r="T183" s="47">
        <f>IF(A183="","",IFERROR(S183*L183,0))</f>
        <v/>
      </c>
      <c r="U183" s="48">
        <f>IF(A183="","",IF(COUNTIFS('Transactions'!$C$6:$C$505,A183,'Transactions'!$A$6:$A$505,"&gt;0")=0,"",IFERROR(MAXIFS('Transactions'!$A$6:$A$505,'Transactions'!$C$6:$C$505,A183),"")))</f>
        <v/>
      </c>
      <c r="V183" s="30">
        <f>IF(A183="","",IF(AND(B183="Active",OR(R183="Reorder",R183="Out of Stock")),COUNTIFS($B$6:B183,"Active",$R$6:R183,"Reorder")+COUNTIFS($B$6:B183,"Active",$R$6:R183,"Out of Stock"),""))</f>
        <v/>
      </c>
      <c r="W183" s="19">
        <f>IF(COUNTA(A183:O183)=0,"",IF(A183="","Missing Part ID",IF(COUNTIF($A$6:$A$505,A183)&gt;1,"Duplicate Part ID",IF(COUNTIF('Settings'!$F$4:$F$5,B183)=0,"Invalid Status",IF(C183="","Missing Part Name",IF(COUNTIF('Settings'!$G$4:$G$13,D183)=0,"Invalid Category",IF(COUNTIF('Settings'!$H$4:$H$9,E183)=0,"Invalid Unit",IF(L183="","Missing Unit Cost",IF(M183="","Missing Opening Quantity",IF(N183="","Missing Reorder Point",IF(O183="","Missing Target Stock",IF(O183&lt;N183,"Target Below Reorder Point",IF(P183&lt;0,"Negative On-Hand Quantity","OK")))))))))))))</f>
        <v/>
      </c>
    </row>
    <row r="184">
      <c r="A184" s="23" t="n"/>
      <c r="B184" s="23" t="n"/>
      <c r="C184" s="23" t="n"/>
      <c r="D184" s="23" t="n"/>
      <c r="E184" s="23" t="n"/>
      <c r="F184" s="23" t="n"/>
      <c r="G184" s="23" t="n"/>
      <c r="H184" s="23" t="n"/>
      <c r="I184" s="23" t="n"/>
      <c r="J184" s="23" t="n"/>
      <c r="K184" s="24" t="n"/>
      <c r="L184" s="44" t="n"/>
      <c r="M184" s="45" t="n"/>
      <c r="N184" s="45" t="n"/>
      <c r="O184" s="45" t="n"/>
      <c r="P184" s="46">
        <f>IF(A184="","",IFERROR(M184+SUMIFS('Transactions'!$L$6:$L$505,'Transactions'!$C$6:$C$505,A184),""))</f>
        <v/>
      </c>
      <c r="Q184" s="47">
        <f>IF(A184="","",IFERROR(P184*L184,0))</f>
        <v/>
      </c>
      <c r="R184" s="19">
        <f>IF(A184="","",IF(B184&lt;&gt;"Active","Inactive",IF(P184&lt;=0,"Out of Stock",IF(P184&lt;=N184,"Reorder","OK"))))</f>
        <v/>
      </c>
      <c r="S184" s="46">
        <f>IF(A184="","",IF(B184&lt;&gt;"Active",0,IF(P184&lt;=N184,MAX(O184-P184,0),0)))</f>
        <v/>
      </c>
      <c r="T184" s="47">
        <f>IF(A184="","",IFERROR(S184*L184,0))</f>
        <v/>
      </c>
      <c r="U184" s="48">
        <f>IF(A184="","",IF(COUNTIFS('Transactions'!$C$6:$C$505,A184,'Transactions'!$A$6:$A$505,"&gt;0")=0,"",IFERROR(MAXIFS('Transactions'!$A$6:$A$505,'Transactions'!$C$6:$C$505,A184),"")))</f>
        <v/>
      </c>
      <c r="V184" s="30">
        <f>IF(A184="","",IF(AND(B184="Active",OR(R184="Reorder",R184="Out of Stock")),COUNTIFS($B$6:B184,"Active",$R$6:R184,"Reorder")+COUNTIFS($B$6:B184,"Active",$R$6:R184,"Out of Stock"),""))</f>
        <v/>
      </c>
      <c r="W184" s="19">
        <f>IF(COUNTA(A184:O184)=0,"",IF(A184="","Missing Part ID",IF(COUNTIF($A$6:$A$505,A184)&gt;1,"Duplicate Part ID",IF(COUNTIF('Settings'!$F$4:$F$5,B184)=0,"Invalid Status",IF(C184="","Missing Part Name",IF(COUNTIF('Settings'!$G$4:$G$13,D184)=0,"Invalid Category",IF(COUNTIF('Settings'!$H$4:$H$9,E184)=0,"Invalid Unit",IF(L184="","Missing Unit Cost",IF(M184="","Missing Opening Quantity",IF(N184="","Missing Reorder Point",IF(O184="","Missing Target Stock",IF(O184&lt;N184,"Target Below Reorder Point",IF(P184&lt;0,"Negative On-Hand Quantity","OK")))))))))))))</f>
        <v/>
      </c>
    </row>
    <row r="185">
      <c r="A185" s="23" t="n"/>
      <c r="B185" s="23" t="n"/>
      <c r="C185" s="23" t="n"/>
      <c r="D185" s="23" t="n"/>
      <c r="E185" s="23" t="n"/>
      <c r="F185" s="23" t="n"/>
      <c r="G185" s="23" t="n"/>
      <c r="H185" s="23" t="n"/>
      <c r="I185" s="23" t="n"/>
      <c r="J185" s="23" t="n"/>
      <c r="K185" s="24" t="n"/>
      <c r="L185" s="44" t="n"/>
      <c r="M185" s="45" t="n"/>
      <c r="N185" s="45" t="n"/>
      <c r="O185" s="45" t="n"/>
      <c r="P185" s="46">
        <f>IF(A185="","",IFERROR(M185+SUMIFS('Transactions'!$L$6:$L$505,'Transactions'!$C$6:$C$505,A185),""))</f>
        <v/>
      </c>
      <c r="Q185" s="47">
        <f>IF(A185="","",IFERROR(P185*L185,0))</f>
        <v/>
      </c>
      <c r="R185" s="19">
        <f>IF(A185="","",IF(B185&lt;&gt;"Active","Inactive",IF(P185&lt;=0,"Out of Stock",IF(P185&lt;=N185,"Reorder","OK"))))</f>
        <v/>
      </c>
      <c r="S185" s="46">
        <f>IF(A185="","",IF(B185&lt;&gt;"Active",0,IF(P185&lt;=N185,MAX(O185-P185,0),0)))</f>
        <v/>
      </c>
      <c r="T185" s="47">
        <f>IF(A185="","",IFERROR(S185*L185,0))</f>
        <v/>
      </c>
      <c r="U185" s="48">
        <f>IF(A185="","",IF(COUNTIFS('Transactions'!$C$6:$C$505,A185,'Transactions'!$A$6:$A$505,"&gt;0")=0,"",IFERROR(MAXIFS('Transactions'!$A$6:$A$505,'Transactions'!$C$6:$C$505,A185),"")))</f>
        <v/>
      </c>
      <c r="V185" s="30">
        <f>IF(A185="","",IF(AND(B185="Active",OR(R185="Reorder",R185="Out of Stock")),COUNTIFS($B$6:B185,"Active",$R$6:R185,"Reorder")+COUNTIFS($B$6:B185,"Active",$R$6:R185,"Out of Stock"),""))</f>
        <v/>
      </c>
      <c r="W185" s="19">
        <f>IF(COUNTA(A185:O185)=0,"",IF(A185="","Missing Part ID",IF(COUNTIF($A$6:$A$505,A185)&gt;1,"Duplicate Part ID",IF(COUNTIF('Settings'!$F$4:$F$5,B185)=0,"Invalid Status",IF(C185="","Missing Part Name",IF(COUNTIF('Settings'!$G$4:$G$13,D185)=0,"Invalid Category",IF(COUNTIF('Settings'!$H$4:$H$9,E185)=0,"Invalid Unit",IF(L185="","Missing Unit Cost",IF(M185="","Missing Opening Quantity",IF(N185="","Missing Reorder Point",IF(O185="","Missing Target Stock",IF(O185&lt;N185,"Target Below Reorder Point",IF(P185&lt;0,"Negative On-Hand Quantity","OK")))))))))))))</f>
        <v/>
      </c>
    </row>
    <row r="186">
      <c r="A186" s="23" t="n"/>
      <c r="B186" s="23" t="n"/>
      <c r="C186" s="23" t="n"/>
      <c r="D186" s="23" t="n"/>
      <c r="E186" s="23" t="n"/>
      <c r="F186" s="23" t="n"/>
      <c r="G186" s="23" t="n"/>
      <c r="H186" s="23" t="n"/>
      <c r="I186" s="23" t="n"/>
      <c r="J186" s="23" t="n"/>
      <c r="K186" s="24" t="n"/>
      <c r="L186" s="44" t="n"/>
      <c r="M186" s="45" t="n"/>
      <c r="N186" s="45" t="n"/>
      <c r="O186" s="45" t="n"/>
      <c r="P186" s="46">
        <f>IF(A186="","",IFERROR(M186+SUMIFS('Transactions'!$L$6:$L$505,'Transactions'!$C$6:$C$505,A186),""))</f>
        <v/>
      </c>
      <c r="Q186" s="47">
        <f>IF(A186="","",IFERROR(P186*L186,0))</f>
        <v/>
      </c>
      <c r="R186" s="19">
        <f>IF(A186="","",IF(B186&lt;&gt;"Active","Inactive",IF(P186&lt;=0,"Out of Stock",IF(P186&lt;=N186,"Reorder","OK"))))</f>
        <v/>
      </c>
      <c r="S186" s="46">
        <f>IF(A186="","",IF(B186&lt;&gt;"Active",0,IF(P186&lt;=N186,MAX(O186-P186,0),0)))</f>
        <v/>
      </c>
      <c r="T186" s="47">
        <f>IF(A186="","",IFERROR(S186*L186,0))</f>
        <v/>
      </c>
      <c r="U186" s="48">
        <f>IF(A186="","",IF(COUNTIFS('Transactions'!$C$6:$C$505,A186,'Transactions'!$A$6:$A$505,"&gt;0")=0,"",IFERROR(MAXIFS('Transactions'!$A$6:$A$505,'Transactions'!$C$6:$C$505,A186),"")))</f>
        <v/>
      </c>
      <c r="V186" s="30">
        <f>IF(A186="","",IF(AND(B186="Active",OR(R186="Reorder",R186="Out of Stock")),COUNTIFS($B$6:B186,"Active",$R$6:R186,"Reorder")+COUNTIFS($B$6:B186,"Active",$R$6:R186,"Out of Stock"),""))</f>
        <v/>
      </c>
      <c r="W186" s="19">
        <f>IF(COUNTA(A186:O186)=0,"",IF(A186="","Missing Part ID",IF(COUNTIF($A$6:$A$505,A186)&gt;1,"Duplicate Part ID",IF(COUNTIF('Settings'!$F$4:$F$5,B186)=0,"Invalid Status",IF(C186="","Missing Part Name",IF(COUNTIF('Settings'!$G$4:$G$13,D186)=0,"Invalid Category",IF(COUNTIF('Settings'!$H$4:$H$9,E186)=0,"Invalid Unit",IF(L186="","Missing Unit Cost",IF(M186="","Missing Opening Quantity",IF(N186="","Missing Reorder Point",IF(O186="","Missing Target Stock",IF(O186&lt;N186,"Target Below Reorder Point",IF(P186&lt;0,"Negative On-Hand Quantity","OK")))))))))))))</f>
        <v/>
      </c>
    </row>
    <row r="187">
      <c r="A187" s="23" t="n"/>
      <c r="B187" s="23" t="n"/>
      <c r="C187" s="23" t="n"/>
      <c r="D187" s="23" t="n"/>
      <c r="E187" s="23" t="n"/>
      <c r="F187" s="23" t="n"/>
      <c r="G187" s="23" t="n"/>
      <c r="H187" s="23" t="n"/>
      <c r="I187" s="23" t="n"/>
      <c r="J187" s="23" t="n"/>
      <c r="K187" s="24" t="n"/>
      <c r="L187" s="44" t="n"/>
      <c r="M187" s="45" t="n"/>
      <c r="N187" s="45" t="n"/>
      <c r="O187" s="45" t="n"/>
      <c r="P187" s="46">
        <f>IF(A187="","",IFERROR(M187+SUMIFS('Transactions'!$L$6:$L$505,'Transactions'!$C$6:$C$505,A187),""))</f>
        <v/>
      </c>
      <c r="Q187" s="47">
        <f>IF(A187="","",IFERROR(P187*L187,0))</f>
        <v/>
      </c>
      <c r="R187" s="19">
        <f>IF(A187="","",IF(B187&lt;&gt;"Active","Inactive",IF(P187&lt;=0,"Out of Stock",IF(P187&lt;=N187,"Reorder","OK"))))</f>
        <v/>
      </c>
      <c r="S187" s="46">
        <f>IF(A187="","",IF(B187&lt;&gt;"Active",0,IF(P187&lt;=N187,MAX(O187-P187,0),0)))</f>
        <v/>
      </c>
      <c r="T187" s="47">
        <f>IF(A187="","",IFERROR(S187*L187,0))</f>
        <v/>
      </c>
      <c r="U187" s="48">
        <f>IF(A187="","",IF(COUNTIFS('Transactions'!$C$6:$C$505,A187,'Transactions'!$A$6:$A$505,"&gt;0")=0,"",IFERROR(MAXIFS('Transactions'!$A$6:$A$505,'Transactions'!$C$6:$C$505,A187),"")))</f>
        <v/>
      </c>
      <c r="V187" s="30">
        <f>IF(A187="","",IF(AND(B187="Active",OR(R187="Reorder",R187="Out of Stock")),COUNTIFS($B$6:B187,"Active",$R$6:R187,"Reorder")+COUNTIFS($B$6:B187,"Active",$R$6:R187,"Out of Stock"),""))</f>
        <v/>
      </c>
      <c r="W187" s="19">
        <f>IF(COUNTA(A187:O187)=0,"",IF(A187="","Missing Part ID",IF(COUNTIF($A$6:$A$505,A187)&gt;1,"Duplicate Part ID",IF(COUNTIF('Settings'!$F$4:$F$5,B187)=0,"Invalid Status",IF(C187="","Missing Part Name",IF(COUNTIF('Settings'!$G$4:$G$13,D187)=0,"Invalid Category",IF(COUNTIF('Settings'!$H$4:$H$9,E187)=0,"Invalid Unit",IF(L187="","Missing Unit Cost",IF(M187="","Missing Opening Quantity",IF(N187="","Missing Reorder Point",IF(O187="","Missing Target Stock",IF(O187&lt;N187,"Target Below Reorder Point",IF(P187&lt;0,"Negative On-Hand Quantity","OK")))))))))))))</f>
        <v/>
      </c>
    </row>
    <row r="188">
      <c r="A188" s="23" t="n"/>
      <c r="B188" s="23" t="n"/>
      <c r="C188" s="23" t="n"/>
      <c r="D188" s="23" t="n"/>
      <c r="E188" s="23" t="n"/>
      <c r="F188" s="23" t="n"/>
      <c r="G188" s="23" t="n"/>
      <c r="H188" s="23" t="n"/>
      <c r="I188" s="23" t="n"/>
      <c r="J188" s="23" t="n"/>
      <c r="K188" s="24" t="n"/>
      <c r="L188" s="44" t="n"/>
      <c r="M188" s="45" t="n"/>
      <c r="N188" s="45" t="n"/>
      <c r="O188" s="45" t="n"/>
      <c r="P188" s="46">
        <f>IF(A188="","",IFERROR(M188+SUMIFS('Transactions'!$L$6:$L$505,'Transactions'!$C$6:$C$505,A188),""))</f>
        <v/>
      </c>
      <c r="Q188" s="47">
        <f>IF(A188="","",IFERROR(P188*L188,0))</f>
        <v/>
      </c>
      <c r="R188" s="19">
        <f>IF(A188="","",IF(B188&lt;&gt;"Active","Inactive",IF(P188&lt;=0,"Out of Stock",IF(P188&lt;=N188,"Reorder","OK"))))</f>
        <v/>
      </c>
      <c r="S188" s="46">
        <f>IF(A188="","",IF(B188&lt;&gt;"Active",0,IF(P188&lt;=N188,MAX(O188-P188,0),0)))</f>
        <v/>
      </c>
      <c r="T188" s="47">
        <f>IF(A188="","",IFERROR(S188*L188,0))</f>
        <v/>
      </c>
      <c r="U188" s="48">
        <f>IF(A188="","",IF(COUNTIFS('Transactions'!$C$6:$C$505,A188,'Transactions'!$A$6:$A$505,"&gt;0")=0,"",IFERROR(MAXIFS('Transactions'!$A$6:$A$505,'Transactions'!$C$6:$C$505,A188),"")))</f>
        <v/>
      </c>
      <c r="V188" s="30">
        <f>IF(A188="","",IF(AND(B188="Active",OR(R188="Reorder",R188="Out of Stock")),COUNTIFS($B$6:B188,"Active",$R$6:R188,"Reorder")+COUNTIFS($B$6:B188,"Active",$R$6:R188,"Out of Stock"),""))</f>
        <v/>
      </c>
      <c r="W188" s="19">
        <f>IF(COUNTA(A188:O188)=0,"",IF(A188="","Missing Part ID",IF(COUNTIF($A$6:$A$505,A188)&gt;1,"Duplicate Part ID",IF(COUNTIF('Settings'!$F$4:$F$5,B188)=0,"Invalid Status",IF(C188="","Missing Part Name",IF(COUNTIF('Settings'!$G$4:$G$13,D188)=0,"Invalid Category",IF(COUNTIF('Settings'!$H$4:$H$9,E188)=0,"Invalid Unit",IF(L188="","Missing Unit Cost",IF(M188="","Missing Opening Quantity",IF(N188="","Missing Reorder Point",IF(O188="","Missing Target Stock",IF(O188&lt;N188,"Target Below Reorder Point",IF(P188&lt;0,"Negative On-Hand Quantity","OK")))))))))))))</f>
        <v/>
      </c>
    </row>
    <row r="189">
      <c r="A189" s="23" t="n"/>
      <c r="B189" s="23" t="n"/>
      <c r="C189" s="23" t="n"/>
      <c r="D189" s="23" t="n"/>
      <c r="E189" s="23" t="n"/>
      <c r="F189" s="23" t="n"/>
      <c r="G189" s="23" t="n"/>
      <c r="H189" s="23" t="n"/>
      <c r="I189" s="23" t="n"/>
      <c r="J189" s="23" t="n"/>
      <c r="K189" s="24" t="n"/>
      <c r="L189" s="44" t="n"/>
      <c r="M189" s="45" t="n"/>
      <c r="N189" s="45" t="n"/>
      <c r="O189" s="45" t="n"/>
      <c r="P189" s="46">
        <f>IF(A189="","",IFERROR(M189+SUMIFS('Transactions'!$L$6:$L$505,'Transactions'!$C$6:$C$505,A189),""))</f>
        <v/>
      </c>
      <c r="Q189" s="47">
        <f>IF(A189="","",IFERROR(P189*L189,0))</f>
        <v/>
      </c>
      <c r="R189" s="19">
        <f>IF(A189="","",IF(B189&lt;&gt;"Active","Inactive",IF(P189&lt;=0,"Out of Stock",IF(P189&lt;=N189,"Reorder","OK"))))</f>
        <v/>
      </c>
      <c r="S189" s="46">
        <f>IF(A189="","",IF(B189&lt;&gt;"Active",0,IF(P189&lt;=N189,MAX(O189-P189,0),0)))</f>
        <v/>
      </c>
      <c r="T189" s="47">
        <f>IF(A189="","",IFERROR(S189*L189,0))</f>
        <v/>
      </c>
      <c r="U189" s="48">
        <f>IF(A189="","",IF(COUNTIFS('Transactions'!$C$6:$C$505,A189,'Transactions'!$A$6:$A$505,"&gt;0")=0,"",IFERROR(MAXIFS('Transactions'!$A$6:$A$505,'Transactions'!$C$6:$C$505,A189),"")))</f>
        <v/>
      </c>
      <c r="V189" s="30">
        <f>IF(A189="","",IF(AND(B189="Active",OR(R189="Reorder",R189="Out of Stock")),COUNTIFS($B$6:B189,"Active",$R$6:R189,"Reorder")+COUNTIFS($B$6:B189,"Active",$R$6:R189,"Out of Stock"),""))</f>
        <v/>
      </c>
      <c r="W189" s="19">
        <f>IF(COUNTA(A189:O189)=0,"",IF(A189="","Missing Part ID",IF(COUNTIF($A$6:$A$505,A189)&gt;1,"Duplicate Part ID",IF(COUNTIF('Settings'!$F$4:$F$5,B189)=0,"Invalid Status",IF(C189="","Missing Part Name",IF(COUNTIF('Settings'!$G$4:$G$13,D189)=0,"Invalid Category",IF(COUNTIF('Settings'!$H$4:$H$9,E189)=0,"Invalid Unit",IF(L189="","Missing Unit Cost",IF(M189="","Missing Opening Quantity",IF(N189="","Missing Reorder Point",IF(O189="","Missing Target Stock",IF(O189&lt;N189,"Target Below Reorder Point",IF(P189&lt;0,"Negative On-Hand Quantity","OK")))))))))))))</f>
        <v/>
      </c>
    </row>
    <row r="190">
      <c r="A190" s="23" t="n"/>
      <c r="B190" s="23" t="n"/>
      <c r="C190" s="23" t="n"/>
      <c r="D190" s="23" t="n"/>
      <c r="E190" s="23" t="n"/>
      <c r="F190" s="23" t="n"/>
      <c r="G190" s="23" t="n"/>
      <c r="H190" s="23" t="n"/>
      <c r="I190" s="23" t="n"/>
      <c r="J190" s="23" t="n"/>
      <c r="K190" s="24" t="n"/>
      <c r="L190" s="44" t="n"/>
      <c r="M190" s="45" t="n"/>
      <c r="N190" s="45" t="n"/>
      <c r="O190" s="45" t="n"/>
      <c r="P190" s="46">
        <f>IF(A190="","",IFERROR(M190+SUMIFS('Transactions'!$L$6:$L$505,'Transactions'!$C$6:$C$505,A190),""))</f>
        <v/>
      </c>
      <c r="Q190" s="47">
        <f>IF(A190="","",IFERROR(P190*L190,0))</f>
        <v/>
      </c>
      <c r="R190" s="19">
        <f>IF(A190="","",IF(B190&lt;&gt;"Active","Inactive",IF(P190&lt;=0,"Out of Stock",IF(P190&lt;=N190,"Reorder","OK"))))</f>
        <v/>
      </c>
      <c r="S190" s="46">
        <f>IF(A190="","",IF(B190&lt;&gt;"Active",0,IF(P190&lt;=N190,MAX(O190-P190,0),0)))</f>
        <v/>
      </c>
      <c r="T190" s="47">
        <f>IF(A190="","",IFERROR(S190*L190,0))</f>
        <v/>
      </c>
      <c r="U190" s="48">
        <f>IF(A190="","",IF(COUNTIFS('Transactions'!$C$6:$C$505,A190,'Transactions'!$A$6:$A$505,"&gt;0")=0,"",IFERROR(MAXIFS('Transactions'!$A$6:$A$505,'Transactions'!$C$6:$C$505,A190),"")))</f>
        <v/>
      </c>
      <c r="V190" s="30">
        <f>IF(A190="","",IF(AND(B190="Active",OR(R190="Reorder",R190="Out of Stock")),COUNTIFS($B$6:B190,"Active",$R$6:R190,"Reorder")+COUNTIFS($B$6:B190,"Active",$R$6:R190,"Out of Stock"),""))</f>
        <v/>
      </c>
      <c r="W190" s="19">
        <f>IF(COUNTA(A190:O190)=0,"",IF(A190="","Missing Part ID",IF(COUNTIF($A$6:$A$505,A190)&gt;1,"Duplicate Part ID",IF(COUNTIF('Settings'!$F$4:$F$5,B190)=0,"Invalid Status",IF(C190="","Missing Part Name",IF(COUNTIF('Settings'!$G$4:$G$13,D190)=0,"Invalid Category",IF(COUNTIF('Settings'!$H$4:$H$9,E190)=0,"Invalid Unit",IF(L190="","Missing Unit Cost",IF(M190="","Missing Opening Quantity",IF(N190="","Missing Reorder Point",IF(O190="","Missing Target Stock",IF(O190&lt;N190,"Target Below Reorder Point",IF(P190&lt;0,"Negative On-Hand Quantity","OK")))))))))))))</f>
        <v/>
      </c>
    </row>
    <row r="191">
      <c r="A191" s="23" t="n"/>
      <c r="B191" s="23" t="n"/>
      <c r="C191" s="23" t="n"/>
      <c r="D191" s="23" t="n"/>
      <c r="E191" s="23" t="n"/>
      <c r="F191" s="23" t="n"/>
      <c r="G191" s="23" t="n"/>
      <c r="H191" s="23" t="n"/>
      <c r="I191" s="23" t="n"/>
      <c r="J191" s="23" t="n"/>
      <c r="K191" s="24" t="n"/>
      <c r="L191" s="44" t="n"/>
      <c r="M191" s="45" t="n"/>
      <c r="N191" s="45" t="n"/>
      <c r="O191" s="45" t="n"/>
      <c r="P191" s="46">
        <f>IF(A191="","",IFERROR(M191+SUMIFS('Transactions'!$L$6:$L$505,'Transactions'!$C$6:$C$505,A191),""))</f>
        <v/>
      </c>
      <c r="Q191" s="47">
        <f>IF(A191="","",IFERROR(P191*L191,0))</f>
        <v/>
      </c>
      <c r="R191" s="19">
        <f>IF(A191="","",IF(B191&lt;&gt;"Active","Inactive",IF(P191&lt;=0,"Out of Stock",IF(P191&lt;=N191,"Reorder","OK"))))</f>
        <v/>
      </c>
      <c r="S191" s="46">
        <f>IF(A191="","",IF(B191&lt;&gt;"Active",0,IF(P191&lt;=N191,MAX(O191-P191,0),0)))</f>
        <v/>
      </c>
      <c r="T191" s="47">
        <f>IF(A191="","",IFERROR(S191*L191,0))</f>
        <v/>
      </c>
      <c r="U191" s="48">
        <f>IF(A191="","",IF(COUNTIFS('Transactions'!$C$6:$C$505,A191,'Transactions'!$A$6:$A$505,"&gt;0")=0,"",IFERROR(MAXIFS('Transactions'!$A$6:$A$505,'Transactions'!$C$6:$C$505,A191),"")))</f>
        <v/>
      </c>
      <c r="V191" s="30">
        <f>IF(A191="","",IF(AND(B191="Active",OR(R191="Reorder",R191="Out of Stock")),COUNTIFS($B$6:B191,"Active",$R$6:R191,"Reorder")+COUNTIFS($B$6:B191,"Active",$R$6:R191,"Out of Stock"),""))</f>
        <v/>
      </c>
      <c r="W191" s="19">
        <f>IF(COUNTA(A191:O191)=0,"",IF(A191="","Missing Part ID",IF(COUNTIF($A$6:$A$505,A191)&gt;1,"Duplicate Part ID",IF(COUNTIF('Settings'!$F$4:$F$5,B191)=0,"Invalid Status",IF(C191="","Missing Part Name",IF(COUNTIF('Settings'!$G$4:$G$13,D191)=0,"Invalid Category",IF(COUNTIF('Settings'!$H$4:$H$9,E191)=0,"Invalid Unit",IF(L191="","Missing Unit Cost",IF(M191="","Missing Opening Quantity",IF(N191="","Missing Reorder Point",IF(O191="","Missing Target Stock",IF(O191&lt;N191,"Target Below Reorder Point",IF(P191&lt;0,"Negative On-Hand Quantity","OK")))))))))))))</f>
        <v/>
      </c>
    </row>
    <row r="192">
      <c r="A192" s="23" t="n"/>
      <c r="B192" s="23" t="n"/>
      <c r="C192" s="23" t="n"/>
      <c r="D192" s="23" t="n"/>
      <c r="E192" s="23" t="n"/>
      <c r="F192" s="23" t="n"/>
      <c r="G192" s="23" t="n"/>
      <c r="H192" s="23" t="n"/>
      <c r="I192" s="23" t="n"/>
      <c r="J192" s="23" t="n"/>
      <c r="K192" s="24" t="n"/>
      <c r="L192" s="44" t="n"/>
      <c r="M192" s="45" t="n"/>
      <c r="N192" s="45" t="n"/>
      <c r="O192" s="45" t="n"/>
      <c r="P192" s="46">
        <f>IF(A192="","",IFERROR(M192+SUMIFS('Transactions'!$L$6:$L$505,'Transactions'!$C$6:$C$505,A192),""))</f>
        <v/>
      </c>
      <c r="Q192" s="47">
        <f>IF(A192="","",IFERROR(P192*L192,0))</f>
        <v/>
      </c>
      <c r="R192" s="19">
        <f>IF(A192="","",IF(B192&lt;&gt;"Active","Inactive",IF(P192&lt;=0,"Out of Stock",IF(P192&lt;=N192,"Reorder","OK"))))</f>
        <v/>
      </c>
      <c r="S192" s="46">
        <f>IF(A192="","",IF(B192&lt;&gt;"Active",0,IF(P192&lt;=N192,MAX(O192-P192,0),0)))</f>
        <v/>
      </c>
      <c r="T192" s="47">
        <f>IF(A192="","",IFERROR(S192*L192,0))</f>
        <v/>
      </c>
      <c r="U192" s="48">
        <f>IF(A192="","",IF(COUNTIFS('Transactions'!$C$6:$C$505,A192,'Transactions'!$A$6:$A$505,"&gt;0")=0,"",IFERROR(MAXIFS('Transactions'!$A$6:$A$505,'Transactions'!$C$6:$C$505,A192),"")))</f>
        <v/>
      </c>
      <c r="V192" s="30">
        <f>IF(A192="","",IF(AND(B192="Active",OR(R192="Reorder",R192="Out of Stock")),COUNTIFS($B$6:B192,"Active",$R$6:R192,"Reorder")+COUNTIFS($B$6:B192,"Active",$R$6:R192,"Out of Stock"),""))</f>
        <v/>
      </c>
      <c r="W192" s="19">
        <f>IF(COUNTA(A192:O192)=0,"",IF(A192="","Missing Part ID",IF(COUNTIF($A$6:$A$505,A192)&gt;1,"Duplicate Part ID",IF(COUNTIF('Settings'!$F$4:$F$5,B192)=0,"Invalid Status",IF(C192="","Missing Part Name",IF(COUNTIF('Settings'!$G$4:$G$13,D192)=0,"Invalid Category",IF(COUNTIF('Settings'!$H$4:$H$9,E192)=0,"Invalid Unit",IF(L192="","Missing Unit Cost",IF(M192="","Missing Opening Quantity",IF(N192="","Missing Reorder Point",IF(O192="","Missing Target Stock",IF(O192&lt;N192,"Target Below Reorder Point",IF(P192&lt;0,"Negative On-Hand Quantity","OK")))))))))))))</f>
        <v/>
      </c>
    </row>
    <row r="193">
      <c r="A193" s="23" t="n"/>
      <c r="B193" s="23" t="n"/>
      <c r="C193" s="23" t="n"/>
      <c r="D193" s="23" t="n"/>
      <c r="E193" s="23" t="n"/>
      <c r="F193" s="23" t="n"/>
      <c r="G193" s="23" t="n"/>
      <c r="H193" s="23" t="n"/>
      <c r="I193" s="23" t="n"/>
      <c r="J193" s="23" t="n"/>
      <c r="K193" s="24" t="n"/>
      <c r="L193" s="44" t="n"/>
      <c r="M193" s="45" t="n"/>
      <c r="N193" s="45" t="n"/>
      <c r="O193" s="45" t="n"/>
      <c r="P193" s="46">
        <f>IF(A193="","",IFERROR(M193+SUMIFS('Transactions'!$L$6:$L$505,'Transactions'!$C$6:$C$505,A193),""))</f>
        <v/>
      </c>
      <c r="Q193" s="47">
        <f>IF(A193="","",IFERROR(P193*L193,0))</f>
        <v/>
      </c>
      <c r="R193" s="19">
        <f>IF(A193="","",IF(B193&lt;&gt;"Active","Inactive",IF(P193&lt;=0,"Out of Stock",IF(P193&lt;=N193,"Reorder","OK"))))</f>
        <v/>
      </c>
      <c r="S193" s="46">
        <f>IF(A193="","",IF(B193&lt;&gt;"Active",0,IF(P193&lt;=N193,MAX(O193-P193,0),0)))</f>
        <v/>
      </c>
      <c r="T193" s="47">
        <f>IF(A193="","",IFERROR(S193*L193,0))</f>
        <v/>
      </c>
      <c r="U193" s="48">
        <f>IF(A193="","",IF(COUNTIFS('Transactions'!$C$6:$C$505,A193,'Transactions'!$A$6:$A$505,"&gt;0")=0,"",IFERROR(MAXIFS('Transactions'!$A$6:$A$505,'Transactions'!$C$6:$C$505,A193),"")))</f>
        <v/>
      </c>
      <c r="V193" s="30">
        <f>IF(A193="","",IF(AND(B193="Active",OR(R193="Reorder",R193="Out of Stock")),COUNTIFS($B$6:B193,"Active",$R$6:R193,"Reorder")+COUNTIFS($B$6:B193,"Active",$R$6:R193,"Out of Stock"),""))</f>
        <v/>
      </c>
      <c r="W193" s="19">
        <f>IF(COUNTA(A193:O193)=0,"",IF(A193="","Missing Part ID",IF(COUNTIF($A$6:$A$505,A193)&gt;1,"Duplicate Part ID",IF(COUNTIF('Settings'!$F$4:$F$5,B193)=0,"Invalid Status",IF(C193="","Missing Part Name",IF(COUNTIF('Settings'!$G$4:$G$13,D193)=0,"Invalid Category",IF(COUNTIF('Settings'!$H$4:$H$9,E193)=0,"Invalid Unit",IF(L193="","Missing Unit Cost",IF(M193="","Missing Opening Quantity",IF(N193="","Missing Reorder Point",IF(O193="","Missing Target Stock",IF(O193&lt;N193,"Target Below Reorder Point",IF(P193&lt;0,"Negative On-Hand Quantity","OK")))))))))))))</f>
        <v/>
      </c>
    </row>
    <row r="194">
      <c r="A194" s="23" t="n"/>
      <c r="B194" s="23" t="n"/>
      <c r="C194" s="23" t="n"/>
      <c r="D194" s="23" t="n"/>
      <c r="E194" s="23" t="n"/>
      <c r="F194" s="23" t="n"/>
      <c r="G194" s="23" t="n"/>
      <c r="H194" s="23" t="n"/>
      <c r="I194" s="23" t="n"/>
      <c r="J194" s="23" t="n"/>
      <c r="K194" s="24" t="n"/>
      <c r="L194" s="44" t="n"/>
      <c r="M194" s="45" t="n"/>
      <c r="N194" s="45" t="n"/>
      <c r="O194" s="45" t="n"/>
      <c r="P194" s="46">
        <f>IF(A194="","",IFERROR(M194+SUMIFS('Transactions'!$L$6:$L$505,'Transactions'!$C$6:$C$505,A194),""))</f>
        <v/>
      </c>
      <c r="Q194" s="47">
        <f>IF(A194="","",IFERROR(P194*L194,0))</f>
        <v/>
      </c>
      <c r="R194" s="19">
        <f>IF(A194="","",IF(B194&lt;&gt;"Active","Inactive",IF(P194&lt;=0,"Out of Stock",IF(P194&lt;=N194,"Reorder","OK"))))</f>
        <v/>
      </c>
      <c r="S194" s="46">
        <f>IF(A194="","",IF(B194&lt;&gt;"Active",0,IF(P194&lt;=N194,MAX(O194-P194,0),0)))</f>
        <v/>
      </c>
      <c r="T194" s="47">
        <f>IF(A194="","",IFERROR(S194*L194,0))</f>
        <v/>
      </c>
      <c r="U194" s="48">
        <f>IF(A194="","",IF(COUNTIFS('Transactions'!$C$6:$C$505,A194,'Transactions'!$A$6:$A$505,"&gt;0")=0,"",IFERROR(MAXIFS('Transactions'!$A$6:$A$505,'Transactions'!$C$6:$C$505,A194),"")))</f>
        <v/>
      </c>
      <c r="V194" s="30">
        <f>IF(A194="","",IF(AND(B194="Active",OR(R194="Reorder",R194="Out of Stock")),COUNTIFS($B$6:B194,"Active",$R$6:R194,"Reorder")+COUNTIFS($B$6:B194,"Active",$R$6:R194,"Out of Stock"),""))</f>
        <v/>
      </c>
      <c r="W194" s="19">
        <f>IF(COUNTA(A194:O194)=0,"",IF(A194="","Missing Part ID",IF(COUNTIF($A$6:$A$505,A194)&gt;1,"Duplicate Part ID",IF(COUNTIF('Settings'!$F$4:$F$5,B194)=0,"Invalid Status",IF(C194="","Missing Part Name",IF(COUNTIF('Settings'!$G$4:$G$13,D194)=0,"Invalid Category",IF(COUNTIF('Settings'!$H$4:$H$9,E194)=0,"Invalid Unit",IF(L194="","Missing Unit Cost",IF(M194="","Missing Opening Quantity",IF(N194="","Missing Reorder Point",IF(O194="","Missing Target Stock",IF(O194&lt;N194,"Target Below Reorder Point",IF(P194&lt;0,"Negative On-Hand Quantity","OK")))))))))))))</f>
        <v/>
      </c>
    </row>
    <row r="195">
      <c r="A195" s="23" t="n"/>
      <c r="B195" s="23" t="n"/>
      <c r="C195" s="23" t="n"/>
      <c r="D195" s="23" t="n"/>
      <c r="E195" s="23" t="n"/>
      <c r="F195" s="23" t="n"/>
      <c r="G195" s="23" t="n"/>
      <c r="H195" s="23" t="n"/>
      <c r="I195" s="23" t="n"/>
      <c r="J195" s="23" t="n"/>
      <c r="K195" s="24" t="n"/>
      <c r="L195" s="44" t="n"/>
      <c r="M195" s="45" t="n"/>
      <c r="N195" s="45" t="n"/>
      <c r="O195" s="45" t="n"/>
      <c r="P195" s="46">
        <f>IF(A195="","",IFERROR(M195+SUMIFS('Transactions'!$L$6:$L$505,'Transactions'!$C$6:$C$505,A195),""))</f>
        <v/>
      </c>
      <c r="Q195" s="47">
        <f>IF(A195="","",IFERROR(P195*L195,0))</f>
        <v/>
      </c>
      <c r="R195" s="19">
        <f>IF(A195="","",IF(B195&lt;&gt;"Active","Inactive",IF(P195&lt;=0,"Out of Stock",IF(P195&lt;=N195,"Reorder","OK"))))</f>
        <v/>
      </c>
      <c r="S195" s="46">
        <f>IF(A195="","",IF(B195&lt;&gt;"Active",0,IF(P195&lt;=N195,MAX(O195-P195,0),0)))</f>
        <v/>
      </c>
      <c r="T195" s="47">
        <f>IF(A195="","",IFERROR(S195*L195,0))</f>
        <v/>
      </c>
      <c r="U195" s="48">
        <f>IF(A195="","",IF(COUNTIFS('Transactions'!$C$6:$C$505,A195,'Transactions'!$A$6:$A$505,"&gt;0")=0,"",IFERROR(MAXIFS('Transactions'!$A$6:$A$505,'Transactions'!$C$6:$C$505,A195),"")))</f>
        <v/>
      </c>
      <c r="V195" s="30">
        <f>IF(A195="","",IF(AND(B195="Active",OR(R195="Reorder",R195="Out of Stock")),COUNTIFS($B$6:B195,"Active",$R$6:R195,"Reorder")+COUNTIFS($B$6:B195,"Active",$R$6:R195,"Out of Stock"),""))</f>
        <v/>
      </c>
      <c r="W195" s="19">
        <f>IF(COUNTA(A195:O195)=0,"",IF(A195="","Missing Part ID",IF(COUNTIF($A$6:$A$505,A195)&gt;1,"Duplicate Part ID",IF(COUNTIF('Settings'!$F$4:$F$5,B195)=0,"Invalid Status",IF(C195="","Missing Part Name",IF(COUNTIF('Settings'!$G$4:$G$13,D195)=0,"Invalid Category",IF(COUNTIF('Settings'!$H$4:$H$9,E195)=0,"Invalid Unit",IF(L195="","Missing Unit Cost",IF(M195="","Missing Opening Quantity",IF(N195="","Missing Reorder Point",IF(O195="","Missing Target Stock",IF(O195&lt;N195,"Target Below Reorder Point",IF(P195&lt;0,"Negative On-Hand Quantity","OK")))))))))))))</f>
        <v/>
      </c>
    </row>
    <row r="196">
      <c r="A196" s="23" t="n"/>
      <c r="B196" s="23" t="n"/>
      <c r="C196" s="23" t="n"/>
      <c r="D196" s="23" t="n"/>
      <c r="E196" s="23" t="n"/>
      <c r="F196" s="23" t="n"/>
      <c r="G196" s="23" t="n"/>
      <c r="H196" s="23" t="n"/>
      <c r="I196" s="23" t="n"/>
      <c r="J196" s="23" t="n"/>
      <c r="K196" s="24" t="n"/>
      <c r="L196" s="44" t="n"/>
      <c r="M196" s="45" t="n"/>
      <c r="N196" s="45" t="n"/>
      <c r="O196" s="45" t="n"/>
      <c r="P196" s="46">
        <f>IF(A196="","",IFERROR(M196+SUMIFS('Transactions'!$L$6:$L$505,'Transactions'!$C$6:$C$505,A196),""))</f>
        <v/>
      </c>
      <c r="Q196" s="47">
        <f>IF(A196="","",IFERROR(P196*L196,0))</f>
        <v/>
      </c>
      <c r="R196" s="19">
        <f>IF(A196="","",IF(B196&lt;&gt;"Active","Inactive",IF(P196&lt;=0,"Out of Stock",IF(P196&lt;=N196,"Reorder","OK"))))</f>
        <v/>
      </c>
      <c r="S196" s="46">
        <f>IF(A196="","",IF(B196&lt;&gt;"Active",0,IF(P196&lt;=N196,MAX(O196-P196,0),0)))</f>
        <v/>
      </c>
      <c r="T196" s="47">
        <f>IF(A196="","",IFERROR(S196*L196,0))</f>
        <v/>
      </c>
      <c r="U196" s="48">
        <f>IF(A196="","",IF(COUNTIFS('Transactions'!$C$6:$C$505,A196,'Transactions'!$A$6:$A$505,"&gt;0")=0,"",IFERROR(MAXIFS('Transactions'!$A$6:$A$505,'Transactions'!$C$6:$C$505,A196),"")))</f>
        <v/>
      </c>
      <c r="V196" s="30">
        <f>IF(A196="","",IF(AND(B196="Active",OR(R196="Reorder",R196="Out of Stock")),COUNTIFS($B$6:B196,"Active",$R$6:R196,"Reorder")+COUNTIFS($B$6:B196,"Active",$R$6:R196,"Out of Stock"),""))</f>
        <v/>
      </c>
      <c r="W196" s="19">
        <f>IF(COUNTA(A196:O196)=0,"",IF(A196="","Missing Part ID",IF(COUNTIF($A$6:$A$505,A196)&gt;1,"Duplicate Part ID",IF(COUNTIF('Settings'!$F$4:$F$5,B196)=0,"Invalid Status",IF(C196="","Missing Part Name",IF(COUNTIF('Settings'!$G$4:$G$13,D196)=0,"Invalid Category",IF(COUNTIF('Settings'!$H$4:$H$9,E196)=0,"Invalid Unit",IF(L196="","Missing Unit Cost",IF(M196="","Missing Opening Quantity",IF(N196="","Missing Reorder Point",IF(O196="","Missing Target Stock",IF(O196&lt;N196,"Target Below Reorder Point",IF(P196&lt;0,"Negative On-Hand Quantity","OK")))))))))))))</f>
        <v/>
      </c>
    </row>
    <row r="197">
      <c r="A197" s="23" t="n"/>
      <c r="B197" s="23" t="n"/>
      <c r="C197" s="23" t="n"/>
      <c r="D197" s="23" t="n"/>
      <c r="E197" s="23" t="n"/>
      <c r="F197" s="23" t="n"/>
      <c r="G197" s="23" t="n"/>
      <c r="H197" s="23" t="n"/>
      <c r="I197" s="23" t="n"/>
      <c r="J197" s="23" t="n"/>
      <c r="K197" s="24" t="n"/>
      <c r="L197" s="44" t="n"/>
      <c r="M197" s="45" t="n"/>
      <c r="N197" s="45" t="n"/>
      <c r="O197" s="45" t="n"/>
      <c r="P197" s="46">
        <f>IF(A197="","",IFERROR(M197+SUMIFS('Transactions'!$L$6:$L$505,'Transactions'!$C$6:$C$505,A197),""))</f>
        <v/>
      </c>
      <c r="Q197" s="47">
        <f>IF(A197="","",IFERROR(P197*L197,0))</f>
        <v/>
      </c>
      <c r="R197" s="19">
        <f>IF(A197="","",IF(B197&lt;&gt;"Active","Inactive",IF(P197&lt;=0,"Out of Stock",IF(P197&lt;=N197,"Reorder","OK"))))</f>
        <v/>
      </c>
      <c r="S197" s="46">
        <f>IF(A197="","",IF(B197&lt;&gt;"Active",0,IF(P197&lt;=N197,MAX(O197-P197,0),0)))</f>
        <v/>
      </c>
      <c r="T197" s="47">
        <f>IF(A197="","",IFERROR(S197*L197,0))</f>
        <v/>
      </c>
      <c r="U197" s="48">
        <f>IF(A197="","",IF(COUNTIFS('Transactions'!$C$6:$C$505,A197,'Transactions'!$A$6:$A$505,"&gt;0")=0,"",IFERROR(MAXIFS('Transactions'!$A$6:$A$505,'Transactions'!$C$6:$C$505,A197),"")))</f>
        <v/>
      </c>
      <c r="V197" s="30">
        <f>IF(A197="","",IF(AND(B197="Active",OR(R197="Reorder",R197="Out of Stock")),COUNTIFS($B$6:B197,"Active",$R$6:R197,"Reorder")+COUNTIFS($B$6:B197,"Active",$R$6:R197,"Out of Stock"),""))</f>
        <v/>
      </c>
      <c r="W197" s="19">
        <f>IF(COUNTA(A197:O197)=0,"",IF(A197="","Missing Part ID",IF(COUNTIF($A$6:$A$505,A197)&gt;1,"Duplicate Part ID",IF(COUNTIF('Settings'!$F$4:$F$5,B197)=0,"Invalid Status",IF(C197="","Missing Part Name",IF(COUNTIF('Settings'!$G$4:$G$13,D197)=0,"Invalid Category",IF(COUNTIF('Settings'!$H$4:$H$9,E197)=0,"Invalid Unit",IF(L197="","Missing Unit Cost",IF(M197="","Missing Opening Quantity",IF(N197="","Missing Reorder Point",IF(O197="","Missing Target Stock",IF(O197&lt;N197,"Target Below Reorder Point",IF(P197&lt;0,"Negative On-Hand Quantity","OK")))))))))))))</f>
        <v/>
      </c>
    </row>
    <row r="198">
      <c r="A198" s="23" t="n"/>
      <c r="B198" s="23" t="n"/>
      <c r="C198" s="23" t="n"/>
      <c r="D198" s="23" t="n"/>
      <c r="E198" s="23" t="n"/>
      <c r="F198" s="23" t="n"/>
      <c r="G198" s="23" t="n"/>
      <c r="H198" s="23" t="n"/>
      <c r="I198" s="23" t="n"/>
      <c r="J198" s="23" t="n"/>
      <c r="K198" s="24" t="n"/>
      <c r="L198" s="44" t="n"/>
      <c r="M198" s="45" t="n"/>
      <c r="N198" s="45" t="n"/>
      <c r="O198" s="45" t="n"/>
      <c r="P198" s="46">
        <f>IF(A198="","",IFERROR(M198+SUMIFS('Transactions'!$L$6:$L$505,'Transactions'!$C$6:$C$505,A198),""))</f>
        <v/>
      </c>
      <c r="Q198" s="47">
        <f>IF(A198="","",IFERROR(P198*L198,0))</f>
        <v/>
      </c>
      <c r="R198" s="19">
        <f>IF(A198="","",IF(B198&lt;&gt;"Active","Inactive",IF(P198&lt;=0,"Out of Stock",IF(P198&lt;=N198,"Reorder","OK"))))</f>
        <v/>
      </c>
      <c r="S198" s="46">
        <f>IF(A198="","",IF(B198&lt;&gt;"Active",0,IF(P198&lt;=N198,MAX(O198-P198,0),0)))</f>
        <v/>
      </c>
      <c r="T198" s="47">
        <f>IF(A198="","",IFERROR(S198*L198,0))</f>
        <v/>
      </c>
      <c r="U198" s="48">
        <f>IF(A198="","",IF(COUNTIFS('Transactions'!$C$6:$C$505,A198,'Transactions'!$A$6:$A$505,"&gt;0")=0,"",IFERROR(MAXIFS('Transactions'!$A$6:$A$505,'Transactions'!$C$6:$C$505,A198),"")))</f>
        <v/>
      </c>
      <c r="V198" s="30">
        <f>IF(A198="","",IF(AND(B198="Active",OR(R198="Reorder",R198="Out of Stock")),COUNTIFS($B$6:B198,"Active",$R$6:R198,"Reorder")+COUNTIFS($B$6:B198,"Active",$R$6:R198,"Out of Stock"),""))</f>
        <v/>
      </c>
      <c r="W198" s="19">
        <f>IF(COUNTA(A198:O198)=0,"",IF(A198="","Missing Part ID",IF(COUNTIF($A$6:$A$505,A198)&gt;1,"Duplicate Part ID",IF(COUNTIF('Settings'!$F$4:$F$5,B198)=0,"Invalid Status",IF(C198="","Missing Part Name",IF(COUNTIF('Settings'!$G$4:$G$13,D198)=0,"Invalid Category",IF(COUNTIF('Settings'!$H$4:$H$9,E198)=0,"Invalid Unit",IF(L198="","Missing Unit Cost",IF(M198="","Missing Opening Quantity",IF(N198="","Missing Reorder Point",IF(O198="","Missing Target Stock",IF(O198&lt;N198,"Target Below Reorder Point",IF(P198&lt;0,"Negative On-Hand Quantity","OK")))))))))))))</f>
        <v/>
      </c>
    </row>
    <row r="199">
      <c r="A199" s="23" t="n"/>
      <c r="B199" s="23" t="n"/>
      <c r="C199" s="23" t="n"/>
      <c r="D199" s="23" t="n"/>
      <c r="E199" s="23" t="n"/>
      <c r="F199" s="23" t="n"/>
      <c r="G199" s="23" t="n"/>
      <c r="H199" s="23" t="n"/>
      <c r="I199" s="23" t="n"/>
      <c r="J199" s="23" t="n"/>
      <c r="K199" s="24" t="n"/>
      <c r="L199" s="44" t="n"/>
      <c r="M199" s="45" t="n"/>
      <c r="N199" s="45" t="n"/>
      <c r="O199" s="45" t="n"/>
      <c r="P199" s="46">
        <f>IF(A199="","",IFERROR(M199+SUMIFS('Transactions'!$L$6:$L$505,'Transactions'!$C$6:$C$505,A199),""))</f>
        <v/>
      </c>
      <c r="Q199" s="47">
        <f>IF(A199="","",IFERROR(P199*L199,0))</f>
        <v/>
      </c>
      <c r="R199" s="19">
        <f>IF(A199="","",IF(B199&lt;&gt;"Active","Inactive",IF(P199&lt;=0,"Out of Stock",IF(P199&lt;=N199,"Reorder","OK"))))</f>
        <v/>
      </c>
      <c r="S199" s="46">
        <f>IF(A199="","",IF(B199&lt;&gt;"Active",0,IF(P199&lt;=N199,MAX(O199-P199,0),0)))</f>
        <v/>
      </c>
      <c r="T199" s="47">
        <f>IF(A199="","",IFERROR(S199*L199,0))</f>
        <v/>
      </c>
      <c r="U199" s="48">
        <f>IF(A199="","",IF(COUNTIFS('Transactions'!$C$6:$C$505,A199,'Transactions'!$A$6:$A$505,"&gt;0")=0,"",IFERROR(MAXIFS('Transactions'!$A$6:$A$505,'Transactions'!$C$6:$C$505,A199),"")))</f>
        <v/>
      </c>
      <c r="V199" s="30">
        <f>IF(A199="","",IF(AND(B199="Active",OR(R199="Reorder",R199="Out of Stock")),COUNTIFS($B$6:B199,"Active",$R$6:R199,"Reorder")+COUNTIFS($B$6:B199,"Active",$R$6:R199,"Out of Stock"),""))</f>
        <v/>
      </c>
      <c r="W199" s="19">
        <f>IF(COUNTA(A199:O199)=0,"",IF(A199="","Missing Part ID",IF(COUNTIF($A$6:$A$505,A199)&gt;1,"Duplicate Part ID",IF(COUNTIF('Settings'!$F$4:$F$5,B199)=0,"Invalid Status",IF(C199="","Missing Part Name",IF(COUNTIF('Settings'!$G$4:$G$13,D199)=0,"Invalid Category",IF(COUNTIF('Settings'!$H$4:$H$9,E199)=0,"Invalid Unit",IF(L199="","Missing Unit Cost",IF(M199="","Missing Opening Quantity",IF(N199="","Missing Reorder Point",IF(O199="","Missing Target Stock",IF(O199&lt;N199,"Target Below Reorder Point",IF(P199&lt;0,"Negative On-Hand Quantity","OK")))))))))))))</f>
        <v/>
      </c>
    </row>
    <row r="200">
      <c r="A200" s="23" t="n"/>
      <c r="B200" s="23" t="n"/>
      <c r="C200" s="23" t="n"/>
      <c r="D200" s="23" t="n"/>
      <c r="E200" s="23" t="n"/>
      <c r="F200" s="23" t="n"/>
      <c r="G200" s="23" t="n"/>
      <c r="H200" s="23" t="n"/>
      <c r="I200" s="23" t="n"/>
      <c r="J200" s="23" t="n"/>
      <c r="K200" s="24" t="n"/>
      <c r="L200" s="44" t="n"/>
      <c r="M200" s="45" t="n"/>
      <c r="N200" s="45" t="n"/>
      <c r="O200" s="45" t="n"/>
      <c r="P200" s="46">
        <f>IF(A200="","",IFERROR(M200+SUMIFS('Transactions'!$L$6:$L$505,'Transactions'!$C$6:$C$505,A200),""))</f>
        <v/>
      </c>
      <c r="Q200" s="47">
        <f>IF(A200="","",IFERROR(P200*L200,0))</f>
        <v/>
      </c>
      <c r="R200" s="19">
        <f>IF(A200="","",IF(B200&lt;&gt;"Active","Inactive",IF(P200&lt;=0,"Out of Stock",IF(P200&lt;=N200,"Reorder","OK"))))</f>
        <v/>
      </c>
      <c r="S200" s="46">
        <f>IF(A200="","",IF(B200&lt;&gt;"Active",0,IF(P200&lt;=N200,MAX(O200-P200,0),0)))</f>
        <v/>
      </c>
      <c r="T200" s="47">
        <f>IF(A200="","",IFERROR(S200*L200,0))</f>
        <v/>
      </c>
      <c r="U200" s="48">
        <f>IF(A200="","",IF(COUNTIFS('Transactions'!$C$6:$C$505,A200,'Transactions'!$A$6:$A$505,"&gt;0")=0,"",IFERROR(MAXIFS('Transactions'!$A$6:$A$505,'Transactions'!$C$6:$C$505,A200),"")))</f>
        <v/>
      </c>
      <c r="V200" s="30">
        <f>IF(A200="","",IF(AND(B200="Active",OR(R200="Reorder",R200="Out of Stock")),COUNTIFS($B$6:B200,"Active",$R$6:R200,"Reorder")+COUNTIFS($B$6:B200,"Active",$R$6:R200,"Out of Stock"),""))</f>
        <v/>
      </c>
      <c r="W200" s="19">
        <f>IF(COUNTA(A200:O200)=0,"",IF(A200="","Missing Part ID",IF(COUNTIF($A$6:$A$505,A200)&gt;1,"Duplicate Part ID",IF(COUNTIF('Settings'!$F$4:$F$5,B200)=0,"Invalid Status",IF(C200="","Missing Part Name",IF(COUNTIF('Settings'!$G$4:$G$13,D200)=0,"Invalid Category",IF(COUNTIF('Settings'!$H$4:$H$9,E200)=0,"Invalid Unit",IF(L200="","Missing Unit Cost",IF(M200="","Missing Opening Quantity",IF(N200="","Missing Reorder Point",IF(O200="","Missing Target Stock",IF(O200&lt;N200,"Target Below Reorder Point",IF(P200&lt;0,"Negative On-Hand Quantity","OK")))))))))))))</f>
        <v/>
      </c>
    </row>
    <row r="201">
      <c r="A201" s="23" t="n"/>
      <c r="B201" s="23" t="n"/>
      <c r="C201" s="23" t="n"/>
      <c r="D201" s="23" t="n"/>
      <c r="E201" s="23" t="n"/>
      <c r="F201" s="23" t="n"/>
      <c r="G201" s="23" t="n"/>
      <c r="H201" s="23" t="n"/>
      <c r="I201" s="23" t="n"/>
      <c r="J201" s="23" t="n"/>
      <c r="K201" s="24" t="n"/>
      <c r="L201" s="44" t="n"/>
      <c r="M201" s="45" t="n"/>
      <c r="N201" s="45" t="n"/>
      <c r="O201" s="45" t="n"/>
      <c r="P201" s="46">
        <f>IF(A201="","",IFERROR(M201+SUMIFS('Transactions'!$L$6:$L$505,'Transactions'!$C$6:$C$505,A201),""))</f>
        <v/>
      </c>
      <c r="Q201" s="47">
        <f>IF(A201="","",IFERROR(P201*L201,0))</f>
        <v/>
      </c>
      <c r="R201" s="19">
        <f>IF(A201="","",IF(B201&lt;&gt;"Active","Inactive",IF(P201&lt;=0,"Out of Stock",IF(P201&lt;=N201,"Reorder","OK"))))</f>
        <v/>
      </c>
      <c r="S201" s="46">
        <f>IF(A201="","",IF(B201&lt;&gt;"Active",0,IF(P201&lt;=N201,MAX(O201-P201,0),0)))</f>
        <v/>
      </c>
      <c r="T201" s="47">
        <f>IF(A201="","",IFERROR(S201*L201,0))</f>
        <v/>
      </c>
      <c r="U201" s="48">
        <f>IF(A201="","",IF(COUNTIFS('Transactions'!$C$6:$C$505,A201,'Transactions'!$A$6:$A$505,"&gt;0")=0,"",IFERROR(MAXIFS('Transactions'!$A$6:$A$505,'Transactions'!$C$6:$C$505,A201),"")))</f>
        <v/>
      </c>
      <c r="V201" s="30">
        <f>IF(A201="","",IF(AND(B201="Active",OR(R201="Reorder",R201="Out of Stock")),COUNTIFS($B$6:B201,"Active",$R$6:R201,"Reorder")+COUNTIFS($B$6:B201,"Active",$R$6:R201,"Out of Stock"),""))</f>
        <v/>
      </c>
      <c r="W201" s="19">
        <f>IF(COUNTA(A201:O201)=0,"",IF(A201="","Missing Part ID",IF(COUNTIF($A$6:$A$505,A201)&gt;1,"Duplicate Part ID",IF(COUNTIF('Settings'!$F$4:$F$5,B201)=0,"Invalid Status",IF(C201="","Missing Part Name",IF(COUNTIF('Settings'!$G$4:$G$13,D201)=0,"Invalid Category",IF(COUNTIF('Settings'!$H$4:$H$9,E201)=0,"Invalid Unit",IF(L201="","Missing Unit Cost",IF(M201="","Missing Opening Quantity",IF(N201="","Missing Reorder Point",IF(O201="","Missing Target Stock",IF(O201&lt;N201,"Target Below Reorder Point",IF(P201&lt;0,"Negative On-Hand Quantity","OK")))))))))))))</f>
        <v/>
      </c>
    </row>
    <row r="202">
      <c r="A202" s="23" t="n"/>
      <c r="B202" s="23" t="n"/>
      <c r="C202" s="23" t="n"/>
      <c r="D202" s="23" t="n"/>
      <c r="E202" s="23" t="n"/>
      <c r="F202" s="23" t="n"/>
      <c r="G202" s="23" t="n"/>
      <c r="H202" s="23" t="n"/>
      <c r="I202" s="23" t="n"/>
      <c r="J202" s="23" t="n"/>
      <c r="K202" s="24" t="n"/>
      <c r="L202" s="44" t="n"/>
      <c r="M202" s="45" t="n"/>
      <c r="N202" s="45" t="n"/>
      <c r="O202" s="45" t="n"/>
      <c r="P202" s="46">
        <f>IF(A202="","",IFERROR(M202+SUMIFS('Transactions'!$L$6:$L$505,'Transactions'!$C$6:$C$505,A202),""))</f>
        <v/>
      </c>
      <c r="Q202" s="47">
        <f>IF(A202="","",IFERROR(P202*L202,0))</f>
        <v/>
      </c>
      <c r="R202" s="19">
        <f>IF(A202="","",IF(B202&lt;&gt;"Active","Inactive",IF(P202&lt;=0,"Out of Stock",IF(P202&lt;=N202,"Reorder","OK"))))</f>
        <v/>
      </c>
      <c r="S202" s="46">
        <f>IF(A202="","",IF(B202&lt;&gt;"Active",0,IF(P202&lt;=N202,MAX(O202-P202,0),0)))</f>
        <v/>
      </c>
      <c r="T202" s="47">
        <f>IF(A202="","",IFERROR(S202*L202,0))</f>
        <v/>
      </c>
      <c r="U202" s="48">
        <f>IF(A202="","",IF(COUNTIFS('Transactions'!$C$6:$C$505,A202,'Transactions'!$A$6:$A$505,"&gt;0")=0,"",IFERROR(MAXIFS('Transactions'!$A$6:$A$505,'Transactions'!$C$6:$C$505,A202),"")))</f>
        <v/>
      </c>
      <c r="V202" s="30">
        <f>IF(A202="","",IF(AND(B202="Active",OR(R202="Reorder",R202="Out of Stock")),COUNTIFS($B$6:B202,"Active",$R$6:R202,"Reorder")+COUNTIFS($B$6:B202,"Active",$R$6:R202,"Out of Stock"),""))</f>
        <v/>
      </c>
      <c r="W202" s="19">
        <f>IF(COUNTA(A202:O202)=0,"",IF(A202="","Missing Part ID",IF(COUNTIF($A$6:$A$505,A202)&gt;1,"Duplicate Part ID",IF(COUNTIF('Settings'!$F$4:$F$5,B202)=0,"Invalid Status",IF(C202="","Missing Part Name",IF(COUNTIF('Settings'!$G$4:$G$13,D202)=0,"Invalid Category",IF(COUNTIF('Settings'!$H$4:$H$9,E202)=0,"Invalid Unit",IF(L202="","Missing Unit Cost",IF(M202="","Missing Opening Quantity",IF(N202="","Missing Reorder Point",IF(O202="","Missing Target Stock",IF(O202&lt;N202,"Target Below Reorder Point",IF(P202&lt;0,"Negative On-Hand Quantity","OK")))))))))))))</f>
        <v/>
      </c>
    </row>
    <row r="203">
      <c r="A203" s="23" t="n"/>
      <c r="B203" s="23" t="n"/>
      <c r="C203" s="23" t="n"/>
      <c r="D203" s="23" t="n"/>
      <c r="E203" s="23" t="n"/>
      <c r="F203" s="23" t="n"/>
      <c r="G203" s="23" t="n"/>
      <c r="H203" s="23" t="n"/>
      <c r="I203" s="23" t="n"/>
      <c r="J203" s="23" t="n"/>
      <c r="K203" s="24" t="n"/>
      <c r="L203" s="44" t="n"/>
      <c r="M203" s="45" t="n"/>
      <c r="N203" s="45" t="n"/>
      <c r="O203" s="45" t="n"/>
      <c r="P203" s="46">
        <f>IF(A203="","",IFERROR(M203+SUMIFS('Transactions'!$L$6:$L$505,'Transactions'!$C$6:$C$505,A203),""))</f>
        <v/>
      </c>
      <c r="Q203" s="47">
        <f>IF(A203="","",IFERROR(P203*L203,0))</f>
        <v/>
      </c>
      <c r="R203" s="19">
        <f>IF(A203="","",IF(B203&lt;&gt;"Active","Inactive",IF(P203&lt;=0,"Out of Stock",IF(P203&lt;=N203,"Reorder","OK"))))</f>
        <v/>
      </c>
      <c r="S203" s="46">
        <f>IF(A203="","",IF(B203&lt;&gt;"Active",0,IF(P203&lt;=N203,MAX(O203-P203,0),0)))</f>
        <v/>
      </c>
      <c r="T203" s="47">
        <f>IF(A203="","",IFERROR(S203*L203,0))</f>
        <v/>
      </c>
      <c r="U203" s="48">
        <f>IF(A203="","",IF(COUNTIFS('Transactions'!$C$6:$C$505,A203,'Transactions'!$A$6:$A$505,"&gt;0")=0,"",IFERROR(MAXIFS('Transactions'!$A$6:$A$505,'Transactions'!$C$6:$C$505,A203),"")))</f>
        <v/>
      </c>
      <c r="V203" s="30">
        <f>IF(A203="","",IF(AND(B203="Active",OR(R203="Reorder",R203="Out of Stock")),COUNTIFS($B$6:B203,"Active",$R$6:R203,"Reorder")+COUNTIFS($B$6:B203,"Active",$R$6:R203,"Out of Stock"),""))</f>
        <v/>
      </c>
      <c r="W203" s="19">
        <f>IF(COUNTA(A203:O203)=0,"",IF(A203="","Missing Part ID",IF(COUNTIF($A$6:$A$505,A203)&gt;1,"Duplicate Part ID",IF(COUNTIF('Settings'!$F$4:$F$5,B203)=0,"Invalid Status",IF(C203="","Missing Part Name",IF(COUNTIF('Settings'!$G$4:$G$13,D203)=0,"Invalid Category",IF(COUNTIF('Settings'!$H$4:$H$9,E203)=0,"Invalid Unit",IF(L203="","Missing Unit Cost",IF(M203="","Missing Opening Quantity",IF(N203="","Missing Reorder Point",IF(O203="","Missing Target Stock",IF(O203&lt;N203,"Target Below Reorder Point",IF(P203&lt;0,"Negative On-Hand Quantity","OK")))))))))))))</f>
        <v/>
      </c>
    </row>
    <row r="204">
      <c r="A204" s="23" t="n"/>
      <c r="B204" s="23" t="n"/>
      <c r="C204" s="23" t="n"/>
      <c r="D204" s="23" t="n"/>
      <c r="E204" s="23" t="n"/>
      <c r="F204" s="23" t="n"/>
      <c r="G204" s="23" t="n"/>
      <c r="H204" s="23" t="n"/>
      <c r="I204" s="23" t="n"/>
      <c r="J204" s="23" t="n"/>
      <c r="K204" s="24" t="n"/>
      <c r="L204" s="44" t="n"/>
      <c r="M204" s="45" t="n"/>
      <c r="N204" s="45" t="n"/>
      <c r="O204" s="45" t="n"/>
      <c r="P204" s="46">
        <f>IF(A204="","",IFERROR(M204+SUMIFS('Transactions'!$L$6:$L$505,'Transactions'!$C$6:$C$505,A204),""))</f>
        <v/>
      </c>
      <c r="Q204" s="47">
        <f>IF(A204="","",IFERROR(P204*L204,0))</f>
        <v/>
      </c>
      <c r="R204" s="19">
        <f>IF(A204="","",IF(B204&lt;&gt;"Active","Inactive",IF(P204&lt;=0,"Out of Stock",IF(P204&lt;=N204,"Reorder","OK"))))</f>
        <v/>
      </c>
      <c r="S204" s="46">
        <f>IF(A204="","",IF(B204&lt;&gt;"Active",0,IF(P204&lt;=N204,MAX(O204-P204,0),0)))</f>
        <v/>
      </c>
      <c r="T204" s="47">
        <f>IF(A204="","",IFERROR(S204*L204,0))</f>
        <v/>
      </c>
      <c r="U204" s="48">
        <f>IF(A204="","",IF(COUNTIFS('Transactions'!$C$6:$C$505,A204,'Transactions'!$A$6:$A$505,"&gt;0")=0,"",IFERROR(MAXIFS('Transactions'!$A$6:$A$505,'Transactions'!$C$6:$C$505,A204),"")))</f>
        <v/>
      </c>
      <c r="V204" s="30">
        <f>IF(A204="","",IF(AND(B204="Active",OR(R204="Reorder",R204="Out of Stock")),COUNTIFS($B$6:B204,"Active",$R$6:R204,"Reorder")+COUNTIFS($B$6:B204,"Active",$R$6:R204,"Out of Stock"),""))</f>
        <v/>
      </c>
      <c r="W204" s="19">
        <f>IF(COUNTA(A204:O204)=0,"",IF(A204="","Missing Part ID",IF(COUNTIF($A$6:$A$505,A204)&gt;1,"Duplicate Part ID",IF(COUNTIF('Settings'!$F$4:$F$5,B204)=0,"Invalid Status",IF(C204="","Missing Part Name",IF(COUNTIF('Settings'!$G$4:$G$13,D204)=0,"Invalid Category",IF(COUNTIF('Settings'!$H$4:$H$9,E204)=0,"Invalid Unit",IF(L204="","Missing Unit Cost",IF(M204="","Missing Opening Quantity",IF(N204="","Missing Reorder Point",IF(O204="","Missing Target Stock",IF(O204&lt;N204,"Target Below Reorder Point",IF(P204&lt;0,"Negative On-Hand Quantity","OK")))))))))))))</f>
        <v/>
      </c>
    </row>
    <row r="205">
      <c r="A205" s="23" t="n"/>
      <c r="B205" s="23" t="n"/>
      <c r="C205" s="23" t="n"/>
      <c r="D205" s="23" t="n"/>
      <c r="E205" s="23" t="n"/>
      <c r="F205" s="23" t="n"/>
      <c r="G205" s="23" t="n"/>
      <c r="H205" s="23" t="n"/>
      <c r="I205" s="23" t="n"/>
      <c r="J205" s="23" t="n"/>
      <c r="K205" s="24" t="n"/>
      <c r="L205" s="44" t="n"/>
      <c r="M205" s="45" t="n"/>
      <c r="N205" s="45" t="n"/>
      <c r="O205" s="45" t="n"/>
      <c r="P205" s="46">
        <f>IF(A205="","",IFERROR(M205+SUMIFS('Transactions'!$L$6:$L$505,'Transactions'!$C$6:$C$505,A205),""))</f>
        <v/>
      </c>
      <c r="Q205" s="47">
        <f>IF(A205="","",IFERROR(P205*L205,0))</f>
        <v/>
      </c>
      <c r="R205" s="19">
        <f>IF(A205="","",IF(B205&lt;&gt;"Active","Inactive",IF(P205&lt;=0,"Out of Stock",IF(P205&lt;=N205,"Reorder","OK"))))</f>
        <v/>
      </c>
      <c r="S205" s="46">
        <f>IF(A205="","",IF(B205&lt;&gt;"Active",0,IF(P205&lt;=N205,MAX(O205-P205,0),0)))</f>
        <v/>
      </c>
      <c r="T205" s="47">
        <f>IF(A205="","",IFERROR(S205*L205,0))</f>
        <v/>
      </c>
      <c r="U205" s="48">
        <f>IF(A205="","",IF(COUNTIFS('Transactions'!$C$6:$C$505,A205,'Transactions'!$A$6:$A$505,"&gt;0")=0,"",IFERROR(MAXIFS('Transactions'!$A$6:$A$505,'Transactions'!$C$6:$C$505,A205),"")))</f>
        <v/>
      </c>
      <c r="V205" s="30">
        <f>IF(A205="","",IF(AND(B205="Active",OR(R205="Reorder",R205="Out of Stock")),COUNTIFS($B$6:B205,"Active",$R$6:R205,"Reorder")+COUNTIFS($B$6:B205,"Active",$R$6:R205,"Out of Stock"),""))</f>
        <v/>
      </c>
      <c r="W205" s="19">
        <f>IF(COUNTA(A205:O205)=0,"",IF(A205="","Missing Part ID",IF(COUNTIF($A$6:$A$505,A205)&gt;1,"Duplicate Part ID",IF(COUNTIF('Settings'!$F$4:$F$5,B205)=0,"Invalid Status",IF(C205="","Missing Part Name",IF(COUNTIF('Settings'!$G$4:$G$13,D205)=0,"Invalid Category",IF(COUNTIF('Settings'!$H$4:$H$9,E205)=0,"Invalid Unit",IF(L205="","Missing Unit Cost",IF(M205="","Missing Opening Quantity",IF(N205="","Missing Reorder Point",IF(O205="","Missing Target Stock",IF(O205&lt;N205,"Target Below Reorder Point",IF(P205&lt;0,"Negative On-Hand Quantity","OK")))))))))))))</f>
        <v/>
      </c>
    </row>
    <row r="206">
      <c r="A206" s="23" t="n"/>
      <c r="B206" s="23" t="n"/>
      <c r="C206" s="23" t="n"/>
      <c r="D206" s="23" t="n"/>
      <c r="E206" s="23" t="n"/>
      <c r="F206" s="23" t="n"/>
      <c r="G206" s="23" t="n"/>
      <c r="H206" s="23" t="n"/>
      <c r="I206" s="23" t="n"/>
      <c r="J206" s="23" t="n"/>
      <c r="K206" s="24" t="n"/>
      <c r="L206" s="44" t="n"/>
      <c r="M206" s="45" t="n"/>
      <c r="N206" s="45" t="n"/>
      <c r="O206" s="45" t="n"/>
      <c r="P206" s="46">
        <f>IF(A206="","",IFERROR(M206+SUMIFS('Transactions'!$L$6:$L$505,'Transactions'!$C$6:$C$505,A206),""))</f>
        <v/>
      </c>
      <c r="Q206" s="47">
        <f>IF(A206="","",IFERROR(P206*L206,0))</f>
        <v/>
      </c>
      <c r="R206" s="19">
        <f>IF(A206="","",IF(B206&lt;&gt;"Active","Inactive",IF(P206&lt;=0,"Out of Stock",IF(P206&lt;=N206,"Reorder","OK"))))</f>
        <v/>
      </c>
      <c r="S206" s="46">
        <f>IF(A206="","",IF(B206&lt;&gt;"Active",0,IF(P206&lt;=N206,MAX(O206-P206,0),0)))</f>
        <v/>
      </c>
      <c r="T206" s="47">
        <f>IF(A206="","",IFERROR(S206*L206,0))</f>
        <v/>
      </c>
      <c r="U206" s="48">
        <f>IF(A206="","",IF(COUNTIFS('Transactions'!$C$6:$C$505,A206,'Transactions'!$A$6:$A$505,"&gt;0")=0,"",IFERROR(MAXIFS('Transactions'!$A$6:$A$505,'Transactions'!$C$6:$C$505,A206),"")))</f>
        <v/>
      </c>
      <c r="V206" s="30">
        <f>IF(A206="","",IF(AND(B206="Active",OR(R206="Reorder",R206="Out of Stock")),COUNTIFS($B$6:B206,"Active",$R$6:R206,"Reorder")+COUNTIFS($B$6:B206,"Active",$R$6:R206,"Out of Stock"),""))</f>
        <v/>
      </c>
      <c r="W206" s="19">
        <f>IF(COUNTA(A206:O206)=0,"",IF(A206="","Missing Part ID",IF(COUNTIF($A$6:$A$505,A206)&gt;1,"Duplicate Part ID",IF(COUNTIF('Settings'!$F$4:$F$5,B206)=0,"Invalid Status",IF(C206="","Missing Part Name",IF(COUNTIF('Settings'!$G$4:$G$13,D206)=0,"Invalid Category",IF(COUNTIF('Settings'!$H$4:$H$9,E206)=0,"Invalid Unit",IF(L206="","Missing Unit Cost",IF(M206="","Missing Opening Quantity",IF(N206="","Missing Reorder Point",IF(O206="","Missing Target Stock",IF(O206&lt;N206,"Target Below Reorder Point",IF(P206&lt;0,"Negative On-Hand Quantity","OK")))))))))))))</f>
        <v/>
      </c>
    </row>
    <row r="207">
      <c r="A207" s="23" t="n"/>
      <c r="B207" s="23" t="n"/>
      <c r="C207" s="23" t="n"/>
      <c r="D207" s="23" t="n"/>
      <c r="E207" s="23" t="n"/>
      <c r="F207" s="23" t="n"/>
      <c r="G207" s="23" t="n"/>
      <c r="H207" s="23" t="n"/>
      <c r="I207" s="23" t="n"/>
      <c r="J207" s="23" t="n"/>
      <c r="K207" s="24" t="n"/>
      <c r="L207" s="44" t="n"/>
      <c r="M207" s="45" t="n"/>
      <c r="N207" s="45" t="n"/>
      <c r="O207" s="45" t="n"/>
      <c r="P207" s="46">
        <f>IF(A207="","",IFERROR(M207+SUMIFS('Transactions'!$L$6:$L$505,'Transactions'!$C$6:$C$505,A207),""))</f>
        <v/>
      </c>
      <c r="Q207" s="47">
        <f>IF(A207="","",IFERROR(P207*L207,0))</f>
        <v/>
      </c>
      <c r="R207" s="19">
        <f>IF(A207="","",IF(B207&lt;&gt;"Active","Inactive",IF(P207&lt;=0,"Out of Stock",IF(P207&lt;=N207,"Reorder","OK"))))</f>
        <v/>
      </c>
      <c r="S207" s="46">
        <f>IF(A207="","",IF(B207&lt;&gt;"Active",0,IF(P207&lt;=N207,MAX(O207-P207,0),0)))</f>
        <v/>
      </c>
      <c r="T207" s="47">
        <f>IF(A207="","",IFERROR(S207*L207,0))</f>
        <v/>
      </c>
      <c r="U207" s="48">
        <f>IF(A207="","",IF(COUNTIFS('Transactions'!$C$6:$C$505,A207,'Transactions'!$A$6:$A$505,"&gt;0")=0,"",IFERROR(MAXIFS('Transactions'!$A$6:$A$505,'Transactions'!$C$6:$C$505,A207),"")))</f>
        <v/>
      </c>
      <c r="V207" s="30">
        <f>IF(A207="","",IF(AND(B207="Active",OR(R207="Reorder",R207="Out of Stock")),COUNTIFS($B$6:B207,"Active",$R$6:R207,"Reorder")+COUNTIFS($B$6:B207,"Active",$R$6:R207,"Out of Stock"),""))</f>
        <v/>
      </c>
      <c r="W207" s="19">
        <f>IF(COUNTA(A207:O207)=0,"",IF(A207="","Missing Part ID",IF(COUNTIF($A$6:$A$505,A207)&gt;1,"Duplicate Part ID",IF(COUNTIF('Settings'!$F$4:$F$5,B207)=0,"Invalid Status",IF(C207="","Missing Part Name",IF(COUNTIF('Settings'!$G$4:$G$13,D207)=0,"Invalid Category",IF(COUNTIF('Settings'!$H$4:$H$9,E207)=0,"Invalid Unit",IF(L207="","Missing Unit Cost",IF(M207="","Missing Opening Quantity",IF(N207="","Missing Reorder Point",IF(O207="","Missing Target Stock",IF(O207&lt;N207,"Target Below Reorder Point",IF(P207&lt;0,"Negative On-Hand Quantity","OK")))))))))))))</f>
        <v/>
      </c>
    </row>
    <row r="208">
      <c r="A208" s="23" t="n"/>
      <c r="B208" s="23" t="n"/>
      <c r="C208" s="23" t="n"/>
      <c r="D208" s="23" t="n"/>
      <c r="E208" s="23" t="n"/>
      <c r="F208" s="23" t="n"/>
      <c r="G208" s="23" t="n"/>
      <c r="H208" s="23" t="n"/>
      <c r="I208" s="23" t="n"/>
      <c r="J208" s="23" t="n"/>
      <c r="K208" s="24" t="n"/>
      <c r="L208" s="44" t="n"/>
      <c r="M208" s="45" t="n"/>
      <c r="N208" s="45" t="n"/>
      <c r="O208" s="45" t="n"/>
      <c r="P208" s="46">
        <f>IF(A208="","",IFERROR(M208+SUMIFS('Transactions'!$L$6:$L$505,'Transactions'!$C$6:$C$505,A208),""))</f>
        <v/>
      </c>
      <c r="Q208" s="47">
        <f>IF(A208="","",IFERROR(P208*L208,0))</f>
        <v/>
      </c>
      <c r="R208" s="19">
        <f>IF(A208="","",IF(B208&lt;&gt;"Active","Inactive",IF(P208&lt;=0,"Out of Stock",IF(P208&lt;=N208,"Reorder","OK"))))</f>
        <v/>
      </c>
      <c r="S208" s="46">
        <f>IF(A208="","",IF(B208&lt;&gt;"Active",0,IF(P208&lt;=N208,MAX(O208-P208,0),0)))</f>
        <v/>
      </c>
      <c r="T208" s="47">
        <f>IF(A208="","",IFERROR(S208*L208,0))</f>
        <v/>
      </c>
      <c r="U208" s="48">
        <f>IF(A208="","",IF(COUNTIFS('Transactions'!$C$6:$C$505,A208,'Transactions'!$A$6:$A$505,"&gt;0")=0,"",IFERROR(MAXIFS('Transactions'!$A$6:$A$505,'Transactions'!$C$6:$C$505,A208),"")))</f>
        <v/>
      </c>
      <c r="V208" s="30">
        <f>IF(A208="","",IF(AND(B208="Active",OR(R208="Reorder",R208="Out of Stock")),COUNTIFS($B$6:B208,"Active",$R$6:R208,"Reorder")+COUNTIFS($B$6:B208,"Active",$R$6:R208,"Out of Stock"),""))</f>
        <v/>
      </c>
      <c r="W208" s="19">
        <f>IF(COUNTA(A208:O208)=0,"",IF(A208="","Missing Part ID",IF(COUNTIF($A$6:$A$505,A208)&gt;1,"Duplicate Part ID",IF(COUNTIF('Settings'!$F$4:$F$5,B208)=0,"Invalid Status",IF(C208="","Missing Part Name",IF(COUNTIF('Settings'!$G$4:$G$13,D208)=0,"Invalid Category",IF(COUNTIF('Settings'!$H$4:$H$9,E208)=0,"Invalid Unit",IF(L208="","Missing Unit Cost",IF(M208="","Missing Opening Quantity",IF(N208="","Missing Reorder Point",IF(O208="","Missing Target Stock",IF(O208&lt;N208,"Target Below Reorder Point",IF(P208&lt;0,"Negative On-Hand Quantity","OK")))))))))))))</f>
        <v/>
      </c>
    </row>
    <row r="209">
      <c r="A209" s="23" t="n"/>
      <c r="B209" s="23" t="n"/>
      <c r="C209" s="23" t="n"/>
      <c r="D209" s="23" t="n"/>
      <c r="E209" s="23" t="n"/>
      <c r="F209" s="23" t="n"/>
      <c r="G209" s="23" t="n"/>
      <c r="H209" s="23" t="n"/>
      <c r="I209" s="23" t="n"/>
      <c r="J209" s="23" t="n"/>
      <c r="K209" s="24" t="n"/>
      <c r="L209" s="44" t="n"/>
      <c r="M209" s="45" t="n"/>
      <c r="N209" s="45" t="n"/>
      <c r="O209" s="45" t="n"/>
      <c r="P209" s="46">
        <f>IF(A209="","",IFERROR(M209+SUMIFS('Transactions'!$L$6:$L$505,'Transactions'!$C$6:$C$505,A209),""))</f>
        <v/>
      </c>
      <c r="Q209" s="47">
        <f>IF(A209="","",IFERROR(P209*L209,0))</f>
        <v/>
      </c>
      <c r="R209" s="19">
        <f>IF(A209="","",IF(B209&lt;&gt;"Active","Inactive",IF(P209&lt;=0,"Out of Stock",IF(P209&lt;=N209,"Reorder","OK"))))</f>
        <v/>
      </c>
      <c r="S209" s="46">
        <f>IF(A209="","",IF(B209&lt;&gt;"Active",0,IF(P209&lt;=N209,MAX(O209-P209,0),0)))</f>
        <v/>
      </c>
      <c r="T209" s="47">
        <f>IF(A209="","",IFERROR(S209*L209,0))</f>
        <v/>
      </c>
      <c r="U209" s="48">
        <f>IF(A209="","",IF(COUNTIFS('Transactions'!$C$6:$C$505,A209,'Transactions'!$A$6:$A$505,"&gt;0")=0,"",IFERROR(MAXIFS('Transactions'!$A$6:$A$505,'Transactions'!$C$6:$C$505,A209),"")))</f>
        <v/>
      </c>
      <c r="V209" s="30">
        <f>IF(A209="","",IF(AND(B209="Active",OR(R209="Reorder",R209="Out of Stock")),COUNTIFS($B$6:B209,"Active",$R$6:R209,"Reorder")+COUNTIFS($B$6:B209,"Active",$R$6:R209,"Out of Stock"),""))</f>
        <v/>
      </c>
      <c r="W209" s="19">
        <f>IF(COUNTA(A209:O209)=0,"",IF(A209="","Missing Part ID",IF(COUNTIF($A$6:$A$505,A209)&gt;1,"Duplicate Part ID",IF(COUNTIF('Settings'!$F$4:$F$5,B209)=0,"Invalid Status",IF(C209="","Missing Part Name",IF(COUNTIF('Settings'!$G$4:$G$13,D209)=0,"Invalid Category",IF(COUNTIF('Settings'!$H$4:$H$9,E209)=0,"Invalid Unit",IF(L209="","Missing Unit Cost",IF(M209="","Missing Opening Quantity",IF(N209="","Missing Reorder Point",IF(O209="","Missing Target Stock",IF(O209&lt;N209,"Target Below Reorder Point",IF(P209&lt;0,"Negative On-Hand Quantity","OK")))))))))))))</f>
        <v/>
      </c>
    </row>
    <row r="210">
      <c r="A210" s="23" t="n"/>
      <c r="B210" s="23" t="n"/>
      <c r="C210" s="23" t="n"/>
      <c r="D210" s="23" t="n"/>
      <c r="E210" s="23" t="n"/>
      <c r="F210" s="23" t="n"/>
      <c r="G210" s="23" t="n"/>
      <c r="H210" s="23" t="n"/>
      <c r="I210" s="23" t="n"/>
      <c r="J210" s="23" t="n"/>
      <c r="K210" s="24" t="n"/>
      <c r="L210" s="44" t="n"/>
      <c r="M210" s="45" t="n"/>
      <c r="N210" s="45" t="n"/>
      <c r="O210" s="45" t="n"/>
      <c r="P210" s="46">
        <f>IF(A210="","",IFERROR(M210+SUMIFS('Transactions'!$L$6:$L$505,'Transactions'!$C$6:$C$505,A210),""))</f>
        <v/>
      </c>
      <c r="Q210" s="47">
        <f>IF(A210="","",IFERROR(P210*L210,0))</f>
        <v/>
      </c>
      <c r="R210" s="19">
        <f>IF(A210="","",IF(B210&lt;&gt;"Active","Inactive",IF(P210&lt;=0,"Out of Stock",IF(P210&lt;=N210,"Reorder","OK"))))</f>
        <v/>
      </c>
      <c r="S210" s="46">
        <f>IF(A210="","",IF(B210&lt;&gt;"Active",0,IF(P210&lt;=N210,MAX(O210-P210,0),0)))</f>
        <v/>
      </c>
      <c r="T210" s="47">
        <f>IF(A210="","",IFERROR(S210*L210,0))</f>
        <v/>
      </c>
      <c r="U210" s="48">
        <f>IF(A210="","",IF(COUNTIFS('Transactions'!$C$6:$C$505,A210,'Transactions'!$A$6:$A$505,"&gt;0")=0,"",IFERROR(MAXIFS('Transactions'!$A$6:$A$505,'Transactions'!$C$6:$C$505,A210),"")))</f>
        <v/>
      </c>
      <c r="V210" s="30">
        <f>IF(A210="","",IF(AND(B210="Active",OR(R210="Reorder",R210="Out of Stock")),COUNTIFS($B$6:B210,"Active",$R$6:R210,"Reorder")+COUNTIFS($B$6:B210,"Active",$R$6:R210,"Out of Stock"),""))</f>
        <v/>
      </c>
      <c r="W210" s="19">
        <f>IF(COUNTA(A210:O210)=0,"",IF(A210="","Missing Part ID",IF(COUNTIF($A$6:$A$505,A210)&gt;1,"Duplicate Part ID",IF(COUNTIF('Settings'!$F$4:$F$5,B210)=0,"Invalid Status",IF(C210="","Missing Part Name",IF(COUNTIF('Settings'!$G$4:$G$13,D210)=0,"Invalid Category",IF(COUNTIF('Settings'!$H$4:$H$9,E210)=0,"Invalid Unit",IF(L210="","Missing Unit Cost",IF(M210="","Missing Opening Quantity",IF(N210="","Missing Reorder Point",IF(O210="","Missing Target Stock",IF(O210&lt;N210,"Target Below Reorder Point",IF(P210&lt;0,"Negative On-Hand Quantity","OK")))))))))))))</f>
        <v/>
      </c>
    </row>
    <row r="211">
      <c r="A211" s="23" t="n"/>
      <c r="B211" s="23" t="n"/>
      <c r="C211" s="23" t="n"/>
      <c r="D211" s="23" t="n"/>
      <c r="E211" s="23" t="n"/>
      <c r="F211" s="23" t="n"/>
      <c r="G211" s="23" t="n"/>
      <c r="H211" s="23" t="n"/>
      <c r="I211" s="23" t="n"/>
      <c r="J211" s="23" t="n"/>
      <c r="K211" s="24" t="n"/>
      <c r="L211" s="44" t="n"/>
      <c r="M211" s="45" t="n"/>
      <c r="N211" s="45" t="n"/>
      <c r="O211" s="45" t="n"/>
      <c r="P211" s="46">
        <f>IF(A211="","",IFERROR(M211+SUMIFS('Transactions'!$L$6:$L$505,'Transactions'!$C$6:$C$505,A211),""))</f>
        <v/>
      </c>
      <c r="Q211" s="47">
        <f>IF(A211="","",IFERROR(P211*L211,0))</f>
        <v/>
      </c>
      <c r="R211" s="19">
        <f>IF(A211="","",IF(B211&lt;&gt;"Active","Inactive",IF(P211&lt;=0,"Out of Stock",IF(P211&lt;=N211,"Reorder","OK"))))</f>
        <v/>
      </c>
      <c r="S211" s="46">
        <f>IF(A211="","",IF(B211&lt;&gt;"Active",0,IF(P211&lt;=N211,MAX(O211-P211,0),0)))</f>
        <v/>
      </c>
      <c r="T211" s="47">
        <f>IF(A211="","",IFERROR(S211*L211,0))</f>
        <v/>
      </c>
      <c r="U211" s="48">
        <f>IF(A211="","",IF(COUNTIFS('Transactions'!$C$6:$C$505,A211,'Transactions'!$A$6:$A$505,"&gt;0")=0,"",IFERROR(MAXIFS('Transactions'!$A$6:$A$505,'Transactions'!$C$6:$C$505,A211),"")))</f>
        <v/>
      </c>
      <c r="V211" s="30">
        <f>IF(A211="","",IF(AND(B211="Active",OR(R211="Reorder",R211="Out of Stock")),COUNTIFS($B$6:B211,"Active",$R$6:R211,"Reorder")+COUNTIFS($B$6:B211,"Active",$R$6:R211,"Out of Stock"),""))</f>
        <v/>
      </c>
      <c r="W211" s="19">
        <f>IF(COUNTA(A211:O211)=0,"",IF(A211="","Missing Part ID",IF(COUNTIF($A$6:$A$505,A211)&gt;1,"Duplicate Part ID",IF(COUNTIF('Settings'!$F$4:$F$5,B211)=0,"Invalid Status",IF(C211="","Missing Part Name",IF(COUNTIF('Settings'!$G$4:$G$13,D211)=0,"Invalid Category",IF(COUNTIF('Settings'!$H$4:$H$9,E211)=0,"Invalid Unit",IF(L211="","Missing Unit Cost",IF(M211="","Missing Opening Quantity",IF(N211="","Missing Reorder Point",IF(O211="","Missing Target Stock",IF(O211&lt;N211,"Target Below Reorder Point",IF(P211&lt;0,"Negative On-Hand Quantity","OK")))))))))))))</f>
        <v/>
      </c>
    </row>
    <row r="212">
      <c r="A212" s="23" t="n"/>
      <c r="B212" s="23" t="n"/>
      <c r="C212" s="23" t="n"/>
      <c r="D212" s="23" t="n"/>
      <c r="E212" s="23" t="n"/>
      <c r="F212" s="23" t="n"/>
      <c r="G212" s="23" t="n"/>
      <c r="H212" s="23" t="n"/>
      <c r="I212" s="23" t="n"/>
      <c r="J212" s="23" t="n"/>
      <c r="K212" s="24" t="n"/>
      <c r="L212" s="44" t="n"/>
      <c r="M212" s="45" t="n"/>
      <c r="N212" s="45" t="n"/>
      <c r="O212" s="45" t="n"/>
      <c r="P212" s="46">
        <f>IF(A212="","",IFERROR(M212+SUMIFS('Transactions'!$L$6:$L$505,'Transactions'!$C$6:$C$505,A212),""))</f>
        <v/>
      </c>
      <c r="Q212" s="47">
        <f>IF(A212="","",IFERROR(P212*L212,0))</f>
        <v/>
      </c>
      <c r="R212" s="19">
        <f>IF(A212="","",IF(B212&lt;&gt;"Active","Inactive",IF(P212&lt;=0,"Out of Stock",IF(P212&lt;=N212,"Reorder","OK"))))</f>
        <v/>
      </c>
      <c r="S212" s="46">
        <f>IF(A212="","",IF(B212&lt;&gt;"Active",0,IF(P212&lt;=N212,MAX(O212-P212,0),0)))</f>
        <v/>
      </c>
      <c r="T212" s="47">
        <f>IF(A212="","",IFERROR(S212*L212,0))</f>
        <v/>
      </c>
      <c r="U212" s="48">
        <f>IF(A212="","",IF(COUNTIFS('Transactions'!$C$6:$C$505,A212,'Transactions'!$A$6:$A$505,"&gt;0")=0,"",IFERROR(MAXIFS('Transactions'!$A$6:$A$505,'Transactions'!$C$6:$C$505,A212),"")))</f>
        <v/>
      </c>
      <c r="V212" s="30">
        <f>IF(A212="","",IF(AND(B212="Active",OR(R212="Reorder",R212="Out of Stock")),COUNTIFS($B$6:B212,"Active",$R$6:R212,"Reorder")+COUNTIFS($B$6:B212,"Active",$R$6:R212,"Out of Stock"),""))</f>
        <v/>
      </c>
      <c r="W212" s="19">
        <f>IF(COUNTA(A212:O212)=0,"",IF(A212="","Missing Part ID",IF(COUNTIF($A$6:$A$505,A212)&gt;1,"Duplicate Part ID",IF(COUNTIF('Settings'!$F$4:$F$5,B212)=0,"Invalid Status",IF(C212="","Missing Part Name",IF(COUNTIF('Settings'!$G$4:$G$13,D212)=0,"Invalid Category",IF(COUNTIF('Settings'!$H$4:$H$9,E212)=0,"Invalid Unit",IF(L212="","Missing Unit Cost",IF(M212="","Missing Opening Quantity",IF(N212="","Missing Reorder Point",IF(O212="","Missing Target Stock",IF(O212&lt;N212,"Target Below Reorder Point",IF(P212&lt;0,"Negative On-Hand Quantity","OK")))))))))))))</f>
        <v/>
      </c>
    </row>
    <row r="213">
      <c r="A213" s="23" t="n"/>
      <c r="B213" s="23" t="n"/>
      <c r="C213" s="23" t="n"/>
      <c r="D213" s="23" t="n"/>
      <c r="E213" s="23" t="n"/>
      <c r="F213" s="23" t="n"/>
      <c r="G213" s="23" t="n"/>
      <c r="H213" s="23" t="n"/>
      <c r="I213" s="23" t="n"/>
      <c r="J213" s="23" t="n"/>
      <c r="K213" s="24" t="n"/>
      <c r="L213" s="44" t="n"/>
      <c r="M213" s="45" t="n"/>
      <c r="N213" s="45" t="n"/>
      <c r="O213" s="45" t="n"/>
      <c r="P213" s="46">
        <f>IF(A213="","",IFERROR(M213+SUMIFS('Transactions'!$L$6:$L$505,'Transactions'!$C$6:$C$505,A213),""))</f>
        <v/>
      </c>
      <c r="Q213" s="47">
        <f>IF(A213="","",IFERROR(P213*L213,0))</f>
        <v/>
      </c>
      <c r="R213" s="19">
        <f>IF(A213="","",IF(B213&lt;&gt;"Active","Inactive",IF(P213&lt;=0,"Out of Stock",IF(P213&lt;=N213,"Reorder","OK"))))</f>
        <v/>
      </c>
      <c r="S213" s="46">
        <f>IF(A213="","",IF(B213&lt;&gt;"Active",0,IF(P213&lt;=N213,MAX(O213-P213,0),0)))</f>
        <v/>
      </c>
      <c r="T213" s="47">
        <f>IF(A213="","",IFERROR(S213*L213,0))</f>
        <v/>
      </c>
      <c r="U213" s="48">
        <f>IF(A213="","",IF(COUNTIFS('Transactions'!$C$6:$C$505,A213,'Transactions'!$A$6:$A$505,"&gt;0")=0,"",IFERROR(MAXIFS('Transactions'!$A$6:$A$505,'Transactions'!$C$6:$C$505,A213),"")))</f>
        <v/>
      </c>
      <c r="V213" s="30">
        <f>IF(A213="","",IF(AND(B213="Active",OR(R213="Reorder",R213="Out of Stock")),COUNTIFS($B$6:B213,"Active",$R$6:R213,"Reorder")+COUNTIFS($B$6:B213,"Active",$R$6:R213,"Out of Stock"),""))</f>
        <v/>
      </c>
      <c r="W213" s="19">
        <f>IF(COUNTA(A213:O213)=0,"",IF(A213="","Missing Part ID",IF(COUNTIF($A$6:$A$505,A213)&gt;1,"Duplicate Part ID",IF(COUNTIF('Settings'!$F$4:$F$5,B213)=0,"Invalid Status",IF(C213="","Missing Part Name",IF(COUNTIF('Settings'!$G$4:$G$13,D213)=0,"Invalid Category",IF(COUNTIF('Settings'!$H$4:$H$9,E213)=0,"Invalid Unit",IF(L213="","Missing Unit Cost",IF(M213="","Missing Opening Quantity",IF(N213="","Missing Reorder Point",IF(O213="","Missing Target Stock",IF(O213&lt;N213,"Target Below Reorder Point",IF(P213&lt;0,"Negative On-Hand Quantity","OK")))))))))))))</f>
        <v/>
      </c>
    </row>
    <row r="214">
      <c r="A214" s="23" t="n"/>
      <c r="B214" s="23" t="n"/>
      <c r="C214" s="23" t="n"/>
      <c r="D214" s="23" t="n"/>
      <c r="E214" s="23" t="n"/>
      <c r="F214" s="23" t="n"/>
      <c r="G214" s="23" t="n"/>
      <c r="H214" s="23" t="n"/>
      <c r="I214" s="23" t="n"/>
      <c r="J214" s="23" t="n"/>
      <c r="K214" s="24" t="n"/>
      <c r="L214" s="44" t="n"/>
      <c r="M214" s="45" t="n"/>
      <c r="N214" s="45" t="n"/>
      <c r="O214" s="45" t="n"/>
      <c r="P214" s="46">
        <f>IF(A214="","",IFERROR(M214+SUMIFS('Transactions'!$L$6:$L$505,'Transactions'!$C$6:$C$505,A214),""))</f>
        <v/>
      </c>
      <c r="Q214" s="47">
        <f>IF(A214="","",IFERROR(P214*L214,0))</f>
        <v/>
      </c>
      <c r="R214" s="19">
        <f>IF(A214="","",IF(B214&lt;&gt;"Active","Inactive",IF(P214&lt;=0,"Out of Stock",IF(P214&lt;=N214,"Reorder","OK"))))</f>
        <v/>
      </c>
      <c r="S214" s="46">
        <f>IF(A214="","",IF(B214&lt;&gt;"Active",0,IF(P214&lt;=N214,MAX(O214-P214,0),0)))</f>
        <v/>
      </c>
      <c r="T214" s="47">
        <f>IF(A214="","",IFERROR(S214*L214,0))</f>
        <v/>
      </c>
      <c r="U214" s="48">
        <f>IF(A214="","",IF(COUNTIFS('Transactions'!$C$6:$C$505,A214,'Transactions'!$A$6:$A$505,"&gt;0")=0,"",IFERROR(MAXIFS('Transactions'!$A$6:$A$505,'Transactions'!$C$6:$C$505,A214),"")))</f>
        <v/>
      </c>
      <c r="V214" s="30">
        <f>IF(A214="","",IF(AND(B214="Active",OR(R214="Reorder",R214="Out of Stock")),COUNTIFS($B$6:B214,"Active",$R$6:R214,"Reorder")+COUNTIFS($B$6:B214,"Active",$R$6:R214,"Out of Stock"),""))</f>
        <v/>
      </c>
      <c r="W214" s="19">
        <f>IF(COUNTA(A214:O214)=0,"",IF(A214="","Missing Part ID",IF(COUNTIF($A$6:$A$505,A214)&gt;1,"Duplicate Part ID",IF(COUNTIF('Settings'!$F$4:$F$5,B214)=0,"Invalid Status",IF(C214="","Missing Part Name",IF(COUNTIF('Settings'!$G$4:$G$13,D214)=0,"Invalid Category",IF(COUNTIF('Settings'!$H$4:$H$9,E214)=0,"Invalid Unit",IF(L214="","Missing Unit Cost",IF(M214="","Missing Opening Quantity",IF(N214="","Missing Reorder Point",IF(O214="","Missing Target Stock",IF(O214&lt;N214,"Target Below Reorder Point",IF(P214&lt;0,"Negative On-Hand Quantity","OK")))))))))))))</f>
        <v/>
      </c>
    </row>
    <row r="215">
      <c r="A215" s="23" t="n"/>
      <c r="B215" s="23" t="n"/>
      <c r="C215" s="23" t="n"/>
      <c r="D215" s="23" t="n"/>
      <c r="E215" s="23" t="n"/>
      <c r="F215" s="23" t="n"/>
      <c r="G215" s="23" t="n"/>
      <c r="H215" s="23" t="n"/>
      <c r="I215" s="23" t="n"/>
      <c r="J215" s="23" t="n"/>
      <c r="K215" s="24" t="n"/>
      <c r="L215" s="44" t="n"/>
      <c r="M215" s="45" t="n"/>
      <c r="N215" s="45" t="n"/>
      <c r="O215" s="45" t="n"/>
      <c r="P215" s="46">
        <f>IF(A215="","",IFERROR(M215+SUMIFS('Transactions'!$L$6:$L$505,'Transactions'!$C$6:$C$505,A215),""))</f>
        <v/>
      </c>
      <c r="Q215" s="47">
        <f>IF(A215="","",IFERROR(P215*L215,0))</f>
        <v/>
      </c>
      <c r="R215" s="19">
        <f>IF(A215="","",IF(B215&lt;&gt;"Active","Inactive",IF(P215&lt;=0,"Out of Stock",IF(P215&lt;=N215,"Reorder","OK"))))</f>
        <v/>
      </c>
      <c r="S215" s="46">
        <f>IF(A215="","",IF(B215&lt;&gt;"Active",0,IF(P215&lt;=N215,MAX(O215-P215,0),0)))</f>
        <v/>
      </c>
      <c r="T215" s="47">
        <f>IF(A215="","",IFERROR(S215*L215,0))</f>
        <v/>
      </c>
      <c r="U215" s="48">
        <f>IF(A215="","",IF(COUNTIFS('Transactions'!$C$6:$C$505,A215,'Transactions'!$A$6:$A$505,"&gt;0")=0,"",IFERROR(MAXIFS('Transactions'!$A$6:$A$505,'Transactions'!$C$6:$C$505,A215),"")))</f>
        <v/>
      </c>
      <c r="V215" s="30">
        <f>IF(A215="","",IF(AND(B215="Active",OR(R215="Reorder",R215="Out of Stock")),COUNTIFS($B$6:B215,"Active",$R$6:R215,"Reorder")+COUNTIFS($B$6:B215,"Active",$R$6:R215,"Out of Stock"),""))</f>
        <v/>
      </c>
      <c r="W215" s="19">
        <f>IF(COUNTA(A215:O215)=0,"",IF(A215="","Missing Part ID",IF(COUNTIF($A$6:$A$505,A215)&gt;1,"Duplicate Part ID",IF(COUNTIF('Settings'!$F$4:$F$5,B215)=0,"Invalid Status",IF(C215="","Missing Part Name",IF(COUNTIF('Settings'!$G$4:$G$13,D215)=0,"Invalid Category",IF(COUNTIF('Settings'!$H$4:$H$9,E215)=0,"Invalid Unit",IF(L215="","Missing Unit Cost",IF(M215="","Missing Opening Quantity",IF(N215="","Missing Reorder Point",IF(O215="","Missing Target Stock",IF(O215&lt;N215,"Target Below Reorder Point",IF(P215&lt;0,"Negative On-Hand Quantity","OK")))))))))))))</f>
        <v/>
      </c>
    </row>
    <row r="216">
      <c r="A216" s="23" t="n"/>
      <c r="B216" s="23" t="n"/>
      <c r="C216" s="23" t="n"/>
      <c r="D216" s="23" t="n"/>
      <c r="E216" s="23" t="n"/>
      <c r="F216" s="23" t="n"/>
      <c r="G216" s="23" t="n"/>
      <c r="H216" s="23" t="n"/>
      <c r="I216" s="23" t="n"/>
      <c r="J216" s="23" t="n"/>
      <c r="K216" s="24" t="n"/>
      <c r="L216" s="44" t="n"/>
      <c r="M216" s="45" t="n"/>
      <c r="N216" s="45" t="n"/>
      <c r="O216" s="45" t="n"/>
      <c r="P216" s="46">
        <f>IF(A216="","",IFERROR(M216+SUMIFS('Transactions'!$L$6:$L$505,'Transactions'!$C$6:$C$505,A216),""))</f>
        <v/>
      </c>
      <c r="Q216" s="47">
        <f>IF(A216="","",IFERROR(P216*L216,0))</f>
        <v/>
      </c>
      <c r="R216" s="19">
        <f>IF(A216="","",IF(B216&lt;&gt;"Active","Inactive",IF(P216&lt;=0,"Out of Stock",IF(P216&lt;=N216,"Reorder","OK"))))</f>
        <v/>
      </c>
      <c r="S216" s="46">
        <f>IF(A216="","",IF(B216&lt;&gt;"Active",0,IF(P216&lt;=N216,MAX(O216-P216,0),0)))</f>
        <v/>
      </c>
      <c r="T216" s="47">
        <f>IF(A216="","",IFERROR(S216*L216,0))</f>
        <v/>
      </c>
      <c r="U216" s="48">
        <f>IF(A216="","",IF(COUNTIFS('Transactions'!$C$6:$C$505,A216,'Transactions'!$A$6:$A$505,"&gt;0")=0,"",IFERROR(MAXIFS('Transactions'!$A$6:$A$505,'Transactions'!$C$6:$C$505,A216),"")))</f>
        <v/>
      </c>
      <c r="V216" s="30">
        <f>IF(A216="","",IF(AND(B216="Active",OR(R216="Reorder",R216="Out of Stock")),COUNTIFS($B$6:B216,"Active",$R$6:R216,"Reorder")+COUNTIFS($B$6:B216,"Active",$R$6:R216,"Out of Stock"),""))</f>
        <v/>
      </c>
      <c r="W216" s="19">
        <f>IF(COUNTA(A216:O216)=0,"",IF(A216="","Missing Part ID",IF(COUNTIF($A$6:$A$505,A216)&gt;1,"Duplicate Part ID",IF(COUNTIF('Settings'!$F$4:$F$5,B216)=0,"Invalid Status",IF(C216="","Missing Part Name",IF(COUNTIF('Settings'!$G$4:$G$13,D216)=0,"Invalid Category",IF(COUNTIF('Settings'!$H$4:$H$9,E216)=0,"Invalid Unit",IF(L216="","Missing Unit Cost",IF(M216="","Missing Opening Quantity",IF(N216="","Missing Reorder Point",IF(O216="","Missing Target Stock",IF(O216&lt;N216,"Target Below Reorder Point",IF(P216&lt;0,"Negative On-Hand Quantity","OK")))))))))))))</f>
        <v/>
      </c>
    </row>
    <row r="217">
      <c r="A217" s="23" t="n"/>
      <c r="B217" s="23" t="n"/>
      <c r="C217" s="23" t="n"/>
      <c r="D217" s="23" t="n"/>
      <c r="E217" s="23" t="n"/>
      <c r="F217" s="23" t="n"/>
      <c r="G217" s="23" t="n"/>
      <c r="H217" s="23" t="n"/>
      <c r="I217" s="23" t="n"/>
      <c r="J217" s="23" t="n"/>
      <c r="K217" s="24" t="n"/>
      <c r="L217" s="44" t="n"/>
      <c r="M217" s="45" t="n"/>
      <c r="N217" s="45" t="n"/>
      <c r="O217" s="45" t="n"/>
      <c r="P217" s="46">
        <f>IF(A217="","",IFERROR(M217+SUMIFS('Transactions'!$L$6:$L$505,'Transactions'!$C$6:$C$505,A217),""))</f>
        <v/>
      </c>
      <c r="Q217" s="47">
        <f>IF(A217="","",IFERROR(P217*L217,0))</f>
        <v/>
      </c>
      <c r="R217" s="19">
        <f>IF(A217="","",IF(B217&lt;&gt;"Active","Inactive",IF(P217&lt;=0,"Out of Stock",IF(P217&lt;=N217,"Reorder","OK"))))</f>
        <v/>
      </c>
      <c r="S217" s="46">
        <f>IF(A217="","",IF(B217&lt;&gt;"Active",0,IF(P217&lt;=N217,MAX(O217-P217,0),0)))</f>
        <v/>
      </c>
      <c r="T217" s="47">
        <f>IF(A217="","",IFERROR(S217*L217,0))</f>
        <v/>
      </c>
      <c r="U217" s="48">
        <f>IF(A217="","",IF(COUNTIFS('Transactions'!$C$6:$C$505,A217,'Transactions'!$A$6:$A$505,"&gt;0")=0,"",IFERROR(MAXIFS('Transactions'!$A$6:$A$505,'Transactions'!$C$6:$C$505,A217),"")))</f>
        <v/>
      </c>
      <c r="V217" s="30">
        <f>IF(A217="","",IF(AND(B217="Active",OR(R217="Reorder",R217="Out of Stock")),COUNTIFS($B$6:B217,"Active",$R$6:R217,"Reorder")+COUNTIFS($B$6:B217,"Active",$R$6:R217,"Out of Stock"),""))</f>
        <v/>
      </c>
      <c r="W217" s="19">
        <f>IF(COUNTA(A217:O217)=0,"",IF(A217="","Missing Part ID",IF(COUNTIF($A$6:$A$505,A217)&gt;1,"Duplicate Part ID",IF(COUNTIF('Settings'!$F$4:$F$5,B217)=0,"Invalid Status",IF(C217="","Missing Part Name",IF(COUNTIF('Settings'!$G$4:$G$13,D217)=0,"Invalid Category",IF(COUNTIF('Settings'!$H$4:$H$9,E217)=0,"Invalid Unit",IF(L217="","Missing Unit Cost",IF(M217="","Missing Opening Quantity",IF(N217="","Missing Reorder Point",IF(O217="","Missing Target Stock",IF(O217&lt;N217,"Target Below Reorder Point",IF(P217&lt;0,"Negative On-Hand Quantity","OK")))))))))))))</f>
        <v/>
      </c>
    </row>
    <row r="218">
      <c r="A218" s="23" t="n"/>
      <c r="B218" s="23" t="n"/>
      <c r="C218" s="23" t="n"/>
      <c r="D218" s="23" t="n"/>
      <c r="E218" s="23" t="n"/>
      <c r="F218" s="23" t="n"/>
      <c r="G218" s="23" t="n"/>
      <c r="H218" s="23" t="n"/>
      <c r="I218" s="23" t="n"/>
      <c r="J218" s="23" t="n"/>
      <c r="K218" s="24" t="n"/>
      <c r="L218" s="44" t="n"/>
      <c r="M218" s="45" t="n"/>
      <c r="N218" s="45" t="n"/>
      <c r="O218" s="45" t="n"/>
      <c r="P218" s="46">
        <f>IF(A218="","",IFERROR(M218+SUMIFS('Transactions'!$L$6:$L$505,'Transactions'!$C$6:$C$505,A218),""))</f>
        <v/>
      </c>
      <c r="Q218" s="47">
        <f>IF(A218="","",IFERROR(P218*L218,0))</f>
        <v/>
      </c>
      <c r="R218" s="19">
        <f>IF(A218="","",IF(B218&lt;&gt;"Active","Inactive",IF(P218&lt;=0,"Out of Stock",IF(P218&lt;=N218,"Reorder","OK"))))</f>
        <v/>
      </c>
      <c r="S218" s="46">
        <f>IF(A218="","",IF(B218&lt;&gt;"Active",0,IF(P218&lt;=N218,MAX(O218-P218,0),0)))</f>
        <v/>
      </c>
      <c r="T218" s="47">
        <f>IF(A218="","",IFERROR(S218*L218,0))</f>
        <v/>
      </c>
      <c r="U218" s="48">
        <f>IF(A218="","",IF(COUNTIFS('Transactions'!$C$6:$C$505,A218,'Transactions'!$A$6:$A$505,"&gt;0")=0,"",IFERROR(MAXIFS('Transactions'!$A$6:$A$505,'Transactions'!$C$6:$C$505,A218),"")))</f>
        <v/>
      </c>
      <c r="V218" s="30">
        <f>IF(A218="","",IF(AND(B218="Active",OR(R218="Reorder",R218="Out of Stock")),COUNTIFS($B$6:B218,"Active",$R$6:R218,"Reorder")+COUNTIFS($B$6:B218,"Active",$R$6:R218,"Out of Stock"),""))</f>
        <v/>
      </c>
      <c r="W218" s="19">
        <f>IF(COUNTA(A218:O218)=0,"",IF(A218="","Missing Part ID",IF(COUNTIF($A$6:$A$505,A218)&gt;1,"Duplicate Part ID",IF(COUNTIF('Settings'!$F$4:$F$5,B218)=0,"Invalid Status",IF(C218="","Missing Part Name",IF(COUNTIF('Settings'!$G$4:$G$13,D218)=0,"Invalid Category",IF(COUNTIF('Settings'!$H$4:$H$9,E218)=0,"Invalid Unit",IF(L218="","Missing Unit Cost",IF(M218="","Missing Opening Quantity",IF(N218="","Missing Reorder Point",IF(O218="","Missing Target Stock",IF(O218&lt;N218,"Target Below Reorder Point",IF(P218&lt;0,"Negative On-Hand Quantity","OK")))))))))))))</f>
        <v/>
      </c>
    </row>
    <row r="219">
      <c r="A219" s="23" t="n"/>
      <c r="B219" s="23" t="n"/>
      <c r="C219" s="23" t="n"/>
      <c r="D219" s="23" t="n"/>
      <c r="E219" s="23" t="n"/>
      <c r="F219" s="23" t="n"/>
      <c r="G219" s="23" t="n"/>
      <c r="H219" s="23" t="n"/>
      <c r="I219" s="23" t="n"/>
      <c r="J219" s="23" t="n"/>
      <c r="K219" s="24" t="n"/>
      <c r="L219" s="44" t="n"/>
      <c r="M219" s="45" t="n"/>
      <c r="N219" s="45" t="n"/>
      <c r="O219" s="45" t="n"/>
      <c r="P219" s="46">
        <f>IF(A219="","",IFERROR(M219+SUMIFS('Transactions'!$L$6:$L$505,'Transactions'!$C$6:$C$505,A219),""))</f>
        <v/>
      </c>
      <c r="Q219" s="47">
        <f>IF(A219="","",IFERROR(P219*L219,0))</f>
        <v/>
      </c>
      <c r="R219" s="19">
        <f>IF(A219="","",IF(B219&lt;&gt;"Active","Inactive",IF(P219&lt;=0,"Out of Stock",IF(P219&lt;=N219,"Reorder","OK"))))</f>
        <v/>
      </c>
      <c r="S219" s="46">
        <f>IF(A219="","",IF(B219&lt;&gt;"Active",0,IF(P219&lt;=N219,MAX(O219-P219,0),0)))</f>
        <v/>
      </c>
      <c r="T219" s="47">
        <f>IF(A219="","",IFERROR(S219*L219,0))</f>
        <v/>
      </c>
      <c r="U219" s="48">
        <f>IF(A219="","",IF(COUNTIFS('Transactions'!$C$6:$C$505,A219,'Transactions'!$A$6:$A$505,"&gt;0")=0,"",IFERROR(MAXIFS('Transactions'!$A$6:$A$505,'Transactions'!$C$6:$C$505,A219),"")))</f>
        <v/>
      </c>
      <c r="V219" s="30">
        <f>IF(A219="","",IF(AND(B219="Active",OR(R219="Reorder",R219="Out of Stock")),COUNTIFS($B$6:B219,"Active",$R$6:R219,"Reorder")+COUNTIFS($B$6:B219,"Active",$R$6:R219,"Out of Stock"),""))</f>
        <v/>
      </c>
      <c r="W219" s="19">
        <f>IF(COUNTA(A219:O219)=0,"",IF(A219="","Missing Part ID",IF(COUNTIF($A$6:$A$505,A219)&gt;1,"Duplicate Part ID",IF(COUNTIF('Settings'!$F$4:$F$5,B219)=0,"Invalid Status",IF(C219="","Missing Part Name",IF(COUNTIF('Settings'!$G$4:$G$13,D219)=0,"Invalid Category",IF(COUNTIF('Settings'!$H$4:$H$9,E219)=0,"Invalid Unit",IF(L219="","Missing Unit Cost",IF(M219="","Missing Opening Quantity",IF(N219="","Missing Reorder Point",IF(O219="","Missing Target Stock",IF(O219&lt;N219,"Target Below Reorder Point",IF(P219&lt;0,"Negative On-Hand Quantity","OK")))))))))))))</f>
        <v/>
      </c>
    </row>
    <row r="220">
      <c r="A220" s="23" t="n"/>
      <c r="B220" s="23" t="n"/>
      <c r="C220" s="23" t="n"/>
      <c r="D220" s="23" t="n"/>
      <c r="E220" s="23" t="n"/>
      <c r="F220" s="23" t="n"/>
      <c r="G220" s="23" t="n"/>
      <c r="H220" s="23" t="n"/>
      <c r="I220" s="23" t="n"/>
      <c r="J220" s="23" t="n"/>
      <c r="K220" s="24" t="n"/>
      <c r="L220" s="44" t="n"/>
      <c r="M220" s="45" t="n"/>
      <c r="N220" s="45" t="n"/>
      <c r="O220" s="45" t="n"/>
      <c r="P220" s="46">
        <f>IF(A220="","",IFERROR(M220+SUMIFS('Transactions'!$L$6:$L$505,'Transactions'!$C$6:$C$505,A220),""))</f>
        <v/>
      </c>
      <c r="Q220" s="47">
        <f>IF(A220="","",IFERROR(P220*L220,0))</f>
        <v/>
      </c>
      <c r="R220" s="19">
        <f>IF(A220="","",IF(B220&lt;&gt;"Active","Inactive",IF(P220&lt;=0,"Out of Stock",IF(P220&lt;=N220,"Reorder","OK"))))</f>
        <v/>
      </c>
      <c r="S220" s="46">
        <f>IF(A220="","",IF(B220&lt;&gt;"Active",0,IF(P220&lt;=N220,MAX(O220-P220,0),0)))</f>
        <v/>
      </c>
      <c r="T220" s="47">
        <f>IF(A220="","",IFERROR(S220*L220,0))</f>
        <v/>
      </c>
      <c r="U220" s="48">
        <f>IF(A220="","",IF(COUNTIFS('Transactions'!$C$6:$C$505,A220,'Transactions'!$A$6:$A$505,"&gt;0")=0,"",IFERROR(MAXIFS('Transactions'!$A$6:$A$505,'Transactions'!$C$6:$C$505,A220),"")))</f>
        <v/>
      </c>
      <c r="V220" s="30">
        <f>IF(A220="","",IF(AND(B220="Active",OR(R220="Reorder",R220="Out of Stock")),COUNTIFS($B$6:B220,"Active",$R$6:R220,"Reorder")+COUNTIFS($B$6:B220,"Active",$R$6:R220,"Out of Stock"),""))</f>
        <v/>
      </c>
      <c r="W220" s="19">
        <f>IF(COUNTA(A220:O220)=0,"",IF(A220="","Missing Part ID",IF(COUNTIF($A$6:$A$505,A220)&gt;1,"Duplicate Part ID",IF(COUNTIF('Settings'!$F$4:$F$5,B220)=0,"Invalid Status",IF(C220="","Missing Part Name",IF(COUNTIF('Settings'!$G$4:$G$13,D220)=0,"Invalid Category",IF(COUNTIF('Settings'!$H$4:$H$9,E220)=0,"Invalid Unit",IF(L220="","Missing Unit Cost",IF(M220="","Missing Opening Quantity",IF(N220="","Missing Reorder Point",IF(O220="","Missing Target Stock",IF(O220&lt;N220,"Target Below Reorder Point",IF(P220&lt;0,"Negative On-Hand Quantity","OK")))))))))))))</f>
        <v/>
      </c>
    </row>
    <row r="221">
      <c r="A221" s="23" t="n"/>
      <c r="B221" s="23" t="n"/>
      <c r="C221" s="23" t="n"/>
      <c r="D221" s="23" t="n"/>
      <c r="E221" s="23" t="n"/>
      <c r="F221" s="23" t="n"/>
      <c r="G221" s="23" t="n"/>
      <c r="H221" s="23" t="n"/>
      <c r="I221" s="23" t="n"/>
      <c r="J221" s="23" t="n"/>
      <c r="K221" s="24" t="n"/>
      <c r="L221" s="44" t="n"/>
      <c r="M221" s="45" t="n"/>
      <c r="N221" s="45" t="n"/>
      <c r="O221" s="45" t="n"/>
      <c r="P221" s="46">
        <f>IF(A221="","",IFERROR(M221+SUMIFS('Transactions'!$L$6:$L$505,'Transactions'!$C$6:$C$505,A221),""))</f>
        <v/>
      </c>
      <c r="Q221" s="47">
        <f>IF(A221="","",IFERROR(P221*L221,0))</f>
        <v/>
      </c>
      <c r="R221" s="19">
        <f>IF(A221="","",IF(B221&lt;&gt;"Active","Inactive",IF(P221&lt;=0,"Out of Stock",IF(P221&lt;=N221,"Reorder","OK"))))</f>
        <v/>
      </c>
      <c r="S221" s="46">
        <f>IF(A221="","",IF(B221&lt;&gt;"Active",0,IF(P221&lt;=N221,MAX(O221-P221,0),0)))</f>
        <v/>
      </c>
      <c r="T221" s="47">
        <f>IF(A221="","",IFERROR(S221*L221,0))</f>
        <v/>
      </c>
      <c r="U221" s="48">
        <f>IF(A221="","",IF(COUNTIFS('Transactions'!$C$6:$C$505,A221,'Transactions'!$A$6:$A$505,"&gt;0")=0,"",IFERROR(MAXIFS('Transactions'!$A$6:$A$505,'Transactions'!$C$6:$C$505,A221),"")))</f>
        <v/>
      </c>
      <c r="V221" s="30">
        <f>IF(A221="","",IF(AND(B221="Active",OR(R221="Reorder",R221="Out of Stock")),COUNTIFS($B$6:B221,"Active",$R$6:R221,"Reorder")+COUNTIFS($B$6:B221,"Active",$R$6:R221,"Out of Stock"),""))</f>
        <v/>
      </c>
      <c r="W221" s="19">
        <f>IF(COUNTA(A221:O221)=0,"",IF(A221="","Missing Part ID",IF(COUNTIF($A$6:$A$505,A221)&gt;1,"Duplicate Part ID",IF(COUNTIF('Settings'!$F$4:$F$5,B221)=0,"Invalid Status",IF(C221="","Missing Part Name",IF(COUNTIF('Settings'!$G$4:$G$13,D221)=0,"Invalid Category",IF(COUNTIF('Settings'!$H$4:$H$9,E221)=0,"Invalid Unit",IF(L221="","Missing Unit Cost",IF(M221="","Missing Opening Quantity",IF(N221="","Missing Reorder Point",IF(O221="","Missing Target Stock",IF(O221&lt;N221,"Target Below Reorder Point",IF(P221&lt;0,"Negative On-Hand Quantity","OK")))))))))))))</f>
        <v/>
      </c>
    </row>
    <row r="222">
      <c r="A222" s="23" t="n"/>
      <c r="B222" s="23" t="n"/>
      <c r="C222" s="23" t="n"/>
      <c r="D222" s="23" t="n"/>
      <c r="E222" s="23" t="n"/>
      <c r="F222" s="23" t="n"/>
      <c r="G222" s="23" t="n"/>
      <c r="H222" s="23" t="n"/>
      <c r="I222" s="23" t="n"/>
      <c r="J222" s="23" t="n"/>
      <c r="K222" s="24" t="n"/>
      <c r="L222" s="44" t="n"/>
      <c r="M222" s="45" t="n"/>
      <c r="N222" s="45" t="n"/>
      <c r="O222" s="45" t="n"/>
      <c r="P222" s="46">
        <f>IF(A222="","",IFERROR(M222+SUMIFS('Transactions'!$L$6:$L$505,'Transactions'!$C$6:$C$505,A222),""))</f>
        <v/>
      </c>
      <c r="Q222" s="47">
        <f>IF(A222="","",IFERROR(P222*L222,0))</f>
        <v/>
      </c>
      <c r="R222" s="19">
        <f>IF(A222="","",IF(B222&lt;&gt;"Active","Inactive",IF(P222&lt;=0,"Out of Stock",IF(P222&lt;=N222,"Reorder","OK"))))</f>
        <v/>
      </c>
      <c r="S222" s="46">
        <f>IF(A222="","",IF(B222&lt;&gt;"Active",0,IF(P222&lt;=N222,MAX(O222-P222,0),0)))</f>
        <v/>
      </c>
      <c r="T222" s="47">
        <f>IF(A222="","",IFERROR(S222*L222,0))</f>
        <v/>
      </c>
      <c r="U222" s="48">
        <f>IF(A222="","",IF(COUNTIFS('Transactions'!$C$6:$C$505,A222,'Transactions'!$A$6:$A$505,"&gt;0")=0,"",IFERROR(MAXIFS('Transactions'!$A$6:$A$505,'Transactions'!$C$6:$C$505,A222),"")))</f>
        <v/>
      </c>
      <c r="V222" s="30">
        <f>IF(A222="","",IF(AND(B222="Active",OR(R222="Reorder",R222="Out of Stock")),COUNTIFS($B$6:B222,"Active",$R$6:R222,"Reorder")+COUNTIFS($B$6:B222,"Active",$R$6:R222,"Out of Stock"),""))</f>
        <v/>
      </c>
      <c r="W222" s="19">
        <f>IF(COUNTA(A222:O222)=0,"",IF(A222="","Missing Part ID",IF(COUNTIF($A$6:$A$505,A222)&gt;1,"Duplicate Part ID",IF(COUNTIF('Settings'!$F$4:$F$5,B222)=0,"Invalid Status",IF(C222="","Missing Part Name",IF(COUNTIF('Settings'!$G$4:$G$13,D222)=0,"Invalid Category",IF(COUNTIF('Settings'!$H$4:$H$9,E222)=0,"Invalid Unit",IF(L222="","Missing Unit Cost",IF(M222="","Missing Opening Quantity",IF(N222="","Missing Reorder Point",IF(O222="","Missing Target Stock",IF(O222&lt;N222,"Target Below Reorder Point",IF(P222&lt;0,"Negative On-Hand Quantity","OK")))))))))))))</f>
        <v/>
      </c>
    </row>
    <row r="223">
      <c r="A223" s="23" t="n"/>
      <c r="B223" s="23" t="n"/>
      <c r="C223" s="23" t="n"/>
      <c r="D223" s="23" t="n"/>
      <c r="E223" s="23" t="n"/>
      <c r="F223" s="23" t="n"/>
      <c r="G223" s="23" t="n"/>
      <c r="H223" s="23" t="n"/>
      <c r="I223" s="23" t="n"/>
      <c r="J223" s="23" t="n"/>
      <c r="K223" s="24" t="n"/>
      <c r="L223" s="44" t="n"/>
      <c r="M223" s="45" t="n"/>
      <c r="N223" s="45" t="n"/>
      <c r="O223" s="45" t="n"/>
      <c r="P223" s="46">
        <f>IF(A223="","",IFERROR(M223+SUMIFS('Transactions'!$L$6:$L$505,'Transactions'!$C$6:$C$505,A223),""))</f>
        <v/>
      </c>
      <c r="Q223" s="47">
        <f>IF(A223="","",IFERROR(P223*L223,0))</f>
        <v/>
      </c>
      <c r="R223" s="19">
        <f>IF(A223="","",IF(B223&lt;&gt;"Active","Inactive",IF(P223&lt;=0,"Out of Stock",IF(P223&lt;=N223,"Reorder","OK"))))</f>
        <v/>
      </c>
      <c r="S223" s="46">
        <f>IF(A223="","",IF(B223&lt;&gt;"Active",0,IF(P223&lt;=N223,MAX(O223-P223,0),0)))</f>
        <v/>
      </c>
      <c r="T223" s="47">
        <f>IF(A223="","",IFERROR(S223*L223,0))</f>
        <v/>
      </c>
      <c r="U223" s="48">
        <f>IF(A223="","",IF(COUNTIFS('Transactions'!$C$6:$C$505,A223,'Transactions'!$A$6:$A$505,"&gt;0")=0,"",IFERROR(MAXIFS('Transactions'!$A$6:$A$505,'Transactions'!$C$6:$C$505,A223),"")))</f>
        <v/>
      </c>
      <c r="V223" s="30">
        <f>IF(A223="","",IF(AND(B223="Active",OR(R223="Reorder",R223="Out of Stock")),COUNTIFS($B$6:B223,"Active",$R$6:R223,"Reorder")+COUNTIFS($B$6:B223,"Active",$R$6:R223,"Out of Stock"),""))</f>
        <v/>
      </c>
      <c r="W223" s="19">
        <f>IF(COUNTA(A223:O223)=0,"",IF(A223="","Missing Part ID",IF(COUNTIF($A$6:$A$505,A223)&gt;1,"Duplicate Part ID",IF(COUNTIF('Settings'!$F$4:$F$5,B223)=0,"Invalid Status",IF(C223="","Missing Part Name",IF(COUNTIF('Settings'!$G$4:$G$13,D223)=0,"Invalid Category",IF(COUNTIF('Settings'!$H$4:$H$9,E223)=0,"Invalid Unit",IF(L223="","Missing Unit Cost",IF(M223="","Missing Opening Quantity",IF(N223="","Missing Reorder Point",IF(O223="","Missing Target Stock",IF(O223&lt;N223,"Target Below Reorder Point",IF(P223&lt;0,"Negative On-Hand Quantity","OK")))))))))))))</f>
        <v/>
      </c>
    </row>
    <row r="224">
      <c r="A224" s="23" t="n"/>
      <c r="B224" s="23" t="n"/>
      <c r="C224" s="23" t="n"/>
      <c r="D224" s="23" t="n"/>
      <c r="E224" s="23" t="n"/>
      <c r="F224" s="23" t="n"/>
      <c r="G224" s="23" t="n"/>
      <c r="H224" s="23" t="n"/>
      <c r="I224" s="23" t="n"/>
      <c r="J224" s="23" t="n"/>
      <c r="K224" s="24" t="n"/>
      <c r="L224" s="44" t="n"/>
      <c r="M224" s="45" t="n"/>
      <c r="N224" s="45" t="n"/>
      <c r="O224" s="45" t="n"/>
      <c r="P224" s="46">
        <f>IF(A224="","",IFERROR(M224+SUMIFS('Transactions'!$L$6:$L$505,'Transactions'!$C$6:$C$505,A224),""))</f>
        <v/>
      </c>
      <c r="Q224" s="47">
        <f>IF(A224="","",IFERROR(P224*L224,0))</f>
        <v/>
      </c>
      <c r="R224" s="19">
        <f>IF(A224="","",IF(B224&lt;&gt;"Active","Inactive",IF(P224&lt;=0,"Out of Stock",IF(P224&lt;=N224,"Reorder","OK"))))</f>
        <v/>
      </c>
      <c r="S224" s="46">
        <f>IF(A224="","",IF(B224&lt;&gt;"Active",0,IF(P224&lt;=N224,MAX(O224-P224,0),0)))</f>
        <v/>
      </c>
      <c r="T224" s="47">
        <f>IF(A224="","",IFERROR(S224*L224,0))</f>
        <v/>
      </c>
      <c r="U224" s="48">
        <f>IF(A224="","",IF(COUNTIFS('Transactions'!$C$6:$C$505,A224,'Transactions'!$A$6:$A$505,"&gt;0")=0,"",IFERROR(MAXIFS('Transactions'!$A$6:$A$505,'Transactions'!$C$6:$C$505,A224),"")))</f>
        <v/>
      </c>
      <c r="V224" s="30">
        <f>IF(A224="","",IF(AND(B224="Active",OR(R224="Reorder",R224="Out of Stock")),COUNTIFS($B$6:B224,"Active",$R$6:R224,"Reorder")+COUNTIFS($B$6:B224,"Active",$R$6:R224,"Out of Stock"),""))</f>
        <v/>
      </c>
      <c r="W224" s="19">
        <f>IF(COUNTA(A224:O224)=0,"",IF(A224="","Missing Part ID",IF(COUNTIF($A$6:$A$505,A224)&gt;1,"Duplicate Part ID",IF(COUNTIF('Settings'!$F$4:$F$5,B224)=0,"Invalid Status",IF(C224="","Missing Part Name",IF(COUNTIF('Settings'!$G$4:$G$13,D224)=0,"Invalid Category",IF(COUNTIF('Settings'!$H$4:$H$9,E224)=0,"Invalid Unit",IF(L224="","Missing Unit Cost",IF(M224="","Missing Opening Quantity",IF(N224="","Missing Reorder Point",IF(O224="","Missing Target Stock",IF(O224&lt;N224,"Target Below Reorder Point",IF(P224&lt;0,"Negative On-Hand Quantity","OK")))))))))))))</f>
        <v/>
      </c>
    </row>
    <row r="225">
      <c r="A225" s="23" t="n"/>
      <c r="B225" s="23" t="n"/>
      <c r="C225" s="23" t="n"/>
      <c r="D225" s="23" t="n"/>
      <c r="E225" s="23" t="n"/>
      <c r="F225" s="23" t="n"/>
      <c r="G225" s="23" t="n"/>
      <c r="H225" s="23" t="n"/>
      <c r="I225" s="23" t="n"/>
      <c r="J225" s="23" t="n"/>
      <c r="K225" s="24" t="n"/>
      <c r="L225" s="44" t="n"/>
      <c r="M225" s="45" t="n"/>
      <c r="N225" s="45" t="n"/>
      <c r="O225" s="45" t="n"/>
      <c r="P225" s="46">
        <f>IF(A225="","",IFERROR(M225+SUMIFS('Transactions'!$L$6:$L$505,'Transactions'!$C$6:$C$505,A225),""))</f>
        <v/>
      </c>
      <c r="Q225" s="47">
        <f>IF(A225="","",IFERROR(P225*L225,0))</f>
        <v/>
      </c>
      <c r="R225" s="19">
        <f>IF(A225="","",IF(B225&lt;&gt;"Active","Inactive",IF(P225&lt;=0,"Out of Stock",IF(P225&lt;=N225,"Reorder","OK"))))</f>
        <v/>
      </c>
      <c r="S225" s="46">
        <f>IF(A225="","",IF(B225&lt;&gt;"Active",0,IF(P225&lt;=N225,MAX(O225-P225,0),0)))</f>
        <v/>
      </c>
      <c r="T225" s="47">
        <f>IF(A225="","",IFERROR(S225*L225,0))</f>
        <v/>
      </c>
      <c r="U225" s="48">
        <f>IF(A225="","",IF(COUNTIFS('Transactions'!$C$6:$C$505,A225,'Transactions'!$A$6:$A$505,"&gt;0")=0,"",IFERROR(MAXIFS('Transactions'!$A$6:$A$505,'Transactions'!$C$6:$C$505,A225),"")))</f>
        <v/>
      </c>
      <c r="V225" s="30">
        <f>IF(A225="","",IF(AND(B225="Active",OR(R225="Reorder",R225="Out of Stock")),COUNTIFS($B$6:B225,"Active",$R$6:R225,"Reorder")+COUNTIFS($B$6:B225,"Active",$R$6:R225,"Out of Stock"),""))</f>
        <v/>
      </c>
      <c r="W225" s="19">
        <f>IF(COUNTA(A225:O225)=0,"",IF(A225="","Missing Part ID",IF(COUNTIF($A$6:$A$505,A225)&gt;1,"Duplicate Part ID",IF(COUNTIF('Settings'!$F$4:$F$5,B225)=0,"Invalid Status",IF(C225="","Missing Part Name",IF(COUNTIF('Settings'!$G$4:$G$13,D225)=0,"Invalid Category",IF(COUNTIF('Settings'!$H$4:$H$9,E225)=0,"Invalid Unit",IF(L225="","Missing Unit Cost",IF(M225="","Missing Opening Quantity",IF(N225="","Missing Reorder Point",IF(O225="","Missing Target Stock",IF(O225&lt;N225,"Target Below Reorder Point",IF(P225&lt;0,"Negative On-Hand Quantity","OK")))))))))))))</f>
        <v/>
      </c>
    </row>
    <row r="226">
      <c r="A226" s="23" t="n"/>
      <c r="B226" s="23" t="n"/>
      <c r="C226" s="23" t="n"/>
      <c r="D226" s="23" t="n"/>
      <c r="E226" s="23" t="n"/>
      <c r="F226" s="23" t="n"/>
      <c r="G226" s="23" t="n"/>
      <c r="H226" s="23" t="n"/>
      <c r="I226" s="23" t="n"/>
      <c r="J226" s="23" t="n"/>
      <c r="K226" s="24" t="n"/>
      <c r="L226" s="44" t="n"/>
      <c r="M226" s="45" t="n"/>
      <c r="N226" s="45" t="n"/>
      <c r="O226" s="45" t="n"/>
      <c r="P226" s="46">
        <f>IF(A226="","",IFERROR(M226+SUMIFS('Transactions'!$L$6:$L$505,'Transactions'!$C$6:$C$505,A226),""))</f>
        <v/>
      </c>
      <c r="Q226" s="47">
        <f>IF(A226="","",IFERROR(P226*L226,0))</f>
        <v/>
      </c>
      <c r="R226" s="19">
        <f>IF(A226="","",IF(B226&lt;&gt;"Active","Inactive",IF(P226&lt;=0,"Out of Stock",IF(P226&lt;=N226,"Reorder","OK"))))</f>
        <v/>
      </c>
      <c r="S226" s="46">
        <f>IF(A226="","",IF(B226&lt;&gt;"Active",0,IF(P226&lt;=N226,MAX(O226-P226,0),0)))</f>
        <v/>
      </c>
      <c r="T226" s="47">
        <f>IF(A226="","",IFERROR(S226*L226,0))</f>
        <v/>
      </c>
      <c r="U226" s="48">
        <f>IF(A226="","",IF(COUNTIFS('Transactions'!$C$6:$C$505,A226,'Transactions'!$A$6:$A$505,"&gt;0")=0,"",IFERROR(MAXIFS('Transactions'!$A$6:$A$505,'Transactions'!$C$6:$C$505,A226),"")))</f>
        <v/>
      </c>
      <c r="V226" s="30">
        <f>IF(A226="","",IF(AND(B226="Active",OR(R226="Reorder",R226="Out of Stock")),COUNTIFS($B$6:B226,"Active",$R$6:R226,"Reorder")+COUNTIFS($B$6:B226,"Active",$R$6:R226,"Out of Stock"),""))</f>
        <v/>
      </c>
      <c r="W226" s="19">
        <f>IF(COUNTA(A226:O226)=0,"",IF(A226="","Missing Part ID",IF(COUNTIF($A$6:$A$505,A226)&gt;1,"Duplicate Part ID",IF(COUNTIF('Settings'!$F$4:$F$5,B226)=0,"Invalid Status",IF(C226="","Missing Part Name",IF(COUNTIF('Settings'!$G$4:$G$13,D226)=0,"Invalid Category",IF(COUNTIF('Settings'!$H$4:$H$9,E226)=0,"Invalid Unit",IF(L226="","Missing Unit Cost",IF(M226="","Missing Opening Quantity",IF(N226="","Missing Reorder Point",IF(O226="","Missing Target Stock",IF(O226&lt;N226,"Target Below Reorder Point",IF(P226&lt;0,"Negative On-Hand Quantity","OK")))))))))))))</f>
        <v/>
      </c>
    </row>
    <row r="227">
      <c r="A227" s="23" t="n"/>
      <c r="B227" s="23" t="n"/>
      <c r="C227" s="23" t="n"/>
      <c r="D227" s="23" t="n"/>
      <c r="E227" s="23" t="n"/>
      <c r="F227" s="23" t="n"/>
      <c r="G227" s="23" t="n"/>
      <c r="H227" s="23" t="n"/>
      <c r="I227" s="23" t="n"/>
      <c r="J227" s="23" t="n"/>
      <c r="K227" s="24" t="n"/>
      <c r="L227" s="44" t="n"/>
      <c r="M227" s="45" t="n"/>
      <c r="N227" s="45" t="n"/>
      <c r="O227" s="45" t="n"/>
      <c r="P227" s="46">
        <f>IF(A227="","",IFERROR(M227+SUMIFS('Transactions'!$L$6:$L$505,'Transactions'!$C$6:$C$505,A227),""))</f>
        <v/>
      </c>
      <c r="Q227" s="47">
        <f>IF(A227="","",IFERROR(P227*L227,0))</f>
        <v/>
      </c>
      <c r="R227" s="19">
        <f>IF(A227="","",IF(B227&lt;&gt;"Active","Inactive",IF(P227&lt;=0,"Out of Stock",IF(P227&lt;=N227,"Reorder","OK"))))</f>
        <v/>
      </c>
      <c r="S227" s="46">
        <f>IF(A227="","",IF(B227&lt;&gt;"Active",0,IF(P227&lt;=N227,MAX(O227-P227,0),0)))</f>
        <v/>
      </c>
      <c r="T227" s="47">
        <f>IF(A227="","",IFERROR(S227*L227,0))</f>
        <v/>
      </c>
      <c r="U227" s="48">
        <f>IF(A227="","",IF(COUNTIFS('Transactions'!$C$6:$C$505,A227,'Transactions'!$A$6:$A$505,"&gt;0")=0,"",IFERROR(MAXIFS('Transactions'!$A$6:$A$505,'Transactions'!$C$6:$C$505,A227),"")))</f>
        <v/>
      </c>
      <c r="V227" s="30">
        <f>IF(A227="","",IF(AND(B227="Active",OR(R227="Reorder",R227="Out of Stock")),COUNTIFS($B$6:B227,"Active",$R$6:R227,"Reorder")+COUNTIFS($B$6:B227,"Active",$R$6:R227,"Out of Stock"),""))</f>
        <v/>
      </c>
      <c r="W227" s="19">
        <f>IF(COUNTA(A227:O227)=0,"",IF(A227="","Missing Part ID",IF(COUNTIF($A$6:$A$505,A227)&gt;1,"Duplicate Part ID",IF(COUNTIF('Settings'!$F$4:$F$5,B227)=0,"Invalid Status",IF(C227="","Missing Part Name",IF(COUNTIF('Settings'!$G$4:$G$13,D227)=0,"Invalid Category",IF(COUNTIF('Settings'!$H$4:$H$9,E227)=0,"Invalid Unit",IF(L227="","Missing Unit Cost",IF(M227="","Missing Opening Quantity",IF(N227="","Missing Reorder Point",IF(O227="","Missing Target Stock",IF(O227&lt;N227,"Target Below Reorder Point",IF(P227&lt;0,"Negative On-Hand Quantity","OK")))))))))))))</f>
        <v/>
      </c>
    </row>
    <row r="228">
      <c r="A228" s="23" t="n"/>
      <c r="B228" s="23" t="n"/>
      <c r="C228" s="23" t="n"/>
      <c r="D228" s="23" t="n"/>
      <c r="E228" s="23" t="n"/>
      <c r="F228" s="23" t="n"/>
      <c r="G228" s="23" t="n"/>
      <c r="H228" s="23" t="n"/>
      <c r="I228" s="23" t="n"/>
      <c r="J228" s="23" t="n"/>
      <c r="K228" s="24" t="n"/>
      <c r="L228" s="44" t="n"/>
      <c r="M228" s="45" t="n"/>
      <c r="N228" s="45" t="n"/>
      <c r="O228" s="45" t="n"/>
      <c r="P228" s="46">
        <f>IF(A228="","",IFERROR(M228+SUMIFS('Transactions'!$L$6:$L$505,'Transactions'!$C$6:$C$505,A228),""))</f>
        <v/>
      </c>
      <c r="Q228" s="47">
        <f>IF(A228="","",IFERROR(P228*L228,0))</f>
        <v/>
      </c>
      <c r="R228" s="19">
        <f>IF(A228="","",IF(B228&lt;&gt;"Active","Inactive",IF(P228&lt;=0,"Out of Stock",IF(P228&lt;=N228,"Reorder","OK"))))</f>
        <v/>
      </c>
      <c r="S228" s="46">
        <f>IF(A228="","",IF(B228&lt;&gt;"Active",0,IF(P228&lt;=N228,MAX(O228-P228,0),0)))</f>
        <v/>
      </c>
      <c r="T228" s="47">
        <f>IF(A228="","",IFERROR(S228*L228,0))</f>
        <v/>
      </c>
      <c r="U228" s="48">
        <f>IF(A228="","",IF(COUNTIFS('Transactions'!$C$6:$C$505,A228,'Transactions'!$A$6:$A$505,"&gt;0")=0,"",IFERROR(MAXIFS('Transactions'!$A$6:$A$505,'Transactions'!$C$6:$C$505,A228),"")))</f>
        <v/>
      </c>
      <c r="V228" s="30">
        <f>IF(A228="","",IF(AND(B228="Active",OR(R228="Reorder",R228="Out of Stock")),COUNTIFS($B$6:B228,"Active",$R$6:R228,"Reorder")+COUNTIFS($B$6:B228,"Active",$R$6:R228,"Out of Stock"),""))</f>
        <v/>
      </c>
      <c r="W228" s="19">
        <f>IF(COUNTA(A228:O228)=0,"",IF(A228="","Missing Part ID",IF(COUNTIF($A$6:$A$505,A228)&gt;1,"Duplicate Part ID",IF(COUNTIF('Settings'!$F$4:$F$5,B228)=0,"Invalid Status",IF(C228="","Missing Part Name",IF(COUNTIF('Settings'!$G$4:$G$13,D228)=0,"Invalid Category",IF(COUNTIF('Settings'!$H$4:$H$9,E228)=0,"Invalid Unit",IF(L228="","Missing Unit Cost",IF(M228="","Missing Opening Quantity",IF(N228="","Missing Reorder Point",IF(O228="","Missing Target Stock",IF(O228&lt;N228,"Target Below Reorder Point",IF(P228&lt;0,"Negative On-Hand Quantity","OK")))))))))))))</f>
        <v/>
      </c>
    </row>
    <row r="229">
      <c r="A229" s="23" t="n"/>
      <c r="B229" s="23" t="n"/>
      <c r="C229" s="23" t="n"/>
      <c r="D229" s="23" t="n"/>
      <c r="E229" s="23" t="n"/>
      <c r="F229" s="23" t="n"/>
      <c r="G229" s="23" t="n"/>
      <c r="H229" s="23" t="n"/>
      <c r="I229" s="23" t="n"/>
      <c r="J229" s="23" t="n"/>
      <c r="K229" s="24" t="n"/>
      <c r="L229" s="44" t="n"/>
      <c r="M229" s="45" t="n"/>
      <c r="N229" s="45" t="n"/>
      <c r="O229" s="45" t="n"/>
      <c r="P229" s="46">
        <f>IF(A229="","",IFERROR(M229+SUMIFS('Transactions'!$L$6:$L$505,'Transactions'!$C$6:$C$505,A229),""))</f>
        <v/>
      </c>
      <c r="Q229" s="47">
        <f>IF(A229="","",IFERROR(P229*L229,0))</f>
        <v/>
      </c>
      <c r="R229" s="19">
        <f>IF(A229="","",IF(B229&lt;&gt;"Active","Inactive",IF(P229&lt;=0,"Out of Stock",IF(P229&lt;=N229,"Reorder","OK"))))</f>
        <v/>
      </c>
      <c r="S229" s="46">
        <f>IF(A229="","",IF(B229&lt;&gt;"Active",0,IF(P229&lt;=N229,MAX(O229-P229,0),0)))</f>
        <v/>
      </c>
      <c r="T229" s="47">
        <f>IF(A229="","",IFERROR(S229*L229,0))</f>
        <v/>
      </c>
      <c r="U229" s="48">
        <f>IF(A229="","",IF(COUNTIFS('Transactions'!$C$6:$C$505,A229,'Transactions'!$A$6:$A$505,"&gt;0")=0,"",IFERROR(MAXIFS('Transactions'!$A$6:$A$505,'Transactions'!$C$6:$C$505,A229),"")))</f>
        <v/>
      </c>
      <c r="V229" s="30">
        <f>IF(A229="","",IF(AND(B229="Active",OR(R229="Reorder",R229="Out of Stock")),COUNTIFS($B$6:B229,"Active",$R$6:R229,"Reorder")+COUNTIFS($B$6:B229,"Active",$R$6:R229,"Out of Stock"),""))</f>
        <v/>
      </c>
      <c r="W229" s="19">
        <f>IF(COUNTA(A229:O229)=0,"",IF(A229="","Missing Part ID",IF(COUNTIF($A$6:$A$505,A229)&gt;1,"Duplicate Part ID",IF(COUNTIF('Settings'!$F$4:$F$5,B229)=0,"Invalid Status",IF(C229="","Missing Part Name",IF(COUNTIF('Settings'!$G$4:$G$13,D229)=0,"Invalid Category",IF(COUNTIF('Settings'!$H$4:$H$9,E229)=0,"Invalid Unit",IF(L229="","Missing Unit Cost",IF(M229="","Missing Opening Quantity",IF(N229="","Missing Reorder Point",IF(O229="","Missing Target Stock",IF(O229&lt;N229,"Target Below Reorder Point",IF(P229&lt;0,"Negative On-Hand Quantity","OK")))))))))))))</f>
        <v/>
      </c>
    </row>
    <row r="230">
      <c r="A230" s="23" t="n"/>
      <c r="B230" s="23" t="n"/>
      <c r="C230" s="23" t="n"/>
      <c r="D230" s="23" t="n"/>
      <c r="E230" s="23" t="n"/>
      <c r="F230" s="23" t="n"/>
      <c r="G230" s="23" t="n"/>
      <c r="H230" s="23" t="n"/>
      <c r="I230" s="23" t="n"/>
      <c r="J230" s="23" t="n"/>
      <c r="K230" s="24" t="n"/>
      <c r="L230" s="44" t="n"/>
      <c r="M230" s="45" t="n"/>
      <c r="N230" s="45" t="n"/>
      <c r="O230" s="45" t="n"/>
      <c r="P230" s="46">
        <f>IF(A230="","",IFERROR(M230+SUMIFS('Transactions'!$L$6:$L$505,'Transactions'!$C$6:$C$505,A230),""))</f>
        <v/>
      </c>
      <c r="Q230" s="47">
        <f>IF(A230="","",IFERROR(P230*L230,0))</f>
        <v/>
      </c>
      <c r="R230" s="19">
        <f>IF(A230="","",IF(B230&lt;&gt;"Active","Inactive",IF(P230&lt;=0,"Out of Stock",IF(P230&lt;=N230,"Reorder","OK"))))</f>
        <v/>
      </c>
      <c r="S230" s="46">
        <f>IF(A230="","",IF(B230&lt;&gt;"Active",0,IF(P230&lt;=N230,MAX(O230-P230,0),0)))</f>
        <v/>
      </c>
      <c r="T230" s="47">
        <f>IF(A230="","",IFERROR(S230*L230,0))</f>
        <v/>
      </c>
      <c r="U230" s="48">
        <f>IF(A230="","",IF(COUNTIFS('Transactions'!$C$6:$C$505,A230,'Transactions'!$A$6:$A$505,"&gt;0")=0,"",IFERROR(MAXIFS('Transactions'!$A$6:$A$505,'Transactions'!$C$6:$C$505,A230),"")))</f>
        <v/>
      </c>
      <c r="V230" s="30">
        <f>IF(A230="","",IF(AND(B230="Active",OR(R230="Reorder",R230="Out of Stock")),COUNTIFS($B$6:B230,"Active",$R$6:R230,"Reorder")+COUNTIFS($B$6:B230,"Active",$R$6:R230,"Out of Stock"),""))</f>
        <v/>
      </c>
      <c r="W230" s="19">
        <f>IF(COUNTA(A230:O230)=0,"",IF(A230="","Missing Part ID",IF(COUNTIF($A$6:$A$505,A230)&gt;1,"Duplicate Part ID",IF(COUNTIF('Settings'!$F$4:$F$5,B230)=0,"Invalid Status",IF(C230="","Missing Part Name",IF(COUNTIF('Settings'!$G$4:$G$13,D230)=0,"Invalid Category",IF(COUNTIF('Settings'!$H$4:$H$9,E230)=0,"Invalid Unit",IF(L230="","Missing Unit Cost",IF(M230="","Missing Opening Quantity",IF(N230="","Missing Reorder Point",IF(O230="","Missing Target Stock",IF(O230&lt;N230,"Target Below Reorder Point",IF(P230&lt;0,"Negative On-Hand Quantity","OK")))))))))))))</f>
        <v/>
      </c>
    </row>
    <row r="231">
      <c r="A231" s="23" t="n"/>
      <c r="B231" s="23" t="n"/>
      <c r="C231" s="23" t="n"/>
      <c r="D231" s="23" t="n"/>
      <c r="E231" s="23" t="n"/>
      <c r="F231" s="23" t="n"/>
      <c r="G231" s="23" t="n"/>
      <c r="H231" s="23" t="n"/>
      <c r="I231" s="23" t="n"/>
      <c r="J231" s="23" t="n"/>
      <c r="K231" s="24" t="n"/>
      <c r="L231" s="44" t="n"/>
      <c r="M231" s="45" t="n"/>
      <c r="N231" s="45" t="n"/>
      <c r="O231" s="45" t="n"/>
      <c r="P231" s="46">
        <f>IF(A231="","",IFERROR(M231+SUMIFS('Transactions'!$L$6:$L$505,'Transactions'!$C$6:$C$505,A231),""))</f>
        <v/>
      </c>
      <c r="Q231" s="47">
        <f>IF(A231="","",IFERROR(P231*L231,0))</f>
        <v/>
      </c>
      <c r="R231" s="19">
        <f>IF(A231="","",IF(B231&lt;&gt;"Active","Inactive",IF(P231&lt;=0,"Out of Stock",IF(P231&lt;=N231,"Reorder","OK"))))</f>
        <v/>
      </c>
      <c r="S231" s="46">
        <f>IF(A231="","",IF(B231&lt;&gt;"Active",0,IF(P231&lt;=N231,MAX(O231-P231,0),0)))</f>
        <v/>
      </c>
      <c r="T231" s="47">
        <f>IF(A231="","",IFERROR(S231*L231,0))</f>
        <v/>
      </c>
      <c r="U231" s="48">
        <f>IF(A231="","",IF(COUNTIFS('Transactions'!$C$6:$C$505,A231,'Transactions'!$A$6:$A$505,"&gt;0")=0,"",IFERROR(MAXIFS('Transactions'!$A$6:$A$505,'Transactions'!$C$6:$C$505,A231),"")))</f>
        <v/>
      </c>
      <c r="V231" s="30">
        <f>IF(A231="","",IF(AND(B231="Active",OR(R231="Reorder",R231="Out of Stock")),COUNTIFS($B$6:B231,"Active",$R$6:R231,"Reorder")+COUNTIFS($B$6:B231,"Active",$R$6:R231,"Out of Stock"),""))</f>
        <v/>
      </c>
      <c r="W231" s="19">
        <f>IF(COUNTA(A231:O231)=0,"",IF(A231="","Missing Part ID",IF(COUNTIF($A$6:$A$505,A231)&gt;1,"Duplicate Part ID",IF(COUNTIF('Settings'!$F$4:$F$5,B231)=0,"Invalid Status",IF(C231="","Missing Part Name",IF(COUNTIF('Settings'!$G$4:$G$13,D231)=0,"Invalid Category",IF(COUNTIF('Settings'!$H$4:$H$9,E231)=0,"Invalid Unit",IF(L231="","Missing Unit Cost",IF(M231="","Missing Opening Quantity",IF(N231="","Missing Reorder Point",IF(O231="","Missing Target Stock",IF(O231&lt;N231,"Target Below Reorder Point",IF(P231&lt;0,"Negative On-Hand Quantity","OK")))))))))))))</f>
        <v/>
      </c>
    </row>
    <row r="232">
      <c r="A232" s="23" t="n"/>
      <c r="B232" s="23" t="n"/>
      <c r="C232" s="23" t="n"/>
      <c r="D232" s="23" t="n"/>
      <c r="E232" s="23" t="n"/>
      <c r="F232" s="23" t="n"/>
      <c r="G232" s="23" t="n"/>
      <c r="H232" s="23" t="n"/>
      <c r="I232" s="23" t="n"/>
      <c r="J232" s="23" t="n"/>
      <c r="K232" s="24" t="n"/>
      <c r="L232" s="44" t="n"/>
      <c r="M232" s="45" t="n"/>
      <c r="N232" s="45" t="n"/>
      <c r="O232" s="45" t="n"/>
      <c r="P232" s="46">
        <f>IF(A232="","",IFERROR(M232+SUMIFS('Transactions'!$L$6:$L$505,'Transactions'!$C$6:$C$505,A232),""))</f>
        <v/>
      </c>
      <c r="Q232" s="47">
        <f>IF(A232="","",IFERROR(P232*L232,0))</f>
        <v/>
      </c>
      <c r="R232" s="19">
        <f>IF(A232="","",IF(B232&lt;&gt;"Active","Inactive",IF(P232&lt;=0,"Out of Stock",IF(P232&lt;=N232,"Reorder","OK"))))</f>
        <v/>
      </c>
      <c r="S232" s="46">
        <f>IF(A232="","",IF(B232&lt;&gt;"Active",0,IF(P232&lt;=N232,MAX(O232-P232,0),0)))</f>
        <v/>
      </c>
      <c r="T232" s="47">
        <f>IF(A232="","",IFERROR(S232*L232,0))</f>
        <v/>
      </c>
      <c r="U232" s="48">
        <f>IF(A232="","",IF(COUNTIFS('Transactions'!$C$6:$C$505,A232,'Transactions'!$A$6:$A$505,"&gt;0")=0,"",IFERROR(MAXIFS('Transactions'!$A$6:$A$505,'Transactions'!$C$6:$C$505,A232),"")))</f>
        <v/>
      </c>
      <c r="V232" s="30">
        <f>IF(A232="","",IF(AND(B232="Active",OR(R232="Reorder",R232="Out of Stock")),COUNTIFS($B$6:B232,"Active",$R$6:R232,"Reorder")+COUNTIFS($B$6:B232,"Active",$R$6:R232,"Out of Stock"),""))</f>
        <v/>
      </c>
      <c r="W232" s="19">
        <f>IF(COUNTA(A232:O232)=0,"",IF(A232="","Missing Part ID",IF(COUNTIF($A$6:$A$505,A232)&gt;1,"Duplicate Part ID",IF(COUNTIF('Settings'!$F$4:$F$5,B232)=0,"Invalid Status",IF(C232="","Missing Part Name",IF(COUNTIF('Settings'!$G$4:$G$13,D232)=0,"Invalid Category",IF(COUNTIF('Settings'!$H$4:$H$9,E232)=0,"Invalid Unit",IF(L232="","Missing Unit Cost",IF(M232="","Missing Opening Quantity",IF(N232="","Missing Reorder Point",IF(O232="","Missing Target Stock",IF(O232&lt;N232,"Target Below Reorder Point",IF(P232&lt;0,"Negative On-Hand Quantity","OK")))))))))))))</f>
        <v/>
      </c>
    </row>
    <row r="233">
      <c r="A233" s="23" t="n"/>
      <c r="B233" s="23" t="n"/>
      <c r="C233" s="23" t="n"/>
      <c r="D233" s="23" t="n"/>
      <c r="E233" s="23" t="n"/>
      <c r="F233" s="23" t="n"/>
      <c r="G233" s="23" t="n"/>
      <c r="H233" s="23" t="n"/>
      <c r="I233" s="23" t="n"/>
      <c r="J233" s="23" t="n"/>
      <c r="K233" s="24" t="n"/>
      <c r="L233" s="44" t="n"/>
      <c r="M233" s="45" t="n"/>
      <c r="N233" s="45" t="n"/>
      <c r="O233" s="45" t="n"/>
      <c r="P233" s="46">
        <f>IF(A233="","",IFERROR(M233+SUMIFS('Transactions'!$L$6:$L$505,'Transactions'!$C$6:$C$505,A233),""))</f>
        <v/>
      </c>
      <c r="Q233" s="47">
        <f>IF(A233="","",IFERROR(P233*L233,0))</f>
        <v/>
      </c>
      <c r="R233" s="19">
        <f>IF(A233="","",IF(B233&lt;&gt;"Active","Inactive",IF(P233&lt;=0,"Out of Stock",IF(P233&lt;=N233,"Reorder","OK"))))</f>
        <v/>
      </c>
      <c r="S233" s="46">
        <f>IF(A233="","",IF(B233&lt;&gt;"Active",0,IF(P233&lt;=N233,MAX(O233-P233,0),0)))</f>
        <v/>
      </c>
      <c r="T233" s="47">
        <f>IF(A233="","",IFERROR(S233*L233,0))</f>
        <v/>
      </c>
      <c r="U233" s="48">
        <f>IF(A233="","",IF(COUNTIFS('Transactions'!$C$6:$C$505,A233,'Transactions'!$A$6:$A$505,"&gt;0")=0,"",IFERROR(MAXIFS('Transactions'!$A$6:$A$505,'Transactions'!$C$6:$C$505,A233),"")))</f>
        <v/>
      </c>
      <c r="V233" s="30">
        <f>IF(A233="","",IF(AND(B233="Active",OR(R233="Reorder",R233="Out of Stock")),COUNTIFS($B$6:B233,"Active",$R$6:R233,"Reorder")+COUNTIFS($B$6:B233,"Active",$R$6:R233,"Out of Stock"),""))</f>
        <v/>
      </c>
      <c r="W233" s="19">
        <f>IF(COUNTA(A233:O233)=0,"",IF(A233="","Missing Part ID",IF(COUNTIF($A$6:$A$505,A233)&gt;1,"Duplicate Part ID",IF(COUNTIF('Settings'!$F$4:$F$5,B233)=0,"Invalid Status",IF(C233="","Missing Part Name",IF(COUNTIF('Settings'!$G$4:$G$13,D233)=0,"Invalid Category",IF(COUNTIF('Settings'!$H$4:$H$9,E233)=0,"Invalid Unit",IF(L233="","Missing Unit Cost",IF(M233="","Missing Opening Quantity",IF(N233="","Missing Reorder Point",IF(O233="","Missing Target Stock",IF(O233&lt;N233,"Target Below Reorder Point",IF(P233&lt;0,"Negative On-Hand Quantity","OK")))))))))))))</f>
        <v/>
      </c>
    </row>
    <row r="234">
      <c r="A234" s="23" t="n"/>
      <c r="B234" s="23" t="n"/>
      <c r="C234" s="23" t="n"/>
      <c r="D234" s="23" t="n"/>
      <c r="E234" s="23" t="n"/>
      <c r="F234" s="23" t="n"/>
      <c r="G234" s="23" t="n"/>
      <c r="H234" s="23" t="n"/>
      <c r="I234" s="23" t="n"/>
      <c r="J234" s="23" t="n"/>
      <c r="K234" s="24" t="n"/>
      <c r="L234" s="44" t="n"/>
      <c r="M234" s="45" t="n"/>
      <c r="N234" s="45" t="n"/>
      <c r="O234" s="45" t="n"/>
      <c r="P234" s="46">
        <f>IF(A234="","",IFERROR(M234+SUMIFS('Transactions'!$L$6:$L$505,'Transactions'!$C$6:$C$505,A234),""))</f>
        <v/>
      </c>
      <c r="Q234" s="47">
        <f>IF(A234="","",IFERROR(P234*L234,0))</f>
        <v/>
      </c>
      <c r="R234" s="19">
        <f>IF(A234="","",IF(B234&lt;&gt;"Active","Inactive",IF(P234&lt;=0,"Out of Stock",IF(P234&lt;=N234,"Reorder","OK"))))</f>
        <v/>
      </c>
      <c r="S234" s="46">
        <f>IF(A234="","",IF(B234&lt;&gt;"Active",0,IF(P234&lt;=N234,MAX(O234-P234,0),0)))</f>
        <v/>
      </c>
      <c r="T234" s="47">
        <f>IF(A234="","",IFERROR(S234*L234,0))</f>
        <v/>
      </c>
      <c r="U234" s="48">
        <f>IF(A234="","",IF(COUNTIFS('Transactions'!$C$6:$C$505,A234,'Transactions'!$A$6:$A$505,"&gt;0")=0,"",IFERROR(MAXIFS('Transactions'!$A$6:$A$505,'Transactions'!$C$6:$C$505,A234),"")))</f>
        <v/>
      </c>
      <c r="V234" s="30">
        <f>IF(A234="","",IF(AND(B234="Active",OR(R234="Reorder",R234="Out of Stock")),COUNTIFS($B$6:B234,"Active",$R$6:R234,"Reorder")+COUNTIFS($B$6:B234,"Active",$R$6:R234,"Out of Stock"),""))</f>
        <v/>
      </c>
      <c r="W234" s="19">
        <f>IF(COUNTA(A234:O234)=0,"",IF(A234="","Missing Part ID",IF(COUNTIF($A$6:$A$505,A234)&gt;1,"Duplicate Part ID",IF(COUNTIF('Settings'!$F$4:$F$5,B234)=0,"Invalid Status",IF(C234="","Missing Part Name",IF(COUNTIF('Settings'!$G$4:$G$13,D234)=0,"Invalid Category",IF(COUNTIF('Settings'!$H$4:$H$9,E234)=0,"Invalid Unit",IF(L234="","Missing Unit Cost",IF(M234="","Missing Opening Quantity",IF(N234="","Missing Reorder Point",IF(O234="","Missing Target Stock",IF(O234&lt;N234,"Target Below Reorder Point",IF(P234&lt;0,"Negative On-Hand Quantity","OK")))))))))))))</f>
        <v/>
      </c>
    </row>
    <row r="235">
      <c r="A235" s="23" t="n"/>
      <c r="B235" s="23" t="n"/>
      <c r="C235" s="23" t="n"/>
      <c r="D235" s="23" t="n"/>
      <c r="E235" s="23" t="n"/>
      <c r="F235" s="23" t="n"/>
      <c r="G235" s="23" t="n"/>
      <c r="H235" s="23" t="n"/>
      <c r="I235" s="23" t="n"/>
      <c r="J235" s="23" t="n"/>
      <c r="K235" s="24" t="n"/>
      <c r="L235" s="44" t="n"/>
      <c r="M235" s="45" t="n"/>
      <c r="N235" s="45" t="n"/>
      <c r="O235" s="45" t="n"/>
      <c r="P235" s="46">
        <f>IF(A235="","",IFERROR(M235+SUMIFS('Transactions'!$L$6:$L$505,'Transactions'!$C$6:$C$505,A235),""))</f>
        <v/>
      </c>
      <c r="Q235" s="47">
        <f>IF(A235="","",IFERROR(P235*L235,0))</f>
        <v/>
      </c>
      <c r="R235" s="19">
        <f>IF(A235="","",IF(B235&lt;&gt;"Active","Inactive",IF(P235&lt;=0,"Out of Stock",IF(P235&lt;=N235,"Reorder","OK"))))</f>
        <v/>
      </c>
      <c r="S235" s="46">
        <f>IF(A235="","",IF(B235&lt;&gt;"Active",0,IF(P235&lt;=N235,MAX(O235-P235,0),0)))</f>
        <v/>
      </c>
      <c r="T235" s="47">
        <f>IF(A235="","",IFERROR(S235*L235,0))</f>
        <v/>
      </c>
      <c r="U235" s="48">
        <f>IF(A235="","",IF(COUNTIFS('Transactions'!$C$6:$C$505,A235,'Transactions'!$A$6:$A$505,"&gt;0")=0,"",IFERROR(MAXIFS('Transactions'!$A$6:$A$505,'Transactions'!$C$6:$C$505,A235),"")))</f>
        <v/>
      </c>
      <c r="V235" s="30">
        <f>IF(A235="","",IF(AND(B235="Active",OR(R235="Reorder",R235="Out of Stock")),COUNTIFS($B$6:B235,"Active",$R$6:R235,"Reorder")+COUNTIFS($B$6:B235,"Active",$R$6:R235,"Out of Stock"),""))</f>
        <v/>
      </c>
      <c r="W235" s="19">
        <f>IF(COUNTA(A235:O235)=0,"",IF(A235="","Missing Part ID",IF(COUNTIF($A$6:$A$505,A235)&gt;1,"Duplicate Part ID",IF(COUNTIF('Settings'!$F$4:$F$5,B235)=0,"Invalid Status",IF(C235="","Missing Part Name",IF(COUNTIF('Settings'!$G$4:$G$13,D235)=0,"Invalid Category",IF(COUNTIF('Settings'!$H$4:$H$9,E235)=0,"Invalid Unit",IF(L235="","Missing Unit Cost",IF(M235="","Missing Opening Quantity",IF(N235="","Missing Reorder Point",IF(O235="","Missing Target Stock",IF(O235&lt;N235,"Target Below Reorder Point",IF(P235&lt;0,"Negative On-Hand Quantity","OK")))))))))))))</f>
        <v/>
      </c>
    </row>
    <row r="236">
      <c r="A236" s="23" t="n"/>
      <c r="B236" s="23" t="n"/>
      <c r="C236" s="23" t="n"/>
      <c r="D236" s="23" t="n"/>
      <c r="E236" s="23" t="n"/>
      <c r="F236" s="23" t="n"/>
      <c r="G236" s="23" t="n"/>
      <c r="H236" s="23" t="n"/>
      <c r="I236" s="23" t="n"/>
      <c r="J236" s="23" t="n"/>
      <c r="K236" s="24" t="n"/>
      <c r="L236" s="44" t="n"/>
      <c r="M236" s="45" t="n"/>
      <c r="N236" s="45" t="n"/>
      <c r="O236" s="45" t="n"/>
      <c r="P236" s="46">
        <f>IF(A236="","",IFERROR(M236+SUMIFS('Transactions'!$L$6:$L$505,'Transactions'!$C$6:$C$505,A236),""))</f>
        <v/>
      </c>
      <c r="Q236" s="47">
        <f>IF(A236="","",IFERROR(P236*L236,0))</f>
        <v/>
      </c>
      <c r="R236" s="19">
        <f>IF(A236="","",IF(B236&lt;&gt;"Active","Inactive",IF(P236&lt;=0,"Out of Stock",IF(P236&lt;=N236,"Reorder","OK"))))</f>
        <v/>
      </c>
      <c r="S236" s="46">
        <f>IF(A236="","",IF(B236&lt;&gt;"Active",0,IF(P236&lt;=N236,MAX(O236-P236,0),0)))</f>
        <v/>
      </c>
      <c r="T236" s="47">
        <f>IF(A236="","",IFERROR(S236*L236,0))</f>
        <v/>
      </c>
      <c r="U236" s="48">
        <f>IF(A236="","",IF(COUNTIFS('Transactions'!$C$6:$C$505,A236,'Transactions'!$A$6:$A$505,"&gt;0")=0,"",IFERROR(MAXIFS('Transactions'!$A$6:$A$505,'Transactions'!$C$6:$C$505,A236),"")))</f>
        <v/>
      </c>
      <c r="V236" s="30">
        <f>IF(A236="","",IF(AND(B236="Active",OR(R236="Reorder",R236="Out of Stock")),COUNTIFS($B$6:B236,"Active",$R$6:R236,"Reorder")+COUNTIFS($B$6:B236,"Active",$R$6:R236,"Out of Stock"),""))</f>
        <v/>
      </c>
      <c r="W236" s="19">
        <f>IF(COUNTA(A236:O236)=0,"",IF(A236="","Missing Part ID",IF(COUNTIF($A$6:$A$505,A236)&gt;1,"Duplicate Part ID",IF(COUNTIF('Settings'!$F$4:$F$5,B236)=0,"Invalid Status",IF(C236="","Missing Part Name",IF(COUNTIF('Settings'!$G$4:$G$13,D236)=0,"Invalid Category",IF(COUNTIF('Settings'!$H$4:$H$9,E236)=0,"Invalid Unit",IF(L236="","Missing Unit Cost",IF(M236="","Missing Opening Quantity",IF(N236="","Missing Reorder Point",IF(O236="","Missing Target Stock",IF(O236&lt;N236,"Target Below Reorder Point",IF(P236&lt;0,"Negative On-Hand Quantity","OK")))))))))))))</f>
        <v/>
      </c>
    </row>
    <row r="237">
      <c r="A237" s="23" t="n"/>
      <c r="B237" s="23" t="n"/>
      <c r="C237" s="23" t="n"/>
      <c r="D237" s="23" t="n"/>
      <c r="E237" s="23" t="n"/>
      <c r="F237" s="23" t="n"/>
      <c r="G237" s="23" t="n"/>
      <c r="H237" s="23" t="n"/>
      <c r="I237" s="23" t="n"/>
      <c r="J237" s="23" t="n"/>
      <c r="K237" s="24" t="n"/>
      <c r="L237" s="44" t="n"/>
      <c r="M237" s="45" t="n"/>
      <c r="N237" s="45" t="n"/>
      <c r="O237" s="45" t="n"/>
      <c r="P237" s="46">
        <f>IF(A237="","",IFERROR(M237+SUMIFS('Transactions'!$L$6:$L$505,'Transactions'!$C$6:$C$505,A237),""))</f>
        <v/>
      </c>
      <c r="Q237" s="47">
        <f>IF(A237="","",IFERROR(P237*L237,0))</f>
        <v/>
      </c>
      <c r="R237" s="19">
        <f>IF(A237="","",IF(B237&lt;&gt;"Active","Inactive",IF(P237&lt;=0,"Out of Stock",IF(P237&lt;=N237,"Reorder","OK"))))</f>
        <v/>
      </c>
      <c r="S237" s="46">
        <f>IF(A237="","",IF(B237&lt;&gt;"Active",0,IF(P237&lt;=N237,MAX(O237-P237,0),0)))</f>
        <v/>
      </c>
      <c r="T237" s="47">
        <f>IF(A237="","",IFERROR(S237*L237,0))</f>
        <v/>
      </c>
      <c r="U237" s="48">
        <f>IF(A237="","",IF(COUNTIFS('Transactions'!$C$6:$C$505,A237,'Transactions'!$A$6:$A$505,"&gt;0")=0,"",IFERROR(MAXIFS('Transactions'!$A$6:$A$505,'Transactions'!$C$6:$C$505,A237),"")))</f>
        <v/>
      </c>
      <c r="V237" s="30">
        <f>IF(A237="","",IF(AND(B237="Active",OR(R237="Reorder",R237="Out of Stock")),COUNTIFS($B$6:B237,"Active",$R$6:R237,"Reorder")+COUNTIFS($B$6:B237,"Active",$R$6:R237,"Out of Stock"),""))</f>
        <v/>
      </c>
      <c r="W237" s="19">
        <f>IF(COUNTA(A237:O237)=0,"",IF(A237="","Missing Part ID",IF(COUNTIF($A$6:$A$505,A237)&gt;1,"Duplicate Part ID",IF(COUNTIF('Settings'!$F$4:$F$5,B237)=0,"Invalid Status",IF(C237="","Missing Part Name",IF(COUNTIF('Settings'!$G$4:$G$13,D237)=0,"Invalid Category",IF(COUNTIF('Settings'!$H$4:$H$9,E237)=0,"Invalid Unit",IF(L237="","Missing Unit Cost",IF(M237="","Missing Opening Quantity",IF(N237="","Missing Reorder Point",IF(O237="","Missing Target Stock",IF(O237&lt;N237,"Target Below Reorder Point",IF(P237&lt;0,"Negative On-Hand Quantity","OK")))))))))))))</f>
        <v/>
      </c>
    </row>
    <row r="238">
      <c r="A238" s="23" t="n"/>
      <c r="B238" s="23" t="n"/>
      <c r="C238" s="23" t="n"/>
      <c r="D238" s="23" t="n"/>
      <c r="E238" s="23" t="n"/>
      <c r="F238" s="23" t="n"/>
      <c r="G238" s="23" t="n"/>
      <c r="H238" s="23" t="n"/>
      <c r="I238" s="23" t="n"/>
      <c r="J238" s="23" t="n"/>
      <c r="K238" s="24" t="n"/>
      <c r="L238" s="44" t="n"/>
      <c r="M238" s="45" t="n"/>
      <c r="N238" s="45" t="n"/>
      <c r="O238" s="45" t="n"/>
      <c r="P238" s="46">
        <f>IF(A238="","",IFERROR(M238+SUMIFS('Transactions'!$L$6:$L$505,'Transactions'!$C$6:$C$505,A238),""))</f>
        <v/>
      </c>
      <c r="Q238" s="47">
        <f>IF(A238="","",IFERROR(P238*L238,0))</f>
        <v/>
      </c>
      <c r="R238" s="19">
        <f>IF(A238="","",IF(B238&lt;&gt;"Active","Inactive",IF(P238&lt;=0,"Out of Stock",IF(P238&lt;=N238,"Reorder","OK"))))</f>
        <v/>
      </c>
      <c r="S238" s="46">
        <f>IF(A238="","",IF(B238&lt;&gt;"Active",0,IF(P238&lt;=N238,MAX(O238-P238,0),0)))</f>
        <v/>
      </c>
      <c r="T238" s="47">
        <f>IF(A238="","",IFERROR(S238*L238,0))</f>
        <v/>
      </c>
      <c r="U238" s="48">
        <f>IF(A238="","",IF(COUNTIFS('Transactions'!$C$6:$C$505,A238,'Transactions'!$A$6:$A$505,"&gt;0")=0,"",IFERROR(MAXIFS('Transactions'!$A$6:$A$505,'Transactions'!$C$6:$C$505,A238),"")))</f>
        <v/>
      </c>
      <c r="V238" s="30">
        <f>IF(A238="","",IF(AND(B238="Active",OR(R238="Reorder",R238="Out of Stock")),COUNTIFS($B$6:B238,"Active",$R$6:R238,"Reorder")+COUNTIFS($B$6:B238,"Active",$R$6:R238,"Out of Stock"),""))</f>
        <v/>
      </c>
      <c r="W238" s="19">
        <f>IF(COUNTA(A238:O238)=0,"",IF(A238="","Missing Part ID",IF(COUNTIF($A$6:$A$505,A238)&gt;1,"Duplicate Part ID",IF(COUNTIF('Settings'!$F$4:$F$5,B238)=0,"Invalid Status",IF(C238="","Missing Part Name",IF(COUNTIF('Settings'!$G$4:$G$13,D238)=0,"Invalid Category",IF(COUNTIF('Settings'!$H$4:$H$9,E238)=0,"Invalid Unit",IF(L238="","Missing Unit Cost",IF(M238="","Missing Opening Quantity",IF(N238="","Missing Reorder Point",IF(O238="","Missing Target Stock",IF(O238&lt;N238,"Target Below Reorder Point",IF(P238&lt;0,"Negative On-Hand Quantity","OK")))))))))))))</f>
        <v/>
      </c>
    </row>
    <row r="239">
      <c r="A239" s="23" t="n"/>
      <c r="B239" s="23" t="n"/>
      <c r="C239" s="23" t="n"/>
      <c r="D239" s="23" t="n"/>
      <c r="E239" s="23" t="n"/>
      <c r="F239" s="23" t="n"/>
      <c r="G239" s="23" t="n"/>
      <c r="H239" s="23" t="n"/>
      <c r="I239" s="23" t="n"/>
      <c r="J239" s="23" t="n"/>
      <c r="K239" s="24" t="n"/>
      <c r="L239" s="44" t="n"/>
      <c r="M239" s="45" t="n"/>
      <c r="N239" s="45" t="n"/>
      <c r="O239" s="45" t="n"/>
      <c r="P239" s="46">
        <f>IF(A239="","",IFERROR(M239+SUMIFS('Transactions'!$L$6:$L$505,'Transactions'!$C$6:$C$505,A239),""))</f>
        <v/>
      </c>
      <c r="Q239" s="47">
        <f>IF(A239="","",IFERROR(P239*L239,0))</f>
        <v/>
      </c>
      <c r="R239" s="19">
        <f>IF(A239="","",IF(B239&lt;&gt;"Active","Inactive",IF(P239&lt;=0,"Out of Stock",IF(P239&lt;=N239,"Reorder","OK"))))</f>
        <v/>
      </c>
      <c r="S239" s="46">
        <f>IF(A239="","",IF(B239&lt;&gt;"Active",0,IF(P239&lt;=N239,MAX(O239-P239,0),0)))</f>
        <v/>
      </c>
      <c r="T239" s="47">
        <f>IF(A239="","",IFERROR(S239*L239,0))</f>
        <v/>
      </c>
      <c r="U239" s="48">
        <f>IF(A239="","",IF(COUNTIFS('Transactions'!$C$6:$C$505,A239,'Transactions'!$A$6:$A$505,"&gt;0")=0,"",IFERROR(MAXIFS('Transactions'!$A$6:$A$505,'Transactions'!$C$6:$C$505,A239),"")))</f>
        <v/>
      </c>
      <c r="V239" s="30">
        <f>IF(A239="","",IF(AND(B239="Active",OR(R239="Reorder",R239="Out of Stock")),COUNTIFS($B$6:B239,"Active",$R$6:R239,"Reorder")+COUNTIFS($B$6:B239,"Active",$R$6:R239,"Out of Stock"),""))</f>
        <v/>
      </c>
      <c r="W239" s="19">
        <f>IF(COUNTA(A239:O239)=0,"",IF(A239="","Missing Part ID",IF(COUNTIF($A$6:$A$505,A239)&gt;1,"Duplicate Part ID",IF(COUNTIF('Settings'!$F$4:$F$5,B239)=0,"Invalid Status",IF(C239="","Missing Part Name",IF(COUNTIF('Settings'!$G$4:$G$13,D239)=0,"Invalid Category",IF(COUNTIF('Settings'!$H$4:$H$9,E239)=0,"Invalid Unit",IF(L239="","Missing Unit Cost",IF(M239="","Missing Opening Quantity",IF(N239="","Missing Reorder Point",IF(O239="","Missing Target Stock",IF(O239&lt;N239,"Target Below Reorder Point",IF(P239&lt;0,"Negative On-Hand Quantity","OK")))))))))))))</f>
        <v/>
      </c>
    </row>
    <row r="240">
      <c r="A240" s="23" t="n"/>
      <c r="B240" s="23" t="n"/>
      <c r="C240" s="23" t="n"/>
      <c r="D240" s="23" t="n"/>
      <c r="E240" s="23" t="n"/>
      <c r="F240" s="23" t="n"/>
      <c r="G240" s="23" t="n"/>
      <c r="H240" s="23" t="n"/>
      <c r="I240" s="23" t="n"/>
      <c r="J240" s="23" t="n"/>
      <c r="K240" s="24" t="n"/>
      <c r="L240" s="44" t="n"/>
      <c r="M240" s="45" t="n"/>
      <c r="N240" s="45" t="n"/>
      <c r="O240" s="45" t="n"/>
      <c r="P240" s="46">
        <f>IF(A240="","",IFERROR(M240+SUMIFS('Transactions'!$L$6:$L$505,'Transactions'!$C$6:$C$505,A240),""))</f>
        <v/>
      </c>
      <c r="Q240" s="47">
        <f>IF(A240="","",IFERROR(P240*L240,0))</f>
        <v/>
      </c>
      <c r="R240" s="19">
        <f>IF(A240="","",IF(B240&lt;&gt;"Active","Inactive",IF(P240&lt;=0,"Out of Stock",IF(P240&lt;=N240,"Reorder","OK"))))</f>
        <v/>
      </c>
      <c r="S240" s="46">
        <f>IF(A240="","",IF(B240&lt;&gt;"Active",0,IF(P240&lt;=N240,MAX(O240-P240,0),0)))</f>
        <v/>
      </c>
      <c r="T240" s="47">
        <f>IF(A240="","",IFERROR(S240*L240,0))</f>
        <v/>
      </c>
      <c r="U240" s="48">
        <f>IF(A240="","",IF(COUNTIFS('Transactions'!$C$6:$C$505,A240,'Transactions'!$A$6:$A$505,"&gt;0")=0,"",IFERROR(MAXIFS('Transactions'!$A$6:$A$505,'Transactions'!$C$6:$C$505,A240),"")))</f>
        <v/>
      </c>
      <c r="V240" s="30">
        <f>IF(A240="","",IF(AND(B240="Active",OR(R240="Reorder",R240="Out of Stock")),COUNTIFS($B$6:B240,"Active",$R$6:R240,"Reorder")+COUNTIFS($B$6:B240,"Active",$R$6:R240,"Out of Stock"),""))</f>
        <v/>
      </c>
      <c r="W240" s="19">
        <f>IF(COUNTA(A240:O240)=0,"",IF(A240="","Missing Part ID",IF(COUNTIF($A$6:$A$505,A240)&gt;1,"Duplicate Part ID",IF(COUNTIF('Settings'!$F$4:$F$5,B240)=0,"Invalid Status",IF(C240="","Missing Part Name",IF(COUNTIF('Settings'!$G$4:$G$13,D240)=0,"Invalid Category",IF(COUNTIF('Settings'!$H$4:$H$9,E240)=0,"Invalid Unit",IF(L240="","Missing Unit Cost",IF(M240="","Missing Opening Quantity",IF(N240="","Missing Reorder Point",IF(O240="","Missing Target Stock",IF(O240&lt;N240,"Target Below Reorder Point",IF(P240&lt;0,"Negative On-Hand Quantity","OK")))))))))))))</f>
        <v/>
      </c>
    </row>
    <row r="241">
      <c r="A241" s="23" t="n"/>
      <c r="B241" s="23" t="n"/>
      <c r="C241" s="23" t="n"/>
      <c r="D241" s="23" t="n"/>
      <c r="E241" s="23" t="n"/>
      <c r="F241" s="23" t="n"/>
      <c r="G241" s="23" t="n"/>
      <c r="H241" s="23" t="n"/>
      <c r="I241" s="23" t="n"/>
      <c r="J241" s="23" t="n"/>
      <c r="K241" s="24" t="n"/>
      <c r="L241" s="44" t="n"/>
      <c r="M241" s="45" t="n"/>
      <c r="N241" s="45" t="n"/>
      <c r="O241" s="45" t="n"/>
      <c r="P241" s="46">
        <f>IF(A241="","",IFERROR(M241+SUMIFS('Transactions'!$L$6:$L$505,'Transactions'!$C$6:$C$505,A241),""))</f>
        <v/>
      </c>
      <c r="Q241" s="47">
        <f>IF(A241="","",IFERROR(P241*L241,0))</f>
        <v/>
      </c>
      <c r="R241" s="19">
        <f>IF(A241="","",IF(B241&lt;&gt;"Active","Inactive",IF(P241&lt;=0,"Out of Stock",IF(P241&lt;=N241,"Reorder","OK"))))</f>
        <v/>
      </c>
      <c r="S241" s="46">
        <f>IF(A241="","",IF(B241&lt;&gt;"Active",0,IF(P241&lt;=N241,MAX(O241-P241,0),0)))</f>
        <v/>
      </c>
      <c r="T241" s="47">
        <f>IF(A241="","",IFERROR(S241*L241,0))</f>
        <v/>
      </c>
      <c r="U241" s="48">
        <f>IF(A241="","",IF(COUNTIFS('Transactions'!$C$6:$C$505,A241,'Transactions'!$A$6:$A$505,"&gt;0")=0,"",IFERROR(MAXIFS('Transactions'!$A$6:$A$505,'Transactions'!$C$6:$C$505,A241),"")))</f>
        <v/>
      </c>
      <c r="V241" s="30">
        <f>IF(A241="","",IF(AND(B241="Active",OR(R241="Reorder",R241="Out of Stock")),COUNTIFS($B$6:B241,"Active",$R$6:R241,"Reorder")+COUNTIFS($B$6:B241,"Active",$R$6:R241,"Out of Stock"),""))</f>
        <v/>
      </c>
      <c r="W241" s="19">
        <f>IF(COUNTA(A241:O241)=0,"",IF(A241="","Missing Part ID",IF(COUNTIF($A$6:$A$505,A241)&gt;1,"Duplicate Part ID",IF(COUNTIF('Settings'!$F$4:$F$5,B241)=0,"Invalid Status",IF(C241="","Missing Part Name",IF(COUNTIF('Settings'!$G$4:$G$13,D241)=0,"Invalid Category",IF(COUNTIF('Settings'!$H$4:$H$9,E241)=0,"Invalid Unit",IF(L241="","Missing Unit Cost",IF(M241="","Missing Opening Quantity",IF(N241="","Missing Reorder Point",IF(O241="","Missing Target Stock",IF(O241&lt;N241,"Target Below Reorder Point",IF(P241&lt;0,"Negative On-Hand Quantity","OK")))))))))))))</f>
        <v/>
      </c>
    </row>
    <row r="242">
      <c r="A242" s="23" t="n"/>
      <c r="B242" s="23" t="n"/>
      <c r="C242" s="23" t="n"/>
      <c r="D242" s="23" t="n"/>
      <c r="E242" s="23" t="n"/>
      <c r="F242" s="23" t="n"/>
      <c r="G242" s="23" t="n"/>
      <c r="H242" s="23" t="n"/>
      <c r="I242" s="23" t="n"/>
      <c r="J242" s="23" t="n"/>
      <c r="K242" s="24" t="n"/>
      <c r="L242" s="44" t="n"/>
      <c r="M242" s="45" t="n"/>
      <c r="N242" s="45" t="n"/>
      <c r="O242" s="45" t="n"/>
      <c r="P242" s="46">
        <f>IF(A242="","",IFERROR(M242+SUMIFS('Transactions'!$L$6:$L$505,'Transactions'!$C$6:$C$505,A242),""))</f>
        <v/>
      </c>
      <c r="Q242" s="47">
        <f>IF(A242="","",IFERROR(P242*L242,0))</f>
        <v/>
      </c>
      <c r="R242" s="19">
        <f>IF(A242="","",IF(B242&lt;&gt;"Active","Inactive",IF(P242&lt;=0,"Out of Stock",IF(P242&lt;=N242,"Reorder","OK"))))</f>
        <v/>
      </c>
      <c r="S242" s="46">
        <f>IF(A242="","",IF(B242&lt;&gt;"Active",0,IF(P242&lt;=N242,MAX(O242-P242,0),0)))</f>
        <v/>
      </c>
      <c r="T242" s="47">
        <f>IF(A242="","",IFERROR(S242*L242,0))</f>
        <v/>
      </c>
      <c r="U242" s="48">
        <f>IF(A242="","",IF(COUNTIFS('Transactions'!$C$6:$C$505,A242,'Transactions'!$A$6:$A$505,"&gt;0")=0,"",IFERROR(MAXIFS('Transactions'!$A$6:$A$505,'Transactions'!$C$6:$C$505,A242),"")))</f>
        <v/>
      </c>
      <c r="V242" s="30">
        <f>IF(A242="","",IF(AND(B242="Active",OR(R242="Reorder",R242="Out of Stock")),COUNTIFS($B$6:B242,"Active",$R$6:R242,"Reorder")+COUNTIFS($B$6:B242,"Active",$R$6:R242,"Out of Stock"),""))</f>
        <v/>
      </c>
      <c r="W242" s="19">
        <f>IF(COUNTA(A242:O242)=0,"",IF(A242="","Missing Part ID",IF(COUNTIF($A$6:$A$505,A242)&gt;1,"Duplicate Part ID",IF(COUNTIF('Settings'!$F$4:$F$5,B242)=0,"Invalid Status",IF(C242="","Missing Part Name",IF(COUNTIF('Settings'!$G$4:$G$13,D242)=0,"Invalid Category",IF(COUNTIF('Settings'!$H$4:$H$9,E242)=0,"Invalid Unit",IF(L242="","Missing Unit Cost",IF(M242="","Missing Opening Quantity",IF(N242="","Missing Reorder Point",IF(O242="","Missing Target Stock",IF(O242&lt;N242,"Target Below Reorder Point",IF(P242&lt;0,"Negative On-Hand Quantity","OK")))))))))))))</f>
        <v/>
      </c>
    </row>
    <row r="243">
      <c r="A243" s="23" t="n"/>
      <c r="B243" s="23" t="n"/>
      <c r="C243" s="23" t="n"/>
      <c r="D243" s="23" t="n"/>
      <c r="E243" s="23" t="n"/>
      <c r="F243" s="23" t="n"/>
      <c r="G243" s="23" t="n"/>
      <c r="H243" s="23" t="n"/>
      <c r="I243" s="23" t="n"/>
      <c r="J243" s="23" t="n"/>
      <c r="K243" s="24" t="n"/>
      <c r="L243" s="44" t="n"/>
      <c r="M243" s="45" t="n"/>
      <c r="N243" s="45" t="n"/>
      <c r="O243" s="45" t="n"/>
      <c r="P243" s="46">
        <f>IF(A243="","",IFERROR(M243+SUMIFS('Transactions'!$L$6:$L$505,'Transactions'!$C$6:$C$505,A243),""))</f>
        <v/>
      </c>
      <c r="Q243" s="47">
        <f>IF(A243="","",IFERROR(P243*L243,0))</f>
        <v/>
      </c>
      <c r="R243" s="19">
        <f>IF(A243="","",IF(B243&lt;&gt;"Active","Inactive",IF(P243&lt;=0,"Out of Stock",IF(P243&lt;=N243,"Reorder","OK"))))</f>
        <v/>
      </c>
      <c r="S243" s="46">
        <f>IF(A243="","",IF(B243&lt;&gt;"Active",0,IF(P243&lt;=N243,MAX(O243-P243,0),0)))</f>
        <v/>
      </c>
      <c r="T243" s="47">
        <f>IF(A243="","",IFERROR(S243*L243,0))</f>
        <v/>
      </c>
      <c r="U243" s="48">
        <f>IF(A243="","",IF(COUNTIFS('Transactions'!$C$6:$C$505,A243,'Transactions'!$A$6:$A$505,"&gt;0")=0,"",IFERROR(MAXIFS('Transactions'!$A$6:$A$505,'Transactions'!$C$6:$C$505,A243),"")))</f>
        <v/>
      </c>
      <c r="V243" s="30">
        <f>IF(A243="","",IF(AND(B243="Active",OR(R243="Reorder",R243="Out of Stock")),COUNTIFS($B$6:B243,"Active",$R$6:R243,"Reorder")+COUNTIFS($B$6:B243,"Active",$R$6:R243,"Out of Stock"),""))</f>
        <v/>
      </c>
      <c r="W243" s="19">
        <f>IF(COUNTA(A243:O243)=0,"",IF(A243="","Missing Part ID",IF(COUNTIF($A$6:$A$505,A243)&gt;1,"Duplicate Part ID",IF(COUNTIF('Settings'!$F$4:$F$5,B243)=0,"Invalid Status",IF(C243="","Missing Part Name",IF(COUNTIF('Settings'!$G$4:$G$13,D243)=0,"Invalid Category",IF(COUNTIF('Settings'!$H$4:$H$9,E243)=0,"Invalid Unit",IF(L243="","Missing Unit Cost",IF(M243="","Missing Opening Quantity",IF(N243="","Missing Reorder Point",IF(O243="","Missing Target Stock",IF(O243&lt;N243,"Target Below Reorder Point",IF(P243&lt;0,"Negative On-Hand Quantity","OK")))))))))))))</f>
        <v/>
      </c>
    </row>
    <row r="244">
      <c r="A244" s="23" t="n"/>
      <c r="B244" s="23" t="n"/>
      <c r="C244" s="23" t="n"/>
      <c r="D244" s="23" t="n"/>
      <c r="E244" s="23" t="n"/>
      <c r="F244" s="23" t="n"/>
      <c r="G244" s="23" t="n"/>
      <c r="H244" s="23" t="n"/>
      <c r="I244" s="23" t="n"/>
      <c r="J244" s="23" t="n"/>
      <c r="K244" s="24" t="n"/>
      <c r="L244" s="44" t="n"/>
      <c r="M244" s="45" t="n"/>
      <c r="N244" s="45" t="n"/>
      <c r="O244" s="45" t="n"/>
      <c r="P244" s="46">
        <f>IF(A244="","",IFERROR(M244+SUMIFS('Transactions'!$L$6:$L$505,'Transactions'!$C$6:$C$505,A244),""))</f>
        <v/>
      </c>
      <c r="Q244" s="47">
        <f>IF(A244="","",IFERROR(P244*L244,0))</f>
        <v/>
      </c>
      <c r="R244" s="19">
        <f>IF(A244="","",IF(B244&lt;&gt;"Active","Inactive",IF(P244&lt;=0,"Out of Stock",IF(P244&lt;=N244,"Reorder","OK"))))</f>
        <v/>
      </c>
      <c r="S244" s="46">
        <f>IF(A244="","",IF(B244&lt;&gt;"Active",0,IF(P244&lt;=N244,MAX(O244-P244,0),0)))</f>
        <v/>
      </c>
      <c r="T244" s="47">
        <f>IF(A244="","",IFERROR(S244*L244,0))</f>
        <v/>
      </c>
      <c r="U244" s="48">
        <f>IF(A244="","",IF(COUNTIFS('Transactions'!$C$6:$C$505,A244,'Transactions'!$A$6:$A$505,"&gt;0")=0,"",IFERROR(MAXIFS('Transactions'!$A$6:$A$505,'Transactions'!$C$6:$C$505,A244),"")))</f>
        <v/>
      </c>
      <c r="V244" s="30">
        <f>IF(A244="","",IF(AND(B244="Active",OR(R244="Reorder",R244="Out of Stock")),COUNTIFS($B$6:B244,"Active",$R$6:R244,"Reorder")+COUNTIFS($B$6:B244,"Active",$R$6:R244,"Out of Stock"),""))</f>
        <v/>
      </c>
      <c r="W244" s="19">
        <f>IF(COUNTA(A244:O244)=0,"",IF(A244="","Missing Part ID",IF(COUNTIF($A$6:$A$505,A244)&gt;1,"Duplicate Part ID",IF(COUNTIF('Settings'!$F$4:$F$5,B244)=0,"Invalid Status",IF(C244="","Missing Part Name",IF(COUNTIF('Settings'!$G$4:$G$13,D244)=0,"Invalid Category",IF(COUNTIF('Settings'!$H$4:$H$9,E244)=0,"Invalid Unit",IF(L244="","Missing Unit Cost",IF(M244="","Missing Opening Quantity",IF(N244="","Missing Reorder Point",IF(O244="","Missing Target Stock",IF(O244&lt;N244,"Target Below Reorder Point",IF(P244&lt;0,"Negative On-Hand Quantity","OK")))))))))))))</f>
        <v/>
      </c>
    </row>
    <row r="245">
      <c r="A245" s="23" t="n"/>
      <c r="B245" s="23" t="n"/>
      <c r="C245" s="23" t="n"/>
      <c r="D245" s="23" t="n"/>
      <c r="E245" s="23" t="n"/>
      <c r="F245" s="23" t="n"/>
      <c r="G245" s="23" t="n"/>
      <c r="H245" s="23" t="n"/>
      <c r="I245" s="23" t="n"/>
      <c r="J245" s="23" t="n"/>
      <c r="K245" s="24" t="n"/>
      <c r="L245" s="44" t="n"/>
      <c r="M245" s="45" t="n"/>
      <c r="N245" s="45" t="n"/>
      <c r="O245" s="45" t="n"/>
      <c r="P245" s="46">
        <f>IF(A245="","",IFERROR(M245+SUMIFS('Transactions'!$L$6:$L$505,'Transactions'!$C$6:$C$505,A245),""))</f>
        <v/>
      </c>
      <c r="Q245" s="47">
        <f>IF(A245="","",IFERROR(P245*L245,0))</f>
        <v/>
      </c>
      <c r="R245" s="19">
        <f>IF(A245="","",IF(B245&lt;&gt;"Active","Inactive",IF(P245&lt;=0,"Out of Stock",IF(P245&lt;=N245,"Reorder","OK"))))</f>
        <v/>
      </c>
      <c r="S245" s="46">
        <f>IF(A245="","",IF(B245&lt;&gt;"Active",0,IF(P245&lt;=N245,MAX(O245-P245,0),0)))</f>
        <v/>
      </c>
      <c r="T245" s="47">
        <f>IF(A245="","",IFERROR(S245*L245,0))</f>
        <v/>
      </c>
      <c r="U245" s="48">
        <f>IF(A245="","",IF(COUNTIFS('Transactions'!$C$6:$C$505,A245,'Transactions'!$A$6:$A$505,"&gt;0")=0,"",IFERROR(MAXIFS('Transactions'!$A$6:$A$505,'Transactions'!$C$6:$C$505,A245),"")))</f>
        <v/>
      </c>
      <c r="V245" s="30">
        <f>IF(A245="","",IF(AND(B245="Active",OR(R245="Reorder",R245="Out of Stock")),COUNTIFS($B$6:B245,"Active",$R$6:R245,"Reorder")+COUNTIFS($B$6:B245,"Active",$R$6:R245,"Out of Stock"),""))</f>
        <v/>
      </c>
      <c r="W245" s="19">
        <f>IF(COUNTA(A245:O245)=0,"",IF(A245="","Missing Part ID",IF(COUNTIF($A$6:$A$505,A245)&gt;1,"Duplicate Part ID",IF(COUNTIF('Settings'!$F$4:$F$5,B245)=0,"Invalid Status",IF(C245="","Missing Part Name",IF(COUNTIF('Settings'!$G$4:$G$13,D245)=0,"Invalid Category",IF(COUNTIF('Settings'!$H$4:$H$9,E245)=0,"Invalid Unit",IF(L245="","Missing Unit Cost",IF(M245="","Missing Opening Quantity",IF(N245="","Missing Reorder Point",IF(O245="","Missing Target Stock",IF(O245&lt;N245,"Target Below Reorder Point",IF(P245&lt;0,"Negative On-Hand Quantity","OK")))))))))))))</f>
        <v/>
      </c>
    </row>
    <row r="246">
      <c r="A246" s="23" t="n"/>
      <c r="B246" s="23" t="n"/>
      <c r="C246" s="23" t="n"/>
      <c r="D246" s="23" t="n"/>
      <c r="E246" s="23" t="n"/>
      <c r="F246" s="23" t="n"/>
      <c r="G246" s="23" t="n"/>
      <c r="H246" s="23" t="n"/>
      <c r="I246" s="23" t="n"/>
      <c r="J246" s="23" t="n"/>
      <c r="K246" s="24" t="n"/>
      <c r="L246" s="44" t="n"/>
      <c r="M246" s="45" t="n"/>
      <c r="N246" s="45" t="n"/>
      <c r="O246" s="45" t="n"/>
      <c r="P246" s="46">
        <f>IF(A246="","",IFERROR(M246+SUMIFS('Transactions'!$L$6:$L$505,'Transactions'!$C$6:$C$505,A246),""))</f>
        <v/>
      </c>
      <c r="Q246" s="47">
        <f>IF(A246="","",IFERROR(P246*L246,0))</f>
        <v/>
      </c>
      <c r="R246" s="19">
        <f>IF(A246="","",IF(B246&lt;&gt;"Active","Inactive",IF(P246&lt;=0,"Out of Stock",IF(P246&lt;=N246,"Reorder","OK"))))</f>
        <v/>
      </c>
      <c r="S246" s="46">
        <f>IF(A246="","",IF(B246&lt;&gt;"Active",0,IF(P246&lt;=N246,MAX(O246-P246,0),0)))</f>
        <v/>
      </c>
      <c r="T246" s="47">
        <f>IF(A246="","",IFERROR(S246*L246,0))</f>
        <v/>
      </c>
      <c r="U246" s="48">
        <f>IF(A246="","",IF(COUNTIFS('Transactions'!$C$6:$C$505,A246,'Transactions'!$A$6:$A$505,"&gt;0")=0,"",IFERROR(MAXIFS('Transactions'!$A$6:$A$505,'Transactions'!$C$6:$C$505,A246),"")))</f>
        <v/>
      </c>
      <c r="V246" s="30">
        <f>IF(A246="","",IF(AND(B246="Active",OR(R246="Reorder",R246="Out of Stock")),COUNTIFS($B$6:B246,"Active",$R$6:R246,"Reorder")+COUNTIFS($B$6:B246,"Active",$R$6:R246,"Out of Stock"),""))</f>
        <v/>
      </c>
      <c r="W246" s="19">
        <f>IF(COUNTA(A246:O246)=0,"",IF(A246="","Missing Part ID",IF(COUNTIF($A$6:$A$505,A246)&gt;1,"Duplicate Part ID",IF(COUNTIF('Settings'!$F$4:$F$5,B246)=0,"Invalid Status",IF(C246="","Missing Part Name",IF(COUNTIF('Settings'!$G$4:$G$13,D246)=0,"Invalid Category",IF(COUNTIF('Settings'!$H$4:$H$9,E246)=0,"Invalid Unit",IF(L246="","Missing Unit Cost",IF(M246="","Missing Opening Quantity",IF(N246="","Missing Reorder Point",IF(O246="","Missing Target Stock",IF(O246&lt;N246,"Target Below Reorder Point",IF(P246&lt;0,"Negative On-Hand Quantity","OK")))))))))))))</f>
        <v/>
      </c>
    </row>
    <row r="247">
      <c r="A247" s="23" t="n"/>
      <c r="B247" s="23" t="n"/>
      <c r="C247" s="23" t="n"/>
      <c r="D247" s="23" t="n"/>
      <c r="E247" s="23" t="n"/>
      <c r="F247" s="23" t="n"/>
      <c r="G247" s="23" t="n"/>
      <c r="H247" s="23" t="n"/>
      <c r="I247" s="23" t="n"/>
      <c r="J247" s="23" t="n"/>
      <c r="K247" s="24" t="n"/>
      <c r="L247" s="44" t="n"/>
      <c r="M247" s="45" t="n"/>
      <c r="N247" s="45" t="n"/>
      <c r="O247" s="45" t="n"/>
      <c r="P247" s="46">
        <f>IF(A247="","",IFERROR(M247+SUMIFS('Transactions'!$L$6:$L$505,'Transactions'!$C$6:$C$505,A247),""))</f>
        <v/>
      </c>
      <c r="Q247" s="47">
        <f>IF(A247="","",IFERROR(P247*L247,0))</f>
        <v/>
      </c>
      <c r="R247" s="19">
        <f>IF(A247="","",IF(B247&lt;&gt;"Active","Inactive",IF(P247&lt;=0,"Out of Stock",IF(P247&lt;=N247,"Reorder","OK"))))</f>
        <v/>
      </c>
      <c r="S247" s="46">
        <f>IF(A247="","",IF(B247&lt;&gt;"Active",0,IF(P247&lt;=N247,MAX(O247-P247,0),0)))</f>
        <v/>
      </c>
      <c r="T247" s="47">
        <f>IF(A247="","",IFERROR(S247*L247,0))</f>
        <v/>
      </c>
      <c r="U247" s="48">
        <f>IF(A247="","",IF(COUNTIFS('Transactions'!$C$6:$C$505,A247,'Transactions'!$A$6:$A$505,"&gt;0")=0,"",IFERROR(MAXIFS('Transactions'!$A$6:$A$505,'Transactions'!$C$6:$C$505,A247),"")))</f>
        <v/>
      </c>
      <c r="V247" s="30">
        <f>IF(A247="","",IF(AND(B247="Active",OR(R247="Reorder",R247="Out of Stock")),COUNTIFS($B$6:B247,"Active",$R$6:R247,"Reorder")+COUNTIFS($B$6:B247,"Active",$R$6:R247,"Out of Stock"),""))</f>
        <v/>
      </c>
      <c r="W247" s="19">
        <f>IF(COUNTA(A247:O247)=0,"",IF(A247="","Missing Part ID",IF(COUNTIF($A$6:$A$505,A247)&gt;1,"Duplicate Part ID",IF(COUNTIF('Settings'!$F$4:$F$5,B247)=0,"Invalid Status",IF(C247="","Missing Part Name",IF(COUNTIF('Settings'!$G$4:$G$13,D247)=0,"Invalid Category",IF(COUNTIF('Settings'!$H$4:$H$9,E247)=0,"Invalid Unit",IF(L247="","Missing Unit Cost",IF(M247="","Missing Opening Quantity",IF(N247="","Missing Reorder Point",IF(O247="","Missing Target Stock",IF(O247&lt;N247,"Target Below Reorder Point",IF(P247&lt;0,"Negative On-Hand Quantity","OK")))))))))))))</f>
        <v/>
      </c>
    </row>
    <row r="248">
      <c r="A248" s="23" t="n"/>
      <c r="B248" s="23" t="n"/>
      <c r="C248" s="23" t="n"/>
      <c r="D248" s="23" t="n"/>
      <c r="E248" s="23" t="n"/>
      <c r="F248" s="23" t="n"/>
      <c r="G248" s="23" t="n"/>
      <c r="H248" s="23" t="n"/>
      <c r="I248" s="23" t="n"/>
      <c r="J248" s="23" t="n"/>
      <c r="K248" s="24" t="n"/>
      <c r="L248" s="44" t="n"/>
      <c r="M248" s="45" t="n"/>
      <c r="N248" s="45" t="n"/>
      <c r="O248" s="45" t="n"/>
      <c r="P248" s="46">
        <f>IF(A248="","",IFERROR(M248+SUMIFS('Transactions'!$L$6:$L$505,'Transactions'!$C$6:$C$505,A248),""))</f>
        <v/>
      </c>
      <c r="Q248" s="47">
        <f>IF(A248="","",IFERROR(P248*L248,0))</f>
        <v/>
      </c>
      <c r="R248" s="19">
        <f>IF(A248="","",IF(B248&lt;&gt;"Active","Inactive",IF(P248&lt;=0,"Out of Stock",IF(P248&lt;=N248,"Reorder","OK"))))</f>
        <v/>
      </c>
      <c r="S248" s="46">
        <f>IF(A248="","",IF(B248&lt;&gt;"Active",0,IF(P248&lt;=N248,MAX(O248-P248,0),0)))</f>
        <v/>
      </c>
      <c r="T248" s="47">
        <f>IF(A248="","",IFERROR(S248*L248,0))</f>
        <v/>
      </c>
      <c r="U248" s="48">
        <f>IF(A248="","",IF(COUNTIFS('Transactions'!$C$6:$C$505,A248,'Transactions'!$A$6:$A$505,"&gt;0")=0,"",IFERROR(MAXIFS('Transactions'!$A$6:$A$505,'Transactions'!$C$6:$C$505,A248),"")))</f>
        <v/>
      </c>
      <c r="V248" s="30">
        <f>IF(A248="","",IF(AND(B248="Active",OR(R248="Reorder",R248="Out of Stock")),COUNTIFS($B$6:B248,"Active",$R$6:R248,"Reorder")+COUNTIFS($B$6:B248,"Active",$R$6:R248,"Out of Stock"),""))</f>
        <v/>
      </c>
      <c r="W248" s="19">
        <f>IF(COUNTA(A248:O248)=0,"",IF(A248="","Missing Part ID",IF(COUNTIF($A$6:$A$505,A248)&gt;1,"Duplicate Part ID",IF(COUNTIF('Settings'!$F$4:$F$5,B248)=0,"Invalid Status",IF(C248="","Missing Part Name",IF(COUNTIF('Settings'!$G$4:$G$13,D248)=0,"Invalid Category",IF(COUNTIF('Settings'!$H$4:$H$9,E248)=0,"Invalid Unit",IF(L248="","Missing Unit Cost",IF(M248="","Missing Opening Quantity",IF(N248="","Missing Reorder Point",IF(O248="","Missing Target Stock",IF(O248&lt;N248,"Target Below Reorder Point",IF(P248&lt;0,"Negative On-Hand Quantity","OK")))))))))))))</f>
        <v/>
      </c>
    </row>
    <row r="249">
      <c r="A249" s="23" t="n"/>
      <c r="B249" s="23" t="n"/>
      <c r="C249" s="23" t="n"/>
      <c r="D249" s="23" t="n"/>
      <c r="E249" s="23" t="n"/>
      <c r="F249" s="23" t="n"/>
      <c r="G249" s="23" t="n"/>
      <c r="H249" s="23" t="n"/>
      <c r="I249" s="23" t="n"/>
      <c r="J249" s="23" t="n"/>
      <c r="K249" s="24" t="n"/>
      <c r="L249" s="44" t="n"/>
      <c r="M249" s="45" t="n"/>
      <c r="N249" s="45" t="n"/>
      <c r="O249" s="45" t="n"/>
      <c r="P249" s="46">
        <f>IF(A249="","",IFERROR(M249+SUMIFS('Transactions'!$L$6:$L$505,'Transactions'!$C$6:$C$505,A249),""))</f>
        <v/>
      </c>
      <c r="Q249" s="47">
        <f>IF(A249="","",IFERROR(P249*L249,0))</f>
        <v/>
      </c>
      <c r="R249" s="19">
        <f>IF(A249="","",IF(B249&lt;&gt;"Active","Inactive",IF(P249&lt;=0,"Out of Stock",IF(P249&lt;=N249,"Reorder","OK"))))</f>
        <v/>
      </c>
      <c r="S249" s="46">
        <f>IF(A249="","",IF(B249&lt;&gt;"Active",0,IF(P249&lt;=N249,MAX(O249-P249,0),0)))</f>
        <v/>
      </c>
      <c r="T249" s="47">
        <f>IF(A249="","",IFERROR(S249*L249,0))</f>
        <v/>
      </c>
      <c r="U249" s="48">
        <f>IF(A249="","",IF(COUNTIFS('Transactions'!$C$6:$C$505,A249,'Transactions'!$A$6:$A$505,"&gt;0")=0,"",IFERROR(MAXIFS('Transactions'!$A$6:$A$505,'Transactions'!$C$6:$C$505,A249),"")))</f>
        <v/>
      </c>
      <c r="V249" s="30">
        <f>IF(A249="","",IF(AND(B249="Active",OR(R249="Reorder",R249="Out of Stock")),COUNTIFS($B$6:B249,"Active",$R$6:R249,"Reorder")+COUNTIFS($B$6:B249,"Active",$R$6:R249,"Out of Stock"),""))</f>
        <v/>
      </c>
      <c r="W249" s="19">
        <f>IF(COUNTA(A249:O249)=0,"",IF(A249="","Missing Part ID",IF(COUNTIF($A$6:$A$505,A249)&gt;1,"Duplicate Part ID",IF(COUNTIF('Settings'!$F$4:$F$5,B249)=0,"Invalid Status",IF(C249="","Missing Part Name",IF(COUNTIF('Settings'!$G$4:$G$13,D249)=0,"Invalid Category",IF(COUNTIF('Settings'!$H$4:$H$9,E249)=0,"Invalid Unit",IF(L249="","Missing Unit Cost",IF(M249="","Missing Opening Quantity",IF(N249="","Missing Reorder Point",IF(O249="","Missing Target Stock",IF(O249&lt;N249,"Target Below Reorder Point",IF(P249&lt;0,"Negative On-Hand Quantity","OK")))))))))))))</f>
        <v/>
      </c>
    </row>
    <row r="250">
      <c r="A250" s="23" t="n"/>
      <c r="B250" s="23" t="n"/>
      <c r="C250" s="23" t="n"/>
      <c r="D250" s="23" t="n"/>
      <c r="E250" s="23" t="n"/>
      <c r="F250" s="23" t="n"/>
      <c r="G250" s="23" t="n"/>
      <c r="H250" s="23" t="n"/>
      <c r="I250" s="23" t="n"/>
      <c r="J250" s="23" t="n"/>
      <c r="K250" s="24" t="n"/>
      <c r="L250" s="44" t="n"/>
      <c r="M250" s="45" t="n"/>
      <c r="N250" s="45" t="n"/>
      <c r="O250" s="45" t="n"/>
      <c r="P250" s="46">
        <f>IF(A250="","",IFERROR(M250+SUMIFS('Transactions'!$L$6:$L$505,'Transactions'!$C$6:$C$505,A250),""))</f>
        <v/>
      </c>
      <c r="Q250" s="47">
        <f>IF(A250="","",IFERROR(P250*L250,0))</f>
        <v/>
      </c>
      <c r="R250" s="19">
        <f>IF(A250="","",IF(B250&lt;&gt;"Active","Inactive",IF(P250&lt;=0,"Out of Stock",IF(P250&lt;=N250,"Reorder","OK"))))</f>
        <v/>
      </c>
      <c r="S250" s="46">
        <f>IF(A250="","",IF(B250&lt;&gt;"Active",0,IF(P250&lt;=N250,MAX(O250-P250,0),0)))</f>
        <v/>
      </c>
      <c r="T250" s="47">
        <f>IF(A250="","",IFERROR(S250*L250,0))</f>
        <v/>
      </c>
      <c r="U250" s="48">
        <f>IF(A250="","",IF(COUNTIFS('Transactions'!$C$6:$C$505,A250,'Transactions'!$A$6:$A$505,"&gt;0")=0,"",IFERROR(MAXIFS('Transactions'!$A$6:$A$505,'Transactions'!$C$6:$C$505,A250),"")))</f>
        <v/>
      </c>
      <c r="V250" s="30">
        <f>IF(A250="","",IF(AND(B250="Active",OR(R250="Reorder",R250="Out of Stock")),COUNTIFS($B$6:B250,"Active",$R$6:R250,"Reorder")+COUNTIFS($B$6:B250,"Active",$R$6:R250,"Out of Stock"),""))</f>
        <v/>
      </c>
      <c r="W250" s="19">
        <f>IF(COUNTA(A250:O250)=0,"",IF(A250="","Missing Part ID",IF(COUNTIF($A$6:$A$505,A250)&gt;1,"Duplicate Part ID",IF(COUNTIF('Settings'!$F$4:$F$5,B250)=0,"Invalid Status",IF(C250="","Missing Part Name",IF(COUNTIF('Settings'!$G$4:$G$13,D250)=0,"Invalid Category",IF(COUNTIF('Settings'!$H$4:$H$9,E250)=0,"Invalid Unit",IF(L250="","Missing Unit Cost",IF(M250="","Missing Opening Quantity",IF(N250="","Missing Reorder Point",IF(O250="","Missing Target Stock",IF(O250&lt;N250,"Target Below Reorder Point",IF(P250&lt;0,"Negative On-Hand Quantity","OK")))))))))))))</f>
        <v/>
      </c>
    </row>
    <row r="251">
      <c r="A251" s="23" t="n"/>
      <c r="B251" s="23" t="n"/>
      <c r="C251" s="23" t="n"/>
      <c r="D251" s="23" t="n"/>
      <c r="E251" s="23" t="n"/>
      <c r="F251" s="23" t="n"/>
      <c r="G251" s="23" t="n"/>
      <c r="H251" s="23" t="n"/>
      <c r="I251" s="23" t="n"/>
      <c r="J251" s="23" t="n"/>
      <c r="K251" s="24" t="n"/>
      <c r="L251" s="44" t="n"/>
      <c r="M251" s="45" t="n"/>
      <c r="N251" s="45" t="n"/>
      <c r="O251" s="45" t="n"/>
      <c r="P251" s="46">
        <f>IF(A251="","",IFERROR(M251+SUMIFS('Transactions'!$L$6:$L$505,'Transactions'!$C$6:$C$505,A251),""))</f>
        <v/>
      </c>
      <c r="Q251" s="47">
        <f>IF(A251="","",IFERROR(P251*L251,0))</f>
        <v/>
      </c>
      <c r="R251" s="19">
        <f>IF(A251="","",IF(B251&lt;&gt;"Active","Inactive",IF(P251&lt;=0,"Out of Stock",IF(P251&lt;=N251,"Reorder","OK"))))</f>
        <v/>
      </c>
      <c r="S251" s="46">
        <f>IF(A251="","",IF(B251&lt;&gt;"Active",0,IF(P251&lt;=N251,MAX(O251-P251,0),0)))</f>
        <v/>
      </c>
      <c r="T251" s="47">
        <f>IF(A251="","",IFERROR(S251*L251,0))</f>
        <v/>
      </c>
      <c r="U251" s="48">
        <f>IF(A251="","",IF(COUNTIFS('Transactions'!$C$6:$C$505,A251,'Transactions'!$A$6:$A$505,"&gt;0")=0,"",IFERROR(MAXIFS('Transactions'!$A$6:$A$505,'Transactions'!$C$6:$C$505,A251),"")))</f>
        <v/>
      </c>
      <c r="V251" s="30">
        <f>IF(A251="","",IF(AND(B251="Active",OR(R251="Reorder",R251="Out of Stock")),COUNTIFS($B$6:B251,"Active",$R$6:R251,"Reorder")+COUNTIFS($B$6:B251,"Active",$R$6:R251,"Out of Stock"),""))</f>
        <v/>
      </c>
      <c r="W251" s="19">
        <f>IF(COUNTA(A251:O251)=0,"",IF(A251="","Missing Part ID",IF(COUNTIF($A$6:$A$505,A251)&gt;1,"Duplicate Part ID",IF(COUNTIF('Settings'!$F$4:$F$5,B251)=0,"Invalid Status",IF(C251="","Missing Part Name",IF(COUNTIF('Settings'!$G$4:$G$13,D251)=0,"Invalid Category",IF(COUNTIF('Settings'!$H$4:$H$9,E251)=0,"Invalid Unit",IF(L251="","Missing Unit Cost",IF(M251="","Missing Opening Quantity",IF(N251="","Missing Reorder Point",IF(O251="","Missing Target Stock",IF(O251&lt;N251,"Target Below Reorder Point",IF(P251&lt;0,"Negative On-Hand Quantity","OK")))))))))))))</f>
        <v/>
      </c>
    </row>
    <row r="252">
      <c r="A252" s="23" t="n"/>
      <c r="B252" s="23" t="n"/>
      <c r="C252" s="23" t="n"/>
      <c r="D252" s="23" t="n"/>
      <c r="E252" s="23" t="n"/>
      <c r="F252" s="23" t="n"/>
      <c r="G252" s="23" t="n"/>
      <c r="H252" s="23" t="n"/>
      <c r="I252" s="23" t="n"/>
      <c r="J252" s="23" t="n"/>
      <c r="K252" s="24" t="n"/>
      <c r="L252" s="44" t="n"/>
      <c r="M252" s="45" t="n"/>
      <c r="N252" s="45" t="n"/>
      <c r="O252" s="45" t="n"/>
      <c r="P252" s="46">
        <f>IF(A252="","",IFERROR(M252+SUMIFS('Transactions'!$L$6:$L$505,'Transactions'!$C$6:$C$505,A252),""))</f>
        <v/>
      </c>
      <c r="Q252" s="47">
        <f>IF(A252="","",IFERROR(P252*L252,0))</f>
        <v/>
      </c>
      <c r="R252" s="19">
        <f>IF(A252="","",IF(B252&lt;&gt;"Active","Inactive",IF(P252&lt;=0,"Out of Stock",IF(P252&lt;=N252,"Reorder","OK"))))</f>
        <v/>
      </c>
      <c r="S252" s="46">
        <f>IF(A252="","",IF(B252&lt;&gt;"Active",0,IF(P252&lt;=N252,MAX(O252-P252,0),0)))</f>
        <v/>
      </c>
      <c r="T252" s="47">
        <f>IF(A252="","",IFERROR(S252*L252,0))</f>
        <v/>
      </c>
      <c r="U252" s="48">
        <f>IF(A252="","",IF(COUNTIFS('Transactions'!$C$6:$C$505,A252,'Transactions'!$A$6:$A$505,"&gt;0")=0,"",IFERROR(MAXIFS('Transactions'!$A$6:$A$505,'Transactions'!$C$6:$C$505,A252),"")))</f>
        <v/>
      </c>
      <c r="V252" s="30">
        <f>IF(A252="","",IF(AND(B252="Active",OR(R252="Reorder",R252="Out of Stock")),COUNTIFS($B$6:B252,"Active",$R$6:R252,"Reorder")+COUNTIFS($B$6:B252,"Active",$R$6:R252,"Out of Stock"),""))</f>
        <v/>
      </c>
      <c r="W252" s="19">
        <f>IF(COUNTA(A252:O252)=0,"",IF(A252="","Missing Part ID",IF(COUNTIF($A$6:$A$505,A252)&gt;1,"Duplicate Part ID",IF(COUNTIF('Settings'!$F$4:$F$5,B252)=0,"Invalid Status",IF(C252="","Missing Part Name",IF(COUNTIF('Settings'!$G$4:$G$13,D252)=0,"Invalid Category",IF(COUNTIF('Settings'!$H$4:$H$9,E252)=0,"Invalid Unit",IF(L252="","Missing Unit Cost",IF(M252="","Missing Opening Quantity",IF(N252="","Missing Reorder Point",IF(O252="","Missing Target Stock",IF(O252&lt;N252,"Target Below Reorder Point",IF(P252&lt;0,"Negative On-Hand Quantity","OK")))))))))))))</f>
        <v/>
      </c>
    </row>
    <row r="253">
      <c r="A253" s="23" t="n"/>
      <c r="B253" s="23" t="n"/>
      <c r="C253" s="23" t="n"/>
      <c r="D253" s="23" t="n"/>
      <c r="E253" s="23" t="n"/>
      <c r="F253" s="23" t="n"/>
      <c r="G253" s="23" t="n"/>
      <c r="H253" s="23" t="n"/>
      <c r="I253" s="23" t="n"/>
      <c r="J253" s="23" t="n"/>
      <c r="K253" s="24" t="n"/>
      <c r="L253" s="44" t="n"/>
      <c r="M253" s="45" t="n"/>
      <c r="N253" s="45" t="n"/>
      <c r="O253" s="45" t="n"/>
      <c r="P253" s="46">
        <f>IF(A253="","",IFERROR(M253+SUMIFS('Transactions'!$L$6:$L$505,'Transactions'!$C$6:$C$505,A253),""))</f>
        <v/>
      </c>
      <c r="Q253" s="47">
        <f>IF(A253="","",IFERROR(P253*L253,0))</f>
        <v/>
      </c>
      <c r="R253" s="19">
        <f>IF(A253="","",IF(B253&lt;&gt;"Active","Inactive",IF(P253&lt;=0,"Out of Stock",IF(P253&lt;=N253,"Reorder","OK"))))</f>
        <v/>
      </c>
      <c r="S253" s="46">
        <f>IF(A253="","",IF(B253&lt;&gt;"Active",0,IF(P253&lt;=N253,MAX(O253-P253,0),0)))</f>
        <v/>
      </c>
      <c r="T253" s="47">
        <f>IF(A253="","",IFERROR(S253*L253,0))</f>
        <v/>
      </c>
      <c r="U253" s="48">
        <f>IF(A253="","",IF(COUNTIFS('Transactions'!$C$6:$C$505,A253,'Transactions'!$A$6:$A$505,"&gt;0")=0,"",IFERROR(MAXIFS('Transactions'!$A$6:$A$505,'Transactions'!$C$6:$C$505,A253),"")))</f>
        <v/>
      </c>
      <c r="V253" s="30">
        <f>IF(A253="","",IF(AND(B253="Active",OR(R253="Reorder",R253="Out of Stock")),COUNTIFS($B$6:B253,"Active",$R$6:R253,"Reorder")+COUNTIFS($B$6:B253,"Active",$R$6:R253,"Out of Stock"),""))</f>
        <v/>
      </c>
      <c r="W253" s="19">
        <f>IF(COUNTA(A253:O253)=0,"",IF(A253="","Missing Part ID",IF(COUNTIF($A$6:$A$505,A253)&gt;1,"Duplicate Part ID",IF(COUNTIF('Settings'!$F$4:$F$5,B253)=0,"Invalid Status",IF(C253="","Missing Part Name",IF(COUNTIF('Settings'!$G$4:$G$13,D253)=0,"Invalid Category",IF(COUNTIF('Settings'!$H$4:$H$9,E253)=0,"Invalid Unit",IF(L253="","Missing Unit Cost",IF(M253="","Missing Opening Quantity",IF(N253="","Missing Reorder Point",IF(O253="","Missing Target Stock",IF(O253&lt;N253,"Target Below Reorder Point",IF(P253&lt;0,"Negative On-Hand Quantity","OK")))))))))))))</f>
        <v/>
      </c>
    </row>
    <row r="254">
      <c r="A254" s="23" t="n"/>
      <c r="B254" s="23" t="n"/>
      <c r="C254" s="23" t="n"/>
      <c r="D254" s="23" t="n"/>
      <c r="E254" s="23" t="n"/>
      <c r="F254" s="23" t="n"/>
      <c r="G254" s="23" t="n"/>
      <c r="H254" s="23" t="n"/>
      <c r="I254" s="23" t="n"/>
      <c r="J254" s="23" t="n"/>
      <c r="K254" s="24" t="n"/>
      <c r="L254" s="44" t="n"/>
      <c r="M254" s="45" t="n"/>
      <c r="N254" s="45" t="n"/>
      <c r="O254" s="45" t="n"/>
      <c r="P254" s="46">
        <f>IF(A254="","",IFERROR(M254+SUMIFS('Transactions'!$L$6:$L$505,'Transactions'!$C$6:$C$505,A254),""))</f>
        <v/>
      </c>
      <c r="Q254" s="47">
        <f>IF(A254="","",IFERROR(P254*L254,0))</f>
        <v/>
      </c>
      <c r="R254" s="19">
        <f>IF(A254="","",IF(B254&lt;&gt;"Active","Inactive",IF(P254&lt;=0,"Out of Stock",IF(P254&lt;=N254,"Reorder","OK"))))</f>
        <v/>
      </c>
      <c r="S254" s="46">
        <f>IF(A254="","",IF(B254&lt;&gt;"Active",0,IF(P254&lt;=N254,MAX(O254-P254,0),0)))</f>
        <v/>
      </c>
      <c r="T254" s="47">
        <f>IF(A254="","",IFERROR(S254*L254,0))</f>
        <v/>
      </c>
      <c r="U254" s="48">
        <f>IF(A254="","",IF(COUNTIFS('Transactions'!$C$6:$C$505,A254,'Transactions'!$A$6:$A$505,"&gt;0")=0,"",IFERROR(MAXIFS('Transactions'!$A$6:$A$505,'Transactions'!$C$6:$C$505,A254),"")))</f>
        <v/>
      </c>
      <c r="V254" s="30">
        <f>IF(A254="","",IF(AND(B254="Active",OR(R254="Reorder",R254="Out of Stock")),COUNTIFS($B$6:B254,"Active",$R$6:R254,"Reorder")+COUNTIFS($B$6:B254,"Active",$R$6:R254,"Out of Stock"),""))</f>
        <v/>
      </c>
      <c r="W254" s="19">
        <f>IF(COUNTA(A254:O254)=0,"",IF(A254="","Missing Part ID",IF(COUNTIF($A$6:$A$505,A254)&gt;1,"Duplicate Part ID",IF(COUNTIF('Settings'!$F$4:$F$5,B254)=0,"Invalid Status",IF(C254="","Missing Part Name",IF(COUNTIF('Settings'!$G$4:$G$13,D254)=0,"Invalid Category",IF(COUNTIF('Settings'!$H$4:$H$9,E254)=0,"Invalid Unit",IF(L254="","Missing Unit Cost",IF(M254="","Missing Opening Quantity",IF(N254="","Missing Reorder Point",IF(O254="","Missing Target Stock",IF(O254&lt;N254,"Target Below Reorder Point",IF(P254&lt;0,"Negative On-Hand Quantity","OK")))))))))))))</f>
        <v/>
      </c>
    </row>
    <row r="255">
      <c r="A255" s="23" t="n"/>
      <c r="B255" s="23" t="n"/>
      <c r="C255" s="23" t="n"/>
      <c r="D255" s="23" t="n"/>
      <c r="E255" s="23" t="n"/>
      <c r="F255" s="23" t="n"/>
      <c r="G255" s="23" t="n"/>
      <c r="H255" s="23" t="n"/>
      <c r="I255" s="23" t="n"/>
      <c r="J255" s="23" t="n"/>
      <c r="K255" s="24" t="n"/>
      <c r="L255" s="44" t="n"/>
      <c r="M255" s="45" t="n"/>
      <c r="N255" s="45" t="n"/>
      <c r="O255" s="45" t="n"/>
      <c r="P255" s="46">
        <f>IF(A255="","",IFERROR(M255+SUMIFS('Transactions'!$L$6:$L$505,'Transactions'!$C$6:$C$505,A255),""))</f>
        <v/>
      </c>
      <c r="Q255" s="47">
        <f>IF(A255="","",IFERROR(P255*L255,0))</f>
        <v/>
      </c>
      <c r="R255" s="19">
        <f>IF(A255="","",IF(B255&lt;&gt;"Active","Inactive",IF(P255&lt;=0,"Out of Stock",IF(P255&lt;=N255,"Reorder","OK"))))</f>
        <v/>
      </c>
      <c r="S255" s="46">
        <f>IF(A255="","",IF(B255&lt;&gt;"Active",0,IF(P255&lt;=N255,MAX(O255-P255,0),0)))</f>
        <v/>
      </c>
      <c r="T255" s="47">
        <f>IF(A255="","",IFERROR(S255*L255,0))</f>
        <v/>
      </c>
      <c r="U255" s="48">
        <f>IF(A255="","",IF(COUNTIFS('Transactions'!$C$6:$C$505,A255,'Transactions'!$A$6:$A$505,"&gt;0")=0,"",IFERROR(MAXIFS('Transactions'!$A$6:$A$505,'Transactions'!$C$6:$C$505,A255),"")))</f>
        <v/>
      </c>
      <c r="V255" s="30">
        <f>IF(A255="","",IF(AND(B255="Active",OR(R255="Reorder",R255="Out of Stock")),COUNTIFS($B$6:B255,"Active",$R$6:R255,"Reorder")+COUNTIFS($B$6:B255,"Active",$R$6:R255,"Out of Stock"),""))</f>
        <v/>
      </c>
      <c r="W255" s="19">
        <f>IF(COUNTA(A255:O255)=0,"",IF(A255="","Missing Part ID",IF(COUNTIF($A$6:$A$505,A255)&gt;1,"Duplicate Part ID",IF(COUNTIF('Settings'!$F$4:$F$5,B255)=0,"Invalid Status",IF(C255="","Missing Part Name",IF(COUNTIF('Settings'!$G$4:$G$13,D255)=0,"Invalid Category",IF(COUNTIF('Settings'!$H$4:$H$9,E255)=0,"Invalid Unit",IF(L255="","Missing Unit Cost",IF(M255="","Missing Opening Quantity",IF(N255="","Missing Reorder Point",IF(O255="","Missing Target Stock",IF(O255&lt;N255,"Target Below Reorder Point",IF(P255&lt;0,"Negative On-Hand Quantity","OK")))))))))))))</f>
        <v/>
      </c>
    </row>
    <row r="256">
      <c r="A256" s="23" t="n"/>
      <c r="B256" s="23" t="n"/>
      <c r="C256" s="23" t="n"/>
      <c r="D256" s="23" t="n"/>
      <c r="E256" s="23" t="n"/>
      <c r="F256" s="23" t="n"/>
      <c r="G256" s="23" t="n"/>
      <c r="H256" s="23" t="n"/>
      <c r="I256" s="23" t="n"/>
      <c r="J256" s="23" t="n"/>
      <c r="K256" s="24" t="n"/>
      <c r="L256" s="44" t="n"/>
      <c r="M256" s="45" t="n"/>
      <c r="N256" s="45" t="n"/>
      <c r="O256" s="45" t="n"/>
      <c r="P256" s="46">
        <f>IF(A256="","",IFERROR(M256+SUMIFS('Transactions'!$L$6:$L$505,'Transactions'!$C$6:$C$505,A256),""))</f>
        <v/>
      </c>
      <c r="Q256" s="47">
        <f>IF(A256="","",IFERROR(P256*L256,0))</f>
        <v/>
      </c>
      <c r="R256" s="19">
        <f>IF(A256="","",IF(B256&lt;&gt;"Active","Inactive",IF(P256&lt;=0,"Out of Stock",IF(P256&lt;=N256,"Reorder","OK"))))</f>
        <v/>
      </c>
      <c r="S256" s="46">
        <f>IF(A256="","",IF(B256&lt;&gt;"Active",0,IF(P256&lt;=N256,MAX(O256-P256,0),0)))</f>
        <v/>
      </c>
      <c r="T256" s="47">
        <f>IF(A256="","",IFERROR(S256*L256,0))</f>
        <v/>
      </c>
      <c r="U256" s="48">
        <f>IF(A256="","",IF(COUNTIFS('Transactions'!$C$6:$C$505,A256,'Transactions'!$A$6:$A$505,"&gt;0")=0,"",IFERROR(MAXIFS('Transactions'!$A$6:$A$505,'Transactions'!$C$6:$C$505,A256),"")))</f>
        <v/>
      </c>
      <c r="V256" s="30">
        <f>IF(A256="","",IF(AND(B256="Active",OR(R256="Reorder",R256="Out of Stock")),COUNTIFS($B$6:B256,"Active",$R$6:R256,"Reorder")+COUNTIFS($B$6:B256,"Active",$R$6:R256,"Out of Stock"),""))</f>
        <v/>
      </c>
      <c r="W256" s="19">
        <f>IF(COUNTA(A256:O256)=0,"",IF(A256="","Missing Part ID",IF(COUNTIF($A$6:$A$505,A256)&gt;1,"Duplicate Part ID",IF(COUNTIF('Settings'!$F$4:$F$5,B256)=0,"Invalid Status",IF(C256="","Missing Part Name",IF(COUNTIF('Settings'!$G$4:$G$13,D256)=0,"Invalid Category",IF(COUNTIF('Settings'!$H$4:$H$9,E256)=0,"Invalid Unit",IF(L256="","Missing Unit Cost",IF(M256="","Missing Opening Quantity",IF(N256="","Missing Reorder Point",IF(O256="","Missing Target Stock",IF(O256&lt;N256,"Target Below Reorder Point",IF(P256&lt;0,"Negative On-Hand Quantity","OK")))))))))))))</f>
        <v/>
      </c>
    </row>
    <row r="257">
      <c r="A257" s="23" t="n"/>
      <c r="B257" s="23" t="n"/>
      <c r="C257" s="23" t="n"/>
      <c r="D257" s="23" t="n"/>
      <c r="E257" s="23" t="n"/>
      <c r="F257" s="23" t="n"/>
      <c r="G257" s="23" t="n"/>
      <c r="H257" s="23" t="n"/>
      <c r="I257" s="23" t="n"/>
      <c r="J257" s="23" t="n"/>
      <c r="K257" s="24" t="n"/>
      <c r="L257" s="44" t="n"/>
      <c r="M257" s="45" t="n"/>
      <c r="N257" s="45" t="n"/>
      <c r="O257" s="45" t="n"/>
      <c r="P257" s="46">
        <f>IF(A257="","",IFERROR(M257+SUMIFS('Transactions'!$L$6:$L$505,'Transactions'!$C$6:$C$505,A257),""))</f>
        <v/>
      </c>
      <c r="Q257" s="47">
        <f>IF(A257="","",IFERROR(P257*L257,0))</f>
        <v/>
      </c>
      <c r="R257" s="19">
        <f>IF(A257="","",IF(B257&lt;&gt;"Active","Inactive",IF(P257&lt;=0,"Out of Stock",IF(P257&lt;=N257,"Reorder","OK"))))</f>
        <v/>
      </c>
      <c r="S257" s="46">
        <f>IF(A257="","",IF(B257&lt;&gt;"Active",0,IF(P257&lt;=N257,MAX(O257-P257,0),0)))</f>
        <v/>
      </c>
      <c r="T257" s="47">
        <f>IF(A257="","",IFERROR(S257*L257,0))</f>
        <v/>
      </c>
      <c r="U257" s="48">
        <f>IF(A257="","",IF(COUNTIFS('Transactions'!$C$6:$C$505,A257,'Transactions'!$A$6:$A$505,"&gt;0")=0,"",IFERROR(MAXIFS('Transactions'!$A$6:$A$505,'Transactions'!$C$6:$C$505,A257),"")))</f>
        <v/>
      </c>
      <c r="V257" s="30">
        <f>IF(A257="","",IF(AND(B257="Active",OR(R257="Reorder",R257="Out of Stock")),COUNTIFS($B$6:B257,"Active",$R$6:R257,"Reorder")+COUNTIFS($B$6:B257,"Active",$R$6:R257,"Out of Stock"),""))</f>
        <v/>
      </c>
      <c r="W257" s="19">
        <f>IF(COUNTA(A257:O257)=0,"",IF(A257="","Missing Part ID",IF(COUNTIF($A$6:$A$505,A257)&gt;1,"Duplicate Part ID",IF(COUNTIF('Settings'!$F$4:$F$5,B257)=0,"Invalid Status",IF(C257="","Missing Part Name",IF(COUNTIF('Settings'!$G$4:$G$13,D257)=0,"Invalid Category",IF(COUNTIF('Settings'!$H$4:$H$9,E257)=0,"Invalid Unit",IF(L257="","Missing Unit Cost",IF(M257="","Missing Opening Quantity",IF(N257="","Missing Reorder Point",IF(O257="","Missing Target Stock",IF(O257&lt;N257,"Target Below Reorder Point",IF(P257&lt;0,"Negative On-Hand Quantity","OK")))))))))))))</f>
        <v/>
      </c>
    </row>
    <row r="258">
      <c r="A258" s="23" t="n"/>
      <c r="B258" s="23" t="n"/>
      <c r="C258" s="23" t="n"/>
      <c r="D258" s="23" t="n"/>
      <c r="E258" s="23" t="n"/>
      <c r="F258" s="23" t="n"/>
      <c r="G258" s="23" t="n"/>
      <c r="H258" s="23" t="n"/>
      <c r="I258" s="23" t="n"/>
      <c r="J258" s="23" t="n"/>
      <c r="K258" s="24" t="n"/>
      <c r="L258" s="44" t="n"/>
      <c r="M258" s="45" t="n"/>
      <c r="N258" s="45" t="n"/>
      <c r="O258" s="45" t="n"/>
      <c r="P258" s="46">
        <f>IF(A258="","",IFERROR(M258+SUMIFS('Transactions'!$L$6:$L$505,'Transactions'!$C$6:$C$505,A258),""))</f>
        <v/>
      </c>
      <c r="Q258" s="47">
        <f>IF(A258="","",IFERROR(P258*L258,0))</f>
        <v/>
      </c>
      <c r="R258" s="19">
        <f>IF(A258="","",IF(B258&lt;&gt;"Active","Inactive",IF(P258&lt;=0,"Out of Stock",IF(P258&lt;=N258,"Reorder","OK"))))</f>
        <v/>
      </c>
      <c r="S258" s="46">
        <f>IF(A258="","",IF(B258&lt;&gt;"Active",0,IF(P258&lt;=N258,MAX(O258-P258,0),0)))</f>
        <v/>
      </c>
      <c r="T258" s="47">
        <f>IF(A258="","",IFERROR(S258*L258,0))</f>
        <v/>
      </c>
      <c r="U258" s="48">
        <f>IF(A258="","",IF(COUNTIFS('Transactions'!$C$6:$C$505,A258,'Transactions'!$A$6:$A$505,"&gt;0")=0,"",IFERROR(MAXIFS('Transactions'!$A$6:$A$505,'Transactions'!$C$6:$C$505,A258),"")))</f>
        <v/>
      </c>
      <c r="V258" s="30">
        <f>IF(A258="","",IF(AND(B258="Active",OR(R258="Reorder",R258="Out of Stock")),COUNTIFS($B$6:B258,"Active",$R$6:R258,"Reorder")+COUNTIFS($B$6:B258,"Active",$R$6:R258,"Out of Stock"),""))</f>
        <v/>
      </c>
      <c r="W258" s="19">
        <f>IF(COUNTA(A258:O258)=0,"",IF(A258="","Missing Part ID",IF(COUNTIF($A$6:$A$505,A258)&gt;1,"Duplicate Part ID",IF(COUNTIF('Settings'!$F$4:$F$5,B258)=0,"Invalid Status",IF(C258="","Missing Part Name",IF(COUNTIF('Settings'!$G$4:$G$13,D258)=0,"Invalid Category",IF(COUNTIF('Settings'!$H$4:$H$9,E258)=0,"Invalid Unit",IF(L258="","Missing Unit Cost",IF(M258="","Missing Opening Quantity",IF(N258="","Missing Reorder Point",IF(O258="","Missing Target Stock",IF(O258&lt;N258,"Target Below Reorder Point",IF(P258&lt;0,"Negative On-Hand Quantity","OK")))))))))))))</f>
        <v/>
      </c>
    </row>
    <row r="259">
      <c r="A259" s="23" t="n"/>
      <c r="B259" s="23" t="n"/>
      <c r="C259" s="23" t="n"/>
      <c r="D259" s="23" t="n"/>
      <c r="E259" s="23" t="n"/>
      <c r="F259" s="23" t="n"/>
      <c r="G259" s="23" t="n"/>
      <c r="H259" s="23" t="n"/>
      <c r="I259" s="23" t="n"/>
      <c r="J259" s="23" t="n"/>
      <c r="K259" s="24" t="n"/>
      <c r="L259" s="44" t="n"/>
      <c r="M259" s="45" t="n"/>
      <c r="N259" s="45" t="n"/>
      <c r="O259" s="45" t="n"/>
      <c r="P259" s="46">
        <f>IF(A259="","",IFERROR(M259+SUMIFS('Transactions'!$L$6:$L$505,'Transactions'!$C$6:$C$505,A259),""))</f>
        <v/>
      </c>
      <c r="Q259" s="47">
        <f>IF(A259="","",IFERROR(P259*L259,0))</f>
        <v/>
      </c>
      <c r="R259" s="19">
        <f>IF(A259="","",IF(B259&lt;&gt;"Active","Inactive",IF(P259&lt;=0,"Out of Stock",IF(P259&lt;=N259,"Reorder","OK"))))</f>
        <v/>
      </c>
      <c r="S259" s="46">
        <f>IF(A259="","",IF(B259&lt;&gt;"Active",0,IF(P259&lt;=N259,MAX(O259-P259,0),0)))</f>
        <v/>
      </c>
      <c r="T259" s="47">
        <f>IF(A259="","",IFERROR(S259*L259,0))</f>
        <v/>
      </c>
      <c r="U259" s="48">
        <f>IF(A259="","",IF(COUNTIFS('Transactions'!$C$6:$C$505,A259,'Transactions'!$A$6:$A$505,"&gt;0")=0,"",IFERROR(MAXIFS('Transactions'!$A$6:$A$505,'Transactions'!$C$6:$C$505,A259),"")))</f>
        <v/>
      </c>
      <c r="V259" s="30">
        <f>IF(A259="","",IF(AND(B259="Active",OR(R259="Reorder",R259="Out of Stock")),COUNTIFS($B$6:B259,"Active",$R$6:R259,"Reorder")+COUNTIFS($B$6:B259,"Active",$R$6:R259,"Out of Stock"),""))</f>
        <v/>
      </c>
      <c r="W259" s="19">
        <f>IF(COUNTA(A259:O259)=0,"",IF(A259="","Missing Part ID",IF(COUNTIF($A$6:$A$505,A259)&gt;1,"Duplicate Part ID",IF(COUNTIF('Settings'!$F$4:$F$5,B259)=0,"Invalid Status",IF(C259="","Missing Part Name",IF(COUNTIF('Settings'!$G$4:$G$13,D259)=0,"Invalid Category",IF(COUNTIF('Settings'!$H$4:$H$9,E259)=0,"Invalid Unit",IF(L259="","Missing Unit Cost",IF(M259="","Missing Opening Quantity",IF(N259="","Missing Reorder Point",IF(O259="","Missing Target Stock",IF(O259&lt;N259,"Target Below Reorder Point",IF(P259&lt;0,"Negative On-Hand Quantity","OK")))))))))))))</f>
        <v/>
      </c>
    </row>
    <row r="260">
      <c r="A260" s="23" t="n"/>
      <c r="B260" s="23" t="n"/>
      <c r="C260" s="23" t="n"/>
      <c r="D260" s="23" t="n"/>
      <c r="E260" s="23" t="n"/>
      <c r="F260" s="23" t="n"/>
      <c r="G260" s="23" t="n"/>
      <c r="H260" s="23" t="n"/>
      <c r="I260" s="23" t="n"/>
      <c r="J260" s="23" t="n"/>
      <c r="K260" s="24" t="n"/>
      <c r="L260" s="44" t="n"/>
      <c r="M260" s="45" t="n"/>
      <c r="N260" s="45" t="n"/>
      <c r="O260" s="45" t="n"/>
      <c r="P260" s="46">
        <f>IF(A260="","",IFERROR(M260+SUMIFS('Transactions'!$L$6:$L$505,'Transactions'!$C$6:$C$505,A260),""))</f>
        <v/>
      </c>
      <c r="Q260" s="47">
        <f>IF(A260="","",IFERROR(P260*L260,0))</f>
        <v/>
      </c>
      <c r="R260" s="19">
        <f>IF(A260="","",IF(B260&lt;&gt;"Active","Inactive",IF(P260&lt;=0,"Out of Stock",IF(P260&lt;=N260,"Reorder","OK"))))</f>
        <v/>
      </c>
      <c r="S260" s="46">
        <f>IF(A260="","",IF(B260&lt;&gt;"Active",0,IF(P260&lt;=N260,MAX(O260-P260,0),0)))</f>
        <v/>
      </c>
      <c r="T260" s="47">
        <f>IF(A260="","",IFERROR(S260*L260,0))</f>
        <v/>
      </c>
      <c r="U260" s="48">
        <f>IF(A260="","",IF(COUNTIFS('Transactions'!$C$6:$C$505,A260,'Transactions'!$A$6:$A$505,"&gt;0")=0,"",IFERROR(MAXIFS('Transactions'!$A$6:$A$505,'Transactions'!$C$6:$C$505,A260),"")))</f>
        <v/>
      </c>
      <c r="V260" s="30">
        <f>IF(A260="","",IF(AND(B260="Active",OR(R260="Reorder",R260="Out of Stock")),COUNTIFS($B$6:B260,"Active",$R$6:R260,"Reorder")+COUNTIFS($B$6:B260,"Active",$R$6:R260,"Out of Stock"),""))</f>
        <v/>
      </c>
      <c r="W260" s="19">
        <f>IF(COUNTA(A260:O260)=0,"",IF(A260="","Missing Part ID",IF(COUNTIF($A$6:$A$505,A260)&gt;1,"Duplicate Part ID",IF(COUNTIF('Settings'!$F$4:$F$5,B260)=0,"Invalid Status",IF(C260="","Missing Part Name",IF(COUNTIF('Settings'!$G$4:$G$13,D260)=0,"Invalid Category",IF(COUNTIF('Settings'!$H$4:$H$9,E260)=0,"Invalid Unit",IF(L260="","Missing Unit Cost",IF(M260="","Missing Opening Quantity",IF(N260="","Missing Reorder Point",IF(O260="","Missing Target Stock",IF(O260&lt;N260,"Target Below Reorder Point",IF(P260&lt;0,"Negative On-Hand Quantity","OK")))))))))))))</f>
        <v/>
      </c>
    </row>
    <row r="261">
      <c r="A261" s="23" t="n"/>
      <c r="B261" s="23" t="n"/>
      <c r="C261" s="23" t="n"/>
      <c r="D261" s="23" t="n"/>
      <c r="E261" s="23" t="n"/>
      <c r="F261" s="23" t="n"/>
      <c r="G261" s="23" t="n"/>
      <c r="H261" s="23" t="n"/>
      <c r="I261" s="23" t="n"/>
      <c r="J261" s="23" t="n"/>
      <c r="K261" s="24" t="n"/>
      <c r="L261" s="44" t="n"/>
      <c r="M261" s="45" t="n"/>
      <c r="N261" s="45" t="n"/>
      <c r="O261" s="45" t="n"/>
      <c r="P261" s="46">
        <f>IF(A261="","",IFERROR(M261+SUMIFS('Transactions'!$L$6:$L$505,'Transactions'!$C$6:$C$505,A261),""))</f>
        <v/>
      </c>
      <c r="Q261" s="47">
        <f>IF(A261="","",IFERROR(P261*L261,0))</f>
        <v/>
      </c>
      <c r="R261" s="19">
        <f>IF(A261="","",IF(B261&lt;&gt;"Active","Inactive",IF(P261&lt;=0,"Out of Stock",IF(P261&lt;=N261,"Reorder","OK"))))</f>
        <v/>
      </c>
      <c r="S261" s="46">
        <f>IF(A261="","",IF(B261&lt;&gt;"Active",0,IF(P261&lt;=N261,MAX(O261-P261,0),0)))</f>
        <v/>
      </c>
      <c r="T261" s="47">
        <f>IF(A261="","",IFERROR(S261*L261,0))</f>
        <v/>
      </c>
      <c r="U261" s="48">
        <f>IF(A261="","",IF(COUNTIFS('Transactions'!$C$6:$C$505,A261,'Transactions'!$A$6:$A$505,"&gt;0")=0,"",IFERROR(MAXIFS('Transactions'!$A$6:$A$505,'Transactions'!$C$6:$C$505,A261),"")))</f>
        <v/>
      </c>
      <c r="V261" s="30">
        <f>IF(A261="","",IF(AND(B261="Active",OR(R261="Reorder",R261="Out of Stock")),COUNTIFS($B$6:B261,"Active",$R$6:R261,"Reorder")+COUNTIFS($B$6:B261,"Active",$R$6:R261,"Out of Stock"),""))</f>
        <v/>
      </c>
      <c r="W261" s="19">
        <f>IF(COUNTA(A261:O261)=0,"",IF(A261="","Missing Part ID",IF(COUNTIF($A$6:$A$505,A261)&gt;1,"Duplicate Part ID",IF(COUNTIF('Settings'!$F$4:$F$5,B261)=0,"Invalid Status",IF(C261="","Missing Part Name",IF(COUNTIF('Settings'!$G$4:$G$13,D261)=0,"Invalid Category",IF(COUNTIF('Settings'!$H$4:$H$9,E261)=0,"Invalid Unit",IF(L261="","Missing Unit Cost",IF(M261="","Missing Opening Quantity",IF(N261="","Missing Reorder Point",IF(O261="","Missing Target Stock",IF(O261&lt;N261,"Target Below Reorder Point",IF(P261&lt;0,"Negative On-Hand Quantity","OK")))))))))))))</f>
        <v/>
      </c>
    </row>
    <row r="262">
      <c r="A262" s="23" t="n"/>
      <c r="B262" s="23" t="n"/>
      <c r="C262" s="23" t="n"/>
      <c r="D262" s="23" t="n"/>
      <c r="E262" s="23" t="n"/>
      <c r="F262" s="23" t="n"/>
      <c r="G262" s="23" t="n"/>
      <c r="H262" s="23" t="n"/>
      <c r="I262" s="23" t="n"/>
      <c r="J262" s="23" t="n"/>
      <c r="K262" s="24" t="n"/>
      <c r="L262" s="44" t="n"/>
      <c r="M262" s="45" t="n"/>
      <c r="N262" s="45" t="n"/>
      <c r="O262" s="45" t="n"/>
      <c r="P262" s="46">
        <f>IF(A262="","",IFERROR(M262+SUMIFS('Transactions'!$L$6:$L$505,'Transactions'!$C$6:$C$505,A262),""))</f>
        <v/>
      </c>
      <c r="Q262" s="47">
        <f>IF(A262="","",IFERROR(P262*L262,0))</f>
        <v/>
      </c>
      <c r="R262" s="19">
        <f>IF(A262="","",IF(B262&lt;&gt;"Active","Inactive",IF(P262&lt;=0,"Out of Stock",IF(P262&lt;=N262,"Reorder","OK"))))</f>
        <v/>
      </c>
      <c r="S262" s="46">
        <f>IF(A262="","",IF(B262&lt;&gt;"Active",0,IF(P262&lt;=N262,MAX(O262-P262,0),0)))</f>
        <v/>
      </c>
      <c r="T262" s="47">
        <f>IF(A262="","",IFERROR(S262*L262,0))</f>
        <v/>
      </c>
      <c r="U262" s="48">
        <f>IF(A262="","",IF(COUNTIFS('Transactions'!$C$6:$C$505,A262,'Transactions'!$A$6:$A$505,"&gt;0")=0,"",IFERROR(MAXIFS('Transactions'!$A$6:$A$505,'Transactions'!$C$6:$C$505,A262),"")))</f>
        <v/>
      </c>
      <c r="V262" s="30">
        <f>IF(A262="","",IF(AND(B262="Active",OR(R262="Reorder",R262="Out of Stock")),COUNTIFS($B$6:B262,"Active",$R$6:R262,"Reorder")+COUNTIFS($B$6:B262,"Active",$R$6:R262,"Out of Stock"),""))</f>
        <v/>
      </c>
      <c r="W262" s="19">
        <f>IF(COUNTA(A262:O262)=0,"",IF(A262="","Missing Part ID",IF(COUNTIF($A$6:$A$505,A262)&gt;1,"Duplicate Part ID",IF(COUNTIF('Settings'!$F$4:$F$5,B262)=0,"Invalid Status",IF(C262="","Missing Part Name",IF(COUNTIF('Settings'!$G$4:$G$13,D262)=0,"Invalid Category",IF(COUNTIF('Settings'!$H$4:$H$9,E262)=0,"Invalid Unit",IF(L262="","Missing Unit Cost",IF(M262="","Missing Opening Quantity",IF(N262="","Missing Reorder Point",IF(O262="","Missing Target Stock",IF(O262&lt;N262,"Target Below Reorder Point",IF(P262&lt;0,"Negative On-Hand Quantity","OK")))))))))))))</f>
        <v/>
      </c>
    </row>
    <row r="263">
      <c r="A263" s="23" t="n"/>
      <c r="B263" s="23" t="n"/>
      <c r="C263" s="23" t="n"/>
      <c r="D263" s="23" t="n"/>
      <c r="E263" s="23" t="n"/>
      <c r="F263" s="23" t="n"/>
      <c r="G263" s="23" t="n"/>
      <c r="H263" s="23" t="n"/>
      <c r="I263" s="23" t="n"/>
      <c r="J263" s="23" t="n"/>
      <c r="K263" s="24" t="n"/>
      <c r="L263" s="44" t="n"/>
      <c r="M263" s="45" t="n"/>
      <c r="N263" s="45" t="n"/>
      <c r="O263" s="45" t="n"/>
      <c r="P263" s="46">
        <f>IF(A263="","",IFERROR(M263+SUMIFS('Transactions'!$L$6:$L$505,'Transactions'!$C$6:$C$505,A263),""))</f>
        <v/>
      </c>
      <c r="Q263" s="47">
        <f>IF(A263="","",IFERROR(P263*L263,0))</f>
        <v/>
      </c>
      <c r="R263" s="19">
        <f>IF(A263="","",IF(B263&lt;&gt;"Active","Inactive",IF(P263&lt;=0,"Out of Stock",IF(P263&lt;=N263,"Reorder","OK"))))</f>
        <v/>
      </c>
      <c r="S263" s="46">
        <f>IF(A263="","",IF(B263&lt;&gt;"Active",0,IF(P263&lt;=N263,MAX(O263-P263,0),0)))</f>
        <v/>
      </c>
      <c r="T263" s="47">
        <f>IF(A263="","",IFERROR(S263*L263,0))</f>
        <v/>
      </c>
      <c r="U263" s="48">
        <f>IF(A263="","",IF(COUNTIFS('Transactions'!$C$6:$C$505,A263,'Transactions'!$A$6:$A$505,"&gt;0")=0,"",IFERROR(MAXIFS('Transactions'!$A$6:$A$505,'Transactions'!$C$6:$C$505,A263),"")))</f>
        <v/>
      </c>
      <c r="V263" s="30">
        <f>IF(A263="","",IF(AND(B263="Active",OR(R263="Reorder",R263="Out of Stock")),COUNTIFS($B$6:B263,"Active",$R$6:R263,"Reorder")+COUNTIFS($B$6:B263,"Active",$R$6:R263,"Out of Stock"),""))</f>
        <v/>
      </c>
      <c r="W263" s="19">
        <f>IF(COUNTA(A263:O263)=0,"",IF(A263="","Missing Part ID",IF(COUNTIF($A$6:$A$505,A263)&gt;1,"Duplicate Part ID",IF(COUNTIF('Settings'!$F$4:$F$5,B263)=0,"Invalid Status",IF(C263="","Missing Part Name",IF(COUNTIF('Settings'!$G$4:$G$13,D263)=0,"Invalid Category",IF(COUNTIF('Settings'!$H$4:$H$9,E263)=0,"Invalid Unit",IF(L263="","Missing Unit Cost",IF(M263="","Missing Opening Quantity",IF(N263="","Missing Reorder Point",IF(O263="","Missing Target Stock",IF(O263&lt;N263,"Target Below Reorder Point",IF(P263&lt;0,"Negative On-Hand Quantity","OK")))))))))))))</f>
        <v/>
      </c>
    </row>
    <row r="264">
      <c r="A264" s="23" t="n"/>
      <c r="B264" s="23" t="n"/>
      <c r="C264" s="23" t="n"/>
      <c r="D264" s="23" t="n"/>
      <c r="E264" s="23" t="n"/>
      <c r="F264" s="23" t="n"/>
      <c r="G264" s="23" t="n"/>
      <c r="H264" s="23" t="n"/>
      <c r="I264" s="23" t="n"/>
      <c r="J264" s="23" t="n"/>
      <c r="K264" s="24" t="n"/>
      <c r="L264" s="44" t="n"/>
      <c r="M264" s="45" t="n"/>
      <c r="N264" s="45" t="n"/>
      <c r="O264" s="45" t="n"/>
      <c r="P264" s="46">
        <f>IF(A264="","",IFERROR(M264+SUMIFS('Transactions'!$L$6:$L$505,'Transactions'!$C$6:$C$505,A264),""))</f>
        <v/>
      </c>
      <c r="Q264" s="47">
        <f>IF(A264="","",IFERROR(P264*L264,0))</f>
        <v/>
      </c>
      <c r="R264" s="19">
        <f>IF(A264="","",IF(B264&lt;&gt;"Active","Inactive",IF(P264&lt;=0,"Out of Stock",IF(P264&lt;=N264,"Reorder","OK"))))</f>
        <v/>
      </c>
      <c r="S264" s="46">
        <f>IF(A264="","",IF(B264&lt;&gt;"Active",0,IF(P264&lt;=N264,MAX(O264-P264,0),0)))</f>
        <v/>
      </c>
      <c r="T264" s="47">
        <f>IF(A264="","",IFERROR(S264*L264,0))</f>
        <v/>
      </c>
      <c r="U264" s="48">
        <f>IF(A264="","",IF(COUNTIFS('Transactions'!$C$6:$C$505,A264,'Transactions'!$A$6:$A$505,"&gt;0")=0,"",IFERROR(MAXIFS('Transactions'!$A$6:$A$505,'Transactions'!$C$6:$C$505,A264),"")))</f>
        <v/>
      </c>
      <c r="V264" s="30">
        <f>IF(A264="","",IF(AND(B264="Active",OR(R264="Reorder",R264="Out of Stock")),COUNTIFS($B$6:B264,"Active",$R$6:R264,"Reorder")+COUNTIFS($B$6:B264,"Active",$R$6:R264,"Out of Stock"),""))</f>
        <v/>
      </c>
      <c r="W264" s="19">
        <f>IF(COUNTA(A264:O264)=0,"",IF(A264="","Missing Part ID",IF(COUNTIF($A$6:$A$505,A264)&gt;1,"Duplicate Part ID",IF(COUNTIF('Settings'!$F$4:$F$5,B264)=0,"Invalid Status",IF(C264="","Missing Part Name",IF(COUNTIF('Settings'!$G$4:$G$13,D264)=0,"Invalid Category",IF(COUNTIF('Settings'!$H$4:$H$9,E264)=0,"Invalid Unit",IF(L264="","Missing Unit Cost",IF(M264="","Missing Opening Quantity",IF(N264="","Missing Reorder Point",IF(O264="","Missing Target Stock",IF(O264&lt;N264,"Target Below Reorder Point",IF(P264&lt;0,"Negative On-Hand Quantity","OK")))))))))))))</f>
        <v/>
      </c>
    </row>
    <row r="265">
      <c r="A265" s="23" t="n"/>
      <c r="B265" s="23" t="n"/>
      <c r="C265" s="23" t="n"/>
      <c r="D265" s="23" t="n"/>
      <c r="E265" s="23" t="n"/>
      <c r="F265" s="23" t="n"/>
      <c r="G265" s="23" t="n"/>
      <c r="H265" s="23" t="n"/>
      <c r="I265" s="23" t="n"/>
      <c r="J265" s="23" t="n"/>
      <c r="K265" s="24" t="n"/>
      <c r="L265" s="44" t="n"/>
      <c r="M265" s="45" t="n"/>
      <c r="N265" s="45" t="n"/>
      <c r="O265" s="45" t="n"/>
      <c r="P265" s="46">
        <f>IF(A265="","",IFERROR(M265+SUMIFS('Transactions'!$L$6:$L$505,'Transactions'!$C$6:$C$505,A265),""))</f>
        <v/>
      </c>
      <c r="Q265" s="47">
        <f>IF(A265="","",IFERROR(P265*L265,0))</f>
        <v/>
      </c>
      <c r="R265" s="19">
        <f>IF(A265="","",IF(B265&lt;&gt;"Active","Inactive",IF(P265&lt;=0,"Out of Stock",IF(P265&lt;=N265,"Reorder","OK"))))</f>
        <v/>
      </c>
      <c r="S265" s="46">
        <f>IF(A265="","",IF(B265&lt;&gt;"Active",0,IF(P265&lt;=N265,MAX(O265-P265,0),0)))</f>
        <v/>
      </c>
      <c r="T265" s="47">
        <f>IF(A265="","",IFERROR(S265*L265,0))</f>
        <v/>
      </c>
      <c r="U265" s="48">
        <f>IF(A265="","",IF(COUNTIFS('Transactions'!$C$6:$C$505,A265,'Transactions'!$A$6:$A$505,"&gt;0")=0,"",IFERROR(MAXIFS('Transactions'!$A$6:$A$505,'Transactions'!$C$6:$C$505,A265),"")))</f>
        <v/>
      </c>
      <c r="V265" s="30">
        <f>IF(A265="","",IF(AND(B265="Active",OR(R265="Reorder",R265="Out of Stock")),COUNTIFS($B$6:B265,"Active",$R$6:R265,"Reorder")+COUNTIFS($B$6:B265,"Active",$R$6:R265,"Out of Stock"),""))</f>
        <v/>
      </c>
      <c r="W265" s="19">
        <f>IF(COUNTA(A265:O265)=0,"",IF(A265="","Missing Part ID",IF(COUNTIF($A$6:$A$505,A265)&gt;1,"Duplicate Part ID",IF(COUNTIF('Settings'!$F$4:$F$5,B265)=0,"Invalid Status",IF(C265="","Missing Part Name",IF(COUNTIF('Settings'!$G$4:$G$13,D265)=0,"Invalid Category",IF(COUNTIF('Settings'!$H$4:$H$9,E265)=0,"Invalid Unit",IF(L265="","Missing Unit Cost",IF(M265="","Missing Opening Quantity",IF(N265="","Missing Reorder Point",IF(O265="","Missing Target Stock",IF(O265&lt;N265,"Target Below Reorder Point",IF(P265&lt;0,"Negative On-Hand Quantity","OK")))))))))))))</f>
        <v/>
      </c>
    </row>
    <row r="266">
      <c r="A266" s="23" t="n"/>
      <c r="B266" s="23" t="n"/>
      <c r="C266" s="23" t="n"/>
      <c r="D266" s="23" t="n"/>
      <c r="E266" s="23" t="n"/>
      <c r="F266" s="23" t="n"/>
      <c r="G266" s="23" t="n"/>
      <c r="H266" s="23" t="n"/>
      <c r="I266" s="23" t="n"/>
      <c r="J266" s="23" t="n"/>
      <c r="K266" s="24" t="n"/>
      <c r="L266" s="44" t="n"/>
      <c r="M266" s="45" t="n"/>
      <c r="N266" s="45" t="n"/>
      <c r="O266" s="45" t="n"/>
      <c r="P266" s="46">
        <f>IF(A266="","",IFERROR(M266+SUMIFS('Transactions'!$L$6:$L$505,'Transactions'!$C$6:$C$505,A266),""))</f>
        <v/>
      </c>
      <c r="Q266" s="47">
        <f>IF(A266="","",IFERROR(P266*L266,0))</f>
        <v/>
      </c>
      <c r="R266" s="19">
        <f>IF(A266="","",IF(B266&lt;&gt;"Active","Inactive",IF(P266&lt;=0,"Out of Stock",IF(P266&lt;=N266,"Reorder","OK"))))</f>
        <v/>
      </c>
      <c r="S266" s="46">
        <f>IF(A266="","",IF(B266&lt;&gt;"Active",0,IF(P266&lt;=N266,MAX(O266-P266,0),0)))</f>
        <v/>
      </c>
      <c r="T266" s="47">
        <f>IF(A266="","",IFERROR(S266*L266,0))</f>
        <v/>
      </c>
      <c r="U266" s="48">
        <f>IF(A266="","",IF(COUNTIFS('Transactions'!$C$6:$C$505,A266,'Transactions'!$A$6:$A$505,"&gt;0")=0,"",IFERROR(MAXIFS('Transactions'!$A$6:$A$505,'Transactions'!$C$6:$C$505,A266),"")))</f>
        <v/>
      </c>
      <c r="V266" s="30">
        <f>IF(A266="","",IF(AND(B266="Active",OR(R266="Reorder",R266="Out of Stock")),COUNTIFS($B$6:B266,"Active",$R$6:R266,"Reorder")+COUNTIFS($B$6:B266,"Active",$R$6:R266,"Out of Stock"),""))</f>
        <v/>
      </c>
      <c r="W266" s="19">
        <f>IF(COUNTA(A266:O266)=0,"",IF(A266="","Missing Part ID",IF(COUNTIF($A$6:$A$505,A266)&gt;1,"Duplicate Part ID",IF(COUNTIF('Settings'!$F$4:$F$5,B266)=0,"Invalid Status",IF(C266="","Missing Part Name",IF(COUNTIF('Settings'!$G$4:$G$13,D266)=0,"Invalid Category",IF(COUNTIF('Settings'!$H$4:$H$9,E266)=0,"Invalid Unit",IF(L266="","Missing Unit Cost",IF(M266="","Missing Opening Quantity",IF(N266="","Missing Reorder Point",IF(O266="","Missing Target Stock",IF(O266&lt;N266,"Target Below Reorder Point",IF(P266&lt;0,"Negative On-Hand Quantity","OK")))))))))))))</f>
        <v/>
      </c>
    </row>
    <row r="267">
      <c r="A267" s="23" t="n"/>
      <c r="B267" s="23" t="n"/>
      <c r="C267" s="23" t="n"/>
      <c r="D267" s="23" t="n"/>
      <c r="E267" s="23" t="n"/>
      <c r="F267" s="23" t="n"/>
      <c r="G267" s="23" t="n"/>
      <c r="H267" s="23" t="n"/>
      <c r="I267" s="23" t="n"/>
      <c r="J267" s="23" t="n"/>
      <c r="K267" s="24" t="n"/>
      <c r="L267" s="44" t="n"/>
      <c r="M267" s="45" t="n"/>
      <c r="N267" s="45" t="n"/>
      <c r="O267" s="45" t="n"/>
      <c r="P267" s="46">
        <f>IF(A267="","",IFERROR(M267+SUMIFS('Transactions'!$L$6:$L$505,'Transactions'!$C$6:$C$505,A267),""))</f>
        <v/>
      </c>
      <c r="Q267" s="47">
        <f>IF(A267="","",IFERROR(P267*L267,0))</f>
        <v/>
      </c>
      <c r="R267" s="19">
        <f>IF(A267="","",IF(B267&lt;&gt;"Active","Inactive",IF(P267&lt;=0,"Out of Stock",IF(P267&lt;=N267,"Reorder","OK"))))</f>
        <v/>
      </c>
      <c r="S267" s="46">
        <f>IF(A267="","",IF(B267&lt;&gt;"Active",0,IF(P267&lt;=N267,MAX(O267-P267,0),0)))</f>
        <v/>
      </c>
      <c r="T267" s="47">
        <f>IF(A267="","",IFERROR(S267*L267,0))</f>
        <v/>
      </c>
      <c r="U267" s="48">
        <f>IF(A267="","",IF(COUNTIFS('Transactions'!$C$6:$C$505,A267,'Transactions'!$A$6:$A$505,"&gt;0")=0,"",IFERROR(MAXIFS('Transactions'!$A$6:$A$505,'Transactions'!$C$6:$C$505,A267),"")))</f>
        <v/>
      </c>
      <c r="V267" s="30">
        <f>IF(A267="","",IF(AND(B267="Active",OR(R267="Reorder",R267="Out of Stock")),COUNTIFS($B$6:B267,"Active",$R$6:R267,"Reorder")+COUNTIFS($B$6:B267,"Active",$R$6:R267,"Out of Stock"),""))</f>
        <v/>
      </c>
      <c r="W267" s="19">
        <f>IF(COUNTA(A267:O267)=0,"",IF(A267="","Missing Part ID",IF(COUNTIF($A$6:$A$505,A267)&gt;1,"Duplicate Part ID",IF(COUNTIF('Settings'!$F$4:$F$5,B267)=0,"Invalid Status",IF(C267="","Missing Part Name",IF(COUNTIF('Settings'!$G$4:$G$13,D267)=0,"Invalid Category",IF(COUNTIF('Settings'!$H$4:$H$9,E267)=0,"Invalid Unit",IF(L267="","Missing Unit Cost",IF(M267="","Missing Opening Quantity",IF(N267="","Missing Reorder Point",IF(O267="","Missing Target Stock",IF(O267&lt;N267,"Target Below Reorder Point",IF(P267&lt;0,"Negative On-Hand Quantity","OK")))))))))))))</f>
        <v/>
      </c>
    </row>
    <row r="268">
      <c r="A268" s="23" t="n"/>
      <c r="B268" s="23" t="n"/>
      <c r="C268" s="23" t="n"/>
      <c r="D268" s="23" t="n"/>
      <c r="E268" s="23" t="n"/>
      <c r="F268" s="23" t="n"/>
      <c r="G268" s="23" t="n"/>
      <c r="H268" s="23" t="n"/>
      <c r="I268" s="23" t="n"/>
      <c r="J268" s="23" t="n"/>
      <c r="K268" s="24" t="n"/>
      <c r="L268" s="44" t="n"/>
      <c r="M268" s="45" t="n"/>
      <c r="N268" s="45" t="n"/>
      <c r="O268" s="45" t="n"/>
      <c r="P268" s="46">
        <f>IF(A268="","",IFERROR(M268+SUMIFS('Transactions'!$L$6:$L$505,'Transactions'!$C$6:$C$505,A268),""))</f>
        <v/>
      </c>
      <c r="Q268" s="47">
        <f>IF(A268="","",IFERROR(P268*L268,0))</f>
        <v/>
      </c>
      <c r="R268" s="19">
        <f>IF(A268="","",IF(B268&lt;&gt;"Active","Inactive",IF(P268&lt;=0,"Out of Stock",IF(P268&lt;=N268,"Reorder","OK"))))</f>
        <v/>
      </c>
      <c r="S268" s="46">
        <f>IF(A268="","",IF(B268&lt;&gt;"Active",0,IF(P268&lt;=N268,MAX(O268-P268,0),0)))</f>
        <v/>
      </c>
      <c r="T268" s="47">
        <f>IF(A268="","",IFERROR(S268*L268,0))</f>
        <v/>
      </c>
      <c r="U268" s="48">
        <f>IF(A268="","",IF(COUNTIFS('Transactions'!$C$6:$C$505,A268,'Transactions'!$A$6:$A$505,"&gt;0")=0,"",IFERROR(MAXIFS('Transactions'!$A$6:$A$505,'Transactions'!$C$6:$C$505,A268),"")))</f>
        <v/>
      </c>
      <c r="V268" s="30">
        <f>IF(A268="","",IF(AND(B268="Active",OR(R268="Reorder",R268="Out of Stock")),COUNTIFS($B$6:B268,"Active",$R$6:R268,"Reorder")+COUNTIFS($B$6:B268,"Active",$R$6:R268,"Out of Stock"),""))</f>
        <v/>
      </c>
      <c r="W268" s="19">
        <f>IF(COUNTA(A268:O268)=0,"",IF(A268="","Missing Part ID",IF(COUNTIF($A$6:$A$505,A268)&gt;1,"Duplicate Part ID",IF(COUNTIF('Settings'!$F$4:$F$5,B268)=0,"Invalid Status",IF(C268="","Missing Part Name",IF(COUNTIF('Settings'!$G$4:$G$13,D268)=0,"Invalid Category",IF(COUNTIF('Settings'!$H$4:$H$9,E268)=0,"Invalid Unit",IF(L268="","Missing Unit Cost",IF(M268="","Missing Opening Quantity",IF(N268="","Missing Reorder Point",IF(O268="","Missing Target Stock",IF(O268&lt;N268,"Target Below Reorder Point",IF(P268&lt;0,"Negative On-Hand Quantity","OK")))))))))))))</f>
        <v/>
      </c>
    </row>
    <row r="269">
      <c r="A269" s="23" t="n"/>
      <c r="B269" s="23" t="n"/>
      <c r="C269" s="23" t="n"/>
      <c r="D269" s="23" t="n"/>
      <c r="E269" s="23" t="n"/>
      <c r="F269" s="23" t="n"/>
      <c r="G269" s="23" t="n"/>
      <c r="H269" s="23" t="n"/>
      <c r="I269" s="23" t="n"/>
      <c r="J269" s="23" t="n"/>
      <c r="K269" s="24" t="n"/>
      <c r="L269" s="44" t="n"/>
      <c r="M269" s="45" t="n"/>
      <c r="N269" s="45" t="n"/>
      <c r="O269" s="45" t="n"/>
      <c r="P269" s="46">
        <f>IF(A269="","",IFERROR(M269+SUMIFS('Transactions'!$L$6:$L$505,'Transactions'!$C$6:$C$505,A269),""))</f>
        <v/>
      </c>
      <c r="Q269" s="47">
        <f>IF(A269="","",IFERROR(P269*L269,0))</f>
        <v/>
      </c>
      <c r="R269" s="19">
        <f>IF(A269="","",IF(B269&lt;&gt;"Active","Inactive",IF(P269&lt;=0,"Out of Stock",IF(P269&lt;=N269,"Reorder","OK"))))</f>
        <v/>
      </c>
      <c r="S269" s="46">
        <f>IF(A269="","",IF(B269&lt;&gt;"Active",0,IF(P269&lt;=N269,MAX(O269-P269,0),0)))</f>
        <v/>
      </c>
      <c r="T269" s="47">
        <f>IF(A269="","",IFERROR(S269*L269,0))</f>
        <v/>
      </c>
      <c r="U269" s="48">
        <f>IF(A269="","",IF(COUNTIFS('Transactions'!$C$6:$C$505,A269,'Transactions'!$A$6:$A$505,"&gt;0")=0,"",IFERROR(MAXIFS('Transactions'!$A$6:$A$505,'Transactions'!$C$6:$C$505,A269),"")))</f>
        <v/>
      </c>
      <c r="V269" s="30">
        <f>IF(A269="","",IF(AND(B269="Active",OR(R269="Reorder",R269="Out of Stock")),COUNTIFS($B$6:B269,"Active",$R$6:R269,"Reorder")+COUNTIFS($B$6:B269,"Active",$R$6:R269,"Out of Stock"),""))</f>
        <v/>
      </c>
      <c r="W269" s="19">
        <f>IF(COUNTA(A269:O269)=0,"",IF(A269="","Missing Part ID",IF(COUNTIF($A$6:$A$505,A269)&gt;1,"Duplicate Part ID",IF(COUNTIF('Settings'!$F$4:$F$5,B269)=0,"Invalid Status",IF(C269="","Missing Part Name",IF(COUNTIF('Settings'!$G$4:$G$13,D269)=0,"Invalid Category",IF(COUNTIF('Settings'!$H$4:$H$9,E269)=0,"Invalid Unit",IF(L269="","Missing Unit Cost",IF(M269="","Missing Opening Quantity",IF(N269="","Missing Reorder Point",IF(O269="","Missing Target Stock",IF(O269&lt;N269,"Target Below Reorder Point",IF(P269&lt;0,"Negative On-Hand Quantity","OK")))))))))))))</f>
        <v/>
      </c>
    </row>
    <row r="270">
      <c r="A270" s="23" t="n"/>
      <c r="B270" s="23" t="n"/>
      <c r="C270" s="23" t="n"/>
      <c r="D270" s="23" t="n"/>
      <c r="E270" s="23" t="n"/>
      <c r="F270" s="23" t="n"/>
      <c r="G270" s="23" t="n"/>
      <c r="H270" s="23" t="n"/>
      <c r="I270" s="23" t="n"/>
      <c r="J270" s="23" t="n"/>
      <c r="K270" s="24" t="n"/>
      <c r="L270" s="44" t="n"/>
      <c r="M270" s="45" t="n"/>
      <c r="N270" s="45" t="n"/>
      <c r="O270" s="45" t="n"/>
      <c r="P270" s="46">
        <f>IF(A270="","",IFERROR(M270+SUMIFS('Transactions'!$L$6:$L$505,'Transactions'!$C$6:$C$505,A270),""))</f>
        <v/>
      </c>
      <c r="Q270" s="47">
        <f>IF(A270="","",IFERROR(P270*L270,0))</f>
        <v/>
      </c>
      <c r="R270" s="19">
        <f>IF(A270="","",IF(B270&lt;&gt;"Active","Inactive",IF(P270&lt;=0,"Out of Stock",IF(P270&lt;=N270,"Reorder","OK"))))</f>
        <v/>
      </c>
      <c r="S270" s="46">
        <f>IF(A270="","",IF(B270&lt;&gt;"Active",0,IF(P270&lt;=N270,MAX(O270-P270,0),0)))</f>
        <v/>
      </c>
      <c r="T270" s="47">
        <f>IF(A270="","",IFERROR(S270*L270,0))</f>
        <v/>
      </c>
      <c r="U270" s="48">
        <f>IF(A270="","",IF(COUNTIFS('Transactions'!$C$6:$C$505,A270,'Transactions'!$A$6:$A$505,"&gt;0")=0,"",IFERROR(MAXIFS('Transactions'!$A$6:$A$505,'Transactions'!$C$6:$C$505,A270),"")))</f>
        <v/>
      </c>
      <c r="V270" s="30">
        <f>IF(A270="","",IF(AND(B270="Active",OR(R270="Reorder",R270="Out of Stock")),COUNTIFS($B$6:B270,"Active",$R$6:R270,"Reorder")+COUNTIFS($B$6:B270,"Active",$R$6:R270,"Out of Stock"),""))</f>
        <v/>
      </c>
      <c r="W270" s="19">
        <f>IF(COUNTA(A270:O270)=0,"",IF(A270="","Missing Part ID",IF(COUNTIF($A$6:$A$505,A270)&gt;1,"Duplicate Part ID",IF(COUNTIF('Settings'!$F$4:$F$5,B270)=0,"Invalid Status",IF(C270="","Missing Part Name",IF(COUNTIF('Settings'!$G$4:$G$13,D270)=0,"Invalid Category",IF(COUNTIF('Settings'!$H$4:$H$9,E270)=0,"Invalid Unit",IF(L270="","Missing Unit Cost",IF(M270="","Missing Opening Quantity",IF(N270="","Missing Reorder Point",IF(O270="","Missing Target Stock",IF(O270&lt;N270,"Target Below Reorder Point",IF(P270&lt;0,"Negative On-Hand Quantity","OK")))))))))))))</f>
        <v/>
      </c>
    </row>
    <row r="271">
      <c r="A271" s="23" t="n"/>
      <c r="B271" s="23" t="n"/>
      <c r="C271" s="23" t="n"/>
      <c r="D271" s="23" t="n"/>
      <c r="E271" s="23" t="n"/>
      <c r="F271" s="23" t="n"/>
      <c r="G271" s="23" t="n"/>
      <c r="H271" s="23" t="n"/>
      <c r="I271" s="23" t="n"/>
      <c r="J271" s="23" t="n"/>
      <c r="K271" s="24" t="n"/>
      <c r="L271" s="44" t="n"/>
      <c r="M271" s="45" t="n"/>
      <c r="N271" s="45" t="n"/>
      <c r="O271" s="45" t="n"/>
      <c r="P271" s="46">
        <f>IF(A271="","",IFERROR(M271+SUMIFS('Transactions'!$L$6:$L$505,'Transactions'!$C$6:$C$505,A271),""))</f>
        <v/>
      </c>
      <c r="Q271" s="47">
        <f>IF(A271="","",IFERROR(P271*L271,0))</f>
        <v/>
      </c>
      <c r="R271" s="19">
        <f>IF(A271="","",IF(B271&lt;&gt;"Active","Inactive",IF(P271&lt;=0,"Out of Stock",IF(P271&lt;=N271,"Reorder","OK"))))</f>
        <v/>
      </c>
      <c r="S271" s="46">
        <f>IF(A271="","",IF(B271&lt;&gt;"Active",0,IF(P271&lt;=N271,MAX(O271-P271,0),0)))</f>
        <v/>
      </c>
      <c r="T271" s="47">
        <f>IF(A271="","",IFERROR(S271*L271,0))</f>
        <v/>
      </c>
      <c r="U271" s="48">
        <f>IF(A271="","",IF(COUNTIFS('Transactions'!$C$6:$C$505,A271,'Transactions'!$A$6:$A$505,"&gt;0")=0,"",IFERROR(MAXIFS('Transactions'!$A$6:$A$505,'Transactions'!$C$6:$C$505,A271),"")))</f>
        <v/>
      </c>
      <c r="V271" s="30">
        <f>IF(A271="","",IF(AND(B271="Active",OR(R271="Reorder",R271="Out of Stock")),COUNTIFS($B$6:B271,"Active",$R$6:R271,"Reorder")+COUNTIFS($B$6:B271,"Active",$R$6:R271,"Out of Stock"),""))</f>
        <v/>
      </c>
      <c r="W271" s="19">
        <f>IF(COUNTA(A271:O271)=0,"",IF(A271="","Missing Part ID",IF(COUNTIF($A$6:$A$505,A271)&gt;1,"Duplicate Part ID",IF(COUNTIF('Settings'!$F$4:$F$5,B271)=0,"Invalid Status",IF(C271="","Missing Part Name",IF(COUNTIF('Settings'!$G$4:$G$13,D271)=0,"Invalid Category",IF(COUNTIF('Settings'!$H$4:$H$9,E271)=0,"Invalid Unit",IF(L271="","Missing Unit Cost",IF(M271="","Missing Opening Quantity",IF(N271="","Missing Reorder Point",IF(O271="","Missing Target Stock",IF(O271&lt;N271,"Target Below Reorder Point",IF(P271&lt;0,"Negative On-Hand Quantity","OK")))))))))))))</f>
        <v/>
      </c>
    </row>
    <row r="272">
      <c r="A272" s="23" t="n"/>
      <c r="B272" s="23" t="n"/>
      <c r="C272" s="23" t="n"/>
      <c r="D272" s="23" t="n"/>
      <c r="E272" s="23" t="n"/>
      <c r="F272" s="23" t="n"/>
      <c r="G272" s="23" t="n"/>
      <c r="H272" s="23" t="n"/>
      <c r="I272" s="23" t="n"/>
      <c r="J272" s="23" t="n"/>
      <c r="K272" s="24" t="n"/>
      <c r="L272" s="44" t="n"/>
      <c r="M272" s="45" t="n"/>
      <c r="N272" s="45" t="n"/>
      <c r="O272" s="45" t="n"/>
      <c r="P272" s="46">
        <f>IF(A272="","",IFERROR(M272+SUMIFS('Transactions'!$L$6:$L$505,'Transactions'!$C$6:$C$505,A272),""))</f>
        <v/>
      </c>
      <c r="Q272" s="47">
        <f>IF(A272="","",IFERROR(P272*L272,0))</f>
        <v/>
      </c>
      <c r="R272" s="19">
        <f>IF(A272="","",IF(B272&lt;&gt;"Active","Inactive",IF(P272&lt;=0,"Out of Stock",IF(P272&lt;=N272,"Reorder","OK"))))</f>
        <v/>
      </c>
      <c r="S272" s="46">
        <f>IF(A272="","",IF(B272&lt;&gt;"Active",0,IF(P272&lt;=N272,MAX(O272-P272,0),0)))</f>
        <v/>
      </c>
      <c r="T272" s="47">
        <f>IF(A272="","",IFERROR(S272*L272,0))</f>
        <v/>
      </c>
      <c r="U272" s="48">
        <f>IF(A272="","",IF(COUNTIFS('Transactions'!$C$6:$C$505,A272,'Transactions'!$A$6:$A$505,"&gt;0")=0,"",IFERROR(MAXIFS('Transactions'!$A$6:$A$505,'Transactions'!$C$6:$C$505,A272),"")))</f>
        <v/>
      </c>
      <c r="V272" s="30">
        <f>IF(A272="","",IF(AND(B272="Active",OR(R272="Reorder",R272="Out of Stock")),COUNTIFS($B$6:B272,"Active",$R$6:R272,"Reorder")+COUNTIFS($B$6:B272,"Active",$R$6:R272,"Out of Stock"),""))</f>
        <v/>
      </c>
      <c r="W272" s="19">
        <f>IF(COUNTA(A272:O272)=0,"",IF(A272="","Missing Part ID",IF(COUNTIF($A$6:$A$505,A272)&gt;1,"Duplicate Part ID",IF(COUNTIF('Settings'!$F$4:$F$5,B272)=0,"Invalid Status",IF(C272="","Missing Part Name",IF(COUNTIF('Settings'!$G$4:$G$13,D272)=0,"Invalid Category",IF(COUNTIF('Settings'!$H$4:$H$9,E272)=0,"Invalid Unit",IF(L272="","Missing Unit Cost",IF(M272="","Missing Opening Quantity",IF(N272="","Missing Reorder Point",IF(O272="","Missing Target Stock",IF(O272&lt;N272,"Target Below Reorder Point",IF(P272&lt;0,"Negative On-Hand Quantity","OK")))))))))))))</f>
        <v/>
      </c>
    </row>
    <row r="273">
      <c r="A273" s="23" t="n"/>
      <c r="B273" s="23" t="n"/>
      <c r="C273" s="23" t="n"/>
      <c r="D273" s="23" t="n"/>
      <c r="E273" s="23" t="n"/>
      <c r="F273" s="23" t="n"/>
      <c r="G273" s="23" t="n"/>
      <c r="H273" s="23" t="n"/>
      <c r="I273" s="23" t="n"/>
      <c r="J273" s="23" t="n"/>
      <c r="K273" s="24" t="n"/>
      <c r="L273" s="44" t="n"/>
      <c r="M273" s="45" t="n"/>
      <c r="N273" s="45" t="n"/>
      <c r="O273" s="45" t="n"/>
      <c r="P273" s="46">
        <f>IF(A273="","",IFERROR(M273+SUMIFS('Transactions'!$L$6:$L$505,'Transactions'!$C$6:$C$505,A273),""))</f>
        <v/>
      </c>
      <c r="Q273" s="47">
        <f>IF(A273="","",IFERROR(P273*L273,0))</f>
        <v/>
      </c>
      <c r="R273" s="19">
        <f>IF(A273="","",IF(B273&lt;&gt;"Active","Inactive",IF(P273&lt;=0,"Out of Stock",IF(P273&lt;=N273,"Reorder","OK"))))</f>
        <v/>
      </c>
      <c r="S273" s="46">
        <f>IF(A273="","",IF(B273&lt;&gt;"Active",0,IF(P273&lt;=N273,MAX(O273-P273,0),0)))</f>
        <v/>
      </c>
      <c r="T273" s="47">
        <f>IF(A273="","",IFERROR(S273*L273,0))</f>
        <v/>
      </c>
      <c r="U273" s="48">
        <f>IF(A273="","",IF(COUNTIFS('Transactions'!$C$6:$C$505,A273,'Transactions'!$A$6:$A$505,"&gt;0")=0,"",IFERROR(MAXIFS('Transactions'!$A$6:$A$505,'Transactions'!$C$6:$C$505,A273),"")))</f>
        <v/>
      </c>
      <c r="V273" s="30">
        <f>IF(A273="","",IF(AND(B273="Active",OR(R273="Reorder",R273="Out of Stock")),COUNTIFS($B$6:B273,"Active",$R$6:R273,"Reorder")+COUNTIFS($B$6:B273,"Active",$R$6:R273,"Out of Stock"),""))</f>
        <v/>
      </c>
      <c r="W273" s="19">
        <f>IF(COUNTA(A273:O273)=0,"",IF(A273="","Missing Part ID",IF(COUNTIF($A$6:$A$505,A273)&gt;1,"Duplicate Part ID",IF(COUNTIF('Settings'!$F$4:$F$5,B273)=0,"Invalid Status",IF(C273="","Missing Part Name",IF(COUNTIF('Settings'!$G$4:$G$13,D273)=0,"Invalid Category",IF(COUNTIF('Settings'!$H$4:$H$9,E273)=0,"Invalid Unit",IF(L273="","Missing Unit Cost",IF(M273="","Missing Opening Quantity",IF(N273="","Missing Reorder Point",IF(O273="","Missing Target Stock",IF(O273&lt;N273,"Target Below Reorder Point",IF(P273&lt;0,"Negative On-Hand Quantity","OK")))))))))))))</f>
        <v/>
      </c>
    </row>
    <row r="274">
      <c r="A274" s="23" t="n"/>
      <c r="B274" s="23" t="n"/>
      <c r="C274" s="23" t="n"/>
      <c r="D274" s="23" t="n"/>
      <c r="E274" s="23" t="n"/>
      <c r="F274" s="23" t="n"/>
      <c r="G274" s="23" t="n"/>
      <c r="H274" s="23" t="n"/>
      <c r="I274" s="23" t="n"/>
      <c r="J274" s="23" t="n"/>
      <c r="K274" s="24" t="n"/>
      <c r="L274" s="44" t="n"/>
      <c r="M274" s="45" t="n"/>
      <c r="N274" s="45" t="n"/>
      <c r="O274" s="45" t="n"/>
      <c r="P274" s="46">
        <f>IF(A274="","",IFERROR(M274+SUMIFS('Transactions'!$L$6:$L$505,'Transactions'!$C$6:$C$505,A274),""))</f>
        <v/>
      </c>
      <c r="Q274" s="47">
        <f>IF(A274="","",IFERROR(P274*L274,0))</f>
        <v/>
      </c>
      <c r="R274" s="19">
        <f>IF(A274="","",IF(B274&lt;&gt;"Active","Inactive",IF(P274&lt;=0,"Out of Stock",IF(P274&lt;=N274,"Reorder","OK"))))</f>
        <v/>
      </c>
      <c r="S274" s="46">
        <f>IF(A274="","",IF(B274&lt;&gt;"Active",0,IF(P274&lt;=N274,MAX(O274-P274,0),0)))</f>
        <v/>
      </c>
      <c r="T274" s="47">
        <f>IF(A274="","",IFERROR(S274*L274,0))</f>
        <v/>
      </c>
      <c r="U274" s="48">
        <f>IF(A274="","",IF(COUNTIFS('Transactions'!$C$6:$C$505,A274,'Transactions'!$A$6:$A$505,"&gt;0")=0,"",IFERROR(MAXIFS('Transactions'!$A$6:$A$505,'Transactions'!$C$6:$C$505,A274),"")))</f>
        <v/>
      </c>
      <c r="V274" s="30">
        <f>IF(A274="","",IF(AND(B274="Active",OR(R274="Reorder",R274="Out of Stock")),COUNTIFS($B$6:B274,"Active",$R$6:R274,"Reorder")+COUNTIFS($B$6:B274,"Active",$R$6:R274,"Out of Stock"),""))</f>
        <v/>
      </c>
      <c r="W274" s="19">
        <f>IF(COUNTA(A274:O274)=0,"",IF(A274="","Missing Part ID",IF(COUNTIF($A$6:$A$505,A274)&gt;1,"Duplicate Part ID",IF(COUNTIF('Settings'!$F$4:$F$5,B274)=0,"Invalid Status",IF(C274="","Missing Part Name",IF(COUNTIF('Settings'!$G$4:$G$13,D274)=0,"Invalid Category",IF(COUNTIF('Settings'!$H$4:$H$9,E274)=0,"Invalid Unit",IF(L274="","Missing Unit Cost",IF(M274="","Missing Opening Quantity",IF(N274="","Missing Reorder Point",IF(O274="","Missing Target Stock",IF(O274&lt;N274,"Target Below Reorder Point",IF(P274&lt;0,"Negative On-Hand Quantity","OK")))))))))))))</f>
        <v/>
      </c>
    </row>
    <row r="275">
      <c r="A275" s="23" t="n"/>
      <c r="B275" s="23" t="n"/>
      <c r="C275" s="23" t="n"/>
      <c r="D275" s="23" t="n"/>
      <c r="E275" s="23" t="n"/>
      <c r="F275" s="23" t="n"/>
      <c r="G275" s="23" t="n"/>
      <c r="H275" s="23" t="n"/>
      <c r="I275" s="23" t="n"/>
      <c r="J275" s="23" t="n"/>
      <c r="K275" s="24" t="n"/>
      <c r="L275" s="44" t="n"/>
      <c r="M275" s="45" t="n"/>
      <c r="N275" s="45" t="n"/>
      <c r="O275" s="45" t="n"/>
      <c r="P275" s="46">
        <f>IF(A275="","",IFERROR(M275+SUMIFS('Transactions'!$L$6:$L$505,'Transactions'!$C$6:$C$505,A275),""))</f>
        <v/>
      </c>
      <c r="Q275" s="47">
        <f>IF(A275="","",IFERROR(P275*L275,0))</f>
        <v/>
      </c>
      <c r="R275" s="19">
        <f>IF(A275="","",IF(B275&lt;&gt;"Active","Inactive",IF(P275&lt;=0,"Out of Stock",IF(P275&lt;=N275,"Reorder","OK"))))</f>
        <v/>
      </c>
      <c r="S275" s="46">
        <f>IF(A275="","",IF(B275&lt;&gt;"Active",0,IF(P275&lt;=N275,MAX(O275-P275,0),0)))</f>
        <v/>
      </c>
      <c r="T275" s="47">
        <f>IF(A275="","",IFERROR(S275*L275,0))</f>
        <v/>
      </c>
      <c r="U275" s="48">
        <f>IF(A275="","",IF(COUNTIFS('Transactions'!$C$6:$C$505,A275,'Transactions'!$A$6:$A$505,"&gt;0")=0,"",IFERROR(MAXIFS('Transactions'!$A$6:$A$505,'Transactions'!$C$6:$C$505,A275),"")))</f>
        <v/>
      </c>
      <c r="V275" s="30">
        <f>IF(A275="","",IF(AND(B275="Active",OR(R275="Reorder",R275="Out of Stock")),COUNTIFS($B$6:B275,"Active",$R$6:R275,"Reorder")+COUNTIFS($B$6:B275,"Active",$R$6:R275,"Out of Stock"),""))</f>
        <v/>
      </c>
      <c r="W275" s="19">
        <f>IF(COUNTA(A275:O275)=0,"",IF(A275="","Missing Part ID",IF(COUNTIF($A$6:$A$505,A275)&gt;1,"Duplicate Part ID",IF(COUNTIF('Settings'!$F$4:$F$5,B275)=0,"Invalid Status",IF(C275="","Missing Part Name",IF(COUNTIF('Settings'!$G$4:$G$13,D275)=0,"Invalid Category",IF(COUNTIF('Settings'!$H$4:$H$9,E275)=0,"Invalid Unit",IF(L275="","Missing Unit Cost",IF(M275="","Missing Opening Quantity",IF(N275="","Missing Reorder Point",IF(O275="","Missing Target Stock",IF(O275&lt;N275,"Target Below Reorder Point",IF(P275&lt;0,"Negative On-Hand Quantity","OK")))))))))))))</f>
        <v/>
      </c>
    </row>
    <row r="276">
      <c r="A276" s="23" t="n"/>
      <c r="B276" s="23" t="n"/>
      <c r="C276" s="23" t="n"/>
      <c r="D276" s="23" t="n"/>
      <c r="E276" s="23" t="n"/>
      <c r="F276" s="23" t="n"/>
      <c r="G276" s="23" t="n"/>
      <c r="H276" s="23" t="n"/>
      <c r="I276" s="23" t="n"/>
      <c r="J276" s="23" t="n"/>
      <c r="K276" s="24" t="n"/>
      <c r="L276" s="44" t="n"/>
      <c r="M276" s="45" t="n"/>
      <c r="N276" s="45" t="n"/>
      <c r="O276" s="45" t="n"/>
      <c r="P276" s="46">
        <f>IF(A276="","",IFERROR(M276+SUMIFS('Transactions'!$L$6:$L$505,'Transactions'!$C$6:$C$505,A276),""))</f>
        <v/>
      </c>
      <c r="Q276" s="47">
        <f>IF(A276="","",IFERROR(P276*L276,0))</f>
        <v/>
      </c>
      <c r="R276" s="19">
        <f>IF(A276="","",IF(B276&lt;&gt;"Active","Inactive",IF(P276&lt;=0,"Out of Stock",IF(P276&lt;=N276,"Reorder","OK"))))</f>
        <v/>
      </c>
      <c r="S276" s="46">
        <f>IF(A276="","",IF(B276&lt;&gt;"Active",0,IF(P276&lt;=N276,MAX(O276-P276,0),0)))</f>
        <v/>
      </c>
      <c r="T276" s="47">
        <f>IF(A276="","",IFERROR(S276*L276,0))</f>
        <v/>
      </c>
      <c r="U276" s="48">
        <f>IF(A276="","",IF(COUNTIFS('Transactions'!$C$6:$C$505,A276,'Transactions'!$A$6:$A$505,"&gt;0")=0,"",IFERROR(MAXIFS('Transactions'!$A$6:$A$505,'Transactions'!$C$6:$C$505,A276),"")))</f>
        <v/>
      </c>
      <c r="V276" s="30">
        <f>IF(A276="","",IF(AND(B276="Active",OR(R276="Reorder",R276="Out of Stock")),COUNTIFS($B$6:B276,"Active",$R$6:R276,"Reorder")+COUNTIFS($B$6:B276,"Active",$R$6:R276,"Out of Stock"),""))</f>
        <v/>
      </c>
      <c r="W276" s="19">
        <f>IF(COUNTA(A276:O276)=0,"",IF(A276="","Missing Part ID",IF(COUNTIF($A$6:$A$505,A276)&gt;1,"Duplicate Part ID",IF(COUNTIF('Settings'!$F$4:$F$5,B276)=0,"Invalid Status",IF(C276="","Missing Part Name",IF(COUNTIF('Settings'!$G$4:$G$13,D276)=0,"Invalid Category",IF(COUNTIF('Settings'!$H$4:$H$9,E276)=0,"Invalid Unit",IF(L276="","Missing Unit Cost",IF(M276="","Missing Opening Quantity",IF(N276="","Missing Reorder Point",IF(O276="","Missing Target Stock",IF(O276&lt;N276,"Target Below Reorder Point",IF(P276&lt;0,"Negative On-Hand Quantity","OK")))))))))))))</f>
        <v/>
      </c>
    </row>
    <row r="277">
      <c r="A277" s="23" t="n"/>
      <c r="B277" s="23" t="n"/>
      <c r="C277" s="23" t="n"/>
      <c r="D277" s="23" t="n"/>
      <c r="E277" s="23" t="n"/>
      <c r="F277" s="23" t="n"/>
      <c r="G277" s="23" t="n"/>
      <c r="H277" s="23" t="n"/>
      <c r="I277" s="23" t="n"/>
      <c r="J277" s="23" t="n"/>
      <c r="K277" s="24" t="n"/>
      <c r="L277" s="44" t="n"/>
      <c r="M277" s="45" t="n"/>
      <c r="N277" s="45" t="n"/>
      <c r="O277" s="45" t="n"/>
      <c r="P277" s="46">
        <f>IF(A277="","",IFERROR(M277+SUMIFS('Transactions'!$L$6:$L$505,'Transactions'!$C$6:$C$505,A277),""))</f>
        <v/>
      </c>
      <c r="Q277" s="47">
        <f>IF(A277="","",IFERROR(P277*L277,0))</f>
        <v/>
      </c>
      <c r="R277" s="19">
        <f>IF(A277="","",IF(B277&lt;&gt;"Active","Inactive",IF(P277&lt;=0,"Out of Stock",IF(P277&lt;=N277,"Reorder","OK"))))</f>
        <v/>
      </c>
      <c r="S277" s="46">
        <f>IF(A277="","",IF(B277&lt;&gt;"Active",0,IF(P277&lt;=N277,MAX(O277-P277,0),0)))</f>
        <v/>
      </c>
      <c r="T277" s="47">
        <f>IF(A277="","",IFERROR(S277*L277,0))</f>
        <v/>
      </c>
      <c r="U277" s="48">
        <f>IF(A277="","",IF(COUNTIFS('Transactions'!$C$6:$C$505,A277,'Transactions'!$A$6:$A$505,"&gt;0")=0,"",IFERROR(MAXIFS('Transactions'!$A$6:$A$505,'Transactions'!$C$6:$C$505,A277),"")))</f>
        <v/>
      </c>
      <c r="V277" s="30">
        <f>IF(A277="","",IF(AND(B277="Active",OR(R277="Reorder",R277="Out of Stock")),COUNTIFS($B$6:B277,"Active",$R$6:R277,"Reorder")+COUNTIFS($B$6:B277,"Active",$R$6:R277,"Out of Stock"),""))</f>
        <v/>
      </c>
      <c r="W277" s="19">
        <f>IF(COUNTA(A277:O277)=0,"",IF(A277="","Missing Part ID",IF(COUNTIF($A$6:$A$505,A277)&gt;1,"Duplicate Part ID",IF(COUNTIF('Settings'!$F$4:$F$5,B277)=0,"Invalid Status",IF(C277="","Missing Part Name",IF(COUNTIF('Settings'!$G$4:$G$13,D277)=0,"Invalid Category",IF(COUNTIF('Settings'!$H$4:$H$9,E277)=0,"Invalid Unit",IF(L277="","Missing Unit Cost",IF(M277="","Missing Opening Quantity",IF(N277="","Missing Reorder Point",IF(O277="","Missing Target Stock",IF(O277&lt;N277,"Target Below Reorder Point",IF(P277&lt;0,"Negative On-Hand Quantity","OK")))))))))))))</f>
        <v/>
      </c>
    </row>
    <row r="278">
      <c r="A278" s="23" t="n"/>
      <c r="B278" s="23" t="n"/>
      <c r="C278" s="23" t="n"/>
      <c r="D278" s="23" t="n"/>
      <c r="E278" s="23" t="n"/>
      <c r="F278" s="23" t="n"/>
      <c r="G278" s="23" t="n"/>
      <c r="H278" s="23" t="n"/>
      <c r="I278" s="23" t="n"/>
      <c r="J278" s="23" t="n"/>
      <c r="K278" s="24" t="n"/>
      <c r="L278" s="44" t="n"/>
      <c r="M278" s="45" t="n"/>
      <c r="N278" s="45" t="n"/>
      <c r="O278" s="45" t="n"/>
      <c r="P278" s="46">
        <f>IF(A278="","",IFERROR(M278+SUMIFS('Transactions'!$L$6:$L$505,'Transactions'!$C$6:$C$505,A278),""))</f>
        <v/>
      </c>
      <c r="Q278" s="47">
        <f>IF(A278="","",IFERROR(P278*L278,0))</f>
        <v/>
      </c>
      <c r="R278" s="19">
        <f>IF(A278="","",IF(B278&lt;&gt;"Active","Inactive",IF(P278&lt;=0,"Out of Stock",IF(P278&lt;=N278,"Reorder","OK"))))</f>
        <v/>
      </c>
      <c r="S278" s="46">
        <f>IF(A278="","",IF(B278&lt;&gt;"Active",0,IF(P278&lt;=N278,MAX(O278-P278,0),0)))</f>
        <v/>
      </c>
      <c r="T278" s="47">
        <f>IF(A278="","",IFERROR(S278*L278,0))</f>
        <v/>
      </c>
      <c r="U278" s="48">
        <f>IF(A278="","",IF(COUNTIFS('Transactions'!$C$6:$C$505,A278,'Transactions'!$A$6:$A$505,"&gt;0")=0,"",IFERROR(MAXIFS('Transactions'!$A$6:$A$505,'Transactions'!$C$6:$C$505,A278),"")))</f>
        <v/>
      </c>
      <c r="V278" s="30">
        <f>IF(A278="","",IF(AND(B278="Active",OR(R278="Reorder",R278="Out of Stock")),COUNTIFS($B$6:B278,"Active",$R$6:R278,"Reorder")+COUNTIFS($B$6:B278,"Active",$R$6:R278,"Out of Stock"),""))</f>
        <v/>
      </c>
      <c r="W278" s="19">
        <f>IF(COUNTA(A278:O278)=0,"",IF(A278="","Missing Part ID",IF(COUNTIF($A$6:$A$505,A278)&gt;1,"Duplicate Part ID",IF(COUNTIF('Settings'!$F$4:$F$5,B278)=0,"Invalid Status",IF(C278="","Missing Part Name",IF(COUNTIF('Settings'!$G$4:$G$13,D278)=0,"Invalid Category",IF(COUNTIF('Settings'!$H$4:$H$9,E278)=0,"Invalid Unit",IF(L278="","Missing Unit Cost",IF(M278="","Missing Opening Quantity",IF(N278="","Missing Reorder Point",IF(O278="","Missing Target Stock",IF(O278&lt;N278,"Target Below Reorder Point",IF(P278&lt;0,"Negative On-Hand Quantity","OK")))))))))))))</f>
        <v/>
      </c>
    </row>
    <row r="279">
      <c r="A279" s="23" t="n"/>
      <c r="B279" s="23" t="n"/>
      <c r="C279" s="23" t="n"/>
      <c r="D279" s="23" t="n"/>
      <c r="E279" s="23" t="n"/>
      <c r="F279" s="23" t="n"/>
      <c r="G279" s="23" t="n"/>
      <c r="H279" s="23" t="n"/>
      <c r="I279" s="23" t="n"/>
      <c r="J279" s="23" t="n"/>
      <c r="K279" s="24" t="n"/>
      <c r="L279" s="44" t="n"/>
      <c r="M279" s="45" t="n"/>
      <c r="N279" s="45" t="n"/>
      <c r="O279" s="45" t="n"/>
      <c r="P279" s="46">
        <f>IF(A279="","",IFERROR(M279+SUMIFS('Transactions'!$L$6:$L$505,'Transactions'!$C$6:$C$505,A279),""))</f>
        <v/>
      </c>
      <c r="Q279" s="47">
        <f>IF(A279="","",IFERROR(P279*L279,0))</f>
        <v/>
      </c>
      <c r="R279" s="19">
        <f>IF(A279="","",IF(B279&lt;&gt;"Active","Inactive",IF(P279&lt;=0,"Out of Stock",IF(P279&lt;=N279,"Reorder","OK"))))</f>
        <v/>
      </c>
      <c r="S279" s="46">
        <f>IF(A279="","",IF(B279&lt;&gt;"Active",0,IF(P279&lt;=N279,MAX(O279-P279,0),0)))</f>
        <v/>
      </c>
      <c r="T279" s="47">
        <f>IF(A279="","",IFERROR(S279*L279,0))</f>
        <v/>
      </c>
      <c r="U279" s="48">
        <f>IF(A279="","",IF(COUNTIFS('Transactions'!$C$6:$C$505,A279,'Transactions'!$A$6:$A$505,"&gt;0")=0,"",IFERROR(MAXIFS('Transactions'!$A$6:$A$505,'Transactions'!$C$6:$C$505,A279),"")))</f>
        <v/>
      </c>
      <c r="V279" s="30">
        <f>IF(A279="","",IF(AND(B279="Active",OR(R279="Reorder",R279="Out of Stock")),COUNTIFS($B$6:B279,"Active",$R$6:R279,"Reorder")+COUNTIFS($B$6:B279,"Active",$R$6:R279,"Out of Stock"),""))</f>
        <v/>
      </c>
      <c r="W279" s="19">
        <f>IF(COUNTA(A279:O279)=0,"",IF(A279="","Missing Part ID",IF(COUNTIF($A$6:$A$505,A279)&gt;1,"Duplicate Part ID",IF(COUNTIF('Settings'!$F$4:$F$5,B279)=0,"Invalid Status",IF(C279="","Missing Part Name",IF(COUNTIF('Settings'!$G$4:$G$13,D279)=0,"Invalid Category",IF(COUNTIF('Settings'!$H$4:$H$9,E279)=0,"Invalid Unit",IF(L279="","Missing Unit Cost",IF(M279="","Missing Opening Quantity",IF(N279="","Missing Reorder Point",IF(O279="","Missing Target Stock",IF(O279&lt;N279,"Target Below Reorder Point",IF(P279&lt;0,"Negative On-Hand Quantity","OK")))))))))))))</f>
        <v/>
      </c>
    </row>
    <row r="280">
      <c r="A280" s="23" t="n"/>
      <c r="B280" s="23" t="n"/>
      <c r="C280" s="23" t="n"/>
      <c r="D280" s="23" t="n"/>
      <c r="E280" s="23" t="n"/>
      <c r="F280" s="23" t="n"/>
      <c r="G280" s="23" t="n"/>
      <c r="H280" s="23" t="n"/>
      <c r="I280" s="23" t="n"/>
      <c r="J280" s="23" t="n"/>
      <c r="K280" s="24" t="n"/>
      <c r="L280" s="44" t="n"/>
      <c r="M280" s="45" t="n"/>
      <c r="N280" s="45" t="n"/>
      <c r="O280" s="45" t="n"/>
      <c r="P280" s="46">
        <f>IF(A280="","",IFERROR(M280+SUMIFS('Transactions'!$L$6:$L$505,'Transactions'!$C$6:$C$505,A280),""))</f>
        <v/>
      </c>
      <c r="Q280" s="47">
        <f>IF(A280="","",IFERROR(P280*L280,0))</f>
        <v/>
      </c>
      <c r="R280" s="19">
        <f>IF(A280="","",IF(B280&lt;&gt;"Active","Inactive",IF(P280&lt;=0,"Out of Stock",IF(P280&lt;=N280,"Reorder","OK"))))</f>
        <v/>
      </c>
      <c r="S280" s="46">
        <f>IF(A280="","",IF(B280&lt;&gt;"Active",0,IF(P280&lt;=N280,MAX(O280-P280,0),0)))</f>
        <v/>
      </c>
      <c r="T280" s="47">
        <f>IF(A280="","",IFERROR(S280*L280,0))</f>
        <v/>
      </c>
      <c r="U280" s="48">
        <f>IF(A280="","",IF(COUNTIFS('Transactions'!$C$6:$C$505,A280,'Transactions'!$A$6:$A$505,"&gt;0")=0,"",IFERROR(MAXIFS('Transactions'!$A$6:$A$505,'Transactions'!$C$6:$C$505,A280),"")))</f>
        <v/>
      </c>
      <c r="V280" s="30">
        <f>IF(A280="","",IF(AND(B280="Active",OR(R280="Reorder",R280="Out of Stock")),COUNTIFS($B$6:B280,"Active",$R$6:R280,"Reorder")+COUNTIFS($B$6:B280,"Active",$R$6:R280,"Out of Stock"),""))</f>
        <v/>
      </c>
      <c r="W280" s="19">
        <f>IF(COUNTA(A280:O280)=0,"",IF(A280="","Missing Part ID",IF(COUNTIF($A$6:$A$505,A280)&gt;1,"Duplicate Part ID",IF(COUNTIF('Settings'!$F$4:$F$5,B280)=0,"Invalid Status",IF(C280="","Missing Part Name",IF(COUNTIF('Settings'!$G$4:$G$13,D280)=0,"Invalid Category",IF(COUNTIF('Settings'!$H$4:$H$9,E280)=0,"Invalid Unit",IF(L280="","Missing Unit Cost",IF(M280="","Missing Opening Quantity",IF(N280="","Missing Reorder Point",IF(O280="","Missing Target Stock",IF(O280&lt;N280,"Target Below Reorder Point",IF(P280&lt;0,"Negative On-Hand Quantity","OK")))))))))))))</f>
        <v/>
      </c>
    </row>
    <row r="281">
      <c r="A281" s="23" t="n"/>
      <c r="B281" s="23" t="n"/>
      <c r="C281" s="23" t="n"/>
      <c r="D281" s="23" t="n"/>
      <c r="E281" s="23" t="n"/>
      <c r="F281" s="23" t="n"/>
      <c r="G281" s="23" t="n"/>
      <c r="H281" s="23" t="n"/>
      <c r="I281" s="23" t="n"/>
      <c r="J281" s="23" t="n"/>
      <c r="K281" s="24" t="n"/>
      <c r="L281" s="44" t="n"/>
      <c r="M281" s="45" t="n"/>
      <c r="N281" s="45" t="n"/>
      <c r="O281" s="45" t="n"/>
      <c r="P281" s="46">
        <f>IF(A281="","",IFERROR(M281+SUMIFS('Transactions'!$L$6:$L$505,'Transactions'!$C$6:$C$505,A281),""))</f>
        <v/>
      </c>
      <c r="Q281" s="47">
        <f>IF(A281="","",IFERROR(P281*L281,0))</f>
        <v/>
      </c>
      <c r="R281" s="19">
        <f>IF(A281="","",IF(B281&lt;&gt;"Active","Inactive",IF(P281&lt;=0,"Out of Stock",IF(P281&lt;=N281,"Reorder","OK"))))</f>
        <v/>
      </c>
      <c r="S281" s="46">
        <f>IF(A281="","",IF(B281&lt;&gt;"Active",0,IF(P281&lt;=N281,MAX(O281-P281,0),0)))</f>
        <v/>
      </c>
      <c r="T281" s="47">
        <f>IF(A281="","",IFERROR(S281*L281,0))</f>
        <v/>
      </c>
      <c r="U281" s="48">
        <f>IF(A281="","",IF(COUNTIFS('Transactions'!$C$6:$C$505,A281,'Transactions'!$A$6:$A$505,"&gt;0")=0,"",IFERROR(MAXIFS('Transactions'!$A$6:$A$505,'Transactions'!$C$6:$C$505,A281),"")))</f>
        <v/>
      </c>
      <c r="V281" s="30">
        <f>IF(A281="","",IF(AND(B281="Active",OR(R281="Reorder",R281="Out of Stock")),COUNTIFS($B$6:B281,"Active",$R$6:R281,"Reorder")+COUNTIFS($B$6:B281,"Active",$R$6:R281,"Out of Stock"),""))</f>
        <v/>
      </c>
      <c r="W281" s="19">
        <f>IF(COUNTA(A281:O281)=0,"",IF(A281="","Missing Part ID",IF(COUNTIF($A$6:$A$505,A281)&gt;1,"Duplicate Part ID",IF(COUNTIF('Settings'!$F$4:$F$5,B281)=0,"Invalid Status",IF(C281="","Missing Part Name",IF(COUNTIF('Settings'!$G$4:$G$13,D281)=0,"Invalid Category",IF(COUNTIF('Settings'!$H$4:$H$9,E281)=0,"Invalid Unit",IF(L281="","Missing Unit Cost",IF(M281="","Missing Opening Quantity",IF(N281="","Missing Reorder Point",IF(O281="","Missing Target Stock",IF(O281&lt;N281,"Target Below Reorder Point",IF(P281&lt;0,"Negative On-Hand Quantity","OK")))))))))))))</f>
        <v/>
      </c>
    </row>
    <row r="282">
      <c r="A282" s="23" t="n"/>
      <c r="B282" s="23" t="n"/>
      <c r="C282" s="23" t="n"/>
      <c r="D282" s="23" t="n"/>
      <c r="E282" s="23" t="n"/>
      <c r="F282" s="23" t="n"/>
      <c r="G282" s="23" t="n"/>
      <c r="H282" s="23" t="n"/>
      <c r="I282" s="23" t="n"/>
      <c r="J282" s="23" t="n"/>
      <c r="K282" s="24" t="n"/>
      <c r="L282" s="44" t="n"/>
      <c r="M282" s="45" t="n"/>
      <c r="N282" s="45" t="n"/>
      <c r="O282" s="45" t="n"/>
      <c r="P282" s="46">
        <f>IF(A282="","",IFERROR(M282+SUMIFS('Transactions'!$L$6:$L$505,'Transactions'!$C$6:$C$505,A282),""))</f>
        <v/>
      </c>
      <c r="Q282" s="47">
        <f>IF(A282="","",IFERROR(P282*L282,0))</f>
        <v/>
      </c>
      <c r="R282" s="19">
        <f>IF(A282="","",IF(B282&lt;&gt;"Active","Inactive",IF(P282&lt;=0,"Out of Stock",IF(P282&lt;=N282,"Reorder","OK"))))</f>
        <v/>
      </c>
      <c r="S282" s="46">
        <f>IF(A282="","",IF(B282&lt;&gt;"Active",0,IF(P282&lt;=N282,MAX(O282-P282,0),0)))</f>
        <v/>
      </c>
      <c r="T282" s="47">
        <f>IF(A282="","",IFERROR(S282*L282,0))</f>
        <v/>
      </c>
      <c r="U282" s="48">
        <f>IF(A282="","",IF(COUNTIFS('Transactions'!$C$6:$C$505,A282,'Transactions'!$A$6:$A$505,"&gt;0")=0,"",IFERROR(MAXIFS('Transactions'!$A$6:$A$505,'Transactions'!$C$6:$C$505,A282),"")))</f>
        <v/>
      </c>
      <c r="V282" s="30">
        <f>IF(A282="","",IF(AND(B282="Active",OR(R282="Reorder",R282="Out of Stock")),COUNTIFS($B$6:B282,"Active",$R$6:R282,"Reorder")+COUNTIFS($B$6:B282,"Active",$R$6:R282,"Out of Stock"),""))</f>
        <v/>
      </c>
      <c r="W282" s="19">
        <f>IF(COUNTA(A282:O282)=0,"",IF(A282="","Missing Part ID",IF(COUNTIF($A$6:$A$505,A282)&gt;1,"Duplicate Part ID",IF(COUNTIF('Settings'!$F$4:$F$5,B282)=0,"Invalid Status",IF(C282="","Missing Part Name",IF(COUNTIF('Settings'!$G$4:$G$13,D282)=0,"Invalid Category",IF(COUNTIF('Settings'!$H$4:$H$9,E282)=0,"Invalid Unit",IF(L282="","Missing Unit Cost",IF(M282="","Missing Opening Quantity",IF(N282="","Missing Reorder Point",IF(O282="","Missing Target Stock",IF(O282&lt;N282,"Target Below Reorder Point",IF(P282&lt;0,"Negative On-Hand Quantity","OK")))))))))))))</f>
        <v/>
      </c>
    </row>
    <row r="283">
      <c r="A283" s="23" t="n"/>
      <c r="B283" s="23" t="n"/>
      <c r="C283" s="23" t="n"/>
      <c r="D283" s="23" t="n"/>
      <c r="E283" s="23" t="n"/>
      <c r="F283" s="23" t="n"/>
      <c r="G283" s="23" t="n"/>
      <c r="H283" s="23" t="n"/>
      <c r="I283" s="23" t="n"/>
      <c r="J283" s="23" t="n"/>
      <c r="K283" s="24" t="n"/>
      <c r="L283" s="44" t="n"/>
      <c r="M283" s="45" t="n"/>
      <c r="N283" s="45" t="n"/>
      <c r="O283" s="45" t="n"/>
      <c r="P283" s="46">
        <f>IF(A283="","",IFERROR(M283+SUMIFS('Transactions'!$L$6:$L$505,'Transactions'!$C$6:$C$505,A283),""))</f>
        <v/>
      </c>
      <c r="Q283" s="47">
        <f>IF(A283="","",IFERROR(P283*L283,0))</f>
        <v/>
      </c>
      <c r="R283" s="19">
        <f>IF(A283="","",IF(B283&lt;&gt;"Active","Inactive",IF(P283&lt;=0,"Out of Stock",IF(P283&lt;=N283,"Reorder","OK"))))</f>
        <v/>
      </c>
      <c r="S283" s="46">
        <f>IF(A283="","",IF(B283&lt;&gt;"Active",0,IF(P283&lt;=N283,MAX(O283-P283,0),0)))</f>
        <v/>
      </c>
      <c r="T283" s="47">
        <f>IF(A283="","",IFERROR(S283*L283,0))</f>
        <v/>
      </c>
      <c r="U283" s="48">
        <f>IF(A283="","",IF(COUNTIFS('Transactions'!$C$6:$C$505,A283,'Transactions'!$A$6:$A$505,"&gt;0")=0,"",IFERROR(MAXIFS('Transactions'!$A$6:$A$505,'Transactions'!$C$6:$C$505,A283),"")))</f>
        <v/>
      </c>
      <c r="V283" s="30">
        <f>IF(A283="","",IF(AND(B283="Active",OR(R283="Reorder",R283="Out of Stock")),COUNTIFS($B$6:B283,"Active",$R$6:R283,"Reorder")+COUNTIFS($B$6:B283,"Active",$R$6:R283,"Out of Stock"),""))</f>
        <v/>
      </c>
      <c r="W283" s="19">
        <f>IF(COUNTA(A283:O283)=0,"",IF(A283="","Missing Part ID",IF(COUNTIF($A$6:$A$505,A283)&gt;1,"Duplicate Part ID",IF(COUNTIF('Settings'!$F$4:$F$5,B283)=0,"Invalid Status",IF(C283="","Missing Part Name",IF(COUNTIF('Settings'!$G$4:$G$13,D283)=0,"Invalid Category",IF(COUNTIF('Settings'!$H$4:$H$9,E283)=0,"Invalid Unit",IF(L283="","Missing Unit Cost",IF(M283="","Missing Opening Quantity",IF(N283="","Missing Reorder Point",IF(O283="","Missing Target Stock",IF(O283&lt;N283,"Target Below Reorder Point",IF(P283&lt;0,"Negative On-Hand Quantity","OK")))))))))))))</f>
        <v/>
      </c>
    </row>
    <row r="284">
      <c r="A284" s="23" t="n"/>
      <c r="B284" s="23" t="n"/>
      <c r="C284" s="23" t="n"/>
      <c r="D284" s="23" t="n"/>
      <c r="E284" s="23" t="n"/>
      <c r="F284" s="23" t="n"/>
      <c r="G284" s="23" t="n"/>
      <c r="H284" s="23" t="n"/>
      <c r="I284" s="23" t="n"/>
      <c r="J284" s="23" t="n"/>
      <c r="K284" s="24" t="n"/>
      <c r="L284" s="44" t="n"/>
      <c r="M284" s="45" t="n"/>
      <c r="N284" s="45" t="n"/>
      <c r="O284" s="45" t="n"/>
      <c r="P284" s="46">
        <f>IF(A284="","",IFERROR(M284+SUMIFS('Transactions'!$L$6:$L$505,'Transactions'!$C$6:$C$505,A284),""))</f>
        <v/>
      </c>
      <c r="Q284" s="47">
        <f>IF(A284="","",IFERROR(P284*L284,0))</f>
        <v/>
      </c>
      <c r="R284" s="19">
        <f>IF(A284="","",IF(B284&lt;&gt;"Active","Inactive",IF(P284&lt;=0,"Out of Stock",IF(P284&lt;=N284,"Reorder","OK"))))</f>
        <v/>
      </c>
      <c r="S284" s="46">
        <f>IF(A284="","",IF(B284&lt;&gt;"Active",0,IF(P284&lt;=N284,MAX(O284-P284,0),0)))</f>
        <v/>
      </c>
      <c r="T284" s="47">
        <f>IF(A284="","",IFERROR(S284*L284,0))</f>
        <v/>
      </c>
      <c r="U284" s="48">
        <f>IF(A284="","",IF(COUNTIFS('Transactions'!$C$6:$C$505,A284,'Transactions'!$A$6:$A$505,"&gt;0")=0,"",IFERROR(MAXIFS('Transactions'!$A$6:$A$505,'Transactions'!$C$6:$C$505,A284),"")))</f>
        <v/>
      </c>
      <c r="V284" s="30">
        <f>IF(A284="","",IF(AND(B284="Active",OR(R284="Reorder",R284="Out of Stock")),COUNTIFS($B$6:B284,"Active",$R$6:R284,"Reorder")+COUNTIFS($B$6:B284,"Active",$R$6:R284,"Out of Stock"),""))</f>
        <v/>
      </c>
      <c r="W284" s="19">
        <f>IF(COUNTA(A284:O284)=0,"",IF(A284="","Missing Part ID",IF(COUNTIF($A$6:$A$505,A284)&gt;1,"Duplicate Part ID",IF(COUNTIF('Settings'!$F$4:$F$5,B284)=0,"Invalid Status",IF(C284="","Missing Part Name",IF(COUNTIF('Settings'!$G$4:$G$13,D284)=0,"Invalid Category",IF(COUNTIF('Settings'!$H$4:$H$9,E284)=0,"Invalid Unit",IF(L284="","Missing Unit Cost",IF(M284="","Missing Opening Quantity",IF(N284="","Missing Reorder Point",IF(O284="","Missing Target Stock",IF(O284&lt;N284,"Target Below Reorder Point",IF(P284&lt;0,"Negative On-Hand Quantity","OK")))))))))))))</f>
        <v/>
      </c>
    </row>
    <row r="285">
      <c r="A285" s="23" t="n"/>
      <c r="B285" s="23" t="n"/>
      <c r="C285" s="23" t="n"/>
      <c r="D285" s="23" t="n"/>
      <c r="E285" s="23" t="n"/>
      <c r="F285" s="23" t="n"/>
      <c r="G285" s="23" t="n"/>
      <c r="H285" s="23" t="n"/>
      <c r="I285" s="23" t="n"/>
      <c r="J285" s="23" t="n"/>
      <c r="K285" s="24" t="n"/>
      <c r="L285" s="44" t="n"/>
      <c r="M285" s="45" t="n"/>
      <c r="N285" s="45" t="n"/>
      <c r="O285" s="45" t="n"/>
      <c r="P285" s="46">
        <f>IF(A285="","",IFERROR(M285+SUMIFS('Transactions'!$L$6:$L$505,'Transactions'!$C$6:$C$505,A285),""))</f>
        <v/>
      </c>
      <c r="Q285" s="47">
        <f>IF(A285="","",IFERROR(P285*L285,0))</f>
        <v/>
      </c>
      <c r="R285" s="19">
        <f>IF(A285="","",IF(B285&lt;&gt;"Active","Inactive",IF(P285&lt;=0,"Out of Stock",IF(P285&lt;=N285,"Reorder","OK"))))</f>
        <v/>
      </c>
      <c r="S285" s="46">
        <f>IF(A285="","",IF(B285&lt;&gt;"Active",0,IF(P285&lt;=N285,MAX(O285-P285,0),0)))</f>
        <v/>
      </c>
      <c r="T285" s="47">
        <f>IF(A285="","",IFERROR(S285*L285,0))</f>
        <v/>
      </c>
      <c r="U285" s="48">
        <f>IF(A285="","",IF(COUNTIFS('Transactions'!$C$6:$C$505,A285,'Transactions'!$A$6:$A$505,"&gt;0")=0,"",IFERROR(MAXIFS('Transactions'!$A$6:$A$505,'Transactions'!$C$6:$C$505,A285),"")))</f>
        <v/>
      </c>
      <c r="V285" s="30">
        <f>IF(A285="","",IF(AND(B285="Active",OR(R285="Reorder",R285="Out of Stock")),COUNTIFS($B$6:B285,"Active",$R$6:R285,"Reorder")+COUNTIFS($B$6:B285,"Active",$R$6:R285,"Out of Stock"),""))</f>
        <v/>
      </c>
      <c r="W285" s="19">
        <f>IF(COUNTA(A285:O285)=0,"",IF(A285="","Missing Part ID",IF(COUNTIF($A$6:$A$505,A285)&gt;1,"Duplicate Part ID",IF(COUNTIF('Settings'!$F$4:$F$5,B285)=0,"Invalid Status",IF(C285="","Missing Part Name",IF(COUNTIF('Settings'!$G$4:$G$13,D285)=0,"Invalid Category",IF(COUNTIF('Settings'!$H$4:$H$9,E285)=0,"Invalid Unit",IF(L285="","Missing Unit Cost",IF(M285="","Missing Opening Quantity",IF(N285="","Missing Reorder Point",IF(O285="","Missing Target Stock",IF(O285&lt;N285,"Target Below Reorder Point",IF(P285&lt;0,"Negative On-Hand Quantity","OK")))))))))))))</f>
        <v/>
      </c>
    </row>
    <row r="286">
      <c r="A286" s="23" t="n"/>
      <c r="B286" s="23" t="n"/>
      <c r="C286" s="23" t="n"/>
      <c r="D286" s="23" t="n"/>
      <c r="E286" s="23" t="n"/>
      <c r="F286" s="23" t="n"/>
      <c r="G286" s="23" t="n"/>
      <c r="H286" s="23" t="n"/>
      <c r="I286" s="23" t="n"/>
      <c r="J286" s="23" t="n"/>
      <c r="K286" s="24" t="n"/>
      <c r="L286" s="44" t="n"/>
      <c r="M286" s="45" t="n"/>
      <c r="N286" s="45" t="n"/>
      <c r="O286" s="45" t="n"/>
      <c r="P286" s="46">
        <f>IF(A286="","",IFERROR(M286+SUMIFS('Transactions'!$L$6:$L$505,'Transactions'!$C$6:$C$505,A286),""))</f>
        <v/>
      </c>
      <c r="Q286" s="47">
        <f>IF(A286="","",IFERROR(P286*L286,0))</f>
        <v/>
      </c>
      <c r="R286" s="19">
        <f>IF(A286="","",IF(B286&lt;&gt;"Active","Inactive",IF(P286&lt;=0,"Out of Stock",IF(P286&lt;=N286,"Reorder","OK"))))</f>
        <v/>
      </c>
      <c r="S286" s="46">
        <f>IF(A286="","",IF(B286&lt;&gt;"Active",0,IF(P286&lt;=N286,MAX(O286-P286,0),0)))</f>
        <v/>
      </c>
      <c r="T286" s="47">
        <f>IF(A286="","",IFERROR(S286*L286,0))</f>
        <v/>
      </c>
      <c r="U286" s="48">
        <f>IF(A286="","",IF(COUNTIFS('Transactions'!$C$6:$C$505,A286,'Transactions'!$A$6:$A$505,"&gt;0")=0,"",IFERROR(MAXIFS('Transactions'!$A$6:$A$505,'Transactions'!$C$6:$C$505,A286),"")))</f>
        <v/>
      </c>
      <c r="V286" s="30">
        <f>IF(A286="","",IF(AND(B286="Active",OR(R286="Reorder",R286="Out of Stock")),COUNTIFS($B$6:B286,"Active",$R$6:R286,"Reorder")+COUNTIFS($B$6:B286,"Active",$R$6:R286,"Out of Stock"),""))</f>
        <v/>
      </c>
      <c r="W286" s="19">
        <f>IF(COUNTA(A286:O286)=0,"",IF(A286="","Missing Part ID",IF(COUNTIF($A$6:$A$505,A286)&gt;1,"Duplicate Part ID",IF(COUNTIF('Settings'!$F$4:$F$5,B286)=0,"Invalid Status",IF(C286="","Missing Part Name",IF(COUNTIF('Settings'!$G$4:$G$13,D286)=0,"Invalid Category",IF(COUNTIF('Settings'!$H$4:$H$9,E286)=0,"Invalid Unit",IF(L286="","Missing Unit Cost",IF(M286="","Missing Opening Quantity",IF(N286="","Missing Reorder Point",IF(O286="","Missing Target Stock",IF(O286&lt;N286,"Target Below Reorder Point",IF(P286&lt;0,"Negative On-Hand Quantity","OK")))))))))))))</f>
        <v/>
      </c>
    </row>
    <row r="287">
      <c r="A287" s="23" t="n"/>
      <c r="B287" s="23" t="n"/>
      <c r="C287" s="23" t="n"/>
      <c r="D287" s="23" t="n"/>
      <c r="E287" s="23" t="n"/>
      <c r="F287" s="23" t="n"/>
      <c r="G287" s="23" t="n"/>
      <c r="H287" s="23" t="n"/>
      <c r="I287" s="23" t="n"/>
      <c r="J287" s="23" t="n"/>
      <c r="K287" s="24" t="n"/>
      <c r="L287" s="44" t="n"/>
      <c r="M287" s="45" t="n"/>
      <c r="N287" s="45" t="n"/>
      <c r="O287" s="45" t="n"/>
      <c r="P287" s="46">
        <f>IF(A287="","",IFERROR(M287+SUMIFS('Transactions'!$L$6:$L$505,'Transactions'!$C$6:$C$505,A287),""))</f>
        <v/>
      </c>
      <c r="Q287" s="47">
        <f>IF(A287="","",IFERROR(P287*L287,0))</f>
        <v/>
      </c>
      <c r="R287" s="19">
        <f>IF(A287="","",IF(B287&lt;&gt;"Active","Inactive",IF(P287&lt;=0,"Out of Stock",IF(P287&lt;=N287,"Reorder","OK"))))</f>
        <v/>
      </c>
      <c r="S287" s="46">
        <f>IF(A287="","",IF(B287&lt;&gt;"Active",0,IF(P287&lt;=N287,MAX(O287-P287,0),0)))</f>
        <v/>
      </c>
      <c r="T287" s="47">
        <f>IF(A287="","",IFERROR(S287*L287,0))</f>
        <v/>
      </c>
      <c r="U287" s="48">
        <f>IF(A287="","",IF(COUNTIFS('Transactions'!$C$6:$C$505,A287,'Transactions'!$A$6:$A$505,"&gt;0")=0,"",IFERROR(MAXIFS('Transactions'!$A$6:$A$505,'Transactions'!$C$6:$C$505,A287),"")))</f>
        <v/>
      </c>
      <c r="V287" s="30">
        <f>IF(A287="","",IF(AND(B287="Active",OR(R287="Reorder",R287="Out of Stock")),COUNTIFS($B$6:B287,"Active",$R$6:R287,"Reorder")+COUNTIFS($B$6:B287,"Active",$R$6:R287,"Out of Stock"),""))</f>
        <v/>
      </c>
      <c r="W287" s="19">
        <f>IF(COUNTA(A287:O287)=0,"",IF(A287="","Missing Part ID",IF(COUNTIF($A$6:$A$505,A287)&gt;1,"Duplicate Part ID",IF(COUNTIF('Settings'!$F$4:$F$5,B287)=0,"Invalid Status",IF(C287="","Missing Part Name",IF(COUNTIF('Settings'!$G$4:$G$13,D287)=0,"Invalid Category",IF(COUNTIF('Settings'!$H$4:$H$9,E287)=0,"Invalid Unit",IF(L287="","Missing Unit Cost",IF(M287="","Missing Opening Quantity",IF(N287="","Missing Reorder Point",IF(O287="","Missing Target Stock",IF(O287&lt;N287,"Target Below Reorder Point",IF(P287&lt;0,"Negative On-Hand Quantity","OK")))))))))))))</f>
        <v/>
      </c>
    </row>
    <row r="288">
      <c r="A288" s="23" t="n"/>
      <c r="B288" s="23" t="n"/>
      <c r="C288" s="23" t="n"/>
      <c r="D288" s="23" t="n"/>
      <c r="E288" s="23" t="n"/>
      <c r="F288" s="23" t="n"/>
      <c r="G288" s="23" t="n"/>
      <c r="H288" s="23" t="n"/>
      <c r="I288" s="23" t="n"/>
      <c r="J288" s="23" t="n"/>
      <c r="K288" s="24" t="n"/>
      <c r="L288" s="44" t="n"/>
      <c r="M288" s="45" t="n"/>
      <c r="N288" s="45" t="n"/>
      <c r="O288" s="45" t="n"/>
      <c r="P288" s="46">
        <f>IF(A288="","",IFERROR(M288+SUMIFS('Transactions'!$L$6:$L$505,'Transactions'!$C$6:$C$505,A288),""))</f>
        <v/>
      </c>
      <c r="Q288" s="47">
        <f>IF(A288="","",IFERROR(P288*L288,0))</f>
        <v/>
      </c>
      <c r="R288" s="19">
        <f>IF(A288="","",IF(B288&lt;&gt;"Active","Inactive",IF(P288&lt;=0,"Out of Stock",IF(P288&lt;=N288,"Reorder","OK"))))</f>
        <v/>
      </c>
      <c r="S288" s="46">
        <f>IF(A288="","",IF(B288&lt;&gt;"Active",0,IF(P288&lt;=N288,MAX(O288-P288,0),0)))</f>
        <v/>
      </c>
      <c r="T288" s="47">
        <f>IF(A288="","",IFERROR(S288*L288,0))</f>
        <v/>
      </c>
      <c r="U288" s="48">
        <f>IF(A288="","",IF(COUNTIFS('Transactions'!$C$6:$C$505,A288,'Transactions'!$A$6:$A$505,"&gt;0")=0,"",IFERROR(MAXIFS('Transactions'!$A$6:$A$505,'Transactions'!$C$6:$C$505,A288),"")))</f>
        <v/>
      </c>
      <c r="V288" s="30">
        <f>IF(A288="","",IF(AND(B288="Active",OR(R288="Reorder",R288="Out of Stock")),COUNTIFS($B$6:B288,"Active",$R$6:R288,"Reorder")+COUNTIFS($B$6:B288,"Active",$R$6:R288,"Out of Stock"),""))</f>
        <v/>
      </c>
      <c r="W288" s="19">
        <f>IF(COUNTA(A288:O288)=0,"",IF(A288="","Missing Part ID",IF(COUNTIF($A$6:$A$505,A288)&gt;1,"Duplicate Part ID",IF(COUNTIF('Settings'!$F$4:$F$5,B288)=0,"Invalid Status",IF(C288="","Missing Part Name",IF(COUNTIF('Settings'!$G$4:$G$13,D288)=0,"Invalid Category",IF(COUNTIF('Settings'!$H$4:$H$9,E288)=0,"Invalid Unit",IF(L288="","Missing Unit Cost",IF(M288="","Missing Opening Quantity",IF(N288="","Missing Reorder Point",IF(O288="","Missing Target Stock",IF(O288&lt;N288,"Target Below Reorder Point",IF(P288&lt;0,"Negative On-Hand Quantity","OK")))))))))))))</f>
        <v/>
      </c>
    </row>
    <row r="289">
      <c r="A289" s="23" t="n"/>
      <c r="B289" s="23" t="n"/>
      <c r="C289" s="23" t="n"/>
      <c r="D289" s="23" t="n"/>
      <c r="E289" s="23" t="n"/>
      <c r="F289" s="23" t="n"/>
      <c r="G289" s="23" t="n"/>
      <c r="H289" s="23" t="n"/>
      <c r="I289" s="23" t="n"/>
      <c r="J289" s="23" t="n"/>
      <c r="K289" s="24" t="n"/>
      <c r="L289" s="44" t="n"/>
      <c r="M289" s="45" t="n"/>
      <c r="N289" s="45" t="n"/>
      <c r="O289" s="45" t="n"/>
      <c r="P289" s="46">
        <f>IF(A289="","",IFERROR(M289+SUMIFS('Transactions'!$L$6:$L$505,'Transactions'!$C$6:$C$505,A289),""))</f>
        <v/>
      </c>
      <c r="Q289" s="47">
        <f>IF(A289="","",IFERROR(P289*L289,0))</f>
        <v/>
      </c>
      <c r="R289" s="19">
        <f>IF(A289="","",IF(B289&lt;&gt;"Active","Inactive",IF(P289&lt;=0,"Out of Stock",IF(P289&lt;=N289,"Reorder","OK"))))</f>
        <v/>
      </c>
      <c r="S289" s="46">
        <f>IF(A289="","",IF(B289&lt;&gt;"Active",0,IF(P289&lt;=N289,MAX(O289-P289,0),0)))</f>
        <v/>
      </c>
      <c r="T289" s="47">
        <f>IF(A289="","",IFERROR(S289*L289,0))</f>
        <v/>
      </c>
      <c r="U289" s="48">
        <f>IF(A289="","",IF(COUNTIFS('Transactions'!$C$6:$C$505,A289,'Transactions'!$A$6:$A$505,"&gt;0")=0,"",IFERROR(MAXIFS('Transactions'!$A$6:$A$505,'Transactions'!$C$6:$C$505,A289),"")))</f>
        <v/>
      </c>
      <c r="V289" s="30">
        <f>IF(A289="","",IF(AND(B289="Active",OR(R289="Reorder",R289="Out of Stock")),COUNTIFS($B$6:B289,"Active",$R$6:R289,"Reorder")+COUNTIFS($B$6:B289,"Active",$R$6:R289,"Out of Stock"),""))</f>
        <v/>
      </c>
      <c r="W289" s="19">
        <f>IF(COUNTA(A289:O289)=0,"",IF(A289="","Missing Part ID",IF(COUNTIF($A$6:$A$505,A289)&gt;1,"Duplicate Part ID",IF(COUNTIF('Settings'!$F$4:$F$5,B289)=0,"Invalid Status",IF(C289="","Missing Part Name",IF(COUNTIF('Settings'!$G$4:$G$13,D289)=0,"Invalid Category",IF(COUNTIF('Settings'!$H$4:$H$9,E289)=0,"Invalid Unit",IF(L289="","Missing Unit Cost",IF(M289="","Missing Opening Quantity",IF(N289="","Missing Reorder Point",IF(O289="","Missing Target Stock",IF(O289&lt;N289,"Target Below Reorder Point",IF(P289&lt;0,"Negative On-Hand Quantity","OK")))))))))))))</f>
        <v/>
      </c>
    </row>
    <row r="290">
      <c r="A290" s="23" t="n"/>
      <c r="B290" s="23" t="n"/>
      <c r="C290" s="23" t="n"/>
      <c r="D290" s="23" t="n"/>
      <c r="E290" s="23" t="n"/>
      <c r="F290" s="23" t="n"/>
      <c r="G290" s="23" t="n"/>
      <c r="H290" s="23" t="n"/>
      <c r="I290" s="23" t="n"/>
      <c r="J290" s="23" t="n"/>
      <c r="K290" s="24" t="n"/>
      <c r="L290" s="44" t="n"/>
      <c r="M290" s="45" t="n"/>
      <c r="N290" s="45" t="n"/>
      <c r="O290" s="45" t="n"/>
      <c r="P290" s="46">
        <f>IF(A290="","",IFERROR(M290+SUMIFS('Transactions'!$L$6:$L$505,'Transactions'!$C$6:$C$505,A290),""))</f>
        <v/>
      </c>
      <c r="Q290" s="47">
        <f>IF(A290="","",IFERROR(P290*L290,0))</f>
        <v/>
      </c>
      <c r="R290" s="19">
        <f>IF(A290="","",IF(B290&lt;&gt;"Active","Inactive",IF(P290&lt;=0,"Out of Stock",IF(P290&lt;=N290,"Reorder","OK"))))</f>
        <v/>
      </c>
      <c r="S290" s="46">
        <f>IF(A290="","",IF(B290&lt;&gt;"Active",0,IF(P290&lt;=N290,MAX(O290-P290,0),0)))</f>
        <v/>
      </c>
      <c r="T290" s="47">
        <f>IF(A290="","",IFERROR(S290*L290,0))</f>
        <v/>
      </c>
      <c r="U290" s="48">
        <f>IF(A290="","",IF(COUNTIFS('Transactions'!$C$6:$C$505,A290,'Transactions'!$A$6:$A$505,"&gt;0")=0,"",IFERROR(MAXIFS('Transactions'!$A$6:$A$505,'Transactions'!$C$6:$C$505,A290),"")))</f>
        <v/>
      </c>
      <c r="V290" s="30">
        <f>IF(A290="","",IF(AND(B290="Active",OR(R290="Reorder",R290="Out of Stock")),COUNTIFS($B$6:B290,"Active",$R$6:R290,"Reorder")+COUNTIFS($B$6:B290,"Active",$R$6:R290,"Out of Stock"),""))</f>
        <v/>
      </c>
      <c r="W290" s="19">
        <f>IF(COUNTA(A290:O290)=0,"",IF(A290="","Missing Part ID",IF(COUNTIF($A$6:$A$505,A290)&gt;1,"Duplicate Part ID",IF(COUNTIF('Settings'!$F$4:$F$5,B290)=0,"Invalid Status",IF(C290="","Missing Part Name",IF(COUNTIF('Settings'!$G$4:$G$13,D290)=0,"Invalid Category",IF(COUNTIF('Settings'!$H$4:$H$9,E290)=0,"Invalid Unit",IF(L290="","Missing Unit Cost",IF(M290="","Missing Opening Quantity",IF(N290="","Missing Reorder Point",IF(O290="","Missing Target Stock",IF(O290&lt;N290,"Target Below Reorder Point",IF(P290&lt;0,"Negative On-Hand Quantity","OK")))))))))))))</f>
        <v/>
      </c>
    </row>
    <row r="291">
      <c r="A291" s="23" t="n"/>
      <c r="B291" s="23" t="n"/>
      <c r="C291" s="23" t="n"/>
      <c r="D291" s="23" t="n"/>
      <c r="E291" s="23" t="n"/>
      <c r="F291" s="23" t="n"/>
      <c r="G291" s="23" t="n"/>
      <c r="H291" s="23" t="n"/>
      <c r="I291" s="23" t="n"/>
      <c r="J291" s="23" t="n"/>
      <c r="K291" s="24" t="n"/>
      <c r="L291" s="44" t="n"/>
      <c r="M291" s="45" t="n"/>
      <c r="N291" s="45" t="n"/>
      <c r="O291" s="45" t="n"/>
      <c r="P291" s="46">
        <f>IF(A291="","",IFERROR(M291+SUMIFS('Transactions'!$L$6:$L$505,'Transactions'!$C$6:$C$505,A291),""))</f>
        <v/>
      </c>
      <c r="Q291" s="47">
        <f>IF(A291="","",IFERROR(P291*L291,0))</f>
        <v/>
      </c>
      <c r="R291" s="19">
        <f>IF(A291="","",IF(B291&lt;&gt;"Active","Inactive",IF(P291&lt;=0,"Out of Stock",IF(P291&lt;=N291,"Reorder","OK"))))</f>
        <v/>
      </c>
      <c r="S291" s="46">
        <f>IF(A291="","",IF(B291&lt;&gt;"Active",0,IF(P291&lt;=N291,MAX(O291-P291,0),0)))</f>
        <v/>
      </c>
      <c r="T291" s="47">
        <f>IF(A291="","",IFERROR(S291*L291,0))</f>
        <v/>
      </c>
      <c r="U291" s="48">
        <f>IF(A291="","",IF(COUNTIFS('Transactions'!$C$6:$C$505,A291,'Transactions'!$A$6:$A$505,"&gt;0")=0,"",IFERROR(MAXIFS('Transactions'!$A$6:$A$505,'Transactions'!$C$6:$C$505,A291),"")))</f>
        <v/>
      </c>
      <c r="V291" s="30">
        <f>IF(A291="","",IF(AND(B291="Active",OR(R291="Reorder",R291="Out of Stock")),COUNTIFS($B$6:B291,"Active",$R$6:R291,"Reorder")+COUNTIFS($B$6:B291,"Active",$R$6:R291,"Out of Stock"),""))</f>
        <v/>
      </c>
      <c r="W291" s="19">
        <f>IF(COUNTA(A291:O291)=0,"",IF(A291="","Missing Part ID",IF(COUNTIF($A$6:$A$505,A291)&gt;1,"Duplicate Part ID",IF(COUNTIF('Settings'!$F$4:$F$5,B291)=0,"Invalid Status",IF(C291="","Missing Part Name",IF(COUNTIF('Settings'!$G$4:$G$13,D291)=0,"Invalid Category",IF(COUNTIF('Settings'!$H$4:$H$9,E291)=0,"Invalid Unit",IF(L291="","Missing Unit Cost",IF(M291="","Missing Opening Quantity",IF(N291="","Missing Reorder Point",IF(O291="","Missing Target Stock",IF(O291&lt;N291,"Target Below Reorder Point",IF(P291&lt;0,"Negative On-Hand Quantity","OK")))))))))))))</f>
        <v/>
      </c>
    </row>
    <row r="292">
      <c r="A292" s="23" t="n"/>
      <c r="B292" s="23" t="n"/>
      <c r="C292" s="23" t="n"/>
      <c r="D292" s="23" t="n"/>
      <c r="E292" s="23" t="n"/>
      <c r="F292" s="23" t="n"/>
      <c r="G292" s="23" t="n"/>
      <c r="H292" s="23" t="n"/>
      <c r="I292" s="23" t="n"/>
      <c r="J292" s="23" t="n"/>
      <c r="K292" s="24" t="n"/>
      <c r="L292" s="44" t="n"/>
      <c r="M292" s="45" t="n"/>
      <c r="N292" s="45" t="n"/>
      <c r="O292" s="45" t="n"/>
      <c r="P292" s="46">
        <f>IF(A292="","",IFERROR(M292+SUMIFS('Transactions'!$L$6:$L$505,'Transactions'!$C$6:$C$505,A292),""))</f>
        <v/>
      </c>
      <c r="Q292" s="47">
        <f>IF(A292="","",IFERROR(P292*L292,0))</f>
        <v/>
      </c>
      <c r="R292" s="19">
        <f>IF(A292="","",IF(B292&lt;&gt;"Active","Inactive",IF(P292&lt;=0,"Out of Stock",IF(P292&lt;=N292,"Reorder","OK"))))</f>
        <v/>
      </c>
      <c r="S292" s="46">
        <f>IF(A292="","",IF(B292&lt;&gt;"Active",0,IF(P292&lt;=N292,MAX(O292-P292,0),0)))</f>
        <v/>
      </c>
      <c r="T292" s="47">
        <f>IF(A292="","",IFERROR(S292*L292,0))</f>
        <v/>
      </c>
      <c r="U292" s="48">
        <f>IF(A292="","",IF(COUNTIFS('Transactions'!$C$6:$C$505,A292,'Transactions'!$A$6:$A$505,"&gt;0")=0,"",IFERROR(MAXIFS('Transactions'!$A$6:$A$505,'Transactions'!$C$6:$C$505,A292),"")))</f>
        <v/>
      </c>
      <c r="V292" s="30">
        <f>IF(A292="","",IF(AND(B292="Active",OR(R292="Reorder",R292="Out of Stock")),COUNTIFS($B$6:B292,"Active",$R$6:R292,"Reorder")+COUNTIFS($B$6:B292,"Active",$R$6:R292,"Out of Stock"),""))</f>
        <v/>
      </c>
      <c r="W292" s="19">
        <f>IF(COUNTA(A292:O292)=0,"",IF(A292="","Missing Part ID",IF(COUNTIF($A$6:$A$505,A292)&gt;1,"Duplicate Part ID",IF(COUNTIF('Settings'!$F$4:$F$5,B292)=0,"Invalid Status",IF(C292="","Missing Part Name",IF(COUNTIF('Settings'!$G$4:$G$13,D292)=0,"Invalid Category",IF(COUNTIF('Settings'!$H$4:$H$9,E292)=0,"Invalid Unit",IF(L292="","Missing Unit Cost",IF(M292="","Missing Opening Quantity",IF(N292="","Missing Reorder Point",IF(O292="","Missing Target Stock",IF(O292&lt;N292,"Target Below Reorder Point",IF(P292&lt;0,"Negative On-Hand Quantity","OK")))))))))))))</f>
        <v/>
      </c>
    </row>
    <row r="293">
      <c r="A293" s="23" t="n"/>
      <c r="B293" s="23" t="n"/>
      <c r="C293" s="23" t="n"/>
      <c r="D293" s="23" t="n"/>
      <c r="E293" s="23" t="n"/>
      <c r="F293" s="23" t="n"/>
      <c r="G293" s="23" t="n"/>
      <c r="H293" s="23" t="n"/>
      <c r="I293" s="23" t="n"/>
      <c r="J293" s="23" t="n"/>
      <c r="K293" s="24" t="n"/>
      <c r="L293" s="44" t="n"/>
      <c r="M293" s="45" t="n"/>
      <c r="N293" s="45" t="n"/>
      <c r="O293" s="45" t="n"/>
      <c r="P293" s="46">
        <f>IF(A293="","",IFERROR(M293+SUMIFS('Transactions'!$L$6:$L$505,'Transactions'!$C$6:$C$505,A293),""))</f>
        <v/>
      </c>
      <c r="Q293" s="47">
        <f>IF(A293="","",IFERROR(P293*L293,0))</f>
        <v/>
      </c>
      <c r="R293" s="19">
        <f>IF(A293="","",IF(B293&lt;&gt;"Active","Inactive",IF(P293&lt;=0,"Out of Stock",IF(P293&lt;=N293,"Reorder","OK"))))</f>
        <v/>
      </c>
      <c r="S293" s="46">
        <f>IF(A293="","",IF(B293&lt;&gt;"Active",0,IF(P293&lt;=N293,MAX(O293-P293,0),0)))</f>
        <v/>
      </c>
      <c r="T293" s="47">
        <f>IF(A293="","",IFERROR(S293*L293,0))</f>
        <v/>
      </c>
      <c r="U293" s="48">
        <f>IF(A293="","",IF(COUNTIFS('Transactions'!$C$6:$C$505,A293,'Transactions'!$A$6:$A$505,"&gt;0")=0,"",IFERROR(MAXIFS('Transactions'!$A$6:$A$505,'Transactions'!$C$6:$C$505,A293),"")))</f>
        <v/>
      </c>
      <c r="V293" s="30">
        <f>IF(A293="","",IF(AND(B293="Active",OR(R293="Reorder",R293="Out of Stock")),COUNTIFS($B$6:B293,"Active",$R$6:R293,"Reorder")+COUNTIFS($B$6:B293,"Active",$R$6:R293,"Out of Stock"),""))</f>
        <v/>
      </c>
      <c r="W293" s="19">
        <f>IF(COUNTA(A293:O293)=0,"",IF(A293="","Missing Part ID",IF(COUNTIF($A$6:$A$505,A293)&gt;1,"Duplicate Part ID",IF(COUNTIF('Settings'!$F$4:$F$5,B293)=0,"Invalid Status",IF(C293="","Missing Part Name",IF(COUNTIF('Settings'!$G$4:$G$13,D293)=0,"Invalid Category",IF(COUNTIF('Settings'!$H$4:$H$9,E293)=0,"Invalid Unit",IF(L293="","Missing Unit Cost",IF(M293="","Missing Opening Quantity",IF(N293="","Missing Reorder Point",IF(O293="","Missing Target Stock",IF(O293&lt;N293,"Target Below Reorder Point",IF(P293&lt;0,"Negative On-Hand Quantity","OK")))))))))))))</f>
        <v/>
      </c>
    </row>
    <row r="294">
      <c r="A294" s="23" t="n"/>
      <c r="B294" s="23" t="n"/>
      <c r="C294" s="23" t="n"/>
      <c r="D294" s="23" t="n"/>
      <c r="E294" s="23" t="n"/>
      <c r="F294" s="23" t="n"/>
      <c r="G294" s="23" t="n"/>
      <c r="H294" s="23" t="n"/>
      <c r="I294" s="23" t="n"/>
      <c r="J294" s="23" t="n"/>
      <c r="K294" s="24" t="n"/>
      <c r="L294" s="44" t="n"/>
      <c r="M294" s="45" t="n"/>
      <c r="N294" s="45" t="n"/>
      <c r="O294" s="45" t="n"/>
      <c r="P294" s="46">
        <f>IF(A294="","",IFERROR(M294+SUMIFS('Transactions'!$L$6:$L$505,'Transactions'!$C$6:$C$505,A294),""))</f>
        <v/>
      </c>
      <c r="Q294" s="47">
        <f>IF(A294="","",IFERROR(P294*L294,0))</f>
        <v/>
      </c>
      <c r="R294" s="19">
        <f>IF(A294="","",IF(B294&lt;&gt;"Active","Inactive",IF(P294&lt;=0,"Out of Stock",IF(P294&lt;=N294,"Reorder","OK"))))</f>
        <v/>
      </c>
      <c r="S294" s="46">
        <f>IF(A294="","",IF(B294&lt;&gt;"Active",0,IF(P294&lt;=N294,MAX(O294-P294,0),0)))</f>
        <v/>
      </c>
      <c r="T294" s="47">
        <f>IF(A294="","",IFERROR(S294*L294,0))</f>
        <v/>
      </c>
      <c r="U294" s="48">
        <f>IF(A294="","",IF(COUNTIFS('Transactions'!$C$6:$C$505,A294,'Transactions'!$A$6:$A$505,"&gt;0")=0,"",IFERROR(MAXIFS('Transactions'!$A$6:$A$505,'Transactions'!$C$6:$C$505,A294),"")))</f>
        <v/>
      </c>
      <c r="V294" s="30">
        <f>IF(A294="","",IF(AND(B294="Active",OR(R294="Reorder",R294="Out of Stock")),COUNTIFS($B$6:B294,"Active",$R$6:R294,"Reorder")+COUNTIFS($B$6:B294,"Active",$R$6:R294,"Out of Stock"),""))</f>
        <v/>
      </c>
      <c r="W294" s="19">
        <f>IF(COUNTA(A294:O294)=0,"",IF(A294="","Missing Part ID",IF(COUNTIF($A$6:$A$505,A294)&gt;1,"Duplicate Part ID",IF(COUNTIF('Settings'!$F$4:$F$5,B294)=0,"Invalid Status",IF(C294="","Missing Part Name",IF(COUNTIF('Settings'!$G$4:$G$13,D294)=0,"Invalid Category",IF(COUNTIF('Settings'!$H$4:$H$9,E294)=0,"Invalid Unit",IF(L294="","Missing Unit Cost",IF(M294="","Missing Opening Quantity",IF(N294="","Missing Reorder Point",IF(O294="","Missing Target Stock",IF(O294&lt;N294,"Target Below Reorder Point",IF(P294&lt;0,"Negative On-Hand Quantity","OK")))))))))))))</f>
        <v/>
      </c>
    </row>
    <row r="295">
      <c r="A295" s="23" t="n"/>
      <c r="B295" s="23" t="n"/>
      <c r="C295" s="23" t="n"/>
      <c r="D295" s="23" t="n"/>
      <c r="E295" s="23" t="n"/>
      <c r="F295" s="23" t="n"/>
      <c r="G295" s="23" t="n"/>
      <c r="H295" s="23" t="n"/>
      <c r="I295" s="23" t="n"/>
      <c r="J295" s="23" t="n"/>
      <c r="K295" s="24" t="n"/>
      <c r="L295" s="44" t="n"/>
      <c r="M295" s="45" t="n"/>
      <c r="N295" s="45" t="n"/>
      <c r="O295" s="45" t="n"/>
      <c r="P295" s="46">
        <f>IF(A295="","",IFERROR(M295+SUMIFS('Transactions'!$L$6:$L$505,'Transactions'!$C$6:$C$505,A295),""))</f>
        <v/>
      </c>
      <c r="Q295" s="47">
        <f>IF(A295="","",IFERROR(P295*L295,0))</f>
        <v/>
      </c>
      <c r="R295" s="19">
        <f>IF(A295="","",IF(B295&lt;&gt;"Active","Inactive",IF(P295&lt;=0,"Out of Stock",IF(P295&lt;=N295,"Reorder","OK"))))</f>
        <v/>
      </c>
      <c r="S295" s="46">
        <f>IF(A295="","",IF(B295&lt;&gt;"Active",0,IF(P295&lt;=N295,MAX(O295-P295,0),0)))</f>
        <v/>
      </c>
      <c r="T295" s="47">
        <f>IF(A295="","",IFERROR(S295*L295,0))</f>
        <v/>
      </c>
      <c r="U295" s="48">
        <f>IF(A295="","",IF(COUNTIFS('Transactions'!$C$6:$C$505,A295,'Transactions'!$A$6:$A$505,"&gt;0")=0,"",IFERROR(MAXIFS('Transactions'!$A$6:$A$505,'Transactions'!$C$6:$C$505,A295),"")))</f>
        <v/>
      </c>
      <c r="V295" s="30">
        <f>IF(A295="","",IF(AND(B295="Active",OR(R295="Reorder",R295="Out of Stock")),COUNTIFS($B$6:B295,"Active",$R$6:R295,"Reorder")+COUNTIFS($B$6:B295,"Active",$R$6:R295,"Out of Stock"),""))</f>
        <v/>
      </c>
      <c r="W295" s="19">
        <f>IF(COUNTA(A295:O295)=0,"",IF(A295="","Missing Part ID",IF(COUNTIF($A$6:$A$505,A295)&gt;1,"Duplicate Part ID",IF(COUNTIF('Settings'!$F$4:$F$5,B295)=0,"Invalid Status",IF(C295="","Missing Part Name",IF(COUNTIF('Settings'!$G$4:$G$13,D295)=0,"Invalid Category",IF(COUNTIF('Settings'!$H$4:$H$9,E295)=0,"Invalid Unit",IF(L295="","Missing Unit Cost",IF(M295="","Missing Opening Quantity",IF(N295="","Missing Reorder Point",IF(O295="","Missing Target Stock",IF(O295&lt;N295,"Target Below Reorder Point",IF(P295&lt;0,"Negative On-Hand Quantity","OK")))))))))))))</f>
        <v/>
      </c>
    </row>
    <row r="296">
      <c r="A296" s="23" t="n"/>
      <c r="B296" s="23" t="n"/>
      <c r="C296" s="23" t="n"/>
      <c r="D296" s="23" t="n"/>
      <c r="E296" s="23" t="n"/>
      <c r="F296" s="23" t="n"/>
      <c r="G296" s="23" t="n"/>
      <c r="H296" s="23" t="n"/>
      <c r="I296" s="23" t="n"/>
      <c r="J296" s="23" t="n"/>
      <c r="K296" s="24" t="n"/>
      <c r="L296" s="44" t="n"/>
      <c r="M296" s="45" t="n"/>
      <c r="N296" s="45" t="n"/>
      <c r="O296" s="45" t="n"/>
      <c r="P296" s="46">
        <f>IF(A296="","",IFERROR(M296+SUMIFS('Transactions'!$L$6:$L$505,'Transactions'!$C$6:$C$505,A296),""))</f>
        <v/>
      </c>
      <c r="Q296" s="47">
        <f>IF(A296="","",IFERROR(P296*L296,0))</f>
        <v/>
      </c>
      <c r="R296" s="19">
        <f>IF(A296="","",IF(B296&lt;&gt;"Active","Inactive",IF(P296&lt;=0,"Out of Stock",IF(P296&lt;=N296,"Reorder","OK"))))</f>
        <v/>
      </c>
      <c r="S296" s="46">
        <f>IF(A296="","",IF(B296&lt;&gt;"Active",0,IF(P296&lt;=N296,MAX(O296-P296,0),0)))</f>
        <v/>
      </c>
      <c r="T296" s="47">
        <f>IF(A296="","",IFERROR(S296*L296,0))</f>
        <v/>
      </c>
      <c r="U296" s="48">
        <f>IF(A296="","",IF(COUNTIFS('Transactions'!$C$6:$C$505,A296,'Transactions'!$A$6:$A$505,"&gt;0")=0,"",IFERROR(MAXIFS('Transactions'!$A$6:$A$505,'Transactions'!$C$6:$C$505,A296),"")))</f>
        <v/>
      </c>
      <c r="V296" s="30">
        <f>IF(A296="","",IF(AND(B296="Active",OR(R296="Reorder",R296="Out of Stock")),COUNTIFS($B$6:B296,"Active",$R$6:R296,"Reorder")+COUNTIFS($B$6:B296,"Active",$R$6:R296,"Out of Stock"),""))</f>
        <v/>
      </c>
      <c r="W296" s="19">
        <f>IF(COUNTA(A296:O296)=0,"",IF(A296="","Missing Part ID",IF(COUNTIF($A$6:$A$505,A296)&gt;1,"Duplicate Part ID",IF(COUNTIF('Settings'!$F$4:$F$5,B296)=0,"Invalid Status",IF(C296="","Missing Part Name",IF(COUNTIF('Settings'!$G$4:$G$13,D296)=0,"Invalid Category",IF(COUNTIF('Settings'!$H$4:$H$9,E296)=0,"Invalid Unit",IF(L296="","Missing Unit Cost",IF(M296="","Missing Opening Quantity",IF(N296="","Missing Reorder Point",IF(O296="","Missing Target Stock",IF(O296&lt;N296,"Target Below Reorder Point",IF(P296&lt;0,"Negative On-Hand Quantity","OK")))))))))))))</f>
        <v/>
      </c>
    </row>
    <row r="297">
      <c r="A297" s="23" t="n"/>
      <c r="B297" s="23" t="n"/>
      <c r="C297" s="23" t="n"/>
      <c r="D297" s="23" t="n"/>
      <c r="E297" s="23" t="n"/>
      <c r="F297" s="23" t="n"/>
      <c r="G297" s="23" t="n"/>
      <c r="H297" s="23" t="n"/>
      <c r="I297" s="23" t="n"/>
      <c r="J297" s="23" t="n"/>
      <c r="K297" s="24" t="n"/>
      <c r="L297" s="44" t="n"/>
      <c r="M297" s="45" t="n"/>
      <c r="N297" s="45" t="n"/>
      <c r="O297" s="45" t="n"/>
      <c r="P297" s="46">
        <f>IF(A297="","",IFERROR(M297+SUMIFS('Transactions'!$L$6:$L$505,'Transactions'!$C$6:$C$505,A297),""))</f>
        <v/>
      </c>
      <c r="Q297" s="47">
        <f>IF(A297="","",IFERROR(P297*L297,0))</f>
        <v/>
      </c>
      <c r="R297" s="19">
        <f>IF(A297="","",IF(B297&lt;&gt;"Active","Inactive",IF(P297&lt;=0,"Out of Stock",IF(P297&lt;=N297,"Reorder","OK"))))</f>
        <v/>
      </c>
      <c r="S297" s="46">
        <f>IF(A297="","",IF(B297&lt;&gt;"Active",0,IF(P297&lt;=N297,MAX(O297-P297,0),0)))</f>
        <v/>
      </c>
      <c r="T297" s="47">
        <f>IF(A297="","",IFERROR(S297*L297,0))</f>
        <v/>
      </c>
      <c r="U297" s="48">
        <f>IF(A297="","",IF(COUNTIFS('Transactions'!$C$6:$C$505,A297,'Transactions'!$A$6:$A$505,"&gt;0")=0,"",IFERROR(MAXIFS('Transactions'!$A$6:$A$505,'Transactions'!$C$6:$C$505,A297),"")))</f>
        <v/>
      </c>
      <c r="V297" s="30">
        <f>IF(A297="","",IF(AND(B297="Active",OR(R297="Reorder",R297="Out of Stock")),COUNTIFS($B$6:B297,"Active",$R$6:R297,"Reorder")+COUNTIFS($B$6:B297,"Active",$R$6:R297,"Out of Stock"),""))</f>
        <v/>
      </c>
      <c r="W297" s="19">
        <f>IF(COUNTA(A297:O297)=0,"",IF(A297="","Missing Part ID",IF(COUNTIF($A$6:$A$505,A297)&gt;1,"Duplicate Part ID",IF(COUNTIF('Settings'!$F$4:$F$5,B297)=0,"Invalid Status",IF(C297="","Missing Part Name",IF(COUNTIF('Settings'!$G$4:$G$13,D297)=0,"Invalid Category",IF(COUNTIF('Settings'!$H$4:$H$9,E297)=0,"Invalid Unit",IF(L297="","Missing Unit Cost",IF(M297="","Missing Opening Quantity",IF(N297="","Missing Reorder Point",IF(O297="","Missing Target Stock",IF(O297&lt;N297,"Target Below Reorder Point",IF(P297&lt;0,"Negative On-Hand Quantity","OK")))))))))))))</f>
        <v/>
      </c>
    </row>
    <row r="298">
      <c r="A298" s="23" t="n"/>
      <c r="B298" s="23" t="n"/>
      <c r="C298" s="23" t="n"/>
      <c r="D298" s="23" t="n"/>
      <c r="E298" s="23" t="n"/>
      <c r="F298" s="23" t="n"/>
      <c r="G298" s="23" t="n"/>
      <c r="H298" s="23" t="n"/>
      <c r="I298" s="23" t="n"/>
      <c r="J298" s="23" t="n"/>
      <c r="K298" s="24" t="n"/>
      <c r="L298" s="44" t="n"/>
      <c r="M298" s="45" t="n"/>
      <c r="N298" s="45" t="n"/>
      <c r="O298" s="45" t="n"/>
      <c r="P298" s="46">
        <f>IF(A298="","",IFERROR(M298+SUMIFS('Transactions'!$L$6:$L$505,'Transactions'!$C$6:$C$505,A298),""))</f>
        <v/>
      </c>
      <c r="Q298" s="47">
        <f>IF(A298="","",IFERROR(P298*L298,0))</f>
        <v/>
      </c>
      <c r="R298" s="19">
        <f>IF(A298="","",IF(B298&lt;&gt;"Active","Inactive",IF(P298&lt;=0,"Out of Stock",IF(P298&lt;=N298,"Reorder","OK"))))</f>
        <v/>
      </c>
      <c r="S298" s="46">
        <f>IF(A298="","",IF(B298&lt;&gt;"Active",0,IF(P298&lt;=N298,MAX(O298-P298,0),0)))</f>
        <v/>
      </c>
      <c r="T298" s="47">
        <f>IF(A298="","",IFERROR(S298*L298,0))</f>
        <v/>
      </c>
      <c r="U298" s="48">
        <f>IF(A298="","",IF(COUNTIFS('Transactions'!$C$6:$C$505,A298,'Transactions'!$A$6:$A$505,"&gt;0")=0,"",IFERROR(MAXIFS('Transactions'!$A$6:$A$505,'Transactions'!$C$6:$C$505,A298),"")))</f>
        <v/>
      </c>
      <c r="V298" s="30">
        <f>IF(A298="","",IF(AND(B298="Active",OR(R298="Reorder",R298="Out of Stock")),COUNTIFS($B$6:B298,"Active",$R$6:R298,"Reorder")+COUNTIFS($B$6:B298,"Active",$R$6:R298,"Out of Stock"),""))</f>
        <v/>
      </c>
      <c r="W298" s="19">
        <f>IF(COUNTA(A298:O298)=0,"",IF(A298="","Missing Part ID",IF(COUNTIF($A$6:$A$505,A298)&gt;1,"Duplicate Part ID",IF(COUNTIF('Settings'!$F$4:$F$5,B298)=0,"Invalid Status",IF(C298="","Missing Part Name",IF(COUNTIF('Settings'!$G$4:$G$13,D298)=0,"Invalid Category",IF(COUNTIF('Settings'!$H$4:$H$9,E298)=0,"Invalid Unit",IF(L298="","Missing Unit Cost",IF(M298="","Missing Opening Quantity",IF(N298="","Missing Reorder Point",IF(O298="","Missing Target Stock",IF(O298&lt;N298,"Target Below Reorder Point",IF(P298&lt;0,"Negative On-Hand Quantity","OK")))))))))))))</f>
        <v/>
      </c>
    </row>
    <row r="299">
      <c r="A299" s="23" t="n"/>
      <c r="B299" s="23" t="n"/>
      <c r="C299" s="23" t="n"/>
      <c r="D299" s="23" t="n"/>
      <c r="E299" s="23" t="n"/>
      <c r="F299" s="23" t="n"/>
      <c r="G299" s="23" t="n"/>
      <c r="H299" s="23" t="n"/>
      <c r="I299" s="23" t="n"/>
      <c r="J299" s="23" t="n"/>
      <c r="K299" s="24" t="n"/>
      <c r="L299" s="44" t="n"/>
      <c r="M299" s="45" t="n"/>
      <c r="N299" s="45" t="n"/>
      <c r="O299" s="45" t="n"/>
      <c r="P299" s="46">
        <f>IF(A299="","",IFERROR(M299+SUMIFS('Transactions'!$L$6:$L$505,'Transactions'!$C$6:$C$505,A299),""))</f>
        <v/>
      </c>
      <c r="Q299" s="47">
        <f>IF(A299="","",IFERROR(P299*L299,0))</f>
        <v/>
      </c>
      <c r="R299" s="19">
        <f>IF(A299="","",IF(B299&lt;&gt;"Active","Inactive",IF(P299&lt;=0,"Out of Stock",IF(P299&lt;=N299,"Reorder","OK"))))</f>
        <v/>
      </c>
      <c r="S299" s="46">
        <f>IF(A299="","",IF(B299&lt;&gt;"Active",0,IF(P299&lt;=N299,MAX(O299-P299,0),0)))</f>
        <v/>
      </c>
      <c r="T299" s="47">
        <f>IF(A299="","",IFERROR(S299*L299,0))</f>
        <v/>
      </c>
      <c r="U299" s="48">
        <f>IF(A299="","",IF(COUNTIFS('Transactions'!$C$6:$C$505,A299,'Transactions'!$A$6:$A$505,"&gt;0")=0,"",IFERROR(MAXIFS('Transactions'!$A$6:$A$505,'Transactions'!$C$6:$C$505,A299),"")))</f>
        <v/>
      </c>
      <c r="V299" s="30">
        <f>IF(A299="","",IF(AND(B299="Active",OR(R299="Reorder",R299="Out of Stock")),COUNTIFS($B$6:B299,"Active",$R$6:R299,"Reorder")+COUNTIFS($B$6:B299,"Active",$R$6:R299,"Out of Stock"),""))</f>
        <v/>
      </c>
      <c r="W299" s="19">
        <f>IF(COUNTA(A299:O299)=0,"",IF(A299="","Missing Part ID",IF(COUNTIF($A$6:$A$505,A299)&gt;1,"Duplicate Part ID",IF(COUNTIF('Settings'!$F$4:$F$5,B299)=0,"Invalid Status",IF(C299="","Missing Part Name",IF(COUNTIF('Settings'!$G$4:$G$13,D299)=0,"Invalid Category",IF(COUNTIF('Settings'!$H$4:$H$9,E299)=0,"Invalid Unit",IF(L299="","Missing Unit Cost",IF(M299="","Missing Opening Quantity",IF(N299="","Missing Reorder Point",IF(O299="","Missing Target Stock",IF(O299&lt;N299,"Target Below Reorder Point",IF(P299&lt;0,"Negative On-Hand Quantity","OK")))))))))))))</f>
        <v/>
      </c>
    </row>
    <row r="300">
      <c r="A300" s="23" t="n"/>
      <c r="B300" s="23" t="n"/>
      <c r="C300" s="23" t="n"/>
      <c r="D300" s="23" t="n"/>
      <c r="E300" s="23" t="n"/>
      <c r="F300" s="23" t="n"/>
      <c r="G300" s="23" t="n"/>
      <c r="H300" s="23" t="n"/>
      <c r="I300" s="23" t="n"/>
      <c r="J300" s="23" t="n"/>
      <c r="K300" s="24" t="n"/>
      <c r="L300" s="44" t="n"/>
      <c r="M300" s="45" t="n"/>
      <c r="N300" s="45" t="n"/>
      <c r="O300" s="45" t="n"/>
      <c r="P300" s="46">
        <f>IF(A300="","",IFERROR(M300+SUMIFS('Transactions'!$L$6:$L$505,'Transactions'!$C$6:$C$505,A300),""))</f>
        <v/>
      </c>
      <c r="Q300" s="47">
        <f>IF(A300="","",IFERROR(P300*L300,0))</f>
        <v/>
      </c>
      <c r="R300" s="19">
        <f>IF(A300="","",IF(B300&lt;&gt;"Active","Inactive",IF(P300&lt;=0,"Out of Stock",IF(P300&lt;=N300,"Reorder","OK"))))</f>
        <v/>
      </c>
      <c r="S300" s="46">
        <f>IF(A300="","",IF(B300&lt;&gt;"Active",0,IF(P300&lt;=N300,MAX(O300-P300,0),0)))</f>
        <v/>
      </c>
      <c r="T300" s="47">
        <f>IF(A300="","",IFERROR(S300*L300,0))</f>
        <v/>
      </c>
      <c r="U300" s="48">
        <f>IF(A300="","",IF(COUNTIFS('Transactions'!$C$6:$C$505,A300,'Transactions'!$A$6:$A$505,"&gt;0")=0,"",IFERROR(MAXIFS('Transactions'!$A$6:$A$505,'Transactions'!$C$6:$C$505,A300),"")))</f>
        <v/>
      </c>
      <c r="V300" s="30">
        <f>IF(A300="","",IF(AND(B300="Active",OR(R300="Reorder",R300="Out of Stock")),COUNTIFS($B$6:B300,"Active",$R$6:R300,"Reorder")+COUNTIFS($B$6:B300,"Active",$R$6:R300,"Out of Stock"),""))</f>
        <v/>
      </c>
      <c r="W300" s="19">
        <f>IF(COUNTA(A300:O300)=0,"",IF(A300="","Missing Part ID",IF(COUNTIF($A$6:$A$505,A300)&gt;1,"Duplicate Part ID",IF(COUNTIF('Settings'!$F$4:$F$5,B300)=0,"Invalid Status",IF(C300="","Missing Part Name",IF(COUNTIF('Settings'!$G$4:$G$13,D300)=0,"Invalid Category",IF(COUNTIF('Settings'!$H$4:$H$9,E300)=0,"Invalid Unit",IF(L300="","Missing Unit Cost",IF(M300="","Missing Opening Quantity",IF(N300="","Missing Reorder Point",IF(O300="","Missing Target Stock",IF(O300&lt;N300,"Target Below Reorder Point",IF(P300&lt;0,"Negative On-Hand Quantity","OK")))))))))))))</f>
        <v/>
      </c>
    </row>
    <row r="301">
      <c r="A301" s="23" t="n"/>
      <c r="B301" s="23" t="n"/>
      <c r="C301" s="23" t="n"/>
      <c r="D301" s="23" t="n"/>
      <c r="E301" s="23" t="n"/>
      <c r="F301" s="23" t="n"/>
      <c r="G301" s="23" t="n"/>
      <c r="H301" s="23" t="n"/>
      <c r="I301" s="23" t="n"/>
      <c r="J301" s="23" t="n"/>
      <c r="K301" s="24" t="n"/>
      <c r="L301" s="44" t="n"/>
      <c r="M301" s="45" t="n"/>
      <c r="N301" s="45" t="n"/>
      <c r="O301" s="45" t="n"/>
      <c r="P301" s="46">
        <f>IF(A301="","",IFERROR(M301+SUMIFS('Transactions'!$L$6:$L$505,'Transactions'!$C$6:$C$505,A301),""))</f>
        <v/>
      </c>
      <c r="Q301" s="47">
        <f>IF(A301="","",IFERROR(P301*L301,0))</f>
        <v/>
      </c>
      <c r="R301" s="19">
        <f>IF(A301="","",IF(B301&lt;&gt;"Active","Inactive",IF(P301&lt;=0,"Out of Stock",IF(P301&lt;=N301,"Reorder","OK"))))</f>
        <v/>
      </c>
      <c r="S301" s="46">
        <f>IF(A301="","",IF(B301&lt;&gt;"Active",0,IF(P301&lt;=N301,MAX(O301-P301,0),0)))</f>
        <v/>
      </c>
      <c r="T301" s="47">
        <f>IF(A301="","",IFERROR(S301*L301,0))</f>
        <v/>
      </c>
      <c r="U301" s="48">
        <f>IF(A301="","",IF(COUNTIFS('Transactions'!$C$6:$C$505,A301,'Transactions'!$A$6:$A$505,"&gt;0")=0,"",IFERROR(MAXIFS('Transactions'!$A$6:$A$505,'Transactions'!$C$6:$C$505,A301),"")))</f>
        <v/>
      </c>
      <c r="V301" s="30">
        <f>IF(A301="","",IF(AND(B301="Active",OR(R301="Reorder",R301="Out of Stock")),COUNTIFS($B$6:B301,"Active",$R$6:R301,"Reorder")+COUNTIFS($B$6:B301,"Active",$R$6:R301,"Out of Stock"),""))</f>
        <v/>
      </c>
      <c r="W301" s="19">
        <f>IF(COUNTA(A301:O301)=0,"",IF(A301="","Missing Part ID",IF(COUNTIF($A$6:$A$505,A301)&gt;1,"Duplicate Part ID",IF(COUNTIF('Settings'!$F$4:$F$5,B301)=0,"Invalid Status",IF(C301="","Missing Part Name",IF(COUNTIF('Settings'!$G$4:$G$13,D301)=0,"Invalid Category",IF(COUNTIF('Settings'!$H$4:$H$9,E301)=0,"Invalid Unit",IF(L301="","Missing Unit Cost",IF(M301="","Missing Opening Quantity",IF(N301="","Missing Reorder Point",IF(O301="","Missing Target Stock",IF(O301&lt;N301,"Target Below Reorder Point",IF(P301&lt;0,"Negative On-Hand Quantity","OK")))))))))))))</f>
        <v/>
      </c>
    </row>
    <row r="302">
      <c r="A302" s="23" t="n"/>
      <c r="B302" s="23" t="n"/>
      <c r="C302" s="23" t="n"/>
      <c r="D302" s="23" t="n"/>
      <c r="E302" s="23" t="n"/>
      <c r="F302" s="23" t="n"/>
      <c r="G302" s="23" t="n"/>
      <c r="H302" s="23" t="n"/>
      <c r="I302" s="23" t="n"/>
      <c r="J302" s="23" t="n"/>
      <c r="K302" s="24" t="n"/>
      <c r="L302" s="44" t="n"/>
      <c r="M302" s="45" t="n"/>
      <c r="N302" s="45" t="n"/>
      <c r="O302" s="45" t="n"/>
      <c r="P302" s="46">
        <f>IF(A302="","",IFERROR(M302+SUMIFS('Transactions'!$L$6:$L$505,'Transactions'!$C$6:$C$505,A302),""))</f>
        <v/>
      </c>
      <c r="Q302" s="47">
        <f>IF(A302="","",IFERROR(P302*L302,0))</f>
        <v/>
      </c>
      <c r="R302" s="19">
        <f>IF(A302="","",IF(B302&lt;&gt;"Active","Inactive",IF(P302&lt;=0,"Out of Stock",IF(P302&lt;=N302,"Reorder","OK"))))</f>
        <v/>
      </c>
      <c r="S302" s="46">
        <f>IF(A302="","",IF(B302&lt;&gt;"Active",0,IF(P302&lt;=N302,MAX(O302-P302,0),0)))</f>
        <v/>
      </c>
      <c r="T302" s="47">
        <f>IF(A302="","",IFERROR(S302*L302,0))</f>
        <v/>
      </c>
      <c r="U302" s="48">
        <f>IF(A302="","",IF(COUNTIFS('Transactions'!$C$6:$C$505,A302,'Transactions'!$A$6:$A$505,"&gt;0")=0,"",IFERROR(MAXIFS('Transactions'!$A$6:$A$505,'Transactions'!$C$6:$C$505,A302),"")))</f>
        <v/>
      </c>
      <c r="V302" s="30">
        <f>IF(A302="","",IF(AND(B302="Active",OR(R302="Reorder",R302="Out of Stock")),COUNTIFS($B$6:B302,"Active",$R$6:R302,"Reorder")+COUNTIFS($B$6:B302,"Active",$R$6:R302,"Out of Stock"),""))</f>
        <v/>
      </c>
      <c r="W302" s="19">
        <f>IF(COUNTA(A302:O302)=0,"",IF(A302="","Missing Part ID",IF(COUNTIF($A$6:$A$505,A302)&gt;1,"Duplicate Part ID",IF(COUNTIF('Settings'!$F$4:$F$5,B302)=0,"Invalid Status",IF(C302="","Missing Part Name",IF(COUNTIF('Settings'!$G$4:$G$13,D302)=0,"Invalid Category",IF(COUNTIF('Settings'!$H$4:$H$9,E302)=0,"Invalid Unit",IF(L302="","Missing Unit Cost",IF(M302="","Missing Opening Quantity",IF(N302="","Missing Reorder Point",IF(O302="","Missing Target Stock",IF(O302&lt;N302,"Target Below Reorder Point",IF(P302&lt;0,"Negative On-Hand Quantity","OK")))))))))))))</f>
        <v/>
      </c>
    </row>
    <row r="303">
      <c r="A303" s="23" t="n"/>
      <c r="B303" s="23" t="n"/>
      <c r="C303" s="23" t="n"/>
      <c r="D303" s="23" t="n"/>
      <c r="E303" s="23" t="n"/>
      <c r="F303" s="23" t="n"/>
      <c r="G303" s="23" t="n"/>
      <c r="H303" s="23" t="n"/>
      <c r="I303" s="23" t="n"/>
      <c r="J303" s="23" t="n"/>
      <c r="K303" s="24" t="n"/>
      <c r="L303" s="44" t="n"/>
      <c r="M303" s="45" t="n"/>
      <c r="N303" s="45" t="n"/>
      <c r="O303" s="45" t="n"/>
      <c r="P303" s="46">
        <f>IF(A303="","",IFERROR(M303+SUMIFS('Transactions'!$L$6:$L$505,'Transactions'!$C$6:$C$505,A303),""))</f>
        <v/>
      </c>
      <c r="Q303" s="47">
        <f>IF(A303="","",IFERROR(P303*L303,0))</f>
        <v/>
      </c>
      <c r="R303" s="19">
        <f>IF(A303="","",IF(B303&lt;&gt;"Active","Inactive",IF(P303&lt;=0,"Out of Stock",IF(P303&lt;=N303,"Reorder","OK"))))</f>
        <v/>
      </c>
      <c r="S303" s="46">
        <f>IF(A303="","",IF(B303&lt;&gt;"Active",0,IF(P303&lt;=N303,MAX(O303-P303,0),0)))</f>
        <v/>
      </c>
      <c r="T303" s="47">
        <f>IF(A303="","",IFERROR(S303*L303,0))</f>
        <v/>
      </c>
      <c r="U303" s="48">
        <f>IF(A303="","",IF(COUNTIFS('Transactions'!$C$6:$C$505,A303,'Transactions'!$A$6:$A$505,"&gt;0")=0,"",IFERROR(MAXIFS('Transactions'!$A$6:$A$505,'Transactions'!$C$6:$C$505,A303),"")))</f>
        <v/>
      </c>
      <c r="V303" s="30">
        <f>IF(A303="","",IF(AND(B303="Active",OR(R303="Reorder",R303="Out of Stock")),COUNTIFS($B$6:B303,"Active",$R$6:R303,"Reorder")+COUNTIFS($B$6:B303,"Active",$R$6:R303,"Out of Stock"),""))</f>
        <v/>
      </c>
      <c r="W303" s="19">
        <f>IF(COUNTA(A303:O303)=0,"",IF(A303="","Missing Part ID",IF(COUNTIF($A$6:$A$505,A303)&gt;1,"Duplicate Part ID",IF(COUNTIF('Settings'!$F$4:$F$5,B303)=0,"Invalid Status",IF(C303="","Missing Part Name",IF(COUNTIF('Settings'!$G$4:$G$13,D303)=0,"Invalid Category",IF(COUNTIF('Settings'!$H$4:$H$9,E303)=0,"Invalid Unit",IF(L303="","Missing Unit Cost",IF(M303="","Missing Opening Quantity",IF(N303="","Missing Reorder Point",IF(O303="","Missing Target Stock",IF(O303&lt;N303,"Target Below Reorder Point",IF(P303&lt;0,"Negative On-Hand Quantity","OK")))))))))))))</f>
        <v/>
      </c>
    </row>
    <row r="304">
      <c r="A304" s="23" t="n"/>
      <c r="B304" s="23" t="n"/>
      <c r="C304" s="23" t="n"/>
      <c r="D304" s="23" t="n"/>
      <c r="E304" s="23" t="n"/>
      <c r="F304" s="23" t="n"/>
      <c r="G304" s="23" t="n"/>
      <c r="H304" s="23" t="n"/>
      <c r="I304" s="23" t="n"/>
      <c r="J304" s="23" t="n"/>
      <c r="K304" s="24" t="n"/>
      <c r="L304" s="44" t="n"/>
      <c r="M304" s="45" t="n"/>
      <c r="N304" s="45" t="n"/>
      <c r="O304" s="45" t="n"/>
      <c r="P304" s="46">
        <f>IF(A304="","",IFERROR(M304+SUMIFS('Transactions'!$L$6:$L$505,'Transactions'!$C$6:$C$505,A304),""))</f>
        <v/>
      </c>
      <c r="Q304" s="47">
        <f>IF(A304="","",IFERROR(P304*L304,0))</f>
        <v/>
      </c>
      <c r="R304" s="19">
        <f>IF(A304="","",IF(B304&lt;&gt;"Active","Inactive",IF(P304&lt;=0,"Out of Stock",IF(P304&lt;=N304,"Reorder","OK"))))</f>
        <v/>
      </c>
      <c r="S304" s="46">
        <f>IF(A304="","",IF(B304&lt;&gt;"Active",0,IF(P304&lt;=N304,MAX(O304-P304,0),0)))</f>
        <v/>
      </c>
      <c r="T304" s="47">
        <f>IF(A304="","",IFERROR(S304*L304,0))</f>
        <v/>
      </c>
      <c r="U304" s="48">
        <f>IF(A304="","",IF(COUNTIFS('Transactions'!$C$6:$C$505,A304,'Transactions'!$A$6:$A$505,"&gt;0")=0,"",IFERROR(MAXIFS('Transactions'!$A$6:$A$505,'Transactions'!$C$6:$C$505,A304),"")))</f>
        <v/>
      </c>
      <c r="V304" s="30">
        <f>IF(A304="","",IF(AND(B304="Active",OR(R304="Reorder",R304="Out of Stock")),COUNTIFS($B$6:B304,"Active",$R$6:R304,"Reorder")+COUNTIFS($B$6:B304,"Active",$R$6:R304,"Out of Stock"),""))</f>
        <v/>
      </c>
      <c r="W304" s="19">
        <f>IF(COUNTA(A304:O304)=0,"",IF(A304="","Missing Part ID",IF(COUNTIF($A$6:$A$505,A304)&gt;1,"Duplicate Part ID",IF(COUNTIF('Settings'!$F$4:$F$5,B304)=0,"Invalid Status",IF(C304="","Missing Part Name",IF(COUNTIF('Settings'!$G$4:$G$13,D304)=0,"Invalid Category",IF(COUNTIF('Settings'!$H$4:$H$9,E304)=0,"Invalid Unit",IF(L304="","Missing Unit Cost",IF(M304="","Missing Opening Quantity",IF(N304="","Missing Reorder Point",IF(O304="","Missing Target Stock",IF(O304&lt;N304,"Target Below Reorder Point",IF(P304&lt;0,"Negative On-Hand Quantity","OK")))))))))))))</f>
        <v/>
      </c>
    </row>
    <row r="305">
      <c r="A305" s="23" t="n"/>
      <c r="B305" s="23" t="n"/>
      <c r="C305" s="23" t="n"/>
      <c r="D305" s="23" t="n"/>
      <c r="E305" s="23" t="n"/>
      <c r="F305" s="23" t="n"/>
      <c r="G305" s="23" t="n"/>
      <c r="H305" s="23" t="n"/>
      <c r="I305" s="23" t="n"/>
      <c r="J305" s="23" t="n"/>
      <c r="K305" s="24" t="n"/>
      <c r="L305" s="44" t="n"/>
      <c r="M305" s="45" t="n"/>
      <c r="N305" s="45" t="n"/>
      <c r="O305" s="45" t="n"/>
      <c r="P305" s="46">
        <f>IF(A305="","",IFERROR(M305+SUMIFS('Transactions'!$L$6:$L$505,'Transactions'!$C$6:$C$505,A305),""))</f>
        <v/>
      </c>
      <c r="Q305" s="47">
        <f>IF(A305="","",IFERROR(P305*L305,0))</f>
        <v/>
      </c>
      <c r="R305" s="19">
        <f>IF(A305="","",IF(B305&lt;&gt;"Active","Inactive",IF(P305&lt;=0,"Out of Stock",IF(P305&lt;=N305,"Reorder","OK"))))</f>
        <v/>
      </c>
      <c r="S305" s="46">
        <f>IF(A305="","",IF(B305&lt;&gt;"Active",0,IF(P305&lt;=N305,MAX(O305-P305,0),0)))</f>
        <v/>
      </c>
      <c r="T305" s="47">
        <f>IF(A305="","",IFERROR(S305*L305,0))</f>
        <v/>
      </c>
      <c r="U305" s="48">
        <f>IF(A305="","",IF(COUNTIFS('Transactions'!$C$6:$C$505,A305,'Transactions'!$A$6:$A$505,"&gt;0")=0,"",IFERROR(MAXIFS('Transactions'!$A$6:$A$505,'Transactions'!$C$6:$C$505,A305),"")))</f>
        <v/>
      </c>
      <c r="V305" s="30">
        <f>IF(A305="","",IF(AND(B305="Active",OR(R305="Reorder",R305="Out of Stock")),COUNTIFS($B$6:B305,"Active",$R$6:R305,"Reorder")+COUNTIFS($B$6:B305,"Active",$R$6:R305,"Out of Stock"),""))</f>
        <v/>
      </c>
      <c r="W305" s="19">
        <f>IF(COUNTA(A305:O305)=0,"",IF(A305="","Missing Part ID",IF(COUNTIF($A$6:$A$505,A305)&gt;1,"Duplicate Part ID",IF(COUNTIF('Settings'!$F$4:$F$5,B305)=0,"Invalid Status",IF(C305="","Missing Part Name",IF(COUNTIF('Settings'!$G$4:$G$13,D305)=0,"Invalid Category",IF(COUNTIF('Settings'!$H$4:$H$9,E305)=0,"Invalid Unit",IF(L305="","Missing Unit Cost",IF(M305="","Missing Opening Quantity",IF(N305="","Missing Reorder Point",IF(O305="","Missing Target Stock",IF(O305&lt;N305,"Target Below Reorder Point",IF(P305&lt;0,"Negative On-Hand Quantity","OK")))))))))))))</f>
        <v/>
      </c>
    </row>
    <row r="306">
      <c r="A306" s="23" t="n"/>
      <c r="B306" s="23" t="n"/>
      <c r="C306" s="23" t="n"/>
      <c r="D306" s="23" t="n"/>
      <c r="E306" s="23" t="n"/>
      <c r="F306" s="23" t="n"/>
      <c r="G306" s="23" t="n"/>
      <c r="H306" s="23" t="n"/>
      <c r="I306" s="23" t="n"/>
      <c r="J306" s="23" t="n"/>
      <c r="K306" s="24" t="n"/>
      <c r="L306" s="44" t="n"/>
      <c r="M306" s="45" t="n"/>
      <c r="N306" s="45" t="n"/>
      <c r="O306" s="45" t="n"/>
      <c r="P306" s="46">
        <f>IF(A306="","",IFERROR(M306+SUMIFS('Transactions'!$L$6:$L$505,'Transactions'!$C$6:$C$505,A306),""))</f>
        <v/>
      </c>
      <c r="Q306" s="47">
        <f>IF(A306="","",IFERROR(P306*L306,0))</f>
        <v/>
      </c>
      <c r="R306" s="19">
        <f>IF(A306="","",IF(B306&lt;&gt;"Active","Inactive",IF(P306&lt;=0,"Out of Stock",IF(P306&lt;=N306,"Reorder","OK"))))</f>
        <v/>
      </c>
      <c r="S306" s="46">
        <f>IF(A306="","",IF(B306&lt;&gt;"Active",0,IF(P306&lt;=N306,MAX(O306-P306,0),0)))</f>
        <v/>
      </c>
      <c r="T306" s="47">
        <f>IF(A306="","",IFERROR(S306*L306,0))</f>
        <v/>
      </c>
      <c r="U306" s="48">
        <f>IF(A306="","",IF(COUNTIFS('Transactions'!$C$6:$C$505,A306,'Transactions'!$A$6:$A$505,"&gt;0")=0,"",IFERROR(MAXIFS('Transactions'!$A$6:$A$505,'Transactions'!$C$6:$C$505,A306),"")))</f>
        <v/>
      </c>
      <c r="V306" s="30">
        <f>IF(A306="","",IF(AND(B306="Active",OR(R306="Reorder",R306="Out of Stock")),COUNTIFS($B$6:B306,"Active",$R$6:R306,"Reorder")+COUNTIFS($B$6:B306,"Active",$R$6:R306,"Out of Stock"),""))</f>
        <v/>
      </c>
      <c r="W306" s="19">
        <f>IF(COUNTA(A306:O306)=0,"",IF(A306="","Missing Part ID",IF(COUNTIF($A$6:$A$505,A306)&gt;1,"Duplicate Part ID",IF(COUNTIF('Settings'!$F$4:$F$5,B306)=0,"Invalid Status",IF(C306="","Missing Part Name",IF(COUNTIF('Settings'!$G$4:$G$13,D306)=0,"Invalid Category",IF(COUNTIF('Settings'!$H$4:$H$9,E306)=0,"Invalid Unit",IF(L306="","Missing Unit Cost",IF(M306="","Missing Opening Quantity",IF(N306="","Missing Reorder Point",IF(O306="","Missing Target Stock",IF(O306&lt;N306,"Target Below Reorder Point",IF(P306&lt;0,"Negative On-Hand Quantity","OK")))))))))))))</f>
        <v/>
      </c>
    </row>
    <row r="307">
      <c r="A307" s="23" t="n"/>
      <c r="B307" s="23" t="n"/>
      <c r="C307" s="23" t="n"/>
      <c r="D307" s="23" t="n"/>
      <c r="E307" s="23" t="n"/>
      <c r="F307" s="23" t="n"/>
      <c r="G307" s="23" t="n"/>
      <c r="H307" s="23" t="n"/>
      <c r="I307" s="23" t="n"/>
      <c r="J307" s="23" t="n"/>
      <c r="K307" s="24" t="n"/>
      <c r="L307" s="44" t="n"/>
      <c r="M307" s="45" t="n"/>
      <c r="N307" s="45" t="n"/>
      <c r="O307" s="45" t="n"/>
      <c r="P307" s="46">
        <f>IF(A307="","",IFERROR(M307+SUMIFS('Transactions'!$L$6:$L$505,'Transactions'!$C$6:$C$505,A307),""))</f>
        <v/>
      </c>
      <c r="Q307" s="47">
        <f>IF(A307="","",IFERROR(P307*L307,0))</f>
        <v/>
      </c>
      <c r="R307" s="19">
        <f>IF(A307="","",IF(B307&lt;&gt;"Active","Inactive",IF(P307&lt;=0,"Out of Stock",IF(P307&lt;=N307,"Reorder","OK"))))</f>
        <v/>
      </c>
      <c r="S307" s="46">
        <f>IF(A307="","",IF(B307&lt;&gt;"Active",0,IF(P307&lt;=N307,MAX(O307-P307,0),0)))</f>
        <v/>
      </c>
      <c r="T307" s="47">
        <f>IF(A307="","",IFERROR(S307*L307,0))</f>
        <v/>
      </c>
      <c r="U307" s="48">
        <f>IF(A307="","",IF(COUNTIFS('Transactions'!$C$6:$C$505,A307,'Transactions'!$A$6:$A$505,"&gt;0")=0,"",IFERROR(MAXIFS('Transactions'!$A$6:$A$505,'Transactions'!$C$6:$C$505,A307),"")))</f>
        <v/>
      </c>
      <c r="V307" s="30">
        <f>IF(A307="","",IF(AND(B307="Active",OR(R307="Reorder",R307="Out of Stock")),COUNTIFS($B$6:B307,"Active",$R$6:R307,"Reorder")+COUNTIFS($B$6:B307,"Active",$R$6:R307,"Out of Stock"),""))</f>
        <v/>
      </c>
      <c r="W307" s="19">
        <f>IF(COUNTA(A307:O307)=0,"",IF(A307="","Missing Part ID",IF(COUNTIF($A$6:$A$505,A307)&gt;1,"Duplicate Part ID",IF(COUNTIF('Settings'!$F$4:$F$5,B307)=0,"Invalid Status",IF(C307="","Missing Part Name",IF(COUNTIF('Settings'!$G$4:$G$13,D307)=0,"Invalid Category",IF(COUNTIF('Settings'!$H$4:$H$9,E307)=0,"Invalid Unit",IF(L307="","Missing Unit Cost",IF(M307="","Missing Opening Quantity",IF(N307="","Missing Reorder Point",IF(O307="","Missing Target Stock",IF(O307&lt;N307,"Target Below Reorder Point",IF(P307&lt;0,"Negative On-Hand Quantity","OK")))))))))))))</f>
        <v/>
      </c>
    </row>
    <row r="308">
      <c r="A308" s="23" t="n"/>
      <c r="B308" s="23" t="n"/>
      <c r="C308" s="23" t="n"/>
      <c r="D308" s="23" t="n"/>
      <c r="E308" s="23" t="n"/>
      <c r="F308" s="23" t="n"/>
      <c r="G308" s="23" t="n"/>
      <c r="H308" s="23" t="n"/>
      <c r="I308" s="23" t="n"/>
      <c r="J308" s="23" t="n"/>
      <c r="K308" s="24" t="n"/>
      <c r="L308" s="44" t="n"/>
      <c r="M308" s="45" t="n"/>
      <c r="N308" s="45" t="n"/>
      <c r="O308" s="45" t="n"/>
      <c r="P308" s="46">
        <f>IF(A308="","",IFERROR(M308+SUMIFS('Transactions'!$L$6:$L$505,'Transactions'!$C$6:$C$505,A308),""))</f>
        <v/>
      </c>
      <c r="Q308" s="47">
        <f>IF(A308="","",IFERROR(P308*L308,0))</f>
        <v/>
      </c>
      <c r="R308" s="19">
        <f>IF(A308="","",IF(B308&lt;&gt;"Active","Inactive",IF(P308&lt;=0,"Out of Stock",IF(P308&lt;=N308,"Reorder","OK"))))</f>
        <v/>
      </c>
      <c r="S308" s="46">
        <f>IF(A308="","",IF(B308&lt;&gt;"Active",0,IF(P308&lt;=N308,MAX(O308-P308,0),0)))</f>
        <v/>
      </c>
      <c r="T308" s="47">
        <f>IF(A308="","",IFERROR(S308*L308,0))</f>
        <v/>
      </c>
      <c r="U308" s="48">
        <f>IF(A308="","",IF(COUNTIFS('Transactions'!$C$6:$C$505,A308,'Transactions'!$A$6:$A$505,"&gt;0")=0,"",IFERROR(MAXIFS('Transactions'!$A$6:$A$505,'Transactions'!$C$6:$C$505,A308),"")))</f>
        <v/>
      </c>
      <c r="V308" s="30">
        <f>IF(A308="","",IF(AND(B308="Active",OR(R308="Reorder",R308="Out of Stock")),COUNTIFS($B$6:B308,"Active",$R$6:R308,"Reorder")+COUNTIFS($B$6:B308,"Active",$R$6:R308,"Out of Stock"),""))</f>
        <v/>
      </c>
      <c r="W308" s="19">
        <f>IF(COUNTA(A308:O308)=0,"",IF(A308="","Missing Part ID",IF(COUNTIF($A$6:$A$505,A308)&gt;1,"Duplicate Part ID",IF(COUNTIF('Settings'!$F$4:$F$5,B308)=0,"Invalid Status",IF(C308="","Missing Part Name",IF(COUNTIF('Settings'!$G$4:$G$13,D308)=0,"Invalid Category",IF(COUNTIF('Settings'!$H$4:$H$9,E308)=0,"Invalid Unit",IF(L308="","Missing Unit Cost",IF(M308="","Missing Opening Quantity",IF(N308="","Missing Reorder Point",IF(O308="","Missing Target Stock",IF(O308&lt;N308,"Target Below Reorder Point",IF(P308&lt;0,"Negative On-Hand Quantity","OK")))))))))))))</f>
        <v/>
      </c>
    </row>
    <row r="309">
      <c r="A309" s="23" t="n"/>
      <c r="B309" s="23" t="n"/>
      <c r="C309" s="23" t="n"/>
      <c r="D309" s="23" t="n"/>
      <c r="E309" s="23" t="n"/>
      <c r="F309" s="23" t="n"/>
      <c r="G309" s="23" t="n"/>
      <c r="H309" s="23" t="n"/>
      <c r="I309" s="23" t="n"/>
      <c r="J309" s="23" t="n"/>
      <c r="K309" s="24" t="n"/>
      <c r="L309" s="44" t="n"/>
      <c r="M309" s="45" t="n"/>
      <c r="N309" s="45" t="n"/>
      <c r="O309" s="45" t="n"/>
      <c r="P309" s="46">
        <f>IF(A309="","",IFERROR(M309+SUMIFS('Transactions'!$L$6:$L$505,'Transactions'!$C$6:$C$505,A309),""))</f>
        <v/>
      </c>
      <c r="Q309" s="47">
        <f>IF(A309="","",IFERROR(P309*L309,0))</f>
        <v/>
      </c>
      <c r="R309" s="19">
        <f>IF(A309="","",IF(B309&lt;&gt;"Active","Inactive",IF(P309&lt;=0,"Out of Stock",IF(P309&lt;=N309,"Reorder","OK"))))</f>
        <v/>
      </c>
      <c r="S309" s="46">
        <f>IF(A309="","",IF(B309&lt;&gt;"Active",0,IF(P309&lt;=N309,MAX(O309-P309,0),0)))</f>
        <v/>
      </c>
      <c r="T309" s="47">
        <f>IF(A309="","",IFERROR(S309*L309,0))</f>
        <v/>
      </c>
      <c r="U309" s="48">
        <f>IF(A309="","",IF(COUNTIFS('Transactions'!$C$6:$C$505,A309,'Transactions'!$A$6:$A$505,"&gt;0")=0,"",IFERROR(MAXIFS('Transactions'!$A$6:$A$505,'Transactions'!$C$6:$C$505,A309),"")))</f>
        <v/>
      </c>
      <c r="V309" s="30">
        <f>IF(A309="","",IF(AND(B309="Active",OR(R309="Reorder",R309="Out of Stock")),COUNTIFS($B$6:B309,"Active",$R$6:R309,"Reorder")+COUNTIFS($B$6:B309,"Active",$R$6:R309,"Out of Stock"),""))</f>
        <v/>
      </c>
      <c r="W309" s="19">
        <f>IF(COUNTA(A309:O309)=0,"",IF(A309="","Missing Part ID",IF(COUNTIF($A$6:$A$505,A309)&gt;1,"Duplicate Part ID",IF(COUNTIF('Settings'!$F$4:$F$5,B309)=0,"Invalid Status",IF(C309="","Missing Part Name",IF(COUNTIF('Settings'!$G$4:$G$13,D309)=0,"Invalid Category",IF(COUNTIF('Settings'!$H$4:$H$9,E309)=0,"Invalid Unit",IF(L309="","Missing Unit Cost",IF(M309="","Missing Opening Quantity",IF(N309="","Missing Reorder Point",IF(O309="","Missing Target Stock",IF(O309&lt;N309,"Target Below Reorder Point",IF(P309&lt;0,"Negative On-Hand Quantity","OK")))))))))))))</f>
        <v/>
      </c>
    </row>
    <row r="310">
      <c r="A310" s="23" t="n"/>
      <c r="B310" s="23" t="n"/>
      <c r="C310" s="23" t="n"/>
      <c r="D310" s="23" t="n"/>
      <c r="E310" s="23" t="n"/>
      <c r="F310" s="23" t="n"/>
      <c r="G310" s="23" t="n"/>
      <c r="H310" s="23" t="n"/>
      <c r="I310" s="23" t="n"/>
      <c r="J310" s="23" t="n"/>
      <c r="K310" s="24" t="n"/>
      <c r="L310" s="44" t="n"/>
      <c r="M310" s="45" t="n"/>
      <c r="N310" s="45" t="n"/>
      <c r="O310" s="45" t="n"/>
      <c r="P310" s="46">
        <f>IF(A310="","",IFERROR(M310+SUMIFS('Transactions'!$L$6:$L$505,'Transactions'!$C$6:$C$505,A310),""))</f>
        <v/>
      </c>
      <c r="Q310" s="47">
        <f>IF(A310="","",IFERROR(P310*L310,0))</f>
        <v/>
      </c>
      <c r="R310" s="19">
        <f>IF(A310="","",IF(B310&lt;&gt;"Active","Inactive",IF(P310&lt;=0,"Out of Stock",IF(P310&lt;=N310,"Reorder","OK"))))</f>
        <v/>
      </c>
      <c r="S310" s="46">
        <f>IF(A310="","",IF(B310&lt;&gt;"Active",0,IF(P310&lt;=N310,MAX(O310-P310,0),0)))</f>
        <v/>
      </c>
      <c r="T310" s="47">
        <f>IF(A310="","",IFERROR(S310*L310,0))</f>
        <v/>
      </c>
      <c r="U310" s="48">
        <f>IF(A310="","",IF(COUNTIFS('Transactions'!$C$6:$C$505,A310,'Transactions'!$A$6:$A$505,"&gt;0")=0,"",IFERROR(MAXIFS('Transactions'!$A$6:$A$505,'Transactions'!$C$6:$C$505,A310),"")))</f>
        <v/>
      </c>
      <c r="V310" s="30">
        <f>IF(A310="","",IF(AND(B310="Active",OR(R310="Reorder",R310="Out of Stock")),COUNTIFS($B$6:B310,"Active",$R$6:R310,"Reorder")+COUNTIFS($B$6:B310,"Active",$R$6:R310,"Out of Stock"),""))</f>
        <v/>
      </c>
      <c r="W310" s="19">
        <f>IF(COUNTA(A310:O310)=0,"",IF(A310="","Missing Part ID",IF(COUNTIF($A$6:$A$505,A310)&gt;1,"Duplicate Part ID",IF(COUNTIF('Settings'!$F$4:$F$5,B310)=0,"Invalid Status",IF(C310="","Missing Part Name",IF(COUNTIF('Settings'!$G$4:$G$13,D310)=0,"Invalid Category",IF(COUNTIF('Settings'!$H$4:$H$9,E310)=0,"Invalid Unit",IF(L310="","Missing Unit Cost",IF(M310="","Missing Opening Quantity",IF(N310="","Missing Reorder Point",IF(O310="","Missing Target Stock",IF(O310&lt;N310,"Target Below Reorder Point",IF(P310&lt;0,"Negative On-Hand Quantity","OK")))))))))))))</f>
        <v/>
      </c>
    </row>
    <row r="311">
      <c r="A311" s="23" t="n"/>
      <c r="B311" s="23" t="n"/>
      <c r="C311" s="23" t="n"/>
      <c r="D311" s="23" t="n"/>
      <c r="E311" s="23" t="n"/>
      <c r="F311" s="23" t="n"/>
      <c r="G311" s="23" t="n"/>
      <c r="H311" s="23" t="n"/>
      <c r="I311" s="23" t="n"/>
      <c r="J311" s="23" t="n"/>
      <c r="K311" s="24" t="n"/>
      <c r="L311" s="44" t="n"/>
      <c r="M311" s="45" t="n"/>
      <c r="N311" s="45" t="n"/>
      <c r="O311" s="45" t="n"/>
      <c r="P311" s="46">
        <f>IF(A311="","",IFERROR(M311+SUMIFS('Transactions'!$L$6:$L$505,'Transactions'!$C$6:$C$505,A311),""))</f>
        <v/>
      </c>
      <c r="Q311" s="47">
        <f>IF(A311="","",IFERROR(P311*L311,0))</f>
        <v/>
      </c>
      <c r="R311" s="19">
        <f>IF(A311="","",IF(B311&lt;&gt;"Active","Inactive",IF(P311&lt;=0,"Out of Stock",IF(P311&lt;=N311,"Reorder","OK"))))</f>
        <v/>
      </c>
      <c r="S311" s="46">
        <f>IF(A311="","",IF(B311&lt;&gt;"Active",0,IF(P311&lt;=N311,MAX(O311-P311,0),0)))</f>
        <v/>
      </c>
      <c r="T311" s="47">
        <f>IF(A311="","",IFERROR(S311*L311,0))</f>
        <v/>
      </c>
      <c r="U311" s="48">
        <f>IF(A311="","",IF(COUNTIFS('Transactions'!$C$6:$C$505,A311,'Transactions'!$A$6:$A$505,"&gt;0")=0,"",IFERROR(MAXIFS('Transactions'!$A$6:$A$505,'Transactions'!$C$6:$C$505,A311),"")))</f>
        <v/>
      </c>
      <c r="V311" s="30">
        <f>IF(A311="","",IF(AND(B311="Active",OR(R311="Reorder",R311="Out of Stock")),COUNTIFS($B$6:B311,"Active",$R$6:R311,"Reorder")+COUNTIFS($B$6:B311,"Active",$R$6:R311,"Out of Stock"),""))</f>
        <v/>
      </c>
      <c r="W311" s="19">
        <f>IF(COUNTA(A311:O311)=0,"",IF(A311="","Missing Part ID",IF(COUNTIF($A$6:$A$505,A311)&gt;1,"Duplicate Part ID",IF(COUNTIF('Settings'!$F$4:$F$5,B311)=0,"Invalid Status",IF(C311="","Missing Part Name",IF(COUNTIF('Settings'!$G$4:$G$13,D311)=0,"Invalid Category",IF(COUNTIF('Settings'!$H$4:$H$9,E311)=0,"Invalid Unit",IF(L311="","Missing Unit Cost",IF(M311="","Missing Opening Quantity",IF(N311="","Missing Reorder Point",IF(O311="","Missing Target Stock",IF(O311&lt;N311,"Target Below Reorder Point",IF(P311&lt;0,"Negative On-Hand Quantity","OK")))))))))))))</f>
        <v/>
      </c>
    </row>
    <row r="312">
      <c r="A312" s="23" t="n"/>
      <c r="B312" s="23" t="n"/>
      <c r="C312" s="23" t="n"/>
      <c r="D312" s="23" t="n"/>
      <c r="E312" s="23" t="n"/>
      <c r="F312" s="23" t="n"/>
      <c r="G312" s="23" t="n"/>
      <c r="H312" s="23" t="n"/>
      <c r="I312" s="23" t="n"/>
      <c r="J312" s="23" t="n"/>
      <c r="K312" s="24" t="n"/>
      <c r="L312" s="44" t="n"/>
      <c r="M312" s="45" t="n"/>
      <c r="N312" s="45" t="n"/>
      <c r="O312" s="45" t="n"/>
      <c r="P312" s="46">
        <f>IF(A312="","",IFERROR(M312+SUMIFS('Transactions'!$L$6:$L$505,'Transactions'!$C$6:$C$505,A312),""))</f>
        <v/>
      </c>
      <c r="Q312" s="47">
        <f>IF(A312="","",IFERROR(P312*L312,0))</f>
        <v/>
      </c>
      <c r="R312" s="19">
        <f>IF(A312="","",IF(B312&lt;&gt;"Active","Inactive",IF(P312&lt;=0,"Out of Stock",IF(P312&lt;=N312,"Reorder","OK"))))</f>
        <v/>
      </c>
      <c r="S312" s="46">
        <f>IF(A312="","",IF(B312&lt;&gt;"Active",0,IF(P312&lt;=N312,MAX(O312-P312,0),0)))</f>
        <v/>
      </c>
      <c r="T312" s="47">
        <f>IF(A312="","",IFERROR(S312*L312,0))</f>
        <v/>
      </c>
      <c r="U312" s="48">
        <f>IF(A312="","",IF(COUNTIFS('Transactions'!$C$6:$C$505,A312,'Transactions'!$A$6:$A$505,"&gt;0")=0,"",IFERROR(MAXIFS('Transactions'!$A$6:$A$505,'Transactions'!$C$6:$C$505,A312),"")))</f>
        <v/>
      </c>
      <c r="V312" s="30">
        <f>IF(A312="","",IF(AND(B312="Active",OR(R312="Reorder",R312="Out of Stock")),COUNTIFS($B$6:B312,"Active",$R$6:R312,"Reorder")+COUNTIFS($B$6:B312,"Active",$R$6:R312,"Out of Stock"),""))</f>
        <v/>
      </c>
      <c r="W312" s="19">
        <f>IF(COUNTA(A312:O312)=0,"",IF(A312="","Missing Part ID",IF(COUNTIF($A$6:$A$505,A312)&gt;1,"Duplicate Part ID",IF(COUNTIF('Settings'!$F$4:$F$5,B312)=0,"Invalid Status",IF(C312="","Missing Part Name",IF(COUNTIF('Settings'!$G$4:$G$13,D312)=0,"Invalid Category",IF(COUNTIF('Settings'!$H$4:$H$9,E312)=0,"Invalid Unit",IF(L312="","Missing Unit Cost",IF(M312="","Missing Opening Quantity",IF(N312="","Missing Reorder Point",IF(O312="","Missing Target Stock",IF(O312&lt;N312,"Target Below Reorder Point",IF(P312&lt;0,"Negative On-Hand Quantity","OK")))))))))))))</f>
        <v/>
      </c>
    </row>
    <row r="313">
      <c r="A313" s="23" t="n"/>
      <c r="B313" s="23" t="n"/>
      <c r="C313" s="23" t="n"/>
      <c r="D313" s="23" t="n"/>
      <c r="E313" s="23" t="n"/>
      <c r="F313" s="23" t="n"/>
      <c r="G313" s="23" t="n"/>
      <c r="H313" s="23" t="n"/>
      <c r="I313" s="23" t="n"/>
      <c r="J313" s="23" t="n"/>
      <c r="K313" s="24" t="n"/>
      <c r="L313" s="44" t="n"/>
      <c r="M313" s="45" t="n"/>
      <c r="N313" s="45" t="n"/>
      <c r="O313" s="45" t="n"/>
      <c r="P313" s="46">
        <f>IF(A313="","",IFERROR(M313+SUMIFS('Transactions'!$L$6:$L$505,'Transactions'!$C$6:$C$505,A313),""))</f>
        <v/>
      </c>
      <c r="Q313" s="47">
        <f>IF(A313="","",IFERROR(P313*L313,0))</f>
        <v/>
      </c>
      <c r="R313" s="19">
        <f>IF(A313="","",IF(B313&lt;&gt;"Active","Inactive",IF(P313&lt;=0,"Out of Stock",IF(P313&lt;=N313,"Reorder","OK"))))</f>
        <v/>
      </c>
      <c r="S313" s="46">
        <f>IF(A313="","",IF(B313&lt;&gt;"Active",0,IF(P313&lt;=N313,MAX(O313-P313,0),0)))</f>
        <v/>
      </c>
      <c r="T313" s="47">
        <f>IF(A313="","",IFERROR(S313*L313,0))</f>
        <v/>
      </c>
      <c r="U313" s="48">
        <f>IF(A313="","",IF(COUNTIFS('Transactions'!$C$6:$C$505,A313,'Transactions'!$A$6:$A$505,"&gt;0")=0,"",IFERROR(MAXIFS('Transactions'!$A$6:$A$505,'Transactions'!$C$6:$C$505,A313),"")))</f>
        <v/>
      </c>
      <c r="V313" s="30">
        <f>IF(A313="","",IF(AND(B313="Active",OR(R313="Reorder",R313="Out of Stock")),COUNTIFS($B$6:B313,"Active",$R$6:R313,"Reorder")+COUNTIFS($B$6:B313,"Active",$R$6:R313,"Out of Stock"),""))</f>
        <v/>
      </c>
      <c r="W313" s="19">
        <f>IF(COUNTA(A313:O313)=0,"",IF(A313="","Missing Part ID",IF(COUNTIF($A$6:$A$505,A313)&gt;1,"Duplicate Part ID",IF(COUNTIF('Settings'!$F$4:$F$5,B313)=0,"Invalid Status",IF(C313="","Missing Part Name",IF(COUNTIF('Settings'!$G$4:$G$13,D313)=0,"Invalid Category",IF(COUNTIF('Settings'!$H$4:$H$9,E313)=0,"Invalid Unit",IF(L313="","Missing Unit Cost",IF(M313="","Missing Opening Quantity",IF(N313="","Missing Reorder Point",IF(O313="","Missing Target Stock",IF(O313&lt;N313,"Target Below Reorder Point",IF(P313&lt;0,"Negative On-Hand Quantity","OK")))))))))))))</f>
        <v/>
      </c>
    </row>
    <row r="314">
      <c r="A314" s="23" t="n"/>
      <c r="B314" s="23" t="n"/>
      <c r="C314" s="23" t="n"/>
      <c r="D314" s="23" t="n"/>
      <c r="E314" s="23" t="n"/>
      <c r="F314" s="23" t="n"/>
      <c r="G314" s="23" t="n"/>
      <c r="H314" s="23" t="n"/>
      <c r="I314" s="23" t="n"/>
      <c r="J314" s="23" t="n"/>
      <c r="K314" s="24" t="n"/>
      <c r="L314" s="44" t="n"/>
      <c r="M314" s="45" t="n"/>
      <c r="N314" s="45" t="n"/>
      <c r="O314" s="45" t="n"/>
      <c r="P314" s="46">
        <f>IF(A314="","",IFERROR(M314+SUMIFS('Transactions'!$L$6:$L$505,'Transactions'!$C$6:$C$505,A314),""))</f>
        <v/>
      </c>
      <c r="Q314" s="47">
        <f>IF(A314="","",IFERROR(P314*L314,0))</f>
        <v/>
      </c>
      <c r="R314" s="19">
        <f>IF(A314="","",IF(B314&lt;&gt;"Active","Inactive",IF(P314&lt;=0,"Out of Stock",IF(P314&lt;=N314,"Reorder","OK"))))</f>
        <v/>
      </c>
      <c r="S314" s="46">
        <f>IF(A314="","",IF(B314&lt;&gt;"Active",0,IF(P314&lt;=N314,MAX(O314-P314,0),0)))</f>
        <v/>
      </c>
      <c r="T314" s="47">
        <f>IF(A314="","",IFERROR(S314*L314,0))</f>
        <v/>
      </c>
      <c r="U314" s="48">
        <f>IF(A314="","",IF(COUNTIFS('Transactions'!$C$6:$C$505,A314,'Transactions'!$A$6:$A$505,"&gt;0")=0,"",IFERROR(MAXIFS('Transactions'!$A$6:$A$505,'Transactions'!$C$6:$C$505,A314),"")))</f>
        <v/>
      </c>
      <c r="V314" s="30">
        <f>IF(A314="","",IF(AND(B314="Active",OR(R314="Reorder",R314="Out of Stock")),COUNTIFS($B$6:B314,"Active",$R$6:R314,"Reorder")+COUNTIFS($B$6:B314,"Active",$R$6:R314,"Out of Stock"),""))</f>
        <v/>
      </c>
      <c r="W314" s="19">
        <f>IF(COUNTA(A314:O314)=0,"",IF(A314="","Missing Part ID",IF(COUNTIF($A$6:$A$505,A314)&gt;1,"Duplicate Part ID",IF(COUNTIF('Settings'!$F$4:$F$5,B314)=0,"Invalid Status",IF(C314="","Missing Part Name",IF(COUNTIF('Settings'!$G$4:$G$13,D314)=0,"Invalid Category",IF(COUNTIF('Settings'!$H$4:$H$9,E314)=0,"Invalid Unit",IF(L314="","Missing Unit Cost",IF(M314="","Missing Opening Quantity",IF(N314="","Missing Reorder Point",IF(O314="","Missing Target Stock",IF(O314&lt;N314,"Target Below Reorder Point",IF(P314&lt;0,"Negative On-Hand Quantity","OK")))))))))))))</f>
        <v/>
      </c>
    </row>
    <row r="315">
      <c r="A315" s="23" t="n"/>
      <c r="B315" s="23" t="n"/>
      <c r="C315" s="23" t="n"/>
      <c r="D315" s="23" t="n"/>
      <c r="E315" s="23" t="n"/>
      <c r="F315" s="23" t="n"/>
      <c r="G315" s="23" t="n"/>
      <c r="H315" s="23" t="n"/>
      <c r="I315" s="23" t="n"/>
      <c r="J315" s="23" t="n"/>
      <c r="K315" s="24" t="n"/>
      <c r="L315" s="44" t="n"/>
      <c r="M315" s="45" t="n"/>
      <c r="N315" s="45" t="n"/>
      <c r="O315" s="45" t="n"/>
      <c r="P315" s="46">
        <f>IF(A315="","",IFERROR(M315+SUMIFS('Transactions'!$L$6:$L$505,'Transactions'!$C$6:$C$505,A315),""))</f>
        <v/>
      </c>
      <c r="Q315" s="47">
        <f>IF(A315="","",IFERROR(P315*L315,0))</f>
        <v/>
      </c>
      <c r="R315" s="19">
        <f>IF(A315="","",IF(B315&lt;&gt;"Active","Inactive",IF(P315&lt;=0,"Out of Stock",IF(P315&lt;=N315,"Reorder","OK"))))</f>
        <v/>
      </c>
      <c r="S315" s="46">
        <f>IF(A315="","",IF(B315&lt;&gt;"Active",0,IF(P315&lt;=N315,MAX(O315-P315,0),0)))</f>
        <v/>
      </c>
      <c r="T315" s="47">
        <f>IF(A315="","",IFERROR(S315*L315,0))</f>
        <v/>
      </c>
      <c r="U315" s="48">
        <f>IF(A315="","",IF(COUNTIFS('Transactions'!$C$6:$C$505,A315,'Transactions'!$A$6:$A$505,"&gt;0")=0,"",IFERROR(MAXIFS('Transactions'!$A$6:$A$505,'Transactions'!$C$6:$C$505,A315),"")))</f>
        <v/>
      </c>
      <c r="V315" s="30">
        <f>IF(A315="","",IF(AND(B315="Active",OR(R315="Reorder",R315="Out of Stock")),COUNTIFS($B$6:B315,"Active",$R$6:R315,"Reorder")+COUNTIFS($B$6:B315,"Active",$R$6:R315,"Out of Stock"),""))</f>
        <v/>
      </c>
      <c r="W315" s="19">
        <f>IF(COUNTA(A315:O315)=0,"",IF(A315="","Missing Part ID",IF(COUNTIF($A$6:$A$505,A315)&gt;1,"Duplicate Part ID",IF(COUNTIF('Settings'!$F$4:$F$5,B315)=0,"Invalid Status",IF(C315="","Missing Part Name",IF(COUNTIF('Settings'!$G$4:$G$13,D315)=0,"Invalid Category",IF(COUNTIF('Settings'!$H$4:$H$9,E315)=0,"Invalid Unit",IF(L315="","Missing Unit Cost",IF(M315="","Missing Opening Quantity",IF(N315="","Missing Reorder Point",IF(O315="","Missing Target Stock",IF(O315&lt;N315,"Target Below Reorder Point",IF(P315&lt;0,"Negative On-Hand Quantity","OK")))))))))))))</f>
        <v/>
      </c>
    </row>
    <row r="316">
      <c r="A316" s="23" t="n"/>
      <c r="B316" s="23" t="n"/>
      <c r="C316" s="23" t="n"/>
      <c r="D316" s="23" t="n"/>
      <c r="E316" s="23" t="n"/>
      <c r="F316" s="23" t="n"/>
      <c r="G316" s="23" t="n"/>
      <c r="H316" s="23" t="n"/>
      <c r="I316" s="23" t="n"/>
      <c r="J316" s="23" t="n"/>
      <c r="K316" s="24" t="n"/>
      <c r="L316" s="44" t="n"/>
      <c r="M316" s="45" t="n"/>
      <c r="N316" s="45" t="n"/>
      <c r="O316" s="45" t="n"/>
      <c r="P316" s="46">
        <f>IF(A316="","",IFERROR(M316+SUMIFS('Transactions'!$L$6:$L$505,'Transactions'!$C$6:$C$505,A316),""))</f>
        <v/>
      </c>
      <c r="Q316" s="47">
        <f>IF(A316="","",IFERROR(P316*L316,0))</f>
        <v/>
      </c>
      <c r="R316" s="19">
        <f>IF(A316="","",IF(B316&lt;&gt;"Active","Inactive",IF(P316&lt;=0,"Out of Stock",IF(P316&lt;=N316,"Reorder","OK"))))</f>
        <v/>
      </c>
      <c r="S316" s="46">
        <f>IF(A316="","",IF(B316&lt;&gt;"Active",0,IF(P316&lt;=N316,MAX(O316-P316,0),0)))</f>
        <v/>
      </c>
      <c r="T316" s="47">
        <f>IF(A316="","",IFERROR(S316*L316,0))</f>
        <v/>
      </c>
      <c r="U316" s="48">
        <f>IF(A316="","",IF(COUNTIFS('Transactions'!$C$6:$C$505,A316,'Transactions'!$A$6:$A$505,"&gt;0")=0,"",IFERROR(MAXIFS('Transactions'!$A$6:$A$505,'Transactions'!$C$6:$C$505,A316),"")))</f>
        <v/>
      </c>
      <c r="V316" s="30">
        <f>IF(A316="","",IF(AND(B316="Active",OR(R316="Reorder",R316="Out of Stock")),COUNTIFS($B$6:B316,"Active",$R$6:R316,"Reorder")+COUNTIFS($B$6:B316,"Active",$R$6:R316,"Out of Stock"),""))</f>
        <v/>
      </c>
      <c r="W316" s="19">
        <f>IF(COUNTA(A316:O316)=0,"",IF(A316="","Missing Part ID",IF(COUNTIF($A$6:$A$505,A316)&gt;1,"Duplicate Part ID",IF(COUNTIF('Settings'!$F$4:$F$5,B316)=0,"Invalid Status",IF(C316="","Missing Part Name",IF(COUNTIF('Settings'!$G$4:$G$13,D316)=0,"Invalid Category",IF(COUNTIF('Settings'!$H$4:$H$9,E316)=0,"Invalid Unit",IF(L316="","Missing Unit Cost",IF(M316="","Missing Opening Quantity",IF(N316="","Missing Reorder Point",IF(O316="","Missing Target Stock",IF(O316&lt;N316,"Target Below Reorder Point",IF(P316&lt;0,"Negative On-Hand Quantity","OK")))))))))))))</f>
        <v/>
      </c>
    </row>
    <row r="317">
      <c r="A317" s="23" t="n"/>
      <c r="B317" s="23" t="n"/>
      <c r="C317" s="23" t="n"/>
      <c r="D317" s="23" t="n"/>
      <c r="E317" s="23" t="n"/>
      <c r="F317" s="23" t="n"/>
      <c r="G317" s="23" t="n"/>
      <c r="H317" s="23" t="n"/>
      <c r="I317" s="23" t="n"/>
      <c r="J317" s="23" t="n"/>
      <c r="K317" s="24" t="n"/>
      <c r="L317" s="44" t="n"/>
      <c r="M317" s="45" t="n"/>
      <c r="N317" s="45" t="n"/>
      <c r="O317" s="45" t="n"/>
      <c r="P317" s="46">
        <f>IF(A317="","",IFERROR(M317+SUMIFS('Transactions'!$L$6:$L$505,'Transactions'!$C$6:$C$505,A317),""))</f>
        <v/>
      </c>
      <c r="Q317" s="47">
        <f>IF(A317="","",IFERROR(P317*L317,0))</f>
        <v/>
      </c>
      <c r="R317" s="19">
        <f>IF(A317="","",IF(B317&lt;&gt;"Active","Inactive",IF(P317&lt;=0,"Out of Stock",IF(P317&lt;=N317,"Reorder","OK"))))</f>
        <v/>
      </c>
      <c r="S317" s="46">
        <f>IF(A317="","",IF(B317&lt;&gt;"Active",0,IF(P317&lt;=N317,MAX(O317-P317,0),0)))</f>
        <v/>
      </c>
      <c r="T317" s="47">
        <f>IF(A317="","",IFERROR(S317*L317,0))</f>
        <v/>
      </c>
      <c r="U317" s="48">
        <f>IF(A317="","",IF(COUNTIFS('Transactions'!$C$6:$C$505,A317,'Transactions'!$A$6:$A$505,"&gt;0")=0,"",IFERROR(MAXIFS('Transactions'!$A$6:$A$505,'Transactions'!$C$6:$C$505,A317),"")))</f>
        <v/>
      </c>
      <c r="V317" s="30">
        <f>IF(A317="","",IF(AND(B317="Active",OR(R317="Reorder",R317="Out of Stock")),COUNTIFS($B$6:B317,"Active",$R$6:R317,"Reorder")+COUNTIFS($B$6:B317,"Active",$R$6:R317,"Out of Stock"),""))</f>
        <v/>
      </c>
      <c r="W317" s="19">
        <f>IF(COUNTA(A317:O317)=0,"",IF(A317="","Missing Part ID",IF(COUNTIF($A$6:$A$505,A317)&gt;1,"Duplicate Part ID",IF(COUNTIF('Settings'!$F$4:$F$5,B317)=0,"Invalid Status",IF(C317="","Missing Part Name",IF(COUNTIF('Settings'!$G$4:$G$13,D317)=0,"Invalid Category",IF(COUNTIF('Settings'!$H$4:$H$9,E317)=0,"Invalid Unit",IF(L317="","Missing Unit Cost",IF(M317="","Missing Opening Quantity",IF(N317="","Missing Reorder Point",IF(O317="","Missing Target Stock",IF(O317&lt;N317,"Target Below Reorder Point",IF(P317&lt;0,"Negative On-Hand Quantity","OK")))))))))))))</f>
        <v/>
      </c>
    </row>
    <row r="318">
      <c r="A318" s="23" t="n"/>
      <c r="B318" s="23" t="n"/>
      <c r="C318" s="23" t="n"/>
      <c r="D318" s="23" t="n"/>
      <c r="E318" s="23" t="n"/>
      <c r="F318" s="23" t="n"/>
      <c r="G318" s="23" t="n"/>
      <c r="H318" s="23" t="n"/>
      <c r="I318" s="23" t="n"/>
      <c r="J318" s="23" t="n"/>
      <c r="K318" s="24" t="n"/>
      <c r="L318" s="44" t="n"/>
      <c r="M318" s="45" t="n"/>
      <c r="N318" s="45" t="n"/>
      <c r="O318" s="45" t="n"/>
      <c r="P318" s="46">
        <f>IF(A318="","",IFERROR(M318+SUMIFS('Transactions'!$L$6:$L$505,'Transactions'!$C$6:$C$505,A318),""))</f>
        <v/>
      </c>
      <c r="Q318" s="47">
        <f>IF(A318="","",IFERROR(P318*L318,0))</f>
        <v/>
      </c>
      <c r="R318" s="19">
        <f>IF(A318="","",IF(B318&lt;&gt;"Active","Inactive",IF(P318&lt;=0,"Out of Stock",IF(P318&lt;=N318,"Reorder","OK"))))</f>
        <v/>
      </c>
      <c r="S318" s="46">
        <f>IF(A318="","",IF(B318&lt;&gt;"Active",0,IF(P318&lt;=N318,MAX(O318-P318,0),0)))</f>
        <v/>
      </c>
      <c r="T318" s="47">
        <f>IF(A318="","",IFERROR(S318*L318,0))</f>
        <v/>
      </c>
      <c r="U318" s="48">
        <f>IF(A318="","",IF(COUNTIFS('Transactions'!$C$6:$C$505,A318,'Transactions'!$A$6:$A$505,"&gt;0")=0,"",IFERROR(MAXIFS('Transactions'!$A$6:$A$505,'Transactions'!$C$6:$C$505,A318),"")))</f>
        <v/>
      </c>
      <c r="V318" s="30">
        <f>IF(A318="","",IF(AND(B318="Active",OR(R318="Reorder",R318="Out of Stock")),COUNTIFS($B$6:B318,"Active",$R$6:R318,"Reorder")+COUNTIFS($B$6:B318,"Active",$R$6:R318,"Out of Stock"),""))</f>
        <v/>
      </c>
      <c r="W318" s="19">
        <f>IF(COUNTA(A318:O318)=0,"",IF(A318="","Missing Part ID",IF(COUNTIF($A$6:$A$505,A318)&gt;1,"Duplicate Part ID",IF(COUNTIF('Settings'!$F$4:$F$5,B318)=0,"Invalid Status",IF(C318="","Missing Part Name",IF(COUNTIF('Settings'!$G$4:$G$13,D318)=0,"Invalid Category",IF(COUNTIF('Settings'!$H$4:$H$9,E318)=0,"Invalid Unit",IF(L318="","Missing Unit Cost",IF(M318="","Missing Opening Quantity",IF(N318="","Missing Reorder Point",IF(O318="","Missing Target Stock",IF(O318&lt;N318,"Target Below Reorder Point",IF(P318&lt;0,"Negative On-Hand Quantity","OK")))))))))))))</f>
        <v/>
      </c>
    </row>
    <row r="319">
      <c r="A319" s="23" t="n"/>
      <c r="B319" s="23" t="n"/>
      <c r="C319" s="23" t="n"/>
      <c r="D319" s="23" t="n"/>
      <c r="E319" s="23" t="n"/>
      <c r="F319" s="23" t="n"/>
      <c r="G319" s="23" t="n"/>
      <c r="H319" s="23" t="n"/>
      <c r="I319" s="23" t="n"/>
      <c r="J319" s="23" t="n"/>
      <c r="K319" s="24" t="n"/>
      <c r="L319" s="44" t="n"/>
      <c r="M319" s="45" t="n"/>
      <c r="N319" s="45" t="n"/>
      <c r="O319" s="45" t="n"/>
      <c r="P319" s="46">
        <f>IF(A319="","",IFERROR(M319+SUMIFS('Transactions'!$L$6:$L$505,'Transactions'!$C$6:$C$505,A319),""))</f>
        <v/>
      </c>
      <c r="Q319" s="47">
        <f>IF(A319="","",IFERROR(P319*L319,0))</f>
        <v/>
      </c>
      <c r="R319" s="19">
        <f>IF(A319="","",IF(B319&lt;&gt;"Active","Inactive",IF(P319&lt;=0,"Out of Stock",IF(P319&lt;=N319,"Reorder","OK"))))</f>
        <v/>
      </c>
      <c r="S319" s="46">
        <f>IF(A319="","",IF(B319&lt;&gt;"Active",0,IF(P319&lt;=N319,MAX(O319-P319,0),0)))</f>
        <v/>
      </c>
      <c r="T319" s="47">
        <f>IF(A319="","",IFERROR(S319*L319,0))</f>
        <v/>
      </c>
      <c r="U319" s="48">
        <f>IF(A319="","",IF(COUNTIFS('Transactions'!$C$6:$C$505,A319,'Transactions'!$A$6:$A$505,"&gt;0")=0,"",IFERROR(MAXIFS('Transactions'!$A$6:$A$505,'Transactions'!$C$6:$C$505,A319),"")))</f>
        <v/>
      </c>
      <c r="V319" s="30">
        <f>IF(A319="","",IF(AND(B319="Active",OR(R319="Reorder",R319="Out of Stock")),COUNTIFS($B$6:B319,"Active",$R$6:R319,"Reorder")+COUNTIFS($B$6:B319,"Active",$R$6:R319,"Out of Stock"),""))</f>
        <v/>
      </c>
      <c r="W319" s="19">
        <f>IF(COUNTA(A319:O319)=0,"",IF(A319="","Missing Part ID",IF(COUNTIF($A$6:$A$505,A319)&gt;1,"Duplicate Part ID",IF(COUNTIF('Settings'!$F$4:$F$5,B319)=0,"Invalid Status",IF(C319="","Missing Part Name",IF(COUNTIF('Settings'!$G$4:$G$13,D319)=0,"Invalid Category",IF(COUNTIF('Settings'!$H$4:$H$9,E319)=0,"Invalid Unit",IF(L319="","Missing Unit Cost",IF(M319="","Missing Opening Quantity",IF(N319="","Missing Reorder Point",IF(O319="","Missing Target Stock",IF(O319&lt;N319,"Target Below Reorder Point",IF(P319&lt;0,"Negative On-Hand Quantity","OK")))))))))))))</f>
        <v/>
      </c>
    </row>
    <row r="320">
      <c r="A320" s="23" t="n"/>
      <c r="B320" s="23" t="n"/>
      <c r="C320" s="23" t="n"/>
      <c r="D320" s="23" t="n"/>
      <c r="E320" s="23" t="n"/>
      <c r="F320" s="23" t="n"/>
      <c r="G320" s="23" t="n"/>
      <c r="H320" s="23" t="n"/>
      <c r="I320" s="23" t="n"/>
      <c r="J320" s="23" t="n"/>
      <c r="K320" s="24" t="n"/>
      <c r="L320" s="44" t="n"/>
      <c r="M320" s="45" t="n"/>
      <c r="N320" s="45" t="n"/>
      <c r="O320" s="45" t="n"/>
      <c r="P320" s="46">
        <f>IF(A320="","",IFERROR(M320+SUMIFS('Transactions'!$L$6:$L$505,'Transactions'!$C$6:$C$505,A320),""))</f>
        <v/>
      </c>
      <c r="Q320" s="47">
        <f>IF(A320="","",IFERROR(P320*L320,0))</f>
        <v/>
      </c>
      <c r="R320" s="19">
        <f>IF(A320="","",IF(B320&lt;&gt;"Active","Inactive",IF(P320&lt;=0,"Out of Stock",IF(P320&lt;=N320,"Reorder","OK"))))</f>
        <v/>
      </c>
      <c r="S320" s="46">
        <f>IF(A320="","",IF(B320&lt;&gt;"Active",0,IF(P320&lt;=N320,MAX(O320-P320,0),0)))</f>
        <v/>
      </c>
      <c r="T320" s="47">
        <f>IF(A320="","",IFERROR(S320*L320,0))</f>
        <v/>
      </c>
      <c r="U320" s="48">
        <f>IF(A320="","",IF(COUNTIFS('Transactions'!$C$6:$C$505,A320,'Transactions'!$A$6:$A$505,"&gt;0")=0,"",IFERROR(MAXIFS('Transactions'!$A$6:$A$505,'Transactions'!$C$6:$C$505,A320),"")))</f>
        <v/>
      </c>
      <c r="V320" s="30">
        <f>IF(A320="","",IF(AND(B320="Active",OR(R320="Reorder",R320="Out of Stock")),COUNTIFS($B$6:B320,"Active",$R$6:R320,"Reorder")+COUNTIFS($B$6:B320,"Active",$R$6:R320,"Out of Stock"),""))</f>
        <v/>
      </c>
      <c r="W320" s="19">
        <f>IF(COUNTA(A320:O320)=0,"",IF(A320="","Missing Part ID",IF(COUNTIF($A$6:$A$505,A320)&gt;1,"Duplicate Part ID",IF(COUNTIF('Settings'!$F$4:$F$5,B320)=0,"Invalid Status",IF(C320="","Missing Part Name",IF(COUNTIF('Settings'!$G$4:$G$13,D320)=0,"Invalid Category",IF(COUNTIF('Settings'!$H$4:$H$9,E320)=0,"Invalid Unit",IF(L320="","Missing Unit Cost",IF(M320="","Missing Opening Quantity",IF(N320="","Missing Reorder Point",IF(O320="","Missing Target Stock",IF(O320&lt;N320,"Target Below Reorder Point",IF(P320&lt;0,"Negative On-Hand Quantity","OK")))))))))))))</f>
        <v/>
      </c>
    </row>
    <row r="321">
      <c r="A321" s="23" t="n"/>
      <c r="B321" s="23" t="n"/>
      <c r="C321" s="23" t="n"/>
      <c r="D321" s="23" t="n"/>
      <c r="E321" s="23" t="n"/>
      <c r="F321" s="23" t="n"/>
      <c r="G321" s="23" t="n"/>
      <c r="H321" s="23" t="n"/>
      <c r="I321" s="23" t="n"/>
      <c r="J321" s="23" t="n"/>
      <c r="K321" s="24" t="n"/>
      <c r="L321" s="44" t="n"/>
      <c r="M321" s="45" t="n"/>
      <c r="N321" s="45" t="n"/>
      <c r="O321" s="45" t="n"/>
      <c r="P321" s="46">
        <f>IF(A321="","",IFERROR(M321+SUMIFS('Transactions'!$L$6:$L$505,'Transactions'!$C$6:$C$505,A321),""))</f>
        <v/>
      </c>
      <c r="Q321" s="47">
        <f>IF(A321="","",IFERROR(P321*L321,0))</f>
        <v/>
      </c>
      <c r="R321" s="19">
        <f>IF(A321="","",IF(B321&lt;&gt;"Active","Inactive",IF(P321&lt;=0,"Out of Stock",IF(P321&lt;=N321,"Reorder","OK"))))</f>
        <v/>
      </c>
      <c r="S321" s="46">
        <f>IF(A321="","",IF(B321&lt;&gt;"Active",0,IF(P321&lt;=N321,MAX(O321-P321,0),0)))</f>
        <v/>
      </c>
      <c r="T321" s="47">
        <f>IF(A321="","",IFERROR(S321*L321,0))</f>
        <v/>
      </c>
      <c r="U321" s="48">
        <f>IF(A321="","",IF(COUNTIFS('Transactions'!$C$6:$C$505,A321,'Transactions'!$A$6:$A$505,"&gt;0")=0,"",IFERROR(MAXIFS('Transactions'!$A$6:$A$505,'Transactions'!$C$6:$C$505,A321),"")))</f>
        <v/>
      </c>
      <c r="V321" s="30">
        <f>IF(A321="","",IF(AND(B321="Active",OR(R321="Reorder",R321="Out of Stock")),COUNTIFS($B$6:B321,"Active",$R$6:R321,"Reorder")+COUNTIFS($B$6:B321,"Active",$R$6:R321,"Out of Stock"),""))</f>
        <v/>
      </c>
      <c r="W321" s="19">
        <f>IF(COUNTA(A321:O321)=0,"",IF(A321="","Missing Part ID",IF(COUNTIF($A$6:$A$505,A321)&gt;1,"Duplicate Part ID",IF(COUNTIF('Settings'!$F$4:$F$5,B321)=0,"Invalid Status",IF(C321="","Missing Part Name",IF(COUNTIF('Settings'!$G$4:$G$13,D321)=0,"Invalid Category",IF(COUNTIF('Settings'!$H$4:$H$9,E321)=0,"Invalid Unit",IF(L321="","Missing Unit Cost",IF(M321="","Missing Opening Quantity",IF(N321="","Missing Reorder Point",IF(O321="","Missing Target Stock",IF(O321&lt;N321,"Target Below Reorder Point",IF(P321&lt;0,"Negative On-Hand Quantity","OK")))))))))))))</f>
        <v/>
      </c>
    </row>
    <row r="322">
      <c r="A322" s="23" t="n"/>
      <c r="B322" s="23" t="n"/>
      <c r="C322" s="23" t="n"/>
      <c r="D322" s="23" t="n"/>
      <c r="E322" s="23" t="n"/>
      <c r="F322" s="23" t="n"/>
      <c r="G322" s="23" t="n"/>
      <c r="H322" s="23" t="n"/>
      <c r="I322" s="23" t="n"/>
      <c r="J322" s="23" t="n"/>
      <c r="K322" s="24" t="n"/>
      <c r="L322" s="44" t="n"/>
      <c r="M322" s="45" t="n"/>
      <c r="N322" s="45" t="n"/>
      <c r="O322" s="45" t="n"/>
      <c r="P322" s="46">
        <f>IF(A322="","",IFERROR(M322+SUMIFS('Transactions'!$L$6:$L$505,'Transactions'!$C$6:$C$505,A322),""))</f>
        <v/>
      </c>
      <c r="Q322" s="47">
        <f>IF(A322="","",IFERROR(P322*L322,0))</f>
        <v/>
      </c>
      <c r="R322" s="19">
        <f>IF(A322="","",IF(B322&lt;&gt;"Active","Inactive",IF(P322&lt;=0,"Out of Stock",IF(P322&lt;=N322,"Reorder","OK"))))</f>
        <v/>
      </c>
      <c r="S322" s="46">
        <f>IF(A322="","",IF(B322&lt;&gt;"Active",0,IF(P322&lt;=N322,MAX(O322-P322,0),0)))</f>
        <v/>
      </c>
      <c r="T322" s="47">
        <f>IF(A322="","",IFERROR(S322*L322,0))</f>
        <v/>
      </c>
      <c r="U322" s="48">
        <f>IF(A322="","",IF(COUNTIFS('Transactions'!$C$6:$C$505,A322,'Transactions'!$A$6:$A$505,"&gt;0")=0,"",IFERROR(MAXIFS('Transactions'!$A$6:$A$505,'Transactions'!$C$6:$C$505,A322),"")))</f>
        <v/>
      </c>
      <c r="V322" s="30">
        <f>IF(A322="","",IF(AND(B322="Active",OR(R322="Reorder",R322="Out of Stock")),COUNTIFS($B$6:B322,"Active",$R$6:R322,"Reorder")+COUNTIFS($B$6:B322,"Active",$R$6:R322,"Out of Stock"),""))</f>
        <v/>
      </c>
      <c r="W322" s="19">
        <f>IF(COUNTA(A322:O322)=0,"",IF(A322="","Missing Part ID",IF(COUNTIF($A$6:$A$505,A322)&gt;1,"Duplicate Part ID",IF(COUNTIF('Settings'!$F$4:$F$5,B322)=0,"Invalid Status",IF(C322="","Missing Part Name",IF(COUNTIF('Settings'!$G$4:$G$13,D322)=0,"Invalid Category",IF(COUNTIF('Settings'!$H$4:$H$9,E322)=0,"Invalid Unit",IF(L322="","Missing Unit Cost",IF(M322="","Missing Opening Quantity",IF(N322="","Missing Reorder Point",IF(O322="","Missing Target Stock",IF(O322&lt;N322,"Target Below Reorder Point",IF(P322&lt;0,"Negative On-Hand Quantity","OK")))))))))))))</f>
        <v/>
      </c>
    </row>
    <row r="323">
      <c r="A323" s="23" t="n"/>
      <c r="B323" s="23" t="n"/>
      <c r="C323" s="23" t="n"/>
      <c r="D323" s="23" t="n"/>
      <c r="E323" s="23" t="n"/>
      <c r="F323" s="23" t="n"/>
      <c r="G323" s="23" t="n"/>
      <c r="H323" s="23" t="n"/>
      <c r="I323" s="23" t="n"/>
      <c r="J323" s="23" t="n"/>
      <c r="K323" s="24" t="n"/>
      <c r="L323" s="44" t="n"/>
      <c r="M323" s="45" t="n"/>
      <c r="N323" s="45" t="n"/>
      <c r="O323" s="45" t="n"/>
      <c r="P323" s="46">
        <f>IF(A323="","",IFERROR(M323+SUMIFS('Transactions'!$L$6:$L$505,'Transactions'!$C$6:$C$505,A323),""))</f>
        <v/>
      </c>
      <c r="Q323" s="47">
        <f>IF(A323="","",IFERROR(P323*L323,0))</f>
        <v/>
      </c>
      <c r="R323" s="19">
        <f>IF(A323="","",IF(B323&lt;&gt;"Active","Inactive",IF(P323&lt;=0,"Out of Stock",IF(P323&lt;=N323,"Reorder","OK"))))</f>
        <v/>
      </c>
      <c r="S323" s="46">
        <f>IF(A323="","",IF(B323&lt;&gt;"Active",0,IF(P323&lt;=N323,MAX(O323-P323,0),0)))</f>
        <v/>
      </c>
      <c r="T323" s="47">
        <f>IF(A323="","",IFERROR(S323*L323,0))</f>
        <v/>
      </c>
      <c r="U323" s="48">
        <f>IF(A323="","",IF(COUNTIFS('Transactions'!$C$6:$C$505,A323,'Transactions'!$A$6:$A$505,"&gt;0")=0,"",IFERROR(MAXIFS('Transactions'!$A$6:$A$505,'Transactions'!$C$6:$C$505,A323),"")))</f>
        <v/>
      </c>
      <c r="V323" s="30">
        <f>IF(A323="","",IF(AND(B323="Active",OR(R323="Reorder",R323="Out of Stock")),COUNTIFS($B$6:B323,"Active",$R$6:R323,"Reorder")+COUNTIFS($B$6:B323,"Active",$R$6:R323,"Out of Stock"),""))</f>
        <v/>
      </c>
      <c r="W323" s="19">
        <f>IF(COUNTA(A323:O323)=0,"",IF(A323="","Missing Part ID",IF(COUNTIF($A$6:$A$505,A323)&gt;1,"Duplicate Part ID",IF(COUNTIF('Settings'!$F$4:$F$5,B323)=0,"Invalid Status",IF(C323="","Missing Part Name",IF(COUNTIF('Settings'!$G$4:$G$13,D323)=0,"Invalid Category",IF(COUNTIF('Settings'!$H$4:$H$9,E323)=0,"Invalid Unit",IF(L323="","Missing Unit Cost",IF(M323="","Missing Opening Quantity",IF(N323="","Missing Reorder Point",IF(O323="","Missing Target Stock",IF(O323&lt;N323,"Target Below Reorder Point",IF(P323&lt;0,"Negative On-Hand Quantity","OK")))))))))))))</f>
        <v/>
      </c>
    </row>
    <row r="324">
      <c r="A324" s="23" t="n"/>
      <c r="B324" s="23" t="n"/>
      <c r="C324" s="23" t="n"/>
      <c r="D324" s="23" t="n"/>
      <c r="E324" s="23" t="n"/>
      <c r="F324" s="23" t="n"/>
      <c r="G324" s="23" t="n"/>
      <c r="H324" s="23" t="n"/>
      <c r="I324" s="23" t="n"/>
      <c r="J324" s="23" t="n"/>
      <c r="K324" s="24" t="n"/>
      <c r="L324" s="44" t="n"/>
      <c r="M324" s="45" t="n"/>
      <c r="N324" s="45" t="n"/>
      <c r="O324" s="45" t="n"/>
      <c r="P324" s="46">
        <f>IF(A324="","",IFERROR(M324+SUMIFS('Transactions'!$L$6:$L$505,'Transactions'!$C$6:$C$505,A324),""))</f>
        <v/>
      </c>
      <c r="Q324" s="47">
        <f>IF(A324="","",IFERROR(P324*L324,0))</f>
        <v/>
      </c>
      <c r="R324" s="19">
        <f>IF(A324="","",IF(B324&lt;&gt;"Active","Inactive",IF(P324&lt;=0,"Out of Stock",IF(P324&lt;=N324,"Reorder","OK"))))</f>
        <v/>
      </c>
      <c r="S324" s="46">
        <f>IF(A324="","",IF(B324&lt;&gt;"Active",0,IF(P324&lt;=N324,MAX(O324-P324,0),0)))</f>
        <v/>
      </c>
      <c r="T324" s="47">
        <f>IF(A324="","",IFERROR(S324*L324,0))</f>
        <v/>
      </c>
      <c r="U324" s="48">
        <f>IF(A324="","",IF(COUNTIFS('Transactions'!$C$6:$C$505,A324,'Transactions'!$A$6:$A$505,"&gt;0")=0,"",IFERROR(MAXIFS('Transactions'!$A$6:$A$505,'Transactions'!$C$6:$C$505,A324),"")))</f>
        <v/>
      </c>
      <c r="V324" s="30">
        <f>IF(A324="","",IF(AND(B324="Active",OR(R324="Reorder",R324="Out of Stock")),COUNTIFS($B$6:B324,"Active",$R$6:R324,"Reorder")+COUNTIFS($B$6:B324,"Active",$R$6:R324,"Out of Stock"),""))</f>
        <v/>
      </c>
      <c r="W324" s="19">
        <f>IF(COUNTA(A324:O324)=0,"",IF(A324="","Missing Part ID",IF(COUNTIF($A$6:$A$505,A324)&gt;1,"Duplicate Part ID",IF(COUNTIF('Settings'!$F$4:$F$5,B324)=0,"Invalid Status",IF(C324="","Missing Part Name",IF(COUNTIF('Settings'!$G$4:$G$13,D324)=0,"Invalid Category",IF(COUNTIF('Settings'!$H$4:$H$9,E324)=0,"Invalid Unit",IF(L324="","Missing Unit Cost",IF(M324="","Missing Opening Quantity",IF(N324="","Missing Reorder Point",IF(O324="","Missing Target Stock",IF(O324&lt;N324,"Target Below Reorder Point",IF(P324&lt;0,"Negative On-Hand Quantity","OK")))))))))))))</f>
        <v/>
      </c>
    </row>
    <row r="325">
      <c r="A325" s="23" t="n"/>
      <c r="B325" s="23" t="n"/>
      <c r="C325" s="23" t="n"/>
      <c r="D325" s="23" t="n"/>
      <c r="E325" s="23" t="n"/>
      <c r="F325" s="23" t="n"/>
      <c r="G325" s="23" t="n"/>
      <c r="H325" s="23" t="n"/>
      <c r="I325" s="23" t="n"/>
      <c r="J325" s="23" t="n"/>
      <c r="K325" s="24" t="n"/>
      <c r="L325" s="44" t="n"/>
      <c r="M325" s="45" t="n"/>
      <c r="N325" s="45" t="n"/>
      <c r="O325" s="45" t="n"/>
      <c r="P325" s="46">
        <f>IF(A325="","",IFERROR(M325+SUMIFS('Transactions'!$L$6:$L$505,'Transactions'!$C$6:$C$505,A325),""))</f>
        <v/>
      </c>
      <c r="Q325" s="47">
        <f>IF(A325="","",IFERROR(P325*L325,0))</f>
        <v/>
      </c>
      <c r="R325" s="19">
        <f>IF(A325="","",IF(B325&lt;&gt;"Active","Inactive",IF(P325&lt;=0,"Out of Stock",IF(P325&lt;=N325,"Reorder","OK"))))</f>
        <v/>
      </c>
      <c r="S325" s="46">
        <f>IF(A325="","",IF(B325&lt;&gt;"Active",0,IF(P325&lt;=N325,MAX(O325-P325,0),0)))</f>
        <v/>
      </c>
      <c r="T325" s="47">
        <f>IF(A325="","",IFERROR(S325*L325,0))</f>
        <v/>
      </c>
      <c r="U325" s="48">
        <f>IF(A325="","",IF(COUNTIFS('Transactions'!$C$6:$C$505,A325,'Transactions'!$A$6:$A$505,"&gt;0")=0,"",IFERROR(MAXIFS('Transactions'!$A$6:$A$505,'Transactions'!$C$6:$C$505,A325),"")))</f>
        <v/>
      </c>
      <c r="V325" s="30">
        <f>IF(A325="","",IF(AND(B325="Active",OR(R325="Reorder",R325="Out of Stock")),COUNTIFS($B$6:B325,"Active",$R$6:R325,"Reorder")+COUNTIFS($B$6:B325,"Active",$R$6:R325,"Out of Stock"),""))</f>
        <v/>
      </c>
      <c r="W325" s="19">
        <f>IF(COUNTA(A325:O325)=0,"",IF(A325="","Missing Part ID",IF(COUNTIF($A$6:$A$505,A325)&gt;1,"Duplicate Part ID",IF(COUNTIF('Settings'!$F$4:$F$5,B325)=0,"Invalid Status",IF(C325="","Missing Part Name",IF(COUNTIF('Settings'!$G$4:$G$13,D325)=0,"Invalid Category",IF(COUNTIF('Settings'!$H$4:$H$9,E325)=0,"Invalid Unit",IF(L325="","Missing Unit Cost",IF(M325="","Missing Opening Quantity",IF(N325="","Missing Reorder Point",IF(O325="","Missing Target Stock",IF(O325&lt;N325,"Target Below Reorder Point",IF(P325&lt;0,"Negative On-Hand Quantity","OK")))))))))))))</f>
        <v/>
      </c>
    </row>
    <row r="326">
      <c r="A326" s="23" t="n"/>
      <c r="B326" s="23" t="n"/>
      <c r="C326" s="23" t="n"/>
      <c r="D326" s="23" t="n"/>
      <c r="E326" s="23" t="n"/>
      <c r="F326" s="23" t="n"/>
      <c r="G326" s="23" t="n"/>
      <c r="H326" s="23" t="n"/>
      <c r="I326" s="23" t="n"/>
      <c r="J326" s="23" t="n"/>
      <c r="K326" s="24" t="n"/>
      <c r="L326" s="44" t="n"/>
      <c r="M326" s="45" t="n"/>
      <c r="N326" s="45" t="n"/>
      <c r="O326" s="45" t="n"/>
      <c r="P326" s="46">
        <f>IF(A326="","",IFERROR(M326+SUMIFS('Transactions'!$L$6:$L$505,'Transactions'!$C$6:$C$505,A326),""))</f>
        <v/>
      </c>
      <c r="Q326" s="47">
        <f>IF(A326="","",IFERROR(P326*L326,0))</f>
        <v/>
      </c>
      <c r="R326" s="19">
        <f>IF(A326="","",IF(B326&lt;&gt;"Active","Inactive",IF(P326&lt;=0,"Out of Stock",IF(P326&lt;=N326,"Reorder","OK"))))</f>
        <v/>
      </c>
      <c r="S326" s="46">
        <f>IF(A326="","",IF(B326&lt;&gt;"Active",0,IF(P326&lt;=N326,MAX(O326-P326,0),0)))</f>
        <v/>
      </c>
      <c r="T326" s="47">
        <f>IF(A326="","",IFERROR(S326*L326,0))</f>
        <v/>
      </c>
      <c r="U326" s="48">
        <f>IF(A326="","",IF(COUNTIFS('Transactions'!$C$6:$C$505,A326,'Transactions'!$A$6:$A$505,"&gt;0")=0,"",IFERROR(MAXIFS('Transactions'!$A$6:$A$505,'Transactions'!$C$6:$C$505,A326),"")))</f>
        <v/>
      </c>
      <c r="V326" s="30">
        <f>IF(A326="","",IF(AND(B326="Active",OR(R326="Reorder",R326="Out of Stock")),COUNTIFS($B$6:B326,"Active",$R$6:R326,"Reorder")+COUNTIFS($B$6:B326,"Active",$R$6:R326,"Out of Stock"),""))</f>
        <v/>
      </c>
      <c r="W326" s="19">
        <f>IF(COUNTA(A326:O326)=0,"",IF(A326="","Missing Part ID",IF(COUNTIF($A$6:$A$505,A326)&gt;1,"Duplicate Part ID",IF(COUNTIF('Settings'!$F$4:$F$5,B326)=0,"Invalid Status",IF(C326="","Missing Part Name",IF(COUNTIF('Settings'!$G$4:$G$13,D326)=0,"Invalid Category",IF(COUNTIF('Settings'!$H$4:$H$9,E326)=0,"Invalid Unit",IF(L326="","Missing Unit Cost",IF(M326="","Missing Opening Quantity",IF(N326="","Missing Reorder Point",IF(O326="","Missing Target Stock",IF(O326&lt;N326,"Target Below Reorder Point",IF(P326&lt;0,"Negative On-Hand Quantity","OK")))))))))))))</f>
        <v/>
      </c>
    </row>
    <row r="327">
      <c r="A327" s="23" t="n"/>
      <c r="B327" s="23" t="n"/>
      <c r="C327" s="23" t="n"/>
      <c r="D327" s="23" t="n"/>
      <c r="E327" s="23" t="n"/>
      <c r="F327" s="23" t="n"/>
      <c r="G327" s="23" t="n"/>
      <c r="H327" s="23" t="n"/>
      <c r="I327" s="23" t="n"/>
      <c r="J327" s="23" t="n"/>
      <c r="K327" s="24" t="n"/>
      <c r="L327" s="44" t="n"/>
      <c r="M327" s="45" t="n"/>
      <c r="N327" s="45" t="n"/>
      <c r="O327" s="45" t="n"/>
      <c r="P327" s="46">
        <f>IF(A327="","",IFERROR(M327+SUMIFS('Transactions'!$L$6:$L$505,'Transactions'!$C$6:$C$505,A327),""))</f>
        <v/>
      </c>
      <c r="Q327" s="47">
        <f>IF(A327="","",IFERROR(P327*L327,0))</f>
        <v/>
      </c>
      <c r="R327" s="19">
        <f>IF(A327="","",IF(B327&lt;&gt;"Active","Inactive",IF(P327&lt;=0,"Out of Stock",IF(P327&lt;=N327,"Reorder","OK"))))</f>
        <v/>
      </c>
      <c r="S327" s="46">
        <f>IF(A327="","",IF(B327&lt;&gt;"Active",0,IF(P327&lt;=N327,MAX(O327-P327,0),0)))</f>
        <v/>
      </c>
      <c r="T327" s="47">
        <f>IF(A327="","",IFERROR(S327*L327,0))</f>
        <v/>
      </c>
      <c r="U327" s="48">
        <f>IF(A327="","",IF(COUNTIFS('Transactions'!$C$6:$C$505,A327,'Transactions'!$A$6:$A$505,"&gt;0")=0,"",IFERROR(MAXIFS('Transactions'!$A$6:$A$505,'Transactions'!$C$6:$C$505,A327),"")))</f>
        <v/>
      </c>
      <c r="V327" s="30">
        <f>IF(A327="","",IF(AND(B327="Active",OR(R327="Reorder",R327="Out of Stock")),COUNTIFS($B$6:B327,"Active",$R$6:R327,"Reorder")+COUNTIFS($B$6:B327,"Active",$R$6:R327,"Out of Stock"),""))</f>
        <v/>
      </c>
      <c r="W327" s="19">
        <f>IF(COUNTA(A327:O327)=0,"",IF(A327="","Missing Part ID",IF(COUNTIF($A$6:$A$505,A327)&gt;1,"Duplicate Part ID",IF(COUNTIF('Settings'!$F$4:$F$5,B327)=0,"Invalid Status",IF(C327="","Missing Part Name",IF(COUNTIF('Settings'!$G$4:$G$13,D327)=0,"Invalid Category",IF(COUNTIF('Settings'!$H$4:$H$9,E327)=0,"Invalid Unit",IF(L327="","Missing Unit Cost",IF(M327="","Missing Opening Quantity",IF(N327="","Missing Reorder Point",IF(O327="","Missing Target Stock",IF(O327&lt;N327,"Target Below Reorder Point",IF(P327&lt;0,"Negative On-Hand Quantity","OK")))))))))))))</f>
        <v/>
      </c>
    </row>
    <row r="328">
      <c r="A328" s="23" t="n"/>
      <c r="B328" s="23" t="n"/>
      <c r="C328" s="23" t="n"/>
      <c r="D328" s="23" t="n"/>
      <c r="E328" s="23" t="n"/>
      <c r="F328" s="23" t="n"/>
      <c r="G328" s="23" t="n"/>
      <c r="H328" s="23" t="n"/>
      <c r="I328" s="23" t="n"/>
      <c r="J328" s="23" t="n"/>
      <c r="K328" s="24" t="n"/>
      <c r="L328" s="44" t="n"/>
      <c r="M328" s="45" t="n"/>
      <c r="N328" s="45" t="n"/>
      <c r="O328" s="45" t="n"/>
      <c r="P328" s="46">
        <f>IF(A328="","",IFERROR(M328+SUMIFS('Transactions'!$L$6:$L$505,'Transactions'!$C$6:$C$505,A328),""))</f>
        <v/>
      </c>
      <c r="Q328" s="47">
        <f>IF(A328="","",IFERROR(P328*L328,0))</f>
        <v/>
      </c>
      <c r="R328" s="19">
        <f>IF(A328="","",IF(B328&lt;&gt;"Active","Inactive",IF(P328&lt;=0,"Out of Stock",IF(P328&lt;=N328,"Reorder","OK"))))</f>
        <v/>
      </c>
      <c r="S328" s="46">
        <f>IF(A328="","",IF(B328&lt;&gt;"Active",0,IF(P328&lt;=N328,MAX(O328-P328,0),0)))</f>
        <v/>
      </c>
      <c r="T328" s="47">
        <f>IF(A328="","",IFERROR(S328*L328,0))</f>
        <v/>
      </c>
      <c r="U328" s="48">
        <f>IF(A328="","",IF(COUNTIFS('Transactions'!$C$6:$C$505,A328,'Transactions'!$A$6:$A$505,"&gt;0")=0,"",IFERROR(MAXIFS('Transactions'!$A$6:$A$505,'Transactions'!$C$6:$C$505,A328),"")))</f>
        <v/>
      </c>
      <c r="V328" s="30">
        <f>IF(A328="","",IF(AND(B328="Active",OR(R328="Reorder",R328="Out of Stock")),COUNTIFS($B$6:B328,"Active",$R$6:R328,"Reorder")+COUNTIFS($B$6:B328,"Active",$R$6:R328,"Out of Stock"),""))</f>
        <v/>
      </c>
      <c r="W328" s="19">
        <f>IF(COUNTA(A328:O328)=0,"",IF(A328="","Missing Part ID",IF(COUNTIF($A$6:$A$505,A328)&gt;1,"Duplicate Part ID",IF(COUNTIF('Settings'!$F$4:$F$5,B328)=0,"Invalid Status",IF(C328="","Missing Part Name",IF(COUNTIF('Settings'!$G$4:$G$13,D328)=0,"Invalid Category",IF(COUNTIF('Settings'!$H$4:$H$9,E328)=0,"Invalid Unit",IF(L328="","Missing Unit Cost",IF(M328="","Missing Opening Quantity",IF(N328="","Missing Reorder Point",IF(O328="","Missing Target Stock",IF(O328&lt;N328,"Target Below Reorder Point",IF(P328&lt;0,"Negative On-Hand Quantity","OK")))))))))))))</f>
        <v/>
      </c>
    </row>
    <row r="329">
      <c r="A329" s="23" t="n"/>
      <c r="B329" s="23" t="n"/>
      <c r="C329" s="23" t="n"/>
      <c r="D329" s="23" t="n"/>
      <c r="E329" s="23" t="n"/>
      <c r="F329" s="23" t="n"/>
      <c r="G329" s="23" t="n"/>
      <c r="H329" s="23" t="n"/>
      <c r="I329" s="23" t="n"/>
      <c r="J329" s="23" t="n"/>
      <c r="K329" s="24" t="n"/>
      <c r="L329" s="44" t="n"/>
      <c r="M329" s="45" t="n"/>
      <c r="N329" s="45" t="n"/>
      <c r="O329" s="45" t="n"/>
      <c r="P329" s="46">
        <f>IF(A329="","",IFERROR(M329+SUMIFS('Transactions'!$L$6:$L$505,'Transactions'!$C$6:$C$505,A329),""))</f>
        <v/>
      </c>
      <c r="Q329" s="47">
        <f>IF(A329="","",IFERROR(P329*L329,0))</f>
        <v/>
      </c>
      <c r="R329" s="19">
        <f>IF(A329="","",IF(B329&lt;&gt;"Active","Inactive",IF(P329&lt;=0,"Out of Stock",IF(P329&lt;=N329,"Reorder","OK"))))</f>
        <v/>
      </c>
      <c r="S329" s="46">
        <f>IF(A329="","",IF(B329&lt;&gt;"Active",0,IF(P329&lt;=N329,MAX(O329-P329,0),0)))</f>
        <v/>
      </c>
      <c r="T329" s="47">
        <f>IF(A329="","",IFERROR(S329*L329,0))</f>
        <v/>
      </c>
      <c r="U329" s="48">
        <f>IF(A329="","",IF(COUNTIFS('Transactions'!$C$6:$C$505,A329,'Transactions'!$A$6:$A$505,"&gt;0")=0,"",IFERROR(MAXIFS('Transactions'!$A$6:$A$505,'Transactions'!$C$6:$C$505,A329),"")))</f>
        <v/>
      </c>
      <c r="V329" s="30">
        <f>IF(A329="","",IF(AND(B329="Active",OR(R329="Reorder",R329="Out of Stock")),COUNTIFS($B$6:B329,"Active",$R$6:R329,"Reorder")+COUNTIFS($B$6:B329,"Active",$R$6:R329,"Out of Stock"),""))</f>
        <v/>
      </c>
      <c r="W329" s="19">
        <f>IF(COUNTA(A329:O329)=0,"",IF(A329="","Missing Part ID",IF(COUNTIF($A$6:$A$505,A329)&gt;1,"Duplicate Part ID",IF(COUNTIF('Settings'!$F$4:$F$5,B329)=0,"Invalid Status",IF(C329="","Missing Part Name",IF(COUNTIF('Settings'!$G$4:$G$13,D329)=0,"Invalid Category",IF(COUNTIF('Settings'!$H$4:$H$9,E329)=0,"Invalid Unit",IF(L329="","Missing Unit Cost",IF(M329="","Missing Opening Quantity",IF(N329="","Missing Reorder Point",IF(O329="","Missing Target Stock",IF(O329&lt;N329,"Target Below Reorder Point",IF(P329&lt;0,"Negative On-Hand Quantity","OK")))))))))))))</f>
        <v/>
      </c>
    </row>
    <row r="330">
      <c r="A330" s="23" t="n"/>
      <c r="B330" s="23" t="n"/>
      <c r="C330" s="23" t="n"/>
      <c r="D330" s="23" t="n"/>
      <c r="E330" s="23" t="n"/>
      <c r="F330" s="23" t="n"/>
      <c r="G330" s="23" t="n"/>
      <c r="H330" s="23" t="n"/>
      <c r="I330" s="23" t="n"/>
      <c r="J330" s="23" t="n"/>
      <c r="K330" s="24" t="n"/>
      <c r="L330" s="44" t="n"/>
      <c r="M330" s="45" t="n"/>
      <c r="N330" s="45" t="n"/>
      <c r="O330" s="45" t="n"/>
      <c r="P330" s="46">
        <f>IF(A330="","",IFERROR(M330+SUMIFS('Transactions'!$L$6:$L$505,'Transactions'!$C$6:$C$505,A330),""))</f>
        <v/>
      </c>
      <c r="Q330" s="47">
        <f>IF(A330="","",IFERROR(P330*L330,0))</f>
        <v/>
      </c>
      <c r="R330" s="19">
        <f>IF(A330="","",IF(B330&lt;&gt;"Active","Inactive",IF(P330&lt;=0,"Out of Stock",IF(P330&lt;=N330,"Reorder","OK"))))</f>
        <v/>
      </c>
      <c r="S330" s="46">
        <f>IF(A330="","",IF(B330&lt;&gt;"Active",0,IF(P330&lt;=N330,MAX(O330-P330,0),0)))</f>
        <v/>
      </c>
      <c r="T330" s="47">
        <f>IF(A330="","",IFERROR(S330*L330,0))</f>
        <v/>
      </c>
      <c r="U330" s="48">
        <f>IF(A330="","",IF(COUNTIFS('Transactions'!$C$6:$C$505,A330,'Transactions'!$A$6:$A$505,"&gt;0")=0,"",IFERROR(MAXIFS('Transactions'!$A$6:$A$505,'Transactions'!$C$6:$C$505,A330),"")))</f>
        <v/>
      </c>
      <c r="V330" s="30">
        <f>IF(A330="","",IF(AND(B330="Active",OR(R330="Reorder",R330="Out of Stock")),COUNTIFS($B$6:B330,"Active",$R$6:R330,"Reorder")+COUNTIFS($B$6:B330,"Active",$R$6:R330,"Out of Stock"),""))</f>
        <v/>
      </c>
      <c r="W330" s="19">
        <f>IF(COUNTA(A330:O330)=0,"",IF(A330="","Missing Part ID",IF(COUNTIF($A$6:$A$505,A330)&gt;1,"Duplicate Part ID",IF(COUNTIF('Settings'!$F$4:$F$5,B330)=0,"Invalid Status",IF(C330="","Missing Part Name",IF(COUNTIF('Settings'!$G$4:$G$13,D330)=0,"Invalid Category",IF(COUNTIF('Settings'!$H$4:$H$9,E330)=0,"Invalid Unit",IF(L330="","Missing Unit Cost",IF(M330="","Missing Opening Quantity",IF(N330="","Missing Reorder Point",IF(O330="","Missing Target Stock",IF(O330&lt;N330,"Target Below Reorder Point",IF(P330&lt;0,"Negative On-Hand Quantity","OK")))))))))))))</f>
        <v/>
      </c>
    </row>
    <row r="331">
      <c r="A331" s="23" t="n"/>
      <c r="B331" s="23" t="n"/>
      <c r="C331" s="23" t="n"/>
      <c r="D331" s="23" t="n"/>
      <c r="E331" s="23" t="n"/>
      <c r="F331" s="23" t="n"/>
      <c r="G331" s="23" t="n"/>
      <c r="H331" s="23" t="n"/>
      <c r="I331" s="23" t="n"/>
      <c r="J331" s="23" t="n"/>
      <c r="K331" s="24" t="n"/>
      <c r="L331" s="44" t="n"/>
      <c r="M331" s="45" t="n"/>
      <c r="N331" s="45" t="n"/>
      <c r="O331" s="45" t="n"/>
      <c r="P331" s="46">
        <f>IF(A331="","",IFERROR(M331+SUMIFS('Transactions'!$L$6:$L$505,'Transactions'!$C$6:$C$505,A331),""))</f>
        <v/>
      </c>
      <c r="Q331" s="47">
        <f>IF(A331="","",IFERROR(P331*L331,0))</f>
        <v/>
      </c>
      <c r="R331" s="19">
        <f>IF(A331="","",IF(B331&lt;&gt;"Active","Inactive",IF(P331&lt;=0,"Out of Stock",IF(P331&lt;=N331,"Reorder","OK"))))</f>
        <v/>
      </c>
      <c r="S331" s="46">
        <f>IF(A331="","",IF(B331&lt;&gt;"Active",0,IF(P331&lt;=N331,MAX(O331-P331,0),0)))</f>
        <v/>
      </c>
      <c r="T331" s="47">
        <f>IF(A331="","",IFERROR(S331*L331,0))</f>
        <v/>
      </c>
      <c r="U331" s="48">
        <f>IF(A331="","",IF(COUNTIFS('Transactions'!$C$6:$C$505,A331,'Transactions'!$A$6:$A$505,"&gt;0")=0,"",IFERROR(MAXIFS('Transactions'!$A$6:$A$505,'Transactions'!$C$6:$C$505,A331),"")))</f>
        <v/>
      </c>
      <c r="V331" s="30">
        <f>IF(A331="","",IF(AND(B331="Active",OR(R331="Reorder",R331="Out of Stock")),COUNTIFS($B$6:B331,"Active",$R$6:R331,"Reorder")+COUNTIFS($B$6:B331,"Active",$R$6:R331,"Out of Stock"),""))</f>
        <v/>
      </c>
      <c r="W331" s="19">
        <f>IF(COUNTA(A331:O331)=0,"",IF(A331="","Missing Part ID",IF(COUNTIF($A$6:$A$505,A331)&gt;1,"Duplicate Part ID",IF(COUNTIF('Settings'!$F$4:$F$5,B331)=0,"Invalid Status",IF(C331="","Missing Part Name",IF(COUNTIF('Settings'!$G$4:$G$13,D331)=0,"Invalid Category",IF(COUNTIF('Settings'!$H$4:$H$9,E331)=0,"Invalid Unit",IF(L331="","Missing Unit Cost",IF(M331="","Missing Opening Quantity",IF(N331="","Missing Reorder Point",IF(O331="","Missing Target Stock",IF(O331&lt;N331,"Target Below Reorder Point",IF(P331&lt;0,"Negative On-Hand Quantity","OK")))))))))))))</f>
        <v/>
      </c>
    </row>
    <row r="332">
      <c r="A332" s="23" t="n"/>
      <c r="B332" s="23" t="n"/>
      <c r="C332" s="23" t="n"/>
      <c r="D332" s="23" t="n"/>
      <c r="E332" s="23" t="n"/>
      <c r="F332" s="23" t="n"/>
      <c r="G332" s="23" t="n"/>
      <c r="H332" s="23" t="n"/>
      <c r="I332" s="23" t="n"/>
      <c r="J332" s="23" t="n"/>
      <c r="K332" s="24" t="n"/>
      <c r="L332" s="44" t="n"/>
      <c r="M332" s="45" t="n"/>
      <c r="N332" s="45" t="n"/>
      <c r="O332" s="45" t="n"/>
      <c r="P332" s="46">
        <f>IF(A332="","",IFERROR(M332+SUMIFS('Transactions'!$L$6:$L$505,'Transactions'!$C$6:$C$505,A332),""))</f>
        <v/>
      </c>
      <c r="Q332" s="47">
        <f>IF(A332="","",IFERROR(P332*L332,0))</f>
        <v/>
      </c>
      <c r="R332" s="19">
        <f>IF(A332="","",IF(B332&lt;&gt;"Active","Inactive",IF(P332&lt;=0,"Out of Stock",IF(P332&lt;=N332,"Reorder","OK"))))</f>
        <v/>
      </c>
      <c r="S332" s="46">
        <f>IF(A332="","",IF(B332&lt;&gt;"Active",0,IF(P332&lt;=N332,MAX(O332-P332,0),0)))</f>
        <v/>
      </c>
      <c r="T332" s="47">
        <f>IF(A332="","",IFERROR(S332*L332,0))</f>
        <v/>
      </c>
      <c r="U332" s="48">
        <f>IF(A332="","",IF(COUNTIFS('Transactions'!$C$6:$C$505,A332,'Transactions'!$A$6:$A$505,"&gt;0")=0,"",IFERROR(MAXIFS('Transactions'!$A$6:$A$505,'Transactions'!$C$6:$C$505,A332),"")))</f>
        <v/>
      </c>
      <c r="V332" s="30">
        <f>IF(A332="","",IF(AND(B332="Active",OR(R332="Reorder",R332="Out of Stock")),COUNTIFS($B$6:B332,"Active",$R$6:R332,"Reorder")+COUNTIFS($B$6:B332,"Active",$R$6:R332,"Out of Stock"),""))</f>
        <v/>
      </c>
      <c r="W332" s="19">
        <f>IF(COUNTA(A332:O332)=0,"",IF(A332="","Missing Part ID",IF(COUNTIF($A$6:$A$505,A332)&gt;1,"Duplicate Part ID",IF(COUNTIF('Settings'!$F$4:$F$5,B332)=0,"Invalid Status",IF(C332="","Missing Part Name",IF(COUNTIF('Settings'!$G$4:$G$13,D332)=0,"Invalid Category",IF(COUNTIF('Settings'!$H$4:$H$9,E332)=0,"Invalid Unit",IF(L332="","Missing Unit Cost",IF(M332="","Missing Opening Quantity",IF(N332="","Missing Reorder Point",IF(O332="","Missing Target Stock",IF(O332&lt;N332,"Target Below Reorder Point",IF(P332&lt;0,"Negative On-Hand Quantity","OK")))))))))))))</f>
        <v/>
      </c>
    </row>
    <row r="333">
      <c r="A333" s="23" t="n"/>
      <c r="B333" s="23" t="n"/>
      <c r="C333" s="23" t="n"/>
      <c r="D333" s="23" t="n"/>
      <c r="E333" s="23" t="n"/>
      <c r="F333" s="23" t="n"/>
      <c r="G333" s="23" t="n"/>
      <c r="H333" s="23" t="n"/>
      <c r="I333" s="23" t="n"/>
      <c r="J333" s="23" t="n"/>
      <c r="K333" s="24" t="n"/>
      <c r="L333" s="44" t="n"/>
      <c r="M333" s="45" t="n"/>
      <c r="N333" s="45" t="n"/>
      <c r="O333" s="45" t="n"/>
      <c r="P333" s="46">
        <f>IF(A333="","",IFERROR(M333+SUMIFS('Transactions'!$L$6:$L$505,'Transactions'!$C$6:$C$505,A333),""))</f>
        <v/>
      </c>
      <c r="Q333" s="47">
        <f>IF(A333="","",IFERROR(P333*L333,0))</f>
        <v/>
      </c>
      <c r="R333" s="19">
        <f>IF(A333="","",IF(B333&lt;&gt;"Active","Inactive",IF(P333&lt;=0,"Out of Stock",IF(P333&lt;=N333,"Reorder","OK"))))</f>
        <v/>
      </c>
      <c r="S333" s="46">
        <f>IF(A333="","",IF(B333&lt;&gt;"Active",0,IF(P333&lt;=N333,MAX(O333-P333,0),0)))</f>
        <v/>
      </c>
      <c r="T333" s="47">
        <f>IF(A333="","",IFERROR(S333*L333,0))</f>
        <v/>
      </c>
      <c r="U333" s="48">
        <f>IF(A333="","",IF(COUNTIFS('Transactions'!$C$6:$C$505,A333,'Transactions'!$A$6:$A$505,"&gt;0")=0,"",IFERROR(MAXIFS('Transactions'!$A$6:$A$505,'Transactions'!$C$6:$C$505,A333),"")))</f>
        <v/>
      </c>
      <c r="V333" s="30">
        <f>IF(A333="","",IF(AND(B333="Active",OR(R333="Reorder",R333="Out of Stock")),COUNTIFS($B$6:B333,"Active",$R$6:R333,"Reorder")+COUNTIFS($B$6:B333,"Active",$R$6:R333,"Out of Stock"),""))</f>
        <v/>
      </c>
      <c r="W333" s="19">
        <f>IF(COUNTA(A333:O333)=0,"",IF(A333="","Missing Part ID",IF(COUNTIF($A$6:$A$505,A333)&gt;1,"Duplicate Part ID",IF(COUNTIF('Settings'!$F$4:$F$5,B333)=0,"Invalid Status",IF(C333="","Missing Part Name",IF(COUNTIF('Settings'!$G$4:$G$13,D333)=0,"Invalid Category",IF(COUNTIF('Settings'!$H$4:$H$9,E333)=0,"Invalid Unit",IF(L333="","Missing Unit Cost",IF(M333="","Missing Opening Quantity",IF(N333="","Missing Reorder Point",IF(O333="","Missing Target Stock",IF(O333&lt;N333,"Target Below Reorder Point",IF(P333&lt;0,"Negative On-Hand Quantity","OK")))))))))))))</f>
        <v/>
      </c>
    </row>
    <row r="334">
      <c r="A334" s="23" t="n"/>
      <c r="B334" s="23" t="n"/>
      <c r="C334" s="23" t="n"/>
      <c r="D334" s="23" t="n"/>
      <c r="E334" s="23" t="n"/>
      <c r="F334" s="23" t="n"/>
      <c r="G334" s="23" t="n"/>
      <c r="H334" s="23" t="n"/>
      <c r="I334" s="23" t="n"/>
      <c r="J334" s="23" t="n"/>
      <c r="K334" s="24" t="n"/>
      <c r="L334" s="44" t="n"/>
      <c r="M334" s="45" t="n"/>
      <c r="N334" s="45" t="n"/>
      <c r="O334" s="45" t="n"/>
      <c r="P334" s="46">
        <f>IF(A334="","",IFERROR(M334+SUMIFS('Transactions'!$L$6:$L$505,'Transactions'!$C$6:$C$505,A334),""))</f>
        <v/>
      </c>
      <c r="Q334" s="47">
        <f>IF(A334="","",IFERROR(P334*L334,0))</f>
        <v/>
      </c>
      <c r="R334" s="19">
        <f>IF(A334="","",IF(B334&lt;&gt;"Active","Inactive",IF(P334&lt;=0,"Out of Stock",IF(P334&lt;=N334,"Reorder","OK"))))</f>
        <v/>
      </c>
      <c r="S334" s="46">
        <f>IF(A334="","",IF(B334&lt;&gt;"Active",0,IF(P334&lt;=N334,MAX(O334-P334,0),0)))</f>
        <v/>
      </c>
      <c r="T334" s="47">
        <f>IF(A334="","",IFERROR(S334*L334,0))</f>
        <v/>
      </c>
      <c r="U334" s="48">
        <f>IF(A334="","",IF(COUNTIFS('Transactions'!$C$6:$C$505,A334,'Transactions'!$A$6:$A$505,"&gt;0")=0,"",IFERROR(MAXIFS('Transactions'!$A$6:$A$505,'Transactions'!$C$6:$C$505,A334),"")))</f>
        <v/>
      </c>
      <c r="V334" s="30">
        <f>IF(A334="","",IF(AND(B334="Active",OR(R334="Reorder",R334="Out of Stock")),COUNTIFS($B$6:B334,"Active",$R$6:R334,"Reorder")+COUNTIFS($B$6:B334,"Active",$R$6:R334,"Out of Stock"),""))</f>
        <v/>
      </c>
      <c r="W334" s="19">
        <f>IF(COUNTA(A334:O334)=0,"",IF(A334="","Missing Part ID",IF(COUNTIF($A$6:$A$505,A334)&gt;1,"Duplicate Part ID",IF(COUNTIF('Settings'!$F$4:$F$5,B334)=0,"Invalid Status",IF(C334="","Missing Part Name",IF(COUNTIF('Settings'!$G$4:$G$13,D334)=0,"Invalid Category",IF(COUNTIF('Settings'!$H$4:$H$9,E334)=0,"Invalid Unit",IF(L334="","Missing Unit Cost",IF(M334="","Missing Opening Quantity",IF(N334="","Missing Reorder Point",IF(O334="","Missing Target Stock",IF(O334&lt;N334,"Target Below Reorder Point",IF(P334&lt;0,"Negative On-Hand Quantity","OK")))))))))))))</f>
        <v/>
      </c>
    </row>
    <row r="335">
      <c r="A335" s="23" t="n"/>
      <c r="B335" s="23" t="n"/>
      <c r="C335" s="23" t="n"/>
      <c r="D335" s="23" t="n"/>
      <c r="E335" s="23" t="n"/>
      <c r="F335" s="23" t="n"/>
      <c r="G335" s="23" t="n"/>
      <c r="H335" s="23" t="n"/>
      <c r="I335" s="23" t="n"/>
      <c r="J335" s="23" t="n"/>
      <c r="K335" s="24" t="n"/>
      <c r="L335" s="44" t="n"/>
      <c r="M335" s="45" t="n"/>
      <c r="N335" s="45" t="n"/>
      <c r="O335" s="45" t="n"/>
      <c r="P335" s="46">
        <f>IF(A335="","",IFERROR(M335+SUMIFS('Transactions'!$L$6:$L$505,'Transactions'!$C$6:$C$505,A335),""))</f>
        <v/>
      </c>
      <c r="Q335" s="47">
        <f>IF(A335="","",IFERROR(P335*L335,0))</f>
        <v/>
      </c>
      <c r="R335" s="19">
        <f>IF(A335="","",IF(B335&lt;&gt;"Active","Inactive",IF(P335&lt;=0,"Out of Stock",IF(P335&lt;=N335,"Reorder","OK"))))</f>
        <v/>
      </c>
      <c r="S335" s="46">
        <f>IF(A335="","",IF(B335&lt;&gt;"Active",0,IF(P335&lt;=N335,MAX(O335-P335,0),0)))</f>
        <v/>
      </c>
      <c r="T335" s="47">
        <f>IF(A335="","",IFERROR(S335*L335,0))</f>
        <v/>
      </c>
      <c r="U335" s="48">
        <f>IF(A335="","",IF(COUNTIFS('Transactions'!$C$6:$C$505,A335,'Transactions'!$A$6:$A$505,"&gt;0")=0,"",IFERROR(MAXIFS('Transactions'!$A$6:$A$505,'Transactions'!$C$6:$C$505,A335),"")))</f>
        <v/>
      </c>
      <c r="V335" s="30">
        <f>IF(A335="","",IF(AND(B335="Active",OR(R335="Reorder",R335="Out of Stock")),COUNTIFS($B$6:B335,"Active",$R$6:R335,"Reorder")+COUNTIFS($B$6:B335,"Active",$R$6:R335,"Out of Stock"),""))</f>
        <v/>
      </c>
      <c r="W335" s="19">
        <f>IF(COUNTA(A335:O335)=0,"",IF(A335="","Missing Part ID",IF(COUNTIF($A$6:$A$505,A335)&gt;1,"Duplicate Part ID",IF(COUNTIF('Settings'!$F$4:$F$5,B335)=0,"Invalid Status",IF(C335="","Missing Part Name",IF(COUNTIF('Settings'!$G$4:$G$13,D335)=0,"Invalid Category",IF(COUNTIF('Settings'!$H$4:$H$9,E335)=0,"Invalid Unit",IF(L335="","Missing Unit Cost",IF(M335="","Missing Opening Quantity",IF(N335="","Missing Reorder Point",IF(O335="","Missing Target Stock",IF(O335&lt;N335,"Target Below Reorder Point",IF(P335&lt;0,"Negative On-Hand Quantity","OK")))))))))))))</f>
        <v/>
      </c>
    </row>
    <row r="336">
      <c r="A336" s="23" t="n"/>
      <c r="B336" s="23" t="n"/>
      <c r="C336" s="23" t="n"/>
      <c r="D336" s="23" t="n"/>
      <c r="E336" s="23" t="n"/>
      <c r="F336" s="23" t="n"/>
      <c r="G336" s="23" t="n"/>
      <c r="H336" s="23" t="n"/>
      <c r="I336" s="23" t="n"/>
      <c r="J336" s="23" t="n"/>
      <c r="K336" s="24" t="n"/>
      <c r="L336" s="44" t="n"/>
      <c r="M336" s="45" t="n"/>
      <c r="N336" s="45" t="n"/>
      <c r="O336" s="45" t="n"/>
      <c r="P336" s="46">
        <f>IF(A336="","",IFERROR(M336+SUMIFS('Transactions'!$L$6:$L$505,'Transactions'!$C$6:$C$505,A336),""))</f>
        <v/>
      </c>
      <c r="Q336" s="47">
        <f>IF(A336="","",IFERROR(P336*L336,0))</f>
        <v/>
      </c>
      <c r="R336" s="19">
        <f>IF(A336="","",IF(B336&lt;&gt;"Active","Inactive",IF(P336&lt;=0,"Out of Stock",IF(P336&lt;=N336,"Reorder","OK"))))</f>
        <v/>
      </c>
      <c r="S336" s="46">
        <f>IF(A336="","",IF(B336&lt;&gt;"Active",0,IF(P336&lt;=N336,MAX(O336-P336,0),0)))</f>
        <v/>
      </c>
      <c r="T336" s="47">
        <f>IF(A336="","",IFERROR(S336*L336,0))</f>
        <v/>
      </c>
      <c r="U336" s="48">
        <f>IF(A336="","",IF(COUNTIFS('Transactions'!$C$6:$C$505,A336,'Transactions'!$A$6:$A$505,"&gt;0")=0,"",IFERROR(MAXIFS('Transactions'!$A$6:$A$505,'Transactions'!$C$6:$C$505,A336),"")))</f>
        <v/>
      </c>
      <c r="V336" s="30">
        <f>IF(A336="","",IF(AND(B336="Active",OR(R336="Reorder",R336="Out of Stock")),COUNTIFS($B$6:B336,"Active",$R$6:R336,"Reorder")+COUNTIFS($B$6:B336,"Active",$R$6:R336,"Out of Stock"),""))</f>
        <v/>
      </c>
      <c r="W336" s="19">
        <f>IF(COUNTA(A336:O336)=0,"",IF(A336="","Missing Part ID",IF(COUNTIF($A$6:$A$505,A336)&gt;1,"Duplicate Part ID",IF(COUNTIF('Settings'!$F$4:$F$5,B336)=0,"Invalid Status",IF(C336="","Missing Part Name",IF(COUNTIF('Settings'!$G$4:$G$13,D336)=0,"Invalid Category",IF(COUNTIF('Settings'!$H$4:$H$9,E336)=0,"Invalid Unit",IF(L336="","Missing Unit Cost",IF(M336="","Missing Opening Quantity",IF(N336="","Missing Reorder Point",IF(O336="","Missing Target Stock",IF(O336&lt;N336,"Target Below Reorder Point",IF(P336&lt;0,"Negative On-Hand Quantity","OK")))))))))))))</f>
        <v/>
      </c>
    </row>
    <row r="337">
      <c r="A337" s="23" t="n"/>
      <c r="B337" s="23" t="n"/>
      <c r="C337" s="23" t="n"/>
      <c r="D337" s="23" t="n"/>
      <c r="E337" s="23" t="n"/>
      <c r="F337" s="23" t="n"/>
      <c r="G337" s="23" t="n"/>
      <c r="H337" s="23" t="n"/>
      <c r="I337" s="23" t="n"/>
      <c r="J337" s="23" t="n"/>
      <c r="K337" s="24" t="n"/>
      <c r="L337" s="44" t="n"/>
      <c r="M337" s="45" t="n"/>
      <c r="N337" s="45" t="n"/>
      <c r="O337" s="45" t="n"/>
      <c r="P337" s="46">
        <f>IF(A337="","",IFERROR(M337+SUMIFS('Transactions'!$L$6:$L$505,'Transactions'!$C$6:$C$505,A337),""))</f>
        <v/>
      </c>
      <c r="Q337" s="47">
        <f>IF(A337="","",IFERROR(P337*L337,0))</f>
        <v/>
      </c>
      <c r="R337" s="19">
        <f>IF(A337="","",IF(B337&lt;&gt;"Active","Inactive",IF(P337&lt;=0,"Out of Stock",IF(P337&lt;=N337,"Reorder","OK"))))</f>
        <v/>
      </c>
      <c r="S337" s="46">
        <f>IF(A337="","",IF(B337&lt;&gt;"Active",0,IF(P337&lt;=N337,MAX(O337-P337,0),0)))</f>
        <v/>
      </c>
      <c r="T337" s="47">
        <f>IF(A337="","",IFERROR(S337*L337,0))</f>
        <v/>
      </c>
      <c r="U337" s="48">
        <f>IF(A337="","",IF(COUNTIFS('Transactions'!$C$6:$C$505,A337,'Transactions'!$A$6:$A$505,"&gt;0")=0,"",IFERROR(MAXIFS('Transactions'!$A$6:$A$505,'Transactions'!$C$6:$C$505,A337),"")))</f>
        <v/>
      </c>
      <c r="V337" s="30">
        <f>IF(A337="","",IF(AND(B337="Active",OR(R337="Reorder",R337="Out of Stock")),COUNTIFS($B$6:B337,"Active",$R$6:R337,"Reorder")+COUNTIFS($B$6:B337,"Active",$R$6:R337,"Out of Stock"),""))</f>
        <v/>
      </c>
      <c r="W337" s="19">
        <f>IF(COUNTA(A337:O337)=0,"",IF(A337="","Missing Part ID",IF(COUNTIF($A$6:$A$505,A337)&gt;1,"Duplicate Part ID",IF(COUNTIF('Settings'!$F$4:$F$5,B337)=0,"Invalid Status",IF(C337="","Missing Part Name",IF(COUNTIF('Settings'!$G$4:$G$13,D337)=0,"Invalid Category",IF(COUNTIF('Settings'!$H$4:$H$9,E337)=0,"Invalid Unit",IF(L337="","Missing Unit Cost",IF(M337="","Missing Opening Quantity",IF(N337="","Missing Reorder Point",IF(O337="","Missing Target Stock",IF(O337&lt;N337,"Target Below Reorder Point",IF(P337&lt;0,"Negative On-Hand Quantity","OK")))))))))))))</f>
        <v/>
      </c>
    </row>
    <row r="338">
      <c r="A338" s="23" t="n"/>
      <c r="B338" s="23" t="n"/>
      <c r="C338" s="23" t="n"/>
      <c r="D338" s="23" t="n"/>
      <c r="E338" s="23" t="n"/>
      <c r="F338" s="23" t="n"/>
      <c r="G338" s="23" t="n"/>
      <c r="H338" s="23" t="n"/>
      <c r="I338" s="23" t="n"/>
      <c r="J338" s="23" t="n"/>
      <c r="K338" s="24" t="n"/>
      <c r="L338" s="44" t="n"/>
      <c r="M338" s="45" t="n"/>
      <c r="N338" s="45" t="n"/>
      <c r="O338" s="45" t="n"/>
      <c r="P338" s="46">
        <f>IF(A338="","",IFERROR(M338+SUMIFS('Transactions'!$L$6:$L$505,'Transactions'!$C$6:$C$505,A338),""))</f>
        <v/>
      </c>
      <c r="Q338" s="47">
        <f>IF(A338="","",IFERROR(P338*L338,0))</f>
        <v/>
      </c>
      <c r="R338" s="19">
        <f>IF(A338="","",IF(B338&lt;&gt;"Active","Inactive",IF(P338&lt;=0,"Out of Stock",IF(P338&lt;=N338,"Reorder","OK"))))</f>
        <v/>
      </c>
      <c r="S338" s="46">
        <f>IF(A338="","",IF(B338&lt;&gt;"Active",0,IF(P338&lt;=N338,MAX(O338-P338,0),0)))</f>
        <v/>
      </c>
      <c r="T338" s="47">
        <f>IF(A338="","",IFERROR(S338*L338,0))</f>
        <v/>
      </c>
      <c r="U338" s="48">
        <f>IF(A338="","",IF(COUNTIFS('Transactions'!$C$6:$C$505,A338,'Transactions'!$A$6:$A$505,"&gt;0")=0,"",IFERROR(MAXIFS('Transactions'!$A$6:$A$505,'Transactions'!$C$6:$C$505,A338),"")))</f>
        <v/>
      </c>
      <c r="V338" s="30">
        <f>IF(A338="","",IF(AND(B338="Active",OR(R338="Reorder",R338="Out of Stock")),COUNTIFS($B$6:B338,"Active",$R$6:R338,"Reorder")+COUNTIFS($B$6:B338,"Active",$R$6:R338,"Out of Stock"),""))</f>
        <v/>
      </c>
      <c r="W338" s="19">
        <f>IF(COUNTA(A338:O338)=0,"",IF(A338="","Missing Part ID",IF(COUNTIF($A$6:$A$505,A338)&gt;1,"Duplicate Part ID",IF(COUNTIF('Settings'!$F$4:$F$5,B338)=0,"Invalid Status",IF(C338="","Missing Part Name",IF(COUNTIF('Settings'!$G$4:$G$13,D338)=0,"Invalid Category",IF(COUNTIF('Settings'!$H$4:$H$9,E338)=0,"Invalid Unit",IF(L338="","Missing Unit Cost",IF(M338="","Missing Opening Quantity",IF(N338="","Missing Reorder Point",IF(O338="","Missing Target Stock",IF(O338&lt;N338,"Target Below Reorder Point",IF(P338&lt;0,"Negative On-Hand Quantity","OK")))))))))))))</f>
        <v/>
      </c>
    </row>
    <row r="339">
      <c r="A339" s="23" t="n"/>
      <c r="B339" s="23" t="n"/>
      <c r="C339" s="23" t="n"/>
      <c r="D339" s="23" t="n"/>
      <c r="E339" s="23" t="n"/>
      <c r="F339" s="23" t="n"/>
      <c r="G339" s="23" t="n"/>
      <c r="H339" s="23" t="n"/>
      <c r="I339" s="23" t="n"/>
      <c r="J339" s="23" t="n"/>
      <c r="K339" s="24" t="n"/>
      <c r="L339" s="44" t="n"/>
      <c r="M339" s="45" t="n"/>
      <c r="N339" s="45" t="n"/>
      <c r="O339" s="45" t="n"/>
      <c r="P339" s="46">
        <f>IF(A339="","",IFERROR(M339+SUMIFS('Transactions'!$L$6:$L$505,'Transactions'!$C$6:$C$505,A339),""))</f>
        <v/>
      </c>
      <c r="Q339" s="47">
        <f>IF(A339="","",IFERROR(P339*L339,0))</f>
        <v/>
      </c>
      <c r="R339" s="19">
        <f>IF(A339="","",IF(B339&lt;&gt;"Active","Inactive",IF(P339&lt;=0,"Out of Stock",IF(P339&lt;=N339,"Reorder","OK"))))</f>
        <v/>
      </c>
      <c r="S339" s="46">
        <f>IF(A339="","",IF(B339&lt;&gt;"Active",0,IF(P339&lt;=N339,MAX(O339-P339,0),0)))</f>
        <v/>
      </c>
      <c r="T339" s="47">
        <f>IF(A339="","",IFERROR(S339*L339,0))</f>
        <v/>
      </c>
      <c r="U339" s="48">
        <f>IF(A339="","",IF(COUNTIFS('Transactions'!$C$6:$C$505,A339,'Transactions'!$A$6:$A$505,"&gt;0")=0,"",IFERROR(MAXIFS('Transactions'!$A$6:$A$505,'Transactions'!$C$6:$C$505,A339),"")))</f>
        <v/>
      </c>
      <c r="V339" s="30">
        <f>IF(A339="","",IF(AND(B339="Active",OR(R339="Reorder",R339="Out of Stock")),COUNTIFS($B$6:B339,"Active",$R$6:R339,"Reorder")+COUNTIFS($B$6:B339,"Active",$R$6:R339,"Out of Stock"),""))</f>
        <v/>
      </c>
      <c r="W339" s="19">
        <f>IF(COUNTA(A339:O339)=0,"",IF(A339="","Missing Part ID",IF(COUNTIF($A$6:$A$505,A339)&gt;1,"Duplicate Part ID",IF(COUNTIF('Settings'!$F$4:$F$5,B339)=0,"Invalid Status",IF(C339="","Missing Part Name",IF(COUNTIF('Settings'!$G$4:$G$13,D339)=0,"Invalid Category",IF(COUNTIF('Settings'!$H$4:$H$9,E339)=0,"Invalid Unit",IF(L339="","Missing Unit Cost",IF(M339="","Missing Opening Quantity",IF(N339="","Missing Reorder Point",IF(O339="","Missing Target Stock",IF(O339&lt;N339,"Target Below Reorder Point",IF(P339&lt;0,"Negative On-Hand Quantity","OK")))))))))))))</f>
        <v/>
      </c>
    </row>
    <row r="340">
      <c r="A340" s="23" t="n"/>
      <c r="B340" s="23" t="n"/>
      <c r="C340" s="23" t="n"/>
      <c r="D340" s="23" t="n"/>
      <c r="E340" s="23" t="n"/>
      <c r="F340" s="23" t="n"/>
      <c r="G340" s="23" t="n"/>
      <c r="H340" s="23" t="n"/>
      <c r="I340" s="23" t="n"/>
      <c r="J340" s="23" t="n"/>
      <c r="K340" s="24" t="n"/>
      <c r="L340" s="44" t="n"/>
      <c r="M340" s="45" t="n"/>
      <c r="N340" s="45" t="n"/>
      <c r="O340" s="45" t="n"/>
      <c r="P340" s="46">
        <f>IF(A340="","",IFERROR(M340+SUMIFS('Transactions'!$L$6:$L$505,'Transactions'!$C$6:$C$505,A340),""))</f>
        <v/>
      </c>
      <c r="Q340" s="47">
        <f>IF(A340="","",IFERROR(P340*L340,0))</f>
        <v/>
      </c>
      <c r="R340" s="19">
        <f>IF(A340="","",IF(B340&lt;&gt;"Active","Inactive",IF(P340&lt;=0,"Out of Stock",IF(P340&lt;=N340,"Reorder","OK"))))</f>
        <v/>
      </c>
      <c r="S340" s="46">
        <f>IF(A340="","",IF(B340&lt;&gt;"Active",0,IF(P340&lt;=N340,MAX(O340-P340,0),0)))</f>
        <v/>
      </c>
      <c r="T340" s="47">
        <f>IF(A340="","",IFERROR(S340*L340,0))</f>
        <v/>
      </c>
      <c r="U340" s="48">
        <f>IF(A340="","",IF(COUNTIFS('Transactions'!$C$6:$C$505,A340,'Transactions'!$A$6:$A$505,"&gt;0")=0,"",IFERROR(MAXIFS('Transactions'!$A$6:$A$505,'Transactions'!$C$6:$C$505,A340),"")))</f>
        <v/>
      </c>
      <c r="V340" s="30">
        <f>IF(A340="","",IF(AND(B340="Active",OR(R340="Reorder",R340="Out of Stock")),COUNTIFS($B$6:B340,"Active",$R$6:R340,"Reorder")+COUNTIFS($B$6:B340,"Active",$R$6:R340,"Out of Stock"),""))</f>
        <v/>
      </c>
      <c r="W340" s="19">
        <f>IF(COUNTA(A340:O340)=0,"",IF(A340="","Missing Part ID",IF(COUNTIF($A$6:$A$505,A340)&gt;1,"Duplicate Part ID",IF(COUNTIF('Settings'!$F$4:$F$5,B340)=0,"Invalid Status",IF(C340="","Missing Part Name",IF(COUNTIF('Settings'!$G$4:$G$13,D340)=0,"Invalid Category",IF(COUNTIF('Settings'!$H$4:$H$9,E340)=0,"Invalid Unit",IF(L340="","Missing Unit Cost",IF(M340="","Missing Opening Quantity",IF(N340="","Missing Reorder Point",IF(O340="","Missing Target Stock",IF(O340&lt;N340,"Target Below Reorder Point",IF(P340&lt;0,"Negative On-Hand Quantity","OK")))))))))))))</f>
        <v/>
      </c>
    </row>
    <row r="341">
      <c r="A341" s="23" t="n"/>
      <c r="B341" s="23" t="n"/>
      <c r="C341" s="23" t="n"/>
      <c r="D341" s="23" t="n"/>
      <c r="E341" s="23" t="n"/>
      <c r="F341" s="23" t="n"/>
      <c r="G341" s="23" t="n"/>
      <c r="H341" s="23" t="n"/>
      <c r="I341" s="23" t="n"/>
      <c r="J341" s="23" t="n"/>
      <c r="K341" s="24" t="n"/>
      <c r="L341" s="44" t="n"/>
      <c r="M341" s="45" t="n"/>
      <c r="N341" s="45" t="n"/>
      <c r="O341" s="45" t="n"/>
      <c r="P341" s="46">
        <f>IF(A341="","",IFERROR(M341+SUMIFS('Transactions'!$L$6:$L$505,'Transactions'!$C$6:$C$505,A341),""))</f>
        <v/>
      </c>
      <c r="Q341" s="47">
        <f>IF(A341="","",IFERROR(P341*L341,0))</f>
        <v/>
      </c>
      <c r="R341" s="19">
        <f>IF(A341="","",IF(B341&lt;&gt;"Active","Inactive",IF(P341&lt;=0,"Out of Stock",IF(P341&lt;=N341,"Reorder","OK"))))</f>
        <v/>
      </c>
      <c r="S341" s="46">
        <f>IF(A341="","",IF(B341&lt;&gt;"Active",0,IF(P341&lt;=N341,MAX(O341-P341,0),0)))</f>
        <v/>
      </c>
      <c r="T341" s="47">
        <f>IF(A341="","",IFERROR(S341*L341,0))</f>
        <v/>
      </c>
      <c r="U341" s="48">
        <f>IF(A341="","",IF(COUNTIFS('Transactions'!$C$6:$C$505,A341,'Transactions'!$A$6:$A$505,"&gt;0")=0,"",IFERROR(MAXIFS('Transactions'!$A$6:$A$505,'Transactions'!$C$6:$C$505,A341),"")))</f>
        <v/>
      </c>
      <c r="V341" s="30">
        <f>IF(A341="","",IF(AND(B341="Active",OR(R341="Reorder",R341="Out of Stock")),COUNTIFS($B$6:B341,"Active",$R$6:R341,"Reorder")+COUNTIFS($B$6:B341,"Active",$R$6:R341,"Out of Stock"),""))</f>
        <v/>
      </c>
      <c r="W341" s="19">
        <f>IF(COUNTA(A341:O341)=0,"",IF(A341="","Missing Part ID",IF(COUNTIF($A$6:$A$505,A341)&gt;1,"Duplicate Part ID",IF(COUNTIF('Settings'!$F$4:$F$5,B341)=0,"Invalid Status",IF(C341="","Missing Part Name",IF(COUNTIF('Settings'!$G$4:$G$13,D341)=0,"Invalid Category",IF(COUNTIF('Settings'!$H$4:$H$9,E341)=0,"Invalid Unit",IF(L341="","Missing Unit Cost",IF(M341="","Missing Opening Quantity",IF(N341="","Missing Reorder Point",IF(O341="","Missing Target Stock",IF(O341&lt;N341,"Target Below Reorder Point",IF(P341&lt;0,"Negative On-Hand Quantity","OK")))))))))))))</f>
        <v/>
      </c>
    </row>
    <row r="342">
      <c r="A342" s="23" t="n"/>
      <c r="B342" s="23" t="n"/>
      <c r="C342" s="23" t="n"/>
      <c r="D342" s="23" t="n"/>
      <c r="E342" s="23" t="n"/>
      <c r="F342" s="23" t="n"/>
      <c r="G342" s="23" t="n"/>
      <c r="H342" s="23" t="n"/>
      <c r="I342" s="23" t="n"/>
      <c r="J342" s="23" t="n"/>
      <c r="K342" s="24" t="n"/>
      <c r="L342" s="44" t="n"/>
      <c r="M342" s="45" t="n"/>
      <c r="N342" s="45" t="n"/>
      <c r="O342" s="45" t="n"/>
      <c r="P342" s="46">
        <f>IF(A342="","",IFERROR(M342+SUMIFS('Transactions'!$L$6:$L$505,'Transactions'!$C$6:$C$505,A342),""))</f>
        <v/>
      </c>
      <c r="Q342" s="47">
        <f>IF(A342="","",IFERROR(P342*L342,0))</f>
        <v/>
      </c>
      <c r="R342" s="19">
        <f>IF(A342="","",IF(B342&lt;&gt;"Active","Inactive",IF(P342&lt;=0,"Out of Stock",IF(P342&lt;=N342,"Reorder","OK"))))</f>
        <v/>
      </c>
      <c r="S342" s="46">
        <f>IF(A342="","",IF(B342&lt;&gt;"Active",0,IF(P342&lt;=N342,MAX(O342-P342,0),0)))</f>
        <v/>
      </c>
      <c r="T342" s="47">
        <f>IF(A342="","",IFERROR(S342*L342,0))</f>
        <v/>
      </c>
      <c r="U342" s="48">
        <f>IF(A342="","",IF(COUNTIFS('Transactions'!$C$6:$C$505,A342,'Transactions'!$A$6:$A$505,"&gt;0")=0,"",IFERROR(MAXIFS('Transactions'!$A$6:$A$505,'Transactions'!$C$6:$C$505,A342),"")))</f>
        <v/>
      </c>
      <c r="V342" s="30">
        <f>IF(A342="","",IF(AND(B342="Active",OR(R342="Reorder",R342="Out of Stock")),COUNTIFS($B$6:B342,"Active",$R$6:R342,"Reorder")+COUNTIFS($B$6:B342,"Active",$R$6:R342,"Out of Stock"),""))</f>
        <v/>
      </c>
      <c r="W342" s="19">
        <f>IF(COUNTA(A342:O342)=0,"",IF(A342="","Missing Part ID",IF(COUNTIF($A$6:$A$505,A342)&gt;1,"Duplicate Part ID",IF(COUNTIF('Settings'!$F$4:$F$5,B342)=0,"Invalid Status",IF(C342="","Missing Part Name",IF(COUNTIF('Settings'!$G$4:$G$13,D342)=0,"Invalid Category",IF(COUNTIF('Settings'!$H$4:$H$9,E342)=0,"Invalid Unit",IF(L342="","Missing Unit Cost",IF(M342="","Missing Opening Quantity",IF(N342="","Missing Reorder Point",IF(O342="","Missing Target Stock",IF(O342&lt;N342,"Target Below Reorder Point",IF(P342&lt;0,"Negative On-Hand Quantity","OK")))))))))))))</f>
        <v/>
      </c>
    </row>
    <row r="343">
      <c r="A343" s="23" t="n"/>
      <c r="B343" s="23" t="n"/>
      <c r="C343" s="23" t="n"/>
      <c r="D343" s="23" t="n"/>
      <c r="E343" s="23" t="n"/>
      <c r="F343" s="23" t="n"/>
      <c r="G343" s="23" t="n"/>
      <c r="H343" s="23" t="n"/>
      <c r="I343" s="23" t="n"/>
      <c r="J343" s="23" t="n"/>
      <c r="K343" s="24" t="n"/>
      <c r="L343" s="44" t="n"/>
      <c r="M343" s="45" t="n"/>
      <c r="N343" s="45" t="n"/>
      <c r="O343" s="45" t="n"/>
      <c r="P343" s="46">
        <f>IF(A343="","",IFERROR(M343+SUMIFS('Transactions'!$L$6:$L$505,'Transactions'!$C$6:$C$505,A343),""))</f>
        <v/>
      </c>
      <c r="Q343" s="47">
        <f>IF(A343="","",IFERROR(P343*L343,0))</f>
        <v/>
      </c>
      <c r="R343" s="19">
        <f>IF(A343="","",IF(B343&lt;&gt;"Active","Inactive",IF(P343&lt;=0,"Out of Stock",IF(P343&lt;=N343,"Reorder","OK"))))</f>
        <v/>
      </c>
      <c r="S343" s="46">
        <f>IF(A343="","",IF(B343&lt;&gt;"Active",0,IF(P343&lt;=N343,MAX(O343-P343,0),0)))</f>
        <v/>
      </c>
      <c r="T343" s="47">
        <f>IF(A343="","",IFERROR(S343*L343,0))</f>
        <v/>
      </c>
      <c r="U343" s="48">
        <f>IF(A343="","",IF(COUNTIFS('Transactions'!$C$6:$C$505,A343,'Transactions'!$A$6:$A$505,"&gt;0")=0,"",IFERROR(MAXIFS('Transactions'!$A$6:$A$505,'Transactions'!$C$6:$C$505,A343),"")))</f>
        <v/>
      </c>
      <c r="V343" s="30">
        <f>IF(A343="","",IF(AND(B343="Active",OR(R343="Reorder",R343="Out of Stock")),COUNTIFS($B$6:B343,"Active",$R$6:R343,"Reorder")+COUNTIFS($B$6:B343,"Active",$R$6:R343,"Out of Stock"),""))</f>
        <v/>
      </c>
      <c r="W343" s="19">
        <f>IF(COUNTA(A343:O343)=0,"",IF(A343="","Missing Part ID",IF(COUNTIF($A$6:$A$505,A343)&gt;1,"Duplicate Part ID",IF(COUNTIF('Settings'!$F$4:$F$5,B343)=0,"Invalid Status",IF(C343="","Missing Part Name",IF(COUNTIF('Settings'!$G$4:$G$13,D343)=0,"Invalid Category",IF(COUNTIF('Settings'!$H$4:$H$9,E343)=0,"Invalid Unit",IF(L343="","Missing Unit Cost",IF(M343="","Missing Opening Quantity",IF(N343="","Missing Reorder Point",IF(O343="","Missing Target Stock",IF(O343&lt;N343,"Target Below Reorder Point",IF(P343&lt;0,"Negative On-Hand Quantity","OK")))))))))))))</f>
        <v/>
      </c>
    </row>
    <row r="344">
      <c r="A344" s="23" t="n"/>
      <c r="B344" s="23" t="n"/>
      <c r="C344" s="23" t="n"/>
      <c r="D344" s="23" t="n"/>
      <c r="E344" s="23" t="n"/>
      <c r="F344" s="23" t="n"/>
      <c r="G344" s="23" t="n"/>
      <c r="H344" s="23" t="n"/>
      <c r="I344" s="23" t="n"/>
      <c r="J344" s="23" t="n"/>
      <c r="K344" s="24" t="n"/>
      <c r="L344" s="44" t="n"/>
      <c r="M344" s="45" t="n"/>
      <c r="N344" s="45" t="n"/>
      <c r="O344" s="45" t="n"/>
      <c r="P344" s="46">
        <f>IF(A344="","",IFERROR(M344+SUMIFS('Transactions'!$L$6:$L$505,'Transactions'!$C$6:$C$505,A344),""))</f>
        <v/>
      </c>
      <c r="Q344" s="47">
        <f>IF(A344="","",IFERROR(P344*L344,0))</f>
        <v/>
      </c>
      <c r="R344" s="19">
        <f>IF(A344="","",IF(B344&lt;&gt;"Active","Inactive",IF(P344&lt;=0,"Out of Stock",IF(P344&lt;=N344,"Reorder","OK"))))</f>
        <v/>
      </c>
      <c r="S344" s="46">
        <f>IF(A344="","",IF(B344&lt;&gt;"Active",0,IF(P344&lt;=N344,MAX(O344-P344,0),0)))</f>
        <v/>
      </c>
      <c r="T344" s="47">
        <f>IF(A344="","",IFERROR(S344*L344,0))</f>
        <v/>
      </c>
      <c r="U344" s="48">
        <f>IF(A344="","",IF(COUNTIFS('Transactions'!$C$6:$C$505,A344,'Transactions'!$A$6:$A$505,"&gt;0")=0,"",IFERROR(MAXIFS('Transactions'!$A$6:$A$505,'Transactions'!$C$6:$C$505,A344),"")))</f>
        <v/>
      </c>
      <c r="V344" s="30">
        <f>IF(A344="","",IF(AND(B344="Active",OR(R344="Reorder",R344="Out of Stock")),COUNTIFS($B$6:B344,"Active",$R$6:R344,"Reorder")+COUNTIFS($B$6:B344,"Active",$R$6:R344,"Out of Stock"),""))</f>
        <v/>
      </c>
      <c r="W344" s="19">
        <f>IF(COUNTA(A344:O344)=0,"",IF(A344="","Missing Part ID",IF(COUNTIF($A$6:$A$505,A344)&gt;1,"Duplicate Part ID",IF(COUNTIF('Settings'!$F$4:$F$5,B344)=0,"Invalid Status",IF(C344="","Missing Part Name",IF(COUNTIF('Settings'!$G$4:$G$13,D344)=0,"Invalid Category",IF(COUNTIF('Settings'!$H$4:$H$9,E344)=0,"Invalid Unit",IF(L344="","Missing Unit Cost",IF(M344="","Missing Opening Quantity",IF(N344="","Missing Reorder Point",IF(O344="","Missing Target Stock",IF(O344&lt;N344,"Target Below Reorder Point",IF(P344&lt;0,"Negative On-Hand Quantity","OK")))))))))))))</f>
        <v/>
      </c>
    </row>
    <row r="345">
      <c r="A345" s="23" t="n"/>
      <c r="B345" s="23" t="n"/>
      <c r="C345" s="23" t="n"/>
      <c r="D345" s="23" t="n"/>
      <c r="E345" s="23" t="n"/>
      <c r="F345" s="23" t="n"/>
      <c r="G345" s="23" t="n"/>
      <c r="H345" s="23" t="n"/>
      <c r="I345" s="23" t="n"/>
      <c r="J345" s="23" t="n"/>
      <c r="K345" s="24" t="n"/>
      <c r="L345" s="44" t="n"/>
      <c r="M345" s="45" t="n"/>
      <c r="N345" s="45" t="n"/>
      <c r="O345" s="45" t="n"/>
      <c r="P345" s="46">
        <f>IF(A345="","",IFERROR(M345+SUMIFS('Transactions'!$L$6:$L$505,'Transactions'!$C$6:$C$505,A345),""))</f>
        <v/>
      </c>
      <c r="Q345" s="47">
        <f>IF(A345="","",IFERROR(P345*L345,0))</f>
        <v/>
      </c>
      <c r="R345" s="19">
        <f>IF(A345="","",IF(B345&lt;&gt;"Active","Inactive",IF(P345&lt;=0,"Out of Stock",IF(P345&lt;=N345,"Reorder","OK"))))</f>
        <v/>
      </c>
      <c r="S345" s="46">
        <f>IF(A345="","",IF(B345&lt;&gt;"Active",0,IF(P345&lt;=N345,MAX(O345-P345,0),0)))</f>
        <v/>
      </c>
      <c r="T345" s="47">
        <f>IF(A345="","",IFERROR(S345*L345,0))</f>
        <v/>
      </c>
      <c r="U345" s="48">
        <f>IF(A345="","",IF(COUNTIFS('Transactions'!$C$6:$C$505,A345,'Transactions'!$A$6:$A$505,"&gt;0")=0,"",IFERROR(MAXIFS('Transactions'!$A$6:$A$505,'Transactions'!$C$6:$C$505,A345),"")))</f>
        <v/>
      </c>
      <c r="V345" s="30">
        <f>IF(A345="","",IF(AND(B345="Active",OR(R345="Reorder",R345="Out of Stock")),COUNTIFS($B$6:B345,"Active",$R$6:R345,"Reorder")+COUNTIFS($B$6:B345,"Active",$R$6:R345,"Out of Stock"),""))</f>
        <v/>
      </c>
      <c r="W345" s="19">
        <f>IF(COUNTA(A345:O345)=0,"",IF(A345="","Missing Part ID",IF(COUNTIF($A$6:$A$505,A345)&gt;1,"Duplicate Part ID",IF(COUNTIF('Settings'!$F$4:$F$5,B345)=0,"Invalid Status",IF(C345="","Missing Part Name",IF(COUNTIF('Settings'!$G$4:$G$13,D345)=0,"Invalid Category",IF(COUNTIF('Settings'!$H$4:$H$9,E345)=0,"Invalid Unit",IF(L345="","Missing Unit Cost",IF(M345="","Missing Opening Quantity",IF(N345="","Missing Reorder Point",IF(O345="","Missing Target Stock",IF(O345&lt;N345,"Target Below Reorder Point",IF(P345&lt;0,"Negative On-Hand Quantity","OK")))))))))))))</f>
        <v/>
      </c>
    </row>
    <row r="346">
      <c r="A346" s="23" t="n"/>
      <c r="B346" s="23" t="n"/>
      <c r="C346" s="23" t="n"/>
      <c r="D346" s="23" t="n"/>
      <c r="E346" s="23" t="n"/>
      <c r="F346" s="23" t="n"/>
      <c r="G346" s="23" t="n"/>
      <c r="H346" s="23" t="n"/>
      <c r="I346" s="23" t="n"/>
      <c r="J346" s="23" t="n"/>
      <c r="K346" s="24" t="n"/>
      <c r="L346" s="44" t="n"/>
      <c r="M346" s="45" t="n"/>
      <c r="N346" s="45" t="n"/>
      <c r="O346" s="45" t="n"/>
      <c r="P346" s="46">
        <f>IF(A346="","",IFERROR(M346+SUMIFS('Transactions'!$L$6:$L$505,'Transactions'!$C$6:$C$505,A346),""))</f>
        <v/>
      </c>
      <c r="Q346" s="47">
        <f>IF(A346="","",IFERROR(P346*L346,0))</f>
        <v/>
      </c>
      <c r="R346" s="19">
        <f>IF(A346="","",IF(B346&lt;&gt;"Active","Inactive",IF(P346&lt;=0,"Out of Stock",IF(P346&lt;=N346,"Reorder","OK"))))</f>
        <v/>
      </c>
      <c r="S346" s="46">
        <f>IF(A346="","",IF(B346&lt;&gt;"Active",0,IF(P346&lt;=N346,MAX(O346-P346,0),0)))</f>
        <v/>
      </c>
      <c r="T346" s="47">
        <f>IF(A346="","",IFERROR(S346*L346,0))</f>
        <v/>
      </c>
      <c r="U346" s="48">
        <f>IF(A346="","",IF(COUNTIFS('Transactions'!$C$6:$C$505,A346,'Transactions'!$A$6:$A$505,"&gt;0")=0,"",IFERROR(MAXIFS('Transactions'!$A$6:$A$505,'Transactions'!$C$6:$C$505,A346),"")))</f>
        <v/>
      </c>
      <c r="V346" s="30">
        <f>IF(A346="","",IF(AND(B346="Active",OR(R346="Reorder",R346="Out of Stock")),COUNTIFS($B$6:B346,"Active",$R$6:R346,"Reorder")+COUNTIFS($B$6:B346,"Active",$R$6:R346,"Out of Stock"),""))</f>
        <v/>
      </c>
      <c r="W346" s="19">
        <f>IF(COUNTA(A346:O346)=0,"",IF(A346="","Missing Part ID",IF(COUNTIF($A$6:$A$505,A346)&gt;1,"Duplicate Part ID",IF(COUNTIF('Settings'!$F$4:$F$5,B346)=0,"Invalid Status",IF(C346="","Missing Part Name",IF(COUNTIF('Settings'!$G$4:$G$13,D346)=0,"Invalid Category",IF(COUNTIF('Settings'!$H$4:$H$9,E346)=0,"Invalid Unit",IF(L346="","Missing Unit Cost",IF(M346="","Missing Opening Quantity",IF(N346="","Missing Reorder Point",IF(O346="","Missing Target Stock",IF(O346&lt;N346,"Target Below Reorder Point",IF(P346&lt;0,"Negative On-Hand Quantity","OK")))))))))))))</f>
        <v/>
      </c>
    </row>
    <row r="347">
      <c r="A347" s="23" t="n"/>
      <c r="B347" s="23" t="n"/>
      <c r="C347" s="23" t="n"/>
      <c r="D347" s="23" t="n"/>
      <c r="E347" s="23" t="n"/>
      <c r="F347" s="23" t="n"/>
      <c r="G347" s="23" t="n"/>
      <c r="H347" s="23" t="n"/>
      <c r="I347" s="23" t="n"/>
      <c r="J347" s="23" t="n"/>
      <c r="K347" s="24" t="n"/>
      <c r="L347" s="44" t="n"/>
      <c r="M347" s="45" t="n"/>
      <c r="N347" s="45" t="n"/>
      <c r="O347" s="45" t="n"/>
      <c r="P347" s="46">
        <f>IF(A347="","",IFERROR(M347+SUMIFS('Transactions'!$L$6:$L$505,'Transactions'!$C$6:$C$505,A347),""))</f>
        <v/>
      </c>
      <c r="Q347" s="47">
        <f>IF(A347="","",IFERROR(P347*L347,0))</f>
        <v/>
      </c>
      <c r="R347" s="19">
        <f>IF(A347="","",IF(B347&lt;&gt;"Active","Inactive",IF(P347&lt;=0,"Out of Stock",IF(P347&lt;=N347,"Reorder","OK"))))</f>
        <v/>
      </c>
      <c r="S347" s="46">
        <f>IF(A347="","",IF(B347&lt;&gt;"Active",0,IF(P347&lt;=N347,MAX(O347-P347,0),0)))</f>
        <v/>
      </c>
      <c r="T347" s="47">
        <f>IF(A347="","",IFERROR(S347*L347,0))</f>
        <v/>
      </c>
      <c r="U347" s="48">
        <f>IF(A347="","",IF(COUNTIFS('Transactions'!$C$6:$C$505,A347,'Transactions'!$A$6:$A$505,"&gt;0")=0,"",IFERROR(MAXIFS('Transactions'!$A$6:$A$505,'Transactions'!$C$6:$C$505,A347),"")))</f>
        <v/>
      </c>
      <c r="V347" s="30">
        <f>IF(A347="","",IF(AND(B347="Active",OR(R347="Reorder",R347="Out of Stock")),COUNTIFS($B$6:B347,"Active",$R$6:R347,"Reorder")+COUNTIFS($B$6:B347,"Active",$R$6:R347,"Out of Stock"),""))</f>
        <v/>
      </c>
      <c r="W347" s="19">
        <f>IF(COUNTA(A347:O347)=0,"",IF(A347="","Missing Part ID",IF(COUNTIF($A$6:$A$505,A347)&gt;1,"Duplicate Part ID",IF(COUNTIF('Settings'!$F$4:$F$5,B347)=0,"Invalid Status",IF(C347="","Missing Part Name",IF(COUNTIF('Settings'!$G$4:$G$13,D347)=0,"Invalid Category",IF(COUNTIF('Settings'!$H$4:$H$9,E347)=0,"Invalid Unit",IF(L347="","Missing Unit Cost",IF(M347="","Missing Opening Quantity",IF(N347="","Missing Reorder Point",IF(O347="","Missing Target Stock",IF(O347&lt;N347,"Target Below Reorder Point",IF(P347&lt;0,"Negative On-Hand Quantity","OK")))))))))))))</f>
        <v/>
      </c>
    </row>
    <row r="348">
      <c r="A348" s="23" t="n"/>
      <c r="B348" s="23" t="n"/>
      <c r="C348" s="23" t="n"/>
      <c r="D348" s="23" t="n"/>
      <c r="E348" s="23" t="n"/>
      <c r="F348" s="23" t="n"/>
      <c r="G348" s="23" t="n"/>
      <c r="H348" s="23" t="n"/>
      <c r="I348" s="23" t="n"/>
      <c r="J348" s="23" t="n"/>
      <c r="K348" s="24" t="n"/>
      <c r="L348" s="44" t="n"/>
      <c r="M348" s="45" t="n"/>
      <c r="N348" s="45" t="n"/>
      <c r="O348" s="45" t="n"/>
      <c r="P348" s="46">
        <f>IF(A348="","",IFERROR(M348+SUMIFS('Transactions'!$L$6:$L$505,'Transactions'!$C$6:$C$505,A348),""))</f>
        <v/>
      </c>
      <c r="Q348" s="47">
        <f>IF(A348="","",IFERROR(P348*L348,0))</f>
        <v/>
      </c>
      <c r="R348" s="19">
        <f>IF(A348="","",IF(B348&lt;&gt;"Active","Inactive",IF(P348&lt;=0,"Out of Stock",IF(P348&lt;=N348,"Reorder","OK"))))</f>
        <v/>
      </c>
      <c r="S348" s="46">
        <f>IF(A348="","",IF(B348&lt;&gt;"Active",0,IF(P348&lt;=N348,MAX(O348-P348,0),0)))</f>
        <v/>
      </c>
      <c r="T348" s="47">
        <f>IF(A348="","",IFERROR(S348*L348,0))</f>
        <v/>
      </c>
      <c r="U348" s="48">
        <f>IF(A348="","",IF(COUNTIFS('Transactions'!$C$6:$C$505,A348,'Transactions'!$A$6:$A$505,"&gt;0")=0,"",IFERROR(MAXIFS('Transactions'!$A$6:$A$505,'Transactions'!$C$6:$C$505,A348),"")))</f>
        <v/>
      </c>
      <c r="V348" s="30">
        <f>IF(A348="","",IF(AND(B348="Active",OR(R348="Reorder",R348="Out of Stock")),COUNTIFS($B$6:B348,"Active",$R$6:R348,"Reorder")+COUNTIFS($B$6:B348,"Active",$R$6:R348,"Out of Stock"),""))</f>
        <v/>
      </c>
      <c r="W348" s="19">
        <f>IF(COUNTA(A348:O348)=0,"",IF(A348="","Missing Part ID",IF(COUNTIF($A$6:$A$505,A348)&gt;1,"Duplicate Part ID",IF(COUNTIF('Settings'!$F$4:$F$5,B348)=0,"Invalid Status",IF(C348="","Missing Part Name",IF(COUNTIF('Settings'!$G$4:$G$13,D348)=0,"Invalid Category",IF(COUNTIF('Settings'!$H$4:$H$9,E348)=0,"Invalid Unit",IF(L348="","Missing Unit Cost",IF(M348="","Missing Opening Quantity",IF(N348="","Missing Reorder Point",IF(O348="","Missing Target Stock",IF(O348&lt;N348,"Target Below Reorder Point",IF(P348&lt;0,"Negative On-Hand Quantity","OK")))))))))))))</f>
        <v/>
      </c>
    </row>
    <row r="349">
      <c r="A349" s="23" t="n"/>
      <c r="B349" s="23" t="n"/>
      <c r="C349" s="23" t="n"/>
      <c r="D349" s="23" t="n"/>
      <c r="E349" s="23" t="n"/>
      <c r="F349" s="23" t="n"/>
      <c r="G349" s="23" t="n"/>
      <c r="H349" s="23" t="n"/>
      <c r="I349" s="23" t="n"/>
      <c r="J349" s="23" t="n"/>
      <c r="K349" s="24" t="n"/>
      <c r="L349" s="44" t="n"/>
      <c r="M349" s="45" t="n"/>
      <c r="N349" s="45" t="n"/>
      <c r="O349" s="45" t="n"/>
      <c r="P349" s="46">
        <f>IF(A349="","",IFERROR(M349+SUMIFS('Transactions'!$L$6:$L$505,'Transactions'!$C$6:$C$505,A349),""))</f>
        <v/>
      </c>
      <c r="Q349" s="47">
        <f>IF(A349="","",IFERROR(P349*L349,0))</f>
        <v/>
      </c>
      <c r="R349" s="19">
        <f>IF(A349="","",IF(B349&lt;&gt;"Active","Inactive",IF(P349&lt;=0,"Out of Stock",IF(P349&lt;=N349,"Reorder","OK"))))</f>
        <v/>
      </c>
      <c r="S349" s="46">
        <f>IF(A349="","",IF(B349&lt;&gt;"Active",0,IF(P349&lt;=N349,MAX(O349-P349,0),0)))</f>
        <v/>
      </c>
      <c r="T349" s="47">
        <f>IF(A349="","",IFERROR(S349*L349,0))</f>
        <v/>
      </c>
      <c r="U349" s="48">
        <f>IF(A349="","",IF(COUNTIFS('Transactions'!$C$6:$C$505,A349,'Transactions'!$A$6:$A$505,"&gt;0")=0,"",IFERROR(MAXIFS('Transactions'!$A$6:$A$505,'Transactions'!$C$6:$C$505,A349),"")))</f>
        <v/>
      </c>
      <c r="V349" s="30">
        <f>IF(A349="","",IF(AND(B349="Active",OR(R349="Reorder",R349="Out of Stock")),COUNTIFS($B$6:B349,"Active",$R$6:R349,"Reorder")+COUNTIFS($B$6:B349,"Active",$R$6:R349,"Out of Stock"),""))</f>
        <v/>
      </c>
      <c r="W349" s="19">
        <f>IF(COUNTA(A349:O349)=0,"",IF(A349="","Missing Part ID",IF(COUNTIF($A$6:$A$505,A349)&gt;1,"Duplicate Part ID",IF(COUNTIF('Settings'!$F$4:$F$5,B349)=0,"Invalid Status",IF(C349="","Missing Part Name",IF(COUNTIF('Settings'!$G$4:$G$13,D349)=0,"Invalid Category",IF(COUNTIF('Settings'!$H$4:$H$9,E349)=0,"Invalid Unit",IF(L349="","Missing Unit Cost",IF(M349="","Missing Opening Quantity",IF(N349="","Missing Reorder Point",IF(O349="","Missing Target Stock",IF(O349&lt;N349,"Target Below Reorder Point",IF(P349&lt;0,"Negative On-Hand Quantity","OK")))))))))))))</f>
        <v/>
      </c>
    </row>
    <row r="350">
      <c r="A350" s="23" t="n"/>
      <c r="B350" s="23" t="n"/>
      <c r="C350" s="23" t="n"/>
      <c r="D350" s="23" t="n"/>
      <c r="E350" s="23" t="n"/>
      <c r="F350" s="23" t="n"/>
      <c r="G350" s="23" t="n"/>
      <c r="H350" s="23" t="n"/>
      <c r="I350" s="23" t="n"/>
      <c r="J350" s="23" t="n"/>
      <c r="K350" s="24" t="n"/>
      <c r="L350" s="44" t="n"/>
      <c r="M350" s="45" t="n"/>
      <c r="N350" s="45" t="n"/>
      <c r="O350" s="45" t="n"/>
      <c r="P350" s="46">
        <f>IF(A350="","",IFERROR(M350+SUMIFS('Transactions'!$L$6:$L$505,'Transactions'!$C$6:$C$505,A350),""))</f>
        <v/>
      </c>
      <c r="Q350" s="47">
        <f>IF(A350="","",IFERROR(P350*L350,0))</f>
        <v/>
      </c>
      <c r="R350" s="19">
        <f>IF(A350="","",IF(B350&lt;&gt;"Active","Inactive",IF(P350&lt;=0,"Out of Stock",IF(P350&lt;=N350,"Reorder","OK"))))</f>
        <v/>
      </c>
      <c r="S350" s="46">
        <f>IF(A350="","",IF(B350&lt;&gt;"Active",0,IF(P350&lt;=N350,MAX(O350-P350,0),0)))</f>
        <v/>
      </c>
      <c r="T350" s="47">
        <f>IF(A350="","",IFERROR(S350*L350,0))</f>
        <v/>
      </c>
      <c r="U350" s="48">
        <f>IF(A350="","",IF(COUNTIFS('Transactions'!$C$6:$C$505,A350,'Transactions'!$A$6:$A$505,"&gt;0")=0,"",IFERROR(MAXIFS('Transactions'!$A$6:$A$505,'Transactions'!$C$6:$C$505,A350),"")))</f>
        <v/>
      </c>
      <c r="V350" s="30">
        <f>IF(A350="","",IF(AND(B350="Active",OR(R350="Reorder",R350="Out of Stock")),COUNTIFS($B$6:B350,"Active",$R$6:R350,"Reorder")+COUNTIFS($B$6:B350,"Active",$R$6:R350,"Out of Stock"),""))</f>
        <v/>
      </c>
      <c r="W350" s="19">
        <f>IF(COUNTA(A350:O350)=0,"",IF(A350="","Missing Part ID",IF(COUNTIF($A$6:$A$505,A350)&gt;1,"Duplicate Part ID",IF(COUNTIF('Settings'!$F$4:$F$5,B350)=0,"Invalid Status",IF(C350="","Missing Part Name",IF(COUNTIF('Settings'!$G$4:$G$13,D350)=0,"Invalid Category",IF(COUNTIF('Settings'!$H$4:$H$9,E350)=0,"Invalid Unit",IF(L350="","Missing Unit Cost",IF(M350="","Missing Opening Quantity",IF(N350="","Missing Reorder Point",IF(O350="","Missing Target Stock",IF(O350&lt;N350,"Target Below Reorder Point",IF(P350&lt;0,"Negative On-Hand Quantity","OK")))))))))))))</f>
        <v/>
      </c>
    </row>
    <row r="351">
      <c r="A351" s="23" t="n"/>
      <c r="B351" s="23" t="n"/>
      <c r="C351" s="23" t="n"/>
      <c r="D351" s="23" t="n"/>
      <c r="E351" s="23" t="n"/>
      <c r="F351" s="23" t="n"/>
      <c r="G351" s="23" t="n"/>
      <c r="H351" s="23" t="n"/>
      <c r="I351" s="23" t="n"/>
      <c r="J351" s="23" t="n"/>
      <c r="K351" s="24" t="n"/>
      <c r="L351" s="44" t="n"/>
      <c r="M351" s="45" t="n"/>
      <c r="N351" s="45" t="n"/>
      <c r="O351" s="45" t="n"/>
      <c r="P351" s="46">
        <f>IF(A351="","",IFERROR(M351+SUMIFS('Transactions'!$L$6:$L$505,'Transactions'!$C$6:$C$505,A351),""))</f>
        <v/>
      </c>
      <c r="Q351" s="47">
        <f>IF(A351="","",IFERROR(P351*L351,0))</f>
        <v/>
      </c>
      <c r="R351" s="19">
        <f>IF(A351="","",IF(B351&lt;&gt;"Active","Inactive",IF(P351&lt;=0,"Out of Stock",IF(P351&lt;=N351,"Reorder","OK"))))</f>
        <v/>
      </c>
      <c r="S351" s="46">
        <f>IF(A351="","",IF(B351&lt;&gt;"Active",0,IF(P351&lt;=N351,MAX(O351-P351,0),0)))</f>
        <v/>
      </c>
      <c r="T351" s="47">
        <f>IF(A351="","",IFERROR(S351*L351,0))</f>
        <v/>
      </c>
      <c r="U351" s="48">
        <f>IF(A351="","",IF(COUNTIFS('Transactions'!$C$6:$C$505,A351,'Transactions'!$A$6:$A$505,"&gt;0")=0,"",IFERROR(MAXIFS('Transactions'!$A$6:$A$505,'Transactions'!$C$6:$C$505,A351),"")))</f>
        <v/>
      </c>
      <c r="V351" s="30">
        <f>IF(A351="","",IF(AND(B351="Active",OR(R351="Reorder",R351="Out of Stock")),COUNTIFS($B$6:B351,"Active",$R$6:R351,"Reorder")+COUNTIFS($B$6:B351,"Active",$R$6:R351,"Out of Stock"),""))</f>
        <v/>
      </c>
      <c r="W351" s="19">
        <f>IF(COUNTA(A351:O351)=0,"",IF(A351="","Missing Part ID",IF(COUNTIF($A$6:$A$505,A351)&gt;1,"Duplicate Part ID",IF(COUNTIF('Settings'!$F$4:$F$5,B351)=0,"Invalid Status",IF(C351="","Missing Part Name",IF(COUNTIF('Settings'!$G$4:$G$13,D351)=0,"Invalid Category",IF(COUNTIF('Settings'!$H$4:$H$9,E351)=0,"Invalid Unit",IF(L351="","Missing Unit Cost",IF(M351="","Missing Opening Quantity",IF(N351="","Missing Reorder Point",IF(O351="","Missing Target Stock",IF(O351&lt;N351,"Target Below Reorder Point",IF(P351&lt;0,"Negative On-Hand Quantity","OK")))))))))))))</f>
        <v/>
      </c>
    </row>
    <row r="352">
      <c r="A352" s="23" t="n"/>
      <c r="B352" s="23" t="n"/>
      <c r="C352" s="23" t="n"/>
      <c r="D352" s="23" t="n"/>
      <c r="E352" s="23" t="n"/>
      <c r="F352" s="23" t="n"/>
      <c r="G352" s="23" t="n"/>
      <c r="H352" s="23" t="n"/>
      <c r="I352" s="23" t="n"/>
      <c r="J352" s="23" t="n"/>
      <c r="K352" s="24" t="n"/>
      <c r="L352" s="44" t="n"/>
      <c r="M352" s="45" t="n"/>
      <c r="N352" s="45" t="n"/>
      <c r="O352" s="45" t="n"/>
      <c r="P352" s="46">
        <f>IF(A352="","",IFERROR(M352+SUMIFS('Transactions'!$L$6:$L$505,'Transactions'!$C$6:$C$505,A352),""))</f>
        <v/>
      </c>
      <c r="Q352" s="47">
        <f>IF(A352="","",IFERROR(P352*L352,0))</f>
        <v/>
      </c>
      <c r="R352" s="19">
        <f>IF(A352="","",IF(B352&lt;&gt;"Active","Inactive",IF(P352&lt;=0,"Out of Stock",IF(P352&lt;=N352,"Reorder","OK"))))</f>
        <v/>
      </c>
      <c r="S352" s="46">
        <f>IF(A352="","",IF(B352&lt;&gt;"Active",0,IF(P352&lt;=N352,MAX(O352-P352,0),0)))</f>
        <v/>
      </c>
      <c r="T352" s="47">
        <f>IF(A352="","",IFERROR(S352*L352,0))</f>
        <v/>
      </c>
      <c r="U352" s="48">
        <f>IF(A352="","",IF(COUNTIFS('Transactions'!$C$6:$C$505,A352,'Transactions'!$A$6:$A$505,"&gt;0")=0,"",IFERROR(MAXIFS('Transactions'!$A$6:$A$505,'Transactions'!$C$6:$C$505,A352),"")))</f>
        <v/>
      </c>
      <c r="V352" s="30">
        <f>IF(A352="","",IF(AND(B352="Active",OR(R352="Reorder",R352="Out of Stock")),COUNTIFS($B$6:B352,"Active",$R$6:R352,"Reorder")+COUNTIFS($B$6:B352,"Active",$R$6:R352,"Out of Stock"),""))</f>
        <v/>
      </c>
      <c r="W352" s="19">
        <f>IF(COUNTA(A352:O352)=0,"",IF(A352="","Missing Part ID",IF(COUNTIF($A$6:$A$505,A352)&gt;1,"Duplicate Part ID",IF(COUNTIF('Settings'!$F$4:$F$5,B352)=0,"Invalid Status",IF(C352="","Missing Part Name",IF(COUNTIF('Settings'!$G$4:$G$13,D352)=0,"Invalid Category",IF(COUNTIF('Settings'!$H$4:$H$9,E352)=0,"Invalid Unit",IF(L352="","Missing Unit Cost",IF(M352="","Missing Opening Quantity",IF(N352="","Missing Reorder Point",IF(O352="","Missing Target Stock",IF(O352&lt;N352,"Target Below Reorder Point",IF(P352&lt;0,"Negative On-Hand Quantity","OK")))))))))))))</f>
        <v/>
      </c>
    </row>
    <row r="353">
      <c r="A353" s="23" t="n"/>
      <c r="B353" s="23" t="n"/>
      <c r="C353" s="23" t="n"/>
      <c r="D353" s="23" t="n"/>
      <c r="E353" s="23" t="n"/>
      <c r="F353" s="23" t="n"/>
      <c r="G353" s="23" t="n"/>
      <c r="H353" s="23" t="n"/>
      <c r="I353" s="23" t="n"/>
      <c r="J353" s="23" t="n"/>
      <c r="K353" s="24" t="n"/>
      <c r="L353" s="44" t="n"/>
      <c r="M353" s="45" t="n"/>
      <c r="N353" s="45" t="n"/>
      <c r="O353" s="45" t="n"/>
      <c r="P353" s="46">
        <f>IF(A353="","",IFERROR(M353+SUMIFS('Transactions'!$L$6:$L$505,'Transactions'!$C$6:$C$505,A353),""))</f>
        <v/>
      </c>
      <c r="Q353" s="47">
        <f>IF(A353="","",IFERROR(P353*L353,0))</f>
        <v/>
      </c>
      <c r="R353" s="19">
        <f>IF(A353="","",IF(B353&lt;&gt;"Active","Inactive",IF(P353&lt;=0,"Out of Stock",IF(P353&lt;=N353,"Reorder","OK"))))</f>
        <v/>
      </c>
      <c r="S353" s="46">
        <f>IF(A353="","",IF(B353&lt;&gt;"Active",0,IF(P353&lt;=N353,MAX(O353-P353,0),0)))</f>
        <v/>
      </c>
      <c r="T353" s="47">
        <f>IF(A353="","",IFERROR(S353*L353,0))</f>
        <v/>
      </c>
      <c r="U353" s="48">
        <f>IF(A353="","",IF(COUNTIFS('Transactions'!$C$6:$C$505,A353,'Transactions'!$A$6:$A$505,"&gt;0")=0,"",IFERROR(MAXIFS('Transactions'!$A$6:$A$505,'Transactions'!$C$6:$C$505,A353),"")))</f>
        <v/>
      </c>
      <c r="V353" s="30">
        <f>IF(A353="","",IF(AND(B353="Active",OR(R353="Reorder",R353="Out of Stock")),COUNTIFS($B$6:B353,"Active",$R$6:R353,"Reorder")+COUNTIFS($B$6:B353,"Active",$R$6:R353,"Out of Stock"),""))</f>
        <v/>
      </c>
      <c r="W353" s="19">
        <f>IF(COUNTA(A353:O353)=0,"",IF(A353="","Missing Part ID",IF(COUNTIF($A$6:$A$505,A353)&gt;1,"Duplicate Part ID",IF(COUNTIF('Settings'!$F$4:$F$5,B353)=0,"Invalid Status",IF(C353="","Missing Part Name",IF(COUNTIF('Settings'!$G$4:$G$13,D353)=0,"Invalid Category",IF(COUNTIF('Settings'!$H$4:$H$9,E353)=0,"Invalid Unit",IF(L353="","Missing Unit Cost",IF(M353="","Missing Opening Quantity",IF(N353="","Missing Reorder Point",IF(O353="","Missing Target Stock",IF(O353&lt;N353,"Target Below Reorder Point",IF(P353&lt;0,"Negative On-Hand Quantity","OK")))))))))))))</f>
        <v/>
      </c>
    </row>
    <row r="354">
      <c r="A354" s="23" t="n"/>
      <c r="B354" s="23" t="n"/>
      <c r="C354" s="23" t="n"/>
      <c r="D354" s="23" t="n"/>
      <c r="E354" s="23" t="n"/>
      <c r="F354" s="23" t="n"/>
      <c r="G354" s="23" t="n"/>
      <c r="H354" s="23" t="n"/>
      <c r="I354" s="23" t="n"/>
      <c r="J354" s="23" t="n"/>
      <c r="K354" s="24" t="n"/>
      <c r="L354" s="44" t="n"/>
      <c r="M354" s="45" t="n"/>
      <c r="N354" s="45" t="n"/>
      <c r="O354" s="45" t="n"/>
      <c r="P354" s="46">
        <f>IF(A354="","",IFERROR(M354+SUMIFS('Transactions'!$L$6:$L$505,'Transactions'!$C$6:$C$505,A354),""))</f>
        <v/>
      </c>
      <c r="Q354" s="47">
        <f>IF(A354="","",IFERROR(P354*L354,0))</f>
        <v/>
      </c>
      <c r="R354" s="19">
        <f>IF(A354="","",IF(B354&lt;&gt;"Active","Inactive",IF(P354&lt;=0,"Out of Stock",IF(P354&lt;=N354,"Reorder","OK"))))</f>
        <v/>
      </c>
      <c r="S354" s="46">
        <f>IF(A354="","",IF(B354&lt;&gt;"Active",0,IF(P354&lt;=N354,MAX(O354-P354,0),0)))</f>
        <v/>
      </c>
      <c r="T354" s="47">
        <f>IF(A354="","",IFERROR(S354*L354,0))</f>
        <v/>
      </c>
      <c r="U354" s="48">
        <f>IF(A354="","",IF(COUNTIFS('Transactions'!$C$6:$C$505,A354,'Transactions'!$A$6:$A$505,"&gt;0")=0,"",IFERROR(MAXIFS('Transactions'!$A$6:$A$505,'Transactions'!$C$6:$C$505,A354),"")))</f>
        <v/>
      </c>
      <c r="V354" s="30">
        <f>IF(A354="","",IF(AND(B354="Active",OR(R354="Reorder",R354="Out of Stock")),COUNTIFS($B$6:B354,"Active",$R$6:R354,"Reorder")+COUNTIFS($B$6:B354,"Active",$R$6:R354,"Out of Stock"),""))</f>
        <v/>
      </c>
      <c r="W354" s="19">
        <f>IF(COUNTA(A354:O354)=0,"",IF(A354="","Missing Part ID",IF(COUNTIF($A$6:$A$505,A354)&gt;1,"Duplicate Part ID",IF(COUNTIF('Settings'!$F$4:$F$5,B354)=0,"Invalid Status",IF(C354="","Missing Part Name",IF(COUNTIF('Settings'!$G$4:$G$13,D354)=0,"Invalid Category",IF(COUNTIF('Settings'!$H$4:$H$9,E354)=0,"Invalid Unit",IF(L354="","Missing Unit Cost",IF(M354="","Missing Opening Quantity",IF(N354="","Missing Reorder Point",IF(O354="","Missing Target Stock",IF(O354&lt;N354,"Target Below Reorder Point",IF(P354&lt;0,"Negative On-Hand Quantity","OK")))))))))))))</f>
        <v/>
      </c>
    </row>
    <row r="355">
      <c r="A355" s="23" t="n"/>
      <c r="B355" s="23" t="n"/>
      <c r="C355" s="23" t="n"/>
      <c r="D355" s="23" t="n"/>
      <c r="E355" s="23" t="n"/>
      <c r="F355" s="23" t="n"/>
      <c r="G355" s="23" t="n"/>
      <c r="H355" s="23" t="n"/>
      <c r="I355" s="23" t="n"/>
      <c r="J355" s="23" t="n"/>
      <c r="K355" s="24" t="n"/>
      <c r="L355" s="44" t="n"/>
      <c r="M355" s="45" t="n"/>
      <c r="N355" s="45" t="n"/>
      <c r="O355" s="45" t="n"/>
      <c r="P355" s="46">
        <f>IF(A355="","",IFERROR(M355+SUMIFS('Transactions'!$L$6:$L$505,'Transactions'!$C$6:$C$505,A355),""))</f>
        <v/>
      </c>
      <c r="Q355" s="47">
        <f>IF(A355="","",IFERROR(P355*L355,0))</f>
        <v/>
      </c>
      <c r="R355" s="19">
        <f>IF(A355="","",IF(B355&lt;&gt;"Active","Inactive",IF(P355&lt;=0,"Out of Stock",IF(P355&lt;=N355,"Reorder","OK"))))</f>
        <v/>
      </c>
      <c r="S355" s="46">
        <f>IF(A355="","",IF(B355&lt;&gt;"Active",0,IF(P355&lt;=N355,MAX(O355-P355,0),0)))</f>
        <v/>
      </c>
      <c r="T355" s="47">
        <f>IF(A355="","",IFERROR(S355*L355,0))</f>
        <v/>
      </c>
      <c r="U355" s="48">
        <f>IF(A355="","",IF(COUNTIFS('Transactions'!$C$6:$C$505,A355,'Transactions'!$A$6:$A$505,"&gt;0")=0,"",IFERROR(MAXIFS('Transactions'!$A$6:$A$505,'Transactions'!$C$6:$C$505,A355),"")))</f>
        <v/>
      </c>
      <c r="V355" s="30">
        <f>IF(A355="","",IF(AND(B355="Active",OR(R355="Reorder",R355="Out of Stock")),COUNTIFS($B$6:B355,"Active",$R$6:R355,"Reorder")+COUNTIFS($B$6:B355,"Active",$R$6:R355,"Out of Stock"),""))</f>
        <v/>
      </c>
      <c r="W355" s="19">
        <f>IF(COUNTA(A355:O355)=0,"",IF(A355="","Missing Part ID",IF(COUNTIF($A$6:$A$505,A355)&gt;1,"Duplicate Part ID",IF(COUNTIF('Settings'!$F$4:$F$5,B355)=0,"Invalid Status",IF(C355="","Missing Part Name",IF(COUNTIF('Settings'!$G$4:$G$13,D355)=0,"Invalid Category",IF(COUNTIF('Settings'!$H$4:$H$9,E355)=0,"Invalid Unit",IF(L355="","Missing Unit Cost",IF(M355="","Missing Opening Quantity",IF(N355="","Missing Reorder Point",IF(O355="","Missing Target Stock",IF(O355&lt;N355,"Target Below Reorder Point",IF(P355&lt;0,"Negative On-Hand Quantity","OK")))))))))))))</f>
        <v/>
      </c>
    </row>
    <row r="356">
      <c r="A356" s="23" t="n"/>
      <c r="B356" s="23" t="n"/>
      <c r="C356" s="23" t="n"/>
      <c r="D356" s="23" t="n"/>
      <c r="E356" s="23" t="n"/>
      <c r="F356" s="23" t="n"/>
      <c r="G356" s="23" t="n"/>
      <c r="H356" s="23" t="n"/>
      <c r="I356" s="23" t="n"/>
      <c r="J356" s="23" t="n"/>
      <c r="K356" s="24" t="n"/>
      <c r="L356" s="44" t="n"/>
      <c r="M356" s="45" t="n"/>
      <c r="N356" s="45" t="n"/>
      <c r="O356" s="45" t="n"/>
      <c r="P356" s="46">
        <f>IF(A356="","",IFERROR(M356+SUMIFS('Transactions'!$L$6:$L$505,'Transactions'!$C$6:$C$505,A356),""))</f>
        <v/>
      </c>
      <c r="Q356" s="47">
        <f>IF(A356="","",IFERROR(P356*L356,0))</f>
        <v/>
      </c>
      <c r="R356" s="19">
        <f>IF(A356="","",IF(B356&lt;&gt;"Active","Inactive",IF(P356&lt;=0,"Out of Stock",IF(P356&lt;=N356,"Reorder","OK"))))</f>
        <v/>
      </c>
      <c r="S356" s="46">
        <f>IF(A356="","",IF(B356&lt;&gt;"Active",0,IF(P356&lt;=N356,MAX(O356-P356,0),0)))</f>
        <v/>
      </c>
      <c r="T356" s="47">
        <f>IF(A356="","",IFERROR(S356*L356,0))</f>
        <v/>
      </c>
      <c r="U356" s="48">
        <f>IF(A356="","",IF(COUNTIFS('Transactions'!$C$6:$C$505,A356,'Transactions'!$A$6:$A$505,"&gt;0")=0,"",IFERROR(MAXIFS('Transactions'!$A$6:$A$505,'Transactions'!$C$6:$C$505,A356),"")))</f>
        <v/>
      </c>
      <c r="V356" s="30">
        <f>IF(A356="","",IF(AND(B356="Active",OR(R356="Reorder",R356="Out of Stock")),COUNTIFS($B$6:B356,"Active",$R$6:R356,"Reorder")+COUNTIFS($B$6:B356,"Active",$R$6:R356,"Out of Stock"),""))</f>
        <v/>
      </c>
      <c r="W356" s="19">
        <f>IF(COUNTA(A356:O356)=0,"",IF(A356="","Missing Part ID",IF(COUNTIF($A$6:$A$505,A356)&gt;1,"Duplicate Part ID",IF(COUNTIF('Settings'!$F$4:$F$5,B356)=0,"Invalid Status",IF(C356="","Missing Part Name",IF(COUNTIF('Settings'!$G$4:$G$13,D356)=0,"Invalid Category",IF(COUNTIF('Settings'!$H$4:$H$9,E356)=0,"Invalid Unit",IF(L356="","Missing Unit Cost",IF(M356="","Missing Opening Quantity",IF(N356="","Missing Reorder Point",IF(O356="","Missing Target Stock",IF(O356&lt;N356,"Target Below Reorder Point",IF(P356&lt;0,"Negative On-Hand Quantity","OK")))))))))))))</f>
        <v/>
      </c>
    </row>
    <row r="357">
      <c r="A357" s="23" t="n"/>
      <c r="B357" s="23" t="n"/>
      <c r="C357" s="23" t="n"/>
      <c r="D357" s="23" t="n"/>
      <c r="E357" s="23" t="n"/>
      <c r="F357" s="23" t="n"/>
      <c r="G357" s="23" t="n"/>
      <c r="H357" s="23" t="n"/>
      <c r="I357" s="23" t="n"/>
      <c r="J357" s="23" t="n"/>
      <c r="K357" s="24" t="n"/>
      <c r="L357" s="44" t="n"/>
      <c r="M357" s="45" t="n"/>
      <c r="N357" s="45" t="n"/>
      <c r="O357" s="45" t="n"/>
      <c r="P357" s="46">
        <f>IF(A357="","",IFERROR(M357+SUMIFS('Transactions'!$L$6:$L$505,'Transactions'!$C$6:$C$505,A357),""))</f>
        <v/>
      </c>
      <c r="Q357" s="47">
        <f>IF(A357="","",IFERROR(P357*L357,0))</f>
        <v/>
      </c>
      <c r="R357" s="19">
        <f>IF(A357="","",IF(B357&lt;&gt;"Active","Inactive",IF(P357&lt;=0,"Out of Stock",IF(P357&lt;=N357,"Reorder","OK"))))</f>
        <v/>
      </c>
      <c r="S357" s="46">
        <f>IF(A357="","",IF(B357&lt;&gt;"Active",0,IF(P357&lt;=N357,MAX(O357-P357,0),0)))</f>
        <v/>
      </c>
      <c r="T357" s="47">
        <f>IF(A357="","",IFERROR(S357*L357,0))</f>
        <v/>
      </c>
      <c r="U357" s="48">
        <f>IF(A357="","",IF(COUNTIFS('Transactions'!$C$6:$C$505,A357,'Transactions'!$A$6:$A$505,"&gt;0")=0,"",IFERROR(MAXIFS('Transactions'!$A$6:$A$505,'Transactions'!$C$6:$C$505,A357),"")))</f>
        <v/>
      </c>
      <c r="V357" s="30">
        <f>IF(A357="","",IF(AND(B357="Active",OR(R357="Reorder",R357="Out of Stock")),COUNTIFS($B$6:B357,"Active",$R$6:R357,"Reorder")+COUNTIFS($B$6:B357,"Active",$R$6:R357,"Out of Stock"),""))</f>
        <v/>
      </c>
      <c r="W357" s="19">
        <f>IF(COUNTA(A357:O357)=0,"",IF(A357="","Missing Part ID",IF(COUNTIF($A$6:$A$505,A357)&gt;1,"Duplicate Part ID",IF(COUNTIF('Settings'!$F$4:$F$5,B357)=0,"Invalid Status",IF(C357="","Missing Part Name",IF(COUNTIF('Settings'!$G$4:$G$13,D357)=0,"Invalid Category",IF(COUNTIF('Settings'!$H$4:$H$9,E357)=0,"Invalid Unit",IF(L357="","Missing Unit Cost",IF(M357="","Missing Opening Quantity",IF(N357="","Missing Reorder Point",IF(O357="","Missing Target Stock",IF(O357&lt;N357,"Target Below Reorder Point",IF(P357&lt;0,"Negative On-Hand Quantity","OK")))))))))))))</f>
        <v/>
      </c>
    </row>
    <row r="358">
      <c r="A358" s="23" t="n"/>
      <c r="B358" s="23" t="n"/>
      <c r="C358" s="23" t="n"/>
      <c r="D358" s="23" t="n"/>
      <c r="E358" s="23" t="n"/>
      <c r="F358" s="23" t="n"/>
      <c r="G358" s="23" t="n"/>
      <c r="H358" s="23" t="n"/>
      <c r="I358" s="23" t="n"/>
      <c r="J358" s="23" t="n"/>
      <c r="K358" s="24" t="n"/>
      <c r="L358" s="44" t="n"/>
      <c r="M358" s="45" t="n"/>
      <c r="N358" s="45" t="n"/>
      <c r="O358" s="45" t="n"/>
      <c r="P358" s="46">
        <f>IF(A358="","",IFERROR(M358+SUMIFS('Transactions'!$L$6:$L$505,'Transactions'!$C$6:$C$505,A358),""))</f>
        <v/>
      </c>
      <c r="Q358" s="47">
        <f>IF(A358="","",IFERROR(P358*L358,0))</f>
        <v/>
      </c>
      <c r="R358" s="19">
        <f>IF(A358="","",IF(B358&lt;&gt;"Active","Inactive",IF(P358&lt;=0,"Out of Stock",IF(P358&lt;=N358,"Reorder","OK"))))</f>
        <v/>
      </c>
      <c r="S358" s="46">
        <f>IF(A358="","",IF(B358&lt;&gt;"Active",0,IF(P358&lt;=N358,MAX(O358-P358,0),0)))</f>
        <v/>
      </c>
      <c r="T358" s="47">
        <f>IF(A358="","",IFERROR(S358*L358,0))</f>
        <v/>
      </c>
      <c r="U358" s="48">
        <f>IF(A358="","",IF(COUNTIFS('Transactions'!$C$6:$C$505,A358,'Transactions'!$A$6:$A$505,"&gt;0")=0,"",IFERROR(MAXIFS('Transactions'!$A$6:$A$505,'Transactions'!$C$6:$C$505,A358),"")))</f>
        <v/>
      </c>
      <c r="V358" s="30">
        <f>IF(A358="","",IF(AND(B358="Active",OR(R358="Reorder",R358="Out of Stock")),COUNTIFS($B$6:B358,"Active",$R$6:R358,"Reorder")+COUNTIFS($B$6:B358,"Active",$R$6:R358,"Out of Stock"),""))</f>
        <v/>
      </c>
      <c r="W358" s="19">
        <f>IF(COUNTA(A358:O358)=0,"",IF(A358="","Missing Part ID",IF(COUNTIF($A$6:$A$505,A358)&gt;1,"Duplicate Part ID",IF(COUNTIF('Settings'!$F$4:$F$5,B358)=0,"Invalid Status",IF(C358="","Missing Part Name",IF(COUNTIF('Settings'!$G$4:$G$13,D358)=0,"Invalid Category",IF(COUNTIF('Settings'!$H$4:$H$9,E358)=0,"Invalid Unit",IF(L358="","Missing Unit Cost",IF(M358="","Missing Opening Quantity",IF(N358="","Missing Reorder Point",IF(O358="","Missing Target Stock",IF(O358&lt;N358,"Target Below Reorder Point",IF(P358&lt;0,"Negative On-Hand Quantity","OK")))))))))))))</f>
        <v/>
      </c>
    </row>
    <row r="359">
      <c r="A359" s="23" t="n"/>
      <c r="B359" s="23" t="n"/>
      <c r="C359" s="23" t="n"/>
      <c r="D359" s="23" t="n"/>
      <c r="E359" s="23" t="n"/>
      <c r="F359" s="23" t="n"/>
      <c r="G359" s="23" t="n"/>
      <c r="H359" s="23" t="n"/>
      <c r="I359" s="23" t="n"/>
      <c r="J359" s="23" t="n"/>
      <c r="K359" s="24" t="n"/>
      <c r="L359" s="44" t="n"/>
      <c r="M359" s="45" t="n"/>
      <c r="N359" s="45" t="n"/>
      <c r="O359" s="45" t="n"/>
      <c r="P359" s="46">
        <f>IF(A359="","",IFERROR(M359+SUMIFS('Transactions'!$L$6:$L$505,'Transactions'!$C$6:$C$505,A359),""))</f>
        <v/>
      </c>
      <c r="Q359" s="47">
        <f>IF(A359="","",IFERROR(P359*L359,0))</f>
        <v/>
      </c>
      <c r="R359" s="19">
        <f>IF(A359="","",IF(B359&lt;&gt;"Active","Inactive",IF(P359&lt;=0,"Out of Stock",IF(P359&lt;=N359,"Reorder","OK"))))</f>
        <v/>
      </c>
      <c r="S359" s="46">
        <f>IF(A359="","",IF(B359&lt;&gt;"Active",0,IF(P359&lt;=N359,MAX(O359-P359,0),0)))</f>
        <v/>
      </c>
      <c r="T359" s="47">
        <f>IF(A359="","",IFERROR(S359*L359,0))</f>
        <v/>
      </c>
      <c r="U359" s="48">
        <f>IF(A359="","",IF(COUNTIFS('Transactions'!$C$6:$C$505,A359,'Transactions'!$A$6:$A$505,"&gt;0")=0,"",IFERROR(MAXIFS('Transactions'!$A$6:$A$505,'Transactions'!$C$6:$C$505,A359),"")))</f>
        <v/>
      </c>
      <c r="V359" s="30">
        <f>IF(A359="","",IF(AND(B359="Active",OR(R359="Reorder",R359="Out of Stock")),COUNTIFS($B$6:B359,"Active",$R$6:R359,"Reorder")+COUNTIFS($B$6:B359,"Active",$R$6:R359,"Out of Stock"),""))</f>
        <v/>
      </c>
      <c r="W359" s="19">
        <f>IF(COUNTA(A359:O359)=0,"",IF(A359="","Missing Part ID",IF(COUNTIF($A$6:$A$505,A359)&gt;1,"Duplicate Part ID",IF(COUNTIF('Settings'!$F$4:$F$5,B359)=0,"Invalid Status",IF(C359="","Missing Part Name",IF(COUNTIF('Settings'!$G$4:$G$13,D359)=0,"Invalid Category",IF(COUNTIF('Settings'!$H$4:$H$9,E359)=0,"Invalid Unit",IF(L359="","Missing Unit Cost",IF(M359="","Missing Opening Quantity",IF(N359="","Missing Reorder Point",IF(O359="","Missing Target Stock",IF(O359&lt;N359,"Target Below Reorder Point",IF(P359&lt;0,"Negative On-Hand Quantity","OK")))))))))))))</f>
        <v/>
      </c>
    </row>
    <row r="360">
      <c r="A360" s="23" t="n"/>
      <c r="B360" s="23" t="n"/>
      <c r="C360" s="23" t="n"/>
      <c r="D360" s="23" t="n"/>
      <c r="E360" s="23" t="n"/>
      <c r="F360" s="23" t="n"/>
      <c r="G360" s="23" t="n"/>
      <c r="H360" s="23" t="n"/>
      <c r="I360" s="23" t="n"/>
      <c r="J360" s="23" t="n"/>
      <c r="K360" s="24" t="n"/>
      <c r="L360" s="44" t="n"/>
      <c r="M360" s="45" t="n"/>
      <c r="N360" s="45" t="n"/>
      <c r="O360" s="45" t="n"/>
      <c r="P360" s="46">
        <f>IF(A360="","",IFERROR(M360+SUMIFS('Transactions'!$L$6:$L$505,'Transactions'!$C$6:$C$505,A360),""))</f>
        <v/>
      </c>
      <c r="Q360" s="47">
        <f>IF(A360="","",IFERROR(P360*L360,0))</f>
        <v/>
      </c>
      <c r="R360" s="19">
        <f>IF(A360="","",IF(B360&lt;&gt;"Active","Inactive",IF(P360&lt;=0,"Out of Stock",IF(P360&lt;=N360,"Reorder","OK"))))</f>
        <v/>
      </c>
      <c r="S360" s="46">
        <f>IF(A360="","",IF(B360&lt;&gt;"Active",0,IF(P360&lt;=N360,MAX(O360-P360,0),0)))</f>
        <v/>
      </c>
      <c r="T360" s="47">
        <f>IF(A360="","",IFERROR(S360*L360,0))</f>
        <v/>
      </c>
      <c r="U360" s="48">
        <f>IF(A360="","",IF(COUNTIFS('Transactions'!$C$6:$C$505,A360,'Transactions'!$A$6:$A$505,"&gt;0")=0,"",IFERROR(MAXIFS('Transactions'!$A$6:$A$505,'Transactions'!$C$6:$C$505,A360),"")))</f>
        <v/>
      </c>
      <c r="V360" s="30">
        <f>IF(A360="","",IF(AND(B360="Active",OR(R360="Reorder",R360="Out of Stock")),COUNTIFS($B$6:B360,"Active",$R$6:R360,"Reorder")+COUNTIFS($B$6:B360,"Active",$R$6:R360,"Out of Stock"),""))</f>
        <v/>
      </c>
      <c r="W360" s="19">
        <f>IF(COUNTA(A360:O360)=0,"",IF(A360="","Missing Part ID",IF(COUNTIF($A$6:$A$505,A360)&gt;1,"Duplicate Part ID",IF(COUNTIF('Settings'!$F$4:$F$5,B360)=0,"Invalid Status",IF(C360="","Missing Part Name",IF(COUNTIF('Settings'!$G$4:$G$13,D360)=0,"Invalid Category",IF(COUNTIF('Settings'!$H$4:$H$9,E360)=0,"Invalid Unit",IF(L360="","Missing Unit Cost",IF(M360="","Missing Opening Quantity",IF(N360="","Missing Reorder Point",IF(O360="","Missing Target Stock",IF(O360&lt;N360,"Target Below Reorder Point",IF(P360&lt;0,"Negative On-Hand Quantity","OK")))))))))))))</f>
        <v/>
      </c>
    </row>
    <row r="361">
      <c r="A361" s="23" t="n"/>
      <c r="B361" s="23" t="n"/>
      <c r="C361" s="23" t="n"/>
      <c r="D361" s="23" t="n"/>
      <c r="E361" s="23" t="n"/>
      <c r="F361" s="23" t="n"/>
      <c r="G361" s="23" t="n"/>
      <c r="H361" s="23" t="n"/>
      <c r="I361" s="23" t="n"/>
      <c r="J361" s="23" t="n"/>
      <c r="K361" s="24" t="n"/>
      <c r="L361" s="44" t="n"/>
      <c r="M361" s="45" t="n"/>
      <c r="N361" s="45" t="n"/>
      <c r="O361" s="45" t="n"/>
      <c r="P361" s="46">
        <f>IF(A361="","",IFERROR(M361+SUMIFS('Transactions'!$L$6:$L$505,'Transactions'!$C$6:$C$505,A361),""))</f>
        <v/>
      </c>
      <c r="Q361" s="47">
        <f>IF(A361="","",IFERROR(P361*L361,0))</f>
        <v/>
      </c>
      <c r="R361" s="19">
        <f>IF(A361="","",IF(B361&lt;&gt;"Active","Inactive",IF(P361&lt;=0,"Out of Stock",IF(P361&lt;=N361,"Reorder","OK"))))</f>
        <v/>
      </c>
      <c r="S361" s="46">
        <f>IF(A361="","",IF(B361&lt;&gt;"Active",0,IF(P361&lt;=N361,MAX(O361-P361,0),0)))</f>
        <v/>
      </c>
      <c r="T361" s="47">
        <f>IF(A361="","",IFERROR(S361*L361,0))</f>
        <v/>
      </c>
      <c r="U361" s="48">
        <f>IF(A361="","",IF(COUNTIFS('Transactions'!$C$6:$C$505,A361,'Transactions'!$A$6:$A$505,"&gt;0")=0,"",IFERROR(MAXIFS('Transactions'!$A$6:$A$505,'Transactions'!$C$6:$C$505,A361),"")))</f>
        <v/>
      </c>
      <c r="V361" s="30">
        <f>IF(A361="","",IF(AND(B361="Active",OR(R361="Reorder",R361="Out of Stock")),COUNTIFS($B$6:B361,"Active",$R$6:R361,"Reorder")+COUNTIFS($B$6:B361,"Active",$R$6:R361,"Out of Stock"),""))</f>
        <v/>
      </c>
      <c r="W361" s="19">
        <f>IF(COUNTA(A361:O361)=0,"",IF(A361="","Missing Part ID",IF(COUNTIF($A$6:$A$505,A361)&gt;1,"Duplicate Part ID",IF(COUNTIF('Settings'!$F$4:$F$5,B361)=0,"Invalid Status",IF(C361="","Missing Part Name",IF(COUNTIF('Settings'!$G$4:$G$13,D361)=0,"Invalid Category",IF(COUNTIF('Settings'!$H$4:$H$9,E361)=0,"Invalid Unit",IF(L361="","Missing Unit Cost",IF(M361="","Missing Opening Quantity",IF(N361="","Missing Reorder Point",IF(O361="","Missing Target Stock",IF(O361&lt;N361,"Target Below Reorder Point",IF(P361&lt;0,"Negative On-Hand Quantity","OK")))))))))))))</f>
        <v/>
      </c>
    </row>
    <row r="362">
      <c r="A362" s="23" t="n"/>
      <c r="B362" s="23" t="n"/>
      <c r="C362" s="23" t="n"/>
      <c r="D362" s="23" t="n"/>
      <c r="E362" s="23" t="n"/>
      <c r="F362" s="23" t="n"/>
      <c r="G362" s="23" t="n"/>
      <c r="H362" s="23" t="n"/>
      <c r="I362" s="23" t="n"/>
      <c r="J362" s="23" t="n"/>
      <c r="K362" s="24" t="n"/>
      <c r="L362" s="44" t="n"/>
      <c r="M362" s="45" t="n"/>
      <c r="N362" s="45" t="n"/>
      <c r="O362" s="45" t="n"/>
      <c r="P362" s="46">
        <f>IF(A362="","",IFERROR(M362+SUMIFS('Transactions'!$L$6:$L$505,'Transactions'!$C$6:$C$505,A362),""))</f>
        <v/>
      </c>
      <c r="Q362" s="47">
        <f>IF(A362="","",IFERROR(P362*L362,0))</f>
        <v/>
      </c>
      <c r="R362" s="19">
        <f>IF(A362="","",IF(B362&lt;&gt;"Active","Inactive",IF(P362&lt;=0,"Out of Stock",IF(P362&lt;=N362,"Reorder","OK"))))</f>
        <v/>
      </c>
      <c r="S362" s="46">
        <f>IF(A362="","",IF(B362&lt;&gt;"Active",0,IF(P362&lt;=N362,MAX(O362-P362,0),0)))</f>
        <v/>
      </c>
      <c r="T362" s="47">
        <f>IF(A362="","",IFERROR(S362*L362,0))</f>
        <v/>
      </c>
      <c r="U362" s="48">
        <f>IF(A362="","",IF(COUNTIFS('Transactions'!$C$6:$C$505,A362,'Transactions'!$A$6:$A$505,"&gt;0")=0,"",IFERROR(MAXIFS('Transactions'!$A$6:$A$505,'Transactions'!$C$6:$C$505,A362),"")))</f>
        <v/>
      </c>
      <c r="V362" s="30">
        <f>IF(A362="","",IF(AND(B362="Active",OR(R362="Reorder",R362="Out of Stock")),COUNTIFS($B$6:B362,"Active",$R$6:R362,"Reorder")+COUNTIFS($B$6:B362,"Active",$R$6:R362,"Out of Stock"),""))</f>
        <v/>
      </c>
      <c r="W362" s="19">
        <f>IF(COUNTA(A362:O362)=0,"",IF(A362="","Missing Part ID",IF(COUNTIF($A$6:$A$505,A362)&gt;1,"Duplicate Part ID",IF(COUNTIF('Settings'!$F$4:$F$5,B362)=0,"Invalid Status",IF(C362="","Missing Part Name",IF(COUNTIF('Settings'!$G$4:$G$13,D362)=0,"Invalid Category",IF(COUNTIF('Settings'!$H$4:$H$9,E362)=0,"Invalid Unit",IF(L362="","Missing Unit Cost",IF(M362="","Missing Opening Quantity",IF(N362="","Missing Reorder Point",IF(O362="","Missing Target Stock",IF(O362&lt;N362,"Target Below Reorder Point",IF(P362&lt;0,"Negative On-Hand Quantity","OK")))))))))))))</f>
        <v/>
      </c>
    </row>
    <row r="363">
      <c r="A363" s="23" t="n"/>
      <c r="B363" s="23" t="n"/>
      <c r="C363" s="23" t="n"/>
      <c r="D363" s="23" t="n"/>
      <c r="E363" s="23" t="n"/>
      <c r="F363" s="23" t="n"/>
      <c r="G363" s="23" t="n"/>
      <c r="H363" s="23" t="n"/>
      <c r="I363" s="23" t="n"/>
      <c r="J363" s="23" t="n"/>
      <c r="K363" s="24" t="n"/>
      <c r="L363" s="44" t="n"/>
      <c r="M363" s="45" t="n"/>
      <c r="N363" s="45" t="n"/>
      <c r="O363" s="45" t="n"/>
      <c r="P363" s="46">
        <f>IF(A363="","",IFERROR(M363+SUMIFS('Transactions'!$L$6:$L$505,'Transactions'!$C$6:$C$505,A363),""))</f>
        <v/>
      </c>
      <c r="Q363" s="47">
        <f>IF(A363="","",IFERROR(P363*L363,0))</f>
        <v/>
      </c>
      <c r="R363" s="19">
        <f>IF(A363="","",IF(B363&lt;&gt;"Active","Inactive",IF(P363&lt;=0,"Out of Stock",IF(P363&lt;=N363,"Reorder","OK"))))</f>
        <v/>
      </c>
      <c r="S363" s="46">
        <f>IF(A363="","",IF(B363&lt;&gt;"Active",0,IF(P363&lt;=N363,MAX(O363-P363,0),0)))</f>
        <v/>
      </c>
      <c r="T363" s="47">
        <f>IF(A363="","",IFERROR(S363*L363,0))</f>
        <v/>
      </c>
      <c r="U363" s="48">
        <f>IF(A363="","",IF(COUNTIFS('Transactions'!$C$6:$C$505,A363,'Transactions'!$A$6:$A$505,"&gt;0")=0,"",IFERROR(MAXIFS('Transactions'!$A$6:$A$505,'Transactions'!$C$6:$C$505,A363),"")))</f>
        <v/>
      </c>
      <c r="V363" s="30">
        <f>IF(A363="","",IF(AND(B363="Active",OR(R363="Reorder",R363="Out of Stock")),COUNTIFS($B$6:B363,"Active",$R$6:R363,"Reorder")+COUNTIFS($B$6:B363,"Active",$R$6:R363,"Out of Stock"),""))</f>
        <v/>
      </c>
      <c r="W363" s="19">
        <f>IF(COUNTA(A363:O363)=0,"",IF(A363="","Missing Part ID",IF(COUNTIF($A$6:$A$505,A363)&gt;1,"Duplicate Part ID",IF(COUNTIF('Settings'!$F$4:$F$5,B363)=0,"Invalid Status",IF(C363="","Missing Part Name",IF(COUNTIF('Settings'!$G$4:$G$13,D363)=0,"Invalid Category",IF(COUNTIF('Settings'!$H$4:$H$9,E363)=0,"Invalid Unit",IF(L363="","Missing Unit Cost",IF(M363="","Missing Opening Quantity",IF(N363="","Missing Reorder Point",IF(O363="","Missing Target Stock",IF(O363&lt;N363,"Target Below Reorder Point",IF(P363&lt;0,"Negative On-Hand Quantity","OK")))))))))))))</f>
        <v/>
      </c>
    </row>
    <row r="364">
      <c r="A364" s="23" t="n"/>
      <c r="B364" s="23" t="n"/>
      <c r="C364" s="23" t="n"/>
      <c r="D364" s="23" t="n"/>
      <c r="E364" s="23" t="n"/>
      <c r="F364" s="23" t="n"/>
      <c r="G364" s="23" t="n"/>
      <c r="H364" s="23" t="n"/>
      <c r="I364" s="23" t="n"/>
      <c r="J364" s="23" t="n"/>
      <c r="K364" s="24" t="n"/>
      <c r="L364" s="44" t="n"/>
      <c r="M364" s="45" t="n"/>
      <c r="N364" s="45" t="n"/>
      <c r="O364" s="45" t="n"/>
      <c r="P364" s="46">
        <f>IF(A364="","",IFERROR(M364+SUMIFS('Transactions'!$L$6:$L$505,'Transactions'!$C$6:$C$505,A364),""))</f>
        <v/>
      </c>
      <c r="Q364" s="47">
        <f>IF(A364="","",IFERROR(P364*L364,0))</f>
        <v/>
      </c>
      <c r="R364" s="19">
        <f>IF(A364="","",IF(B364&lt;&gt;"Active","Inactive",IF(P364&lt;=0,"Out of Stock",IF(P364&lt;=N364,"Reorder","OK"))))</f>
        <v/>
      </c>
      <c r="S364" s="46">
        <f>IF(A364="","",IF(B364&lt;&gt;"Active",0,IF(P364&lt;=N364,MAX(O364-P364,0),0)))</f>
        <v/>
      </c>
      <c r="T364" s="47">
        <f>IF(A364="","",IFERROR(S364*L364,0))</f>
        <v/>
      </c>
      <c r="U364" s="48">
        <f>IF(A364="","",IF(COUNTIFS('Transactions'!$C$6:$C$505,A364,'Transactions'!$A$6:$A$505,"&gt;0")=0,"",IFERROR(MAXIFS('Transactions'!$A$6:$A$505,'Transactions'!$C$6:$C$505,A364),"")))</f>
        <v/>
      </c>
      <c r="V364" s="30">
        <f>IF(A364="","",IF(AND(B364="Active",OR(R364="Reorder",R364="Out of Stock")),COUNTIFS($B$6:B364,"Active",$R$6:R364,"Reorder")+COUNTIFS($B$6:B364,"Active",$R$6:R364,"Out of Stock"),""))</f>
        <v/>
      </c>
      <c r="W364" s="19">
        <f>IF(COUNTA(A364:O364)=0,"",IF(A364="","Missing Part ID",IF(COUNTIF($A$6:$A$505,A364)&gt;1,"Duplicate Part ID",IF(COUNTIF('Settings'!$F$4:$F$5,B364)=0,"Invalid Status",IF(C364="","Missing Part Name",IF(COUNTIF('Settings'!$G$4:$G$13,D364)=0,"Invalid Category",IF(COUNTIF('Settings'!$H$4:$H$9,E364)=0,"Invalid Unit",IF(L364="","Missing Unit Cost",IF(M364="","Missing Opening Quantity",IF(N364="","Missing Reorder Point",IF(O364="","Missing Target Stock",IF(O364&lt;N364,"Target Below Reorder Point",IF(P364&lt;0,"Negative On-Hand Quantity","OK")))))))))))))</f>
        <v/>
      </c>
    </row>
    <row r="365">
      <c r="A365" s="23" t="n"/>
      <c r="B365" s="23" t="n"/>
      <c r="C365" s="23" t="n"/>
      <c r="D365" s="23" t="n"/>
      <c r="E365" s="23" t="n"/>
      <c r="F365" s="23" t="n"/>
      <c r="G365" s="23" t="n"/>
      <c r="H365" s="23" t="n"/>
      <c r="I365" s="23" t="n"/>
      <c r="J365" s="23" t="n"/>
      <c r="K365" s="24" t="n"/>
      <c r="L365" s="44" t="n"/>
      <c r="M365" s="45" t="n"/>
      <c r="N365" s="45" t="n"/>
      <c r="O365" s="45" t="n"/>
      <c r="P365" s="46">
        <f>IF(A365="","",IFERROR(M365+SUMIFS('Transactions'!$L$6:$L$505,'Transactions'!$C$6:$C$505,A365),""))</f>
        <v/>
      </c>
      <c r="Q365" s="47">
        <f>IF(A365="","",IFERROR(P365*L365,0))</f>
        <v/>
      </c>
      <c r="R365" s="19">
        <f>IF(A365="","",IF(B365&lt;&gt;"Active","Inactive",IF(P365&lt;=0,"Out of Stock",IF(P365&lt;=N365,"Reorder","OK"))))</f>
        <v/>
      </c>
      <c r="S365" s="46">
        <f>IF(A365="","",IF(B365&lt;&gt;"Active",0,IF(P365&lt;=N365,MAX(O365-P365,0),0)))</f>
        <v/>
      </c>
      <c r="T365" s="47">
        <f>IF(A365="","",IFERROR(S365*L365,0))</f>
        <v/>
      </c>
      <c r="U365" s="48">
        <f>IF(A365="","",IF(COUNTIFS('Transactions'!$C$6:$C$505,A365,'Transactions'!$A$6:$A$505,"&gt;0")=0,"",IFERROR(MAXIFS('Transactions'!$A$6:$A$505,'Transactions'!$C$6:$C$505,A365),"")))</f>
        <v/>
      </c>
      <c r="V365" s="30">
        <f>IF(A365="","",IF(AND(B365="Active",OR(R365="Reorder",R365="Out of Stock")),COUNTIFS($B$6:B365,"Active",$R$6:R365,"Reorder")+COUNTIFS($B$6:B365,"Active",$R$6:R365,"Out of Stock"),""))</f>
        <v/>
      </c>
      <c r="W365" s="19">
        <f>IF(COUNTA(A365:O365)=0,"",IF(A365="","Missing Part ID",IF(COUNTIF($A$6:$A$505,A365)&gt;1,"Duplicate Part ID",IF(COUNTIF('Settings'!$F$4:$F$5,B365)=0,"Invalid Status",IF(C365="","Missing Part Name",IF(COUNTIF('Settings'!$G$4:$G$13,D365)=0,"Invalid Category",IF(COUNTIF('Settings'!$H$4:$H$9,E365)=0,"Invalid Unit",IF(L365="","Missing Unit Cost",IF(M365="","Missing Opening Quantity",IF(N365="","Missing Reorder Point",IF(O365="","Missing Target Stock",IF(O365&lt;N365,"Target Below Reorder Point",IF(P365&lt;0,"Negative On-Hand Quantity","OK")))))))))))))</f>
        <v/>
      </c>
    </row>
    <row r="366">
      <c r="A366" s="23" t="n"/>
      <c r="B366" s="23" t="n"/>
      <c r="C366" s="23" t="n"/>
      <c r="D366" s="23" t="n"/>
      <c r="E366" s="23" t="n"/>
      <c r="F366" s="23" t="n"/>
      <c r="G366" s="23" t="n"/>
      <c r="H366" s="23" t="n"/>
      <c r="I366" s="23" t="n"/>
      <c r="J366" s="23" t="n"/>
      <c r="K366" s="24" t="n"/>
      <c r="L366" s="44" t="n"/>
      <c r="M366" s="45" t="n"/>
      <c r="N366" s="45" t="n"/>
      <c r="O366" s="45" t="n"/>
      <c r="P366" s="46">
        <f>IF(A366="","",IFERROR(M366+SUMIFS('Transactions'!$L$6:$L$505,'Transactions'!$C$6:$C$505,A366),""))</f>
        <v/>
      </c>
      <c r="Q366" s="47">
        <f>IF(A366="","",IFERROR(P366*L366,0))</f>
        <v/>
      </c>
      <c r="R366" s="19">
        <f>IF(A366="","",IF(B366&lt;&gt;"Active","Inactive",IF(P366&lt;=0,"Out of Stock",IF(P366&lt;=N366,"Reorder","OK"))))</f>
        <v/>
      </c>
      <c r="S366" s="46">
        <f>IF(A366="","",IF(B366&lt;&gt;"Active",0,IF(P366&lt;=N366,MAX(O366-P366,0),0)))</f>
        <v/>
      </c>
      <c r="T366" s="47">
        <f>IF(A366="","",IFERROR(S366*L366,0))</f>
        <v/>
      </c>
      <c r="U366" s="48">
        <f>IF(A366="","",IF(COUNTIFS('Transactions'!$C$6:$C$505,A366,'Transactions'!$A$6:$A$505,"&gt;0")=0,"",IFERROR(MAXIFS('Transactions'!$A$6:$A$505,'Transactions'!$C$6:$C$505,A366),"")))</f>
        <v/>
      </c>
      <c r="V366" s="30">
        <f>IF(A366="","",IF(AND(B366="Active",OR(R366="Reorder",R366="Out of Stock")),COUNTIFS($B$6:B366,"Active",$R$6:R366,"Reorder")+COUNTIFS($B$6:B366,"Active",$R$6:R366,"Out of Stock"),""))</f>
        <v/>
      </c>
      <c r="W366" s="19">
        <f>IF(COUNTA(A366:O366)=0,"",IF(A366="","Missing Part ID",IF(COUNTIF($A$6:$A$505,A366)&gt;1,"Duplicate Part ID",IF(COUNTIF('Settings'!$F$4:$F$5,B366)=0,"Invalid Status",IF(C366="","Missing Part Name",IF(COUNTIF('Settings'!$G$4:$G$13,D366)=0,"Invalid Category",IF(COUNTIF('Settings'!$H$4:$H$9,E366)=0,"Invalid Unit",IF(L366="","Missing Unit Cost",IF(M366="","Missing Opening Quantity",IF(N366="","Missing Reorder Point",IF(O366="","Missing Target Stock",IF(O366&lt;N366,"Target Below Reorder Point",IF(P366&lt;0,"Negative On-Hand Quantity","OK")))))))))))))</f>
        <v/>
      </c>
    </row>
    <row r="367">
      <c r="A367" s="23" t="n"/>
      <c r="B367" s="23" t="n"/>
      <c r="C367" s="23" t="n"/>
      <c r="D367" s="23" t="n"/>
      <c r="E367" s="23" t="n"/>
      <c r="F367" s="23" t="n"/>
      <c r="G367" s="23" t="n"/>
      <c r="H367" s="23" t="n"/>
      <c r="I367" s="23" t="n"/>
      <c r="J367" s="23" t="n"/>
      <c r="K367" s="24" t="n"/>
      <c r="L367" s="44" t="n"/>
      <c r="M367" s="45" t="n"/>
      <c r="N367" s="45" t="n"/>
      <c r="O367" s="45" t="n"/>
      <c r="P367" s="46">
        <f>IF(A367="","",IFERROR(M367+SUMIFS('Transactions'!$L$6:$L$505,'Transactions'!$C$6:$C$505,A367),""))</f>
        <v/>
      </c>
      <c r="Q367" s="47">
        <f>IF(A367="","",IFERROR(P367*L367,0))</f>
        <v/>
      </c>
      <c r="R367" s="19">
        <f>IF(A367="","",IF(B367&lt;&gt;"Active","Inactive",IF(P367&lt;=0,"Out of Stock",IF(P367&lt;=N367,"Reorder","OK"))))</f>
        <v/>
      </c>
      <c r="S367" s="46">
        <f>IF(A367="","",IF(B367&lt;&gt;"Active",0,IF(P367&lt;=N367,MAX(O367-P367,0),0)))</f>
        <v/>
      </c>
      <c r="T367" s="47">
        <f>IF(A367="","",IFERROR(S367*L367,0))</f>
        <v/>
      </c>
      <c r="U367" s="48">
        <f>IF(A367="","",IF(COUNTIFS('Transactions'!$C$6:$C$505,A367,'Transactions'!$A$6:$A$505,"&gt;0")=0,"",IFERROR(MAXIFS('Transactions'!$A$6:$A$505,'Transactions'!$C$6:$C$505,A367),"")))</f>
        <v/>
      </c>
      <c r="V367" s="30">
        <f>IF(A367="","",IF(AND(B367="Active",OR(R367="Reorder",R367="Out of Stock")),COUNTIFS($B$6:B367,"Active",$R$6:R367,"Reorder")+COUNTIFS($B$6:B367,"Active",$R$6:R367,"Out of Stock"),""))</f>
        <v/>
      </c>
      <c r="W367" s="19">
        <f>IF(COUNTA(A367:O367)=0,"",IF(A367="","Missing Part ID",IF(COUNTIF($A$6:$A$505,A367)&gt;1,"Duplicate Part ID",IF(COUNTIF('Settings'!$F$4:$F$5,B367)=0,"Invalid Status",IF(C367="","Missing Part Name",IF(COUNTIF('Settings'!$G$4:$G$13,D367)=0,"Invalid Category",IF(COUNTIF('Settings'!$H$4:$H$9,E367)=0,"Invalid Unit",IF(L367="","Missing Unit Cost",IF(M367="","Missing Opening Quantity",IF(N367="","Missing Reorder Point",IF(O367="","Missing Target Stock",IF(O367&lt;N367,"Target Below Reorder Point",IF(P367&lt;0,"Negative On-Hand Quantity","OK")))))))))))))</f>
        <v/>
      </c>
    </row>
    <row r="368">
      <c r="A368" s="23" t="n"/>
      <c r="B368" s="23" t="n"/>
      <c r="C368" s="23" t="n"/>
      <c r="D368" s="23" t="n"/>
      <c r="E368" s="23" t="n"/>
      <c r="F368" s="23" t="n"/>
      <c r="G368" s="23" t="n"/>
      <c r="H368" s="23" t="n"/>
      <c r="I368" s="23" t="n"/>
      <c r="J368" s="23" t="n"/>
      <c r="K368" s="24" t="n"/>
      <c r="L368" s="44" t="n"/>
      <c r="M368" s="45" t="n"/>
      <c r="N368" s="45" t="n"/>
      <c r="O368" s="45" t="n"/>
      <c r="P368" s="46">
        <f>IF(A368="","",IFERROR(M368+SUMIFS('Transactions'!$L$6:$L$505,'Transactions'!$C$6:$C$505,A368),""))</f>
        <v/>
      </c>
      <c r="Q368" s="47">
        <f>IF(A368="","",IFERROR(P368*L368,0))</f>
        <v/>
      </c>
      <c r="R368" s="19">
        <f>IF(A368="","",IF(B368&lt;&gt;"Active","Inactive",IF(P368&lt;=0,"Out of Stock",IF(P368&lt;=N368,"Reorder","OK"))))</f>
        <v/>
      </c>
      <c r="S368" s="46">
        <f>IF(A368="","",IF(B368&lt;&gt;"Active",0,IF(P368&lt;=N368,MAX(O368-P368,0),0)))</f>
        <v/>
      </c>
      <c r="T368" s="47">
        <f>IF(A368="","",IFERROR(S368*L368,0))</f>
        <v/>
      </c>
      <c r="U368" s="48">
        <f>IF(A368="","",IF(COUNTIFS('Transactions'!$C$6:$C$505,A368,'Transactions'!$A$6:$A$505,"&gt;0")=0,"",IFERROR(MAXIFS('Transactions'!$A$6:$A$505,'Transactions'!$C$6:$C$505,A368),"")))</f>
        <v/>
      </c>
      <c r="V368" s="30">
        <f>IF(A368="","",IF(AND(B368="Active",OR(R368="Reorder",R368="Out of Stock")),COUNTIFS($B$6:B368,"Active",$R$6:R368,"Reorder")+COUNTIFS($B$6:B368,"Active",$R$6:R368,"Out of Stock"),""))</f>
        <v/>
      </c>
      <c r="W368" s="19">
        <f>IF(COUNTA(A368:O368)=0,"",IF(A368="","Missing Part ID",IF(COUNTIF($A$6:$A$505,A368)&gt;1,"Duplicate Part ID",IF(COUNTIF('Settings'!$F$4:$F$5,B368)=0,"Invalid Status",IF(C368="","Missing Part Name",IF(COUNTIF('Settings'!$G$4:$G$13,D368)=0,"Invalid Category",IF(COUNTIF('Settings'!$H$4:$H$9,E368)=0,"Invalid Unit",IF(L368="","Missing Unit Cost",IF(M368="","Missing Opening Quantity",IF(N368="","Missing Reorder Point",IF(O368="","Missing Target Stock",IF(O368&lt;N368,"Target Below Reorder Point",IF(P368&lt;0,"Negative On-Hand Quantity","OK")))))))))))))</f>
        <v/>
      </c>
    </row>
    <row r="369">
      <c r="A369" s="23" t="n"/>
      <c r="B369" s="23" t="n"/>
      <c r="C369" s="23" t="n"/>
      <c r="D369" s="23" t="n"/>
      <c r="E369" s="23" t="n"/>
      <c r="F369" s="23" t="n"/>
      <c r="G369" s="23" t="n"/>
      <c r="H369" s="23" t="n"/>
      <c r="I369" s="23" t="n"/>
      <c r="J369" s="23" t="n"/>
      <c r="K369" s="24" t="n"/>
      <c r="L369" s="44" t="n"/>
      <c r="M369" s="45" t="n"/>
      <c r="N369" s="45" t="n"/>
      <c r="O369" s="45" t="n"/>
      <c r="P369" s="46">
        <f>IF(A369="","",IFERROR(M369+SUMIFS('Transactions'!$L$6:$L$505,'Transactions'!$C$6:$C$505,A369),""))</f>
        <v/>
      </c>
      <c r="Q369" s="47">
        <f>IF(A369="","",IFERROR(P369*L369,0))</f>
        <v/>
      </c>
      <c r="R369" s="19">
        <f>IF(A369="","",IF(B369&lt;&gt;"Active","Inactive",IF(P369&lt;=0,"Out of Stock",IF(P369&lt;=N369,"Reorder","OK"))))</f>
        <v/>
      </c>
      <c r="S369" s="46">
        <f>IF(A369="","",IF(B369&lt;&gt;"Active",0,IF(P369&lt;=N369,MAX(O369-P369,0),0)))</f>
        <v/>
      </c>
      <c r="T369" s="47">
        <f>IF(A369="","",IFERROR(S369*L369,0))</f>
        <v/>
      </c>
      <c r="U369" s="48">
        <f>IF(A369="","",IF(COUNTIFS('Transactions'!$C$6:$C$505,A369,'Transactions'!$A$6:$A$505,"&gt;0")=0,"",IFERROR(MAXIFS('Transactions'!$A$6:$A$505,'Transactions'!$C$6:$C$505,A369),"")))</f>
        <v/>
      </c>
      <c r="V369" s="30">
        <f>IF(A369="","",IF(AND(B369="Active",OR(R369="Reorder",R369="Out of Stock")),COUNTIFS($B$6:B369,"Active",$R$6:R369,"Reorder")+COUNTIFS($B$6:B369,"Active",$R$6:R369,"Out of Stock"),""))</f>
        <v/>
      </c>
      <c r="W369" s="19">
        <f>IF(COUNTA(A369:O369)=0,"",IF(A369="","Missing Part ID",IF(COUNTIF($A$6:$A$505,A369)&gt;1,"Duplicate Part ID",IF(COUNTIF('Settings'!$F$4:$F$5,B369)=0,"Invalid Status",IF(C369="","Missing Part Name",IF(COUNTIF('Settings'!$G$4:$G$13,D369)=0,"Invalid Category",IF(COUNTIF('Settings'!$H$4:$H$9,E369)=0,"Invalid Unit",IF(L369="","Missing Unit Cost",IF(M369="","Missing Opening Quantity",IF(N369="","Missing Reorder Point",IF(O369="","Missing Target Stock",IF(O369&lt;N369,"Target Below Reorder Point",IF(P369&lt;0,"Negative On-Hand Quantity","OK")))))))))))))</f>
        <v/>
      </c>
    </row>
    <row r="370">
      <c r="A370" s="23" t="n"/>
      <c r="B370" s="23" t="n"/>
      <c r="C370" s="23" t="n"/>
      <c r="D370" s="23" t="n"/>
      <c r="E370" s="23" t="n"/>
      <c r="F370" s="23" t="n"/>
      <c r="G370" s="23" t="n"/>
      <c r="H370" s="23" t="n"/>
      <c r="I370" s="23" t="n"/>
      <c r="J370" s="23" t="n"/>
      <c r="K370" s="24" t="n"/>
      <c r="L370" s="44" t="n"/>
      <c r="M370" s="45" t="n"/>
      <c r="N370" s="45" t="n"/>
      <c r="O370" s="45" t="n"/>
      <c r="P370" s="46">
        <f>IF(A370="","",IFERROR(M370+SUMIFS('Transactions'!$L$6:$L$505,'Transactions'!$C$6:$C$505,A370),""))</f>
        <v/>
      </c>
      <c r="Q370" s="47">
        <f>IF(A370="","",IFERROR(P370*L370,0))</f>
        <v/>
      </c>
      <c r="R370" s="19">
        <f>IF(A370="","",IF(B370&lt;&gt;"Active","Inactive",IF(P370&lt;=0,"Out of Stock",IF(P370&lt;=N370,"Reorder","OK"))))</f>
        <v/>
      </c>
      <c r="S370" s="46">
        <f>IF(A370="","",IF(B370&lt;&gt;"Active",0,IF(P370&lt;=N370,MAX(O370-P370,0),0)))</f>
        <v/>
      </c>
      <c r="T370" s="47">
        <f>IF(A370="","",IFERROR(S370*L370,0))</f>
        <v/>
      </c>
      <c r="U370" s="48">
        <f>IF(A370="","",IF(COUNTIFS('Transactions'!$C$6:$C$505,A370,'Transactions'!$A$6:$A$505,"&gt;0")=0,"",IFERROR(MAXIFS('Transactions'!$A$6:$A$505,'Transactions'!$C$6:$C$505,A370),"")))</f>
        <v/>
      </c>
      <c r="V370" s="30">
        <f>IF(A370="","",IF(AND(B370="Active",OR(R370="Reorder",R370="Out of Stock")),COUNTIFS($B$6:B370,"Active",$R$6:R370,"Reorder")+COUNTIFS($B$6:B370,"Active",$R$6:R370,"Out of Stock"),""))</f>
        <v/>
      </c>
      <c r="W370" s="19">
        <f>IF(COUNTA(A370:O370)=0,"",IF(A370="","Missing Part ID",IF(COUNTIF($A$6:$A$505,A370)&gt;1,"Duplicate Part ID",IF(COUNTIF('Settings'!$F$4:$F$5,B370)=0,"Invalid Status",IF(C370="","Missing Part Name",IF(COUNTIF('Settings'!$G$4:$G$13,D370)=0,"Invalid Category",IF(COUNTIF('Settings'!$H$4:$H$9,E370)=0,"Invalid Unit",IF(L370="","Missing Unit Cost",IF(M370="","Missing Opening Quantity",IF(N370="","Missing Reorder Point",IF(O370="","Missing Target Stock",IF(O370&lt;N370,"Target Below Reorder Point",IF(P370&lt;0,"Negative On-Hand Quantity","OK")))))))))))))</f>
        <v/>
      </c>
    </row>
    <row r="371">
      <c r="A371" s="23" t="n"/>
      <c r="B371" s="23" t="n"/>
      <c r="C371" s="23" t="n"/>
      <c r="D371" s="23" t="n"/>
      <c r="E371" s="23" t="n"/>
      <c r="F371" s="23" t="n"/>
      <c r="G371" s="23" t="n"/>
      <c r="H371" s="23" t="n"/>
      <c r="I371" s="23" t="n"/>
      <c r="J371" s="23" t="n"/>
      <c r="K371" s="24" t="n"/>
      <c r="L371" s="44" t="n"/>
      <c r="M371" s="45" t="n"/>
      <c r="N371" s="45" t="n"/>
      <c r="O371" s="45" t="n"/>
      <c r="P371" s="46">
        <f>IF(A371="","",IFERROR(M371+SUMIFS('Transactions'!$L$6:$L$505,'Transactions'!$C$6:$C$505,A371),""))</f>
        <v/>
      </c>
      <c r="Q371" s="47">
        <f>IF(A371="","",IFERROR(P371*L371,0))</f>
        <v/>
      </c>
      <c r="R371" s="19">
        <f>IF(A371="","",IF(B371&lt;&gt;"Active","Inactive",IF(P371&lt;=0,"Out of Stock",IF(P371&lt;=N371,"Reorder","OK"))))</f>
        <v/>
      </c>
      <c r="S371" s="46">
        <f>IF(A371="","",IF(B371&lt;&gt;"Active",0,IF(P371&lt;=N371,MAX(O371-P371,0),0)))</f>
        <v/>
      </c>
      <c r="T371" s="47">
        <f>IF(A371="","",IFERROR(S371*L371,0))</f>
        <v/>
      </c>
      <c r="U371" s="48">
        <f>IF(A371="","",IF(COUNTIFS('Transactions'!$C$6:$C$505,A371,'Transactions'!$A$6:$A$505,"&gt;0")=0,"",IFERROR(MAXIFS('Transactions'!$A$6:$A$505,'Transactions'!$C$6:$C$505,A371),"")))</f>
        <v/>
      </c>
      <c r="V371" s="30">
        <f>IF(A371="","",IF(AND(B371="Active",OR(R371="Reorder",R371="Out of Stock")),COUNTIFS($B$6:B371,"Active",$R$6:R371,"Reorder")+COUNTIFS($B$6:B371,"Active",$R$6:R371,"Out of Stock"),""))</f>
        <v/>
      </c>
      <c r="W371" s="19">
        <f>IF(COUNTA(A371:O371)=0,"",IF(A371="","Missing Part ID",IF(COUNTIF($A$6:$A$505,A371)&gt;1,"Duplicate Part ID",IF(COUNTIF('Settings'!$F$4:$F$5,B371)=0,"Invalid Status",IF(C371="","Missing Part Name",IF(COUNTIF('Settings'!$G$4:$G$13,D371)=0,"Invalid Category",IF(COUNTIF('Settings'!$H$4:$H$9,E371)=0,"Invalid Unit",IF(L371="","Missing Unit Cost",IF(M371="","Missing Opening Quantity",IF(N371="","Missing Reorder Point",IF(O371="","Missing Target Stock",IF(O371&lt;N371,"Target Below Reorder Point",IF(P371&lt;0,"Negative On-Hand Quantity","OK")))))))))))))</f>
        <v/>
      </c>
    </row>
    <row r="372">
      <c r="A372" s="23" t="n"/>
      <c r="B372" s="23" t="n"/>
      <c r="C372" s="23" t="n"/>
      <c r="D372" s="23" t="n"/>
      <c r="E372" s="23" t="n"/>
      <c r="F372" s="23" t="n"/>
      <c r="G372" s="23" t="n"/>
      <c r="H372" s="23" t="n"/>
      <c r="I372" s="23" t="n"/>
      <c r="J372" s="23" t="n"/>
      <c r="K372" s="24" t="n"/>
      <c r="L372" s="44" t="n"/>
      <c r="M372" s="45" t="n"/>
      <c r="N372" s="45" t="n"/>
      <c r="O372" s="45" t="n"/>
      <c r="P372" s="46">
        <f>IF(A372="","",IFERROR(M372+SUMIFS('Transactions'!$L$6:$L$505,'Transactions'!$C$6:$C$505,A372),""))</f>
        <v/>
      </c>
      <c r="Q372" s="47">
        <f>IF(A372="","",IFERROR(P372*L372,0))</f>
        <v/>
      </c>
      <c r="R372" s="19">
        <f>IF(A372="","",IF(B372&lt;&gt;"Active","Inactive",IF(P372&lt;=0,"Out of Stock",IF(P372&lt;=N372,"Reorder","OK"))))</f>
        <v/>
      </c>
      <c r="S372" s="46">
        <f>IF(A372="","",IF(B372&lt;&gt;"Active",0,IF(P372&lt;=N372,MAX(O372-P372,0),0)))</f>
        <v/>
      </c>
      <c r="T372" s="47">
        <f>IF(A372="","",IFERROR(S372*L372,0))</f>
        <v/>
      </c>
      <c r="U372" s="48">
        <f>IF(A372="","",IF(COUNTIFS('Transactions'!$C$6:$C$505,A372,'Transactions'!$A$6:$A$505,"&gt;0")=0,"",IFERROR(MAXIFS('Transactions'!$A$6:$A$505,'Transactions'!$C$6:$C$505,A372),"")))</f>
        <v/>
      </c>
      <c r="V372" s="30">
        <f>IF(A372="","",IF(AND(B372="Active",OR(R372="Reorder",R372="Out of Stock")),COUNTIFS($B$6:B372,"Active",$R$6:R372,"Reorder")+COUNTIFS($B$6:B372,"Active",$R$6:R372,"Out of Stock"),""))</f>
        <v/>
      </c>
      <c r="W372" s="19">
        <f>IF(COUNTA(A372:O372)=0,"",IF(A372="","Missing Part ID",IF(COUNTIF($A$6:$A$505,A372)&gt;1,"Duplicate Part ID",IF(COUNTIF('Settings'!$F$4:$F$5,B372)=0,"Invalid Status",IF(C372="","Missing Part Name",IF(COUNTIF('Settings'!$G$4:$G$13,D372)=0,"Invalid Category",IF(COUNTIF('Settings'!$H$4:$H$9,E372)=0,"Invalid Unit",IF(L372="","Missing Unit Cost",IF(M372="","Missing Opening Quantity",IF(N372="","Missing Reorder Point",IF(O372="","Missing Target Stock",IF(O372&lt;N372,"Target Below Reorder Point",IF(P372&lt;0,"Negative On-Hand Quantity","OK")))))))))))))</f>
        <v/>
      </c>
    </row>
    <row r="373">
      <c r="A373" s="23" t="n"/>
      <c r="B373" s="23" t="n"/>
      <c r="C373" s="23" t="n"/>
      <c r="D373" s="23" t="n"/>
      <c r="E373" s="23" t="n"/>
      <c r="F373" s="23" t="n"/>
      <c r="G373" s="23" t="n"/>
      <c r="H373" s="23" t="n"/>
      <c r="I373" s="23" t="n"/>
      <c r="J373" s="23" t="n"/>
      <c r="K373" s="24" t="n"/>
      <c r="L373" s="44" t="n"/>
      <c r="M373" s="45" t="n"/>
      <c r="N373" s="45" t="n"/>
      <c r="O373" s="45" t="n"/>
      <c r="P373" s="46">
        <f>IF(A373="","",IFERROR(M373+SUMIFS('Transactions'!$L$6:$L$505,'Transactions'!$C$6:$C$505,A373),""))</f>
        <v/>
      </c>
      <c r="Q373" s="47">
        <f>IF(A373="","",IFERROR(P373*L373,0))</f>
        <v/>
      </c>
      <c r="R373" s="19">
        <f>IF(A373="","",IF(B373&lt;&gt;"Active","Inactive",IF(P373&lt;=0,"Out of Stock",IF(P373&lt;=N373,"Reorder","OK"))))</f>
        <v/>
      </c>
      <c r="S373" s="46">
        <f>IF(A373="","",IF(B373&lt;&gt;"Active",0,IF(P373&lt;=N373,MAX(O373-P373,0),0)))</f>
        <v/>
      </c>
      <c r="T373" s="47">
        <f>IF(A373="","",IFERROR(S373*L373,0))</f>
        <v/>
      </c>
      <c r="U373" s="48">
        <f>IF(A373="","",IF(COUNTIFS('Transactions'!$C$6:$C$505,A373,'Transactions'!$A$6:$A$505,"&gt;0")=0,"",IFERROR(MAXIFS('Transactions'!$A$6:$A$505,'Transactions'!$C$6:$C$505,A373),"")))</f>
        <v/>
      </c>
      <c r="V373" s="30">
        <f>IF(A373="","",IF(AND(B373="Active",OR(R373="Reorder",R373="Out of Stock")),COUNTIFS($B$6:B373,"Active",$R$6:R373,"Reorder")+COUNTIFS($B$6:B373,"Active",$R$6:R373,"Out of Stock"),""))</f>
        <v/>
      </c>
      <c r="W373" s="19">
        <f>IF(COUNTA(A373:O373)=0,"",IF(A373="","Missing Part ID",IF(COUNTIF($A$6:$A$505,A373)&gt;1,"Duplicate Part ID",IF(COUNTIF('Settings'!$F$4:$F$5,B373)=0,"Invalid Status",IF(C373="","Missing Part Name",IF(COUNTIF('Settings'!$G$4:$G$13,D373)=0,"Invalid Category",IF(COUNTIF('Settings'!$H$4:$H$9,E373)=0,"Invalid Unit",IF(L373="","Missing Unit Cost",IF(M373="","Missing Opening Quantity",IF(N373="","Missing Reorder Point",IF(O373="","Missing Target Stock",IF(O373&lt;N373,"Target Below Reorder Point",IF(P373&lt;0,"Negative On-Hand Quantity","OK")))))))))))))</f>
        <v/>
      </c>
    </row>
    <row r="374">
      <c r="A374" s="23" t="n"/>
      <c r="B374" s="23" t="n"/>
      <c r="C374" s="23" t="n"/>
      <c r="D374" s="23" t="n"/>
      <c r="E374" s="23" t="n"/>
      <c r="F374" s="23" t="n"/>
      <c r="G374" s="23" t="n"/>
      <c r="H374" s="23" t="n"/>
      <c r="I374" s="23" t="n"/>
      <c r="J374" s="23" t="n"/>
      <c r="K374" s="24" t="n"/>
      <c r="L374" s="44" t="n"/>
      <c r="M374" s="45" t="n"/>
      <c r="N374" s="45" t="n"/>
      <c r="O374" s="45" t="n"/>
      <c r="P374" s="46">
        <f>IF(A374="","",IFERROR(M374+SUMIFS('Transactions'!$L$6:$L$505,'Transactions'!$C$6:$C$505,A374),""))</f>
        <v/>
      </c>
      <c r="Q374" s="47">
        <f>IF(A374="","",IFERROR(P374*L374,0))</f>
        <v/>
      </c>
      <c r="R374" s="19">
        <f>IF(A374="","",IF(B374&lt;&gt;"Active","Inactive",IF(P374&lt;=0,"Out of Stock",IF(P374&lt;=N374,"Reorder","OK"))))</f>
        <v/>
      </c>
      <c r="S374" s="46">
        <f>IF(A374="","",IF(B374&lt;&gt;"Active",0,IF(P374&lt;=N374,MAX(O374-P374,0),0)))</f>
        <v/>
      </c>
      <c r="T374" s="47">
        <f>IF(A374="","",IFERROR(S374*L374,0))</f>
        <v/>
      </c>
      <c r="U374" s="48">
        <f>IF(A374="","",IF(COUNTIFS('Transactions'!$C$6:$C$505,A374,'Transactions'!$A$6:$A$505,"&gt;0")=0,"",IFERROR(MAXIFS('Transactions'!$A$6:$A$505,'Transactions'!$C$6:$C$505,A374),"")))</f>
        <v/>
      </c>
      <c r="V374" s="30">
        <f>IF(A374="","",IF(AND(B374="Active",OR(R374="Reorder",R374="Out of Stock")),COUNTIFS($B$6:B374,"Active",$R$6:R374,"Reorder")+COUNTIFS($B$6:B374,"Active",$R$6:R374,"Out of Stock"),""))</f>
        <v/>
      </c>
      <c r="W374" s="19">
        <f>IF(COUNTA(A374:O374)=0,"",IF(A374="","Missing Part ID",IF(COUNTIF($A$6:$A$505,A374)&gt;1,"Duplicate Part ID",IF(COUNTIF('Settings'!$F$4:$F$5,B374)=0,"Invalid Status",IF(C374="","Missing Part Name",IF(COUNTIF('Settings'!$G$4:$G$13,D374)=0,"Invalid Category",IF(COUNTIF('Settings'!$H$4:$H$9,E374)=0,"Invalid Unit",IF(L374="","Missing Unit Cost",IF(M374="","Missing Opening Quantity",IF(N374="","Missing Reorder Point",IF(O374="","Missing Target Stock",IF(O374&lt;N374,"Target Below Reorder Point",IF(P374&lt;0,"Negative On-Hand Quantity","OK")))))))))))))</f>
        <v/>
      </c>
    </row>
    <row r="375">
      <c r="A375" s="23" t="n"/>
      <c r="B375" s="23" t="n"/>
      <c r="C375" s="23" t="n"/>
      <c r="D375" s="23" t="n"/>
      <c r="E375" s="23" t="n"/>
      <c r="F375" s="23" t="n"/>
      <c r="G375" s="23" t="n"/>
      <c r="H375" s="23" t="n"/>
      <c r="I375" s="23" t="n"/>
      <c r="J375" s="23" t="n"/>
      <c r="K375" s="24" t="n"/>
      <c r="L375" s="44" t="n"/>
      <c r="M375" s="45" t="n"/>
      <c r="N375" s="45" t="n"/>
      <c r="O375" s="45" t="n"/>
      <c r="P375" s="46">
        <f>IF(A375="","",IFERROR(M375+SUMIFS('Transactions'!$L$6:$L$505,'Transactions'!$C$6:$C$505,A375),""))</f>
        <v/>
      </c>
      <c r="Q375" s="47">
        <f>IF(A375="","",IFERROR(P375*L375,0))</f>
        <v/>
      </c>
      <c r="R375" s="19">
        <f>IF(A375="","",IF(B375&lt;&gt;"Active","Inactive",IF(P375&lt;=0,"Out of Stock",IF(P375&lt;=N375,"Reorder","OK"))))</f>
        <v/>
      </c>
      <c r="S375" s="46">
        <f>IF(A375="","",IF(B375&lt;&gt;"Active",0,IF(P375&lt;=N375,MAX(O375-P375,0),0)))</f>
        <v/>
      </c>
      <c r="T375" s="47">
        <f>IF(A375="","",IFERROR(S375*L375,0))</f>
        <v/>
      </c>
      <c r="U375" s="48">
        <f>IF(A375="","",IF(COUNTIFS('Transactions'!$C$6:$C$505,A375,'Transactions'!$A$6:$A$505,"&gt;0")=0,"",IFERROR(MAXIFS('Transactions'!$A$6:$A$505,'Transactions'!$C$6:$C$505,A375),"")))</f>
        <v/>
      </c>
      <c r="V375" s="30">
        <f>IF(A375="","",IF(AND(B375="Active",OR(R375="Reorder",R375="Out of Stock")),COUNTIFS($B$6:B375,"Active",$R$6:R375,"Reorder")+COUNTIFS($B$6:B375,"Active",$R$6:R375,"Out of Stock"),""))</f>
        <v/>
      </c>
      <c r="W375" s="19">
        <f>IF(COUNTA(A375:O375)=0,"",IF(A375="","Missing Part ID",IF(COUNTIF($A$6:$A$505,A375)&gt;1,"Duplicate Part ID",IF(COUNTIF('Settings'!$F$4:$F$5,B375)=0,"Invalid Status",IF(C375="","Missing Part Name",IF(COUNTIF('Settings'!$G$4:$G$13,D375)=0,"Invalid Category",IF(COUNTIF('Settings'!$H$4:$H$9,E375)=0,"Invalid Unit",IF(L375="","Missing Unit Cost",IF(M375="","Missing Opening Quantity",IF(N375="","Missing Reorder Point",IF(O375="","Missing Target Stock",IF(O375&lt;N375,"Target Below Reorder Point",IF(P375&lt;0,"Negative On-Hand Quantity","OK")))))))))))))</f>
        <v/>
      </c>
    </row>
    <row r="376">
      <c r="A376" s="23" t="n"/>
      <c r="B376" s="23" t="n"/>
      <c r="C376" s="23" t="n"/>
      <c r="D376" s="23" t="n"/>
      <c r="E376" s="23" t="n"/>
      <c r="F376" s="23" t="n"/>
      <c r="G376" s="23" t="n"/>
      <c r="H376" s="23" t="n"/>
      <c r="I376" s="23" t="n"/>
      <c r="J376" s="23" t="n"/>
      <c r="K376" s="24" t="n"/>
      <c r="L376" s="44" t="n"/>
      <c r="M376" s="45" t="n"/>
      <c r="N376" s="45" t="n"/>
      <c r="O376" s="45" t="n"/>
      <c r="P376" s="46">
        <f>IF(A376="","",IFERROR(M376+SUMIFS('Transactions'!$L$6:$L$505,'Transactions'!$C$6:$C$505,A376),""))</f>
        <v/>
      </c>
      <c r="Q376" s="47">
        <f>IF(A376="","",IFERROR(P376*L376,0))</f>
        <v/>
      </c>
      <c r="R376" s="19">
        <f>IF(A376="","",IF(B376&lt;&gt;"Active","Inactive",IF(P376&lt;=0,"Out of Stock",IF(P376&lt;=N376,"Reorder","OK"))))</f>
        <v/>
      </c>
      <c r="S376" s="46">
        <f>IF(A376="","",IF(B376&lt;&gt;"Active",0,IF(P376&lt;=N376,MAX(O376-P376,0),0)))</f>
        <v/>
      </c>
      <c r="T376" s="47">
        <f>IF(A376="","",IFERROR(S376*L376,0))</f>
        <v/>
      </c>
      <c r="U376" s="48">
        <f>IF(A376="","",IF(COUNTIFS('Transactions'!$C$6:$C$505,A376,'Transactions'!$A$6:$A$505,"&gt;0")=0,"",IFERROR(MAXIFS('Transactions'!$A$6:$A$505,'Transactions'!$C$6:$C$505,A376),"")))</f>
        <v/>
      </c>
      <c r="V376" s="30">
        <f>IF(A376="","",IF(AND(B376="Active",OR(R376="Reorder",R376="Out of Stock")),COUNTIFS($B$6:B376,"Active",$R$6:R376,"Reorder")+COUNTIFS($B$6:B376,"Active",$R$6:R376,"Out of Stock"),""))</f>
        <v/>
      </c>
      <c r="W376" s="19">
        <f>IF(COUNTA(A376:O376)=0,"",IF(A376="","Missing Part ID",IF(COUNTIF($A$6:$A$505,A376)&gt;1,"Duplicate Part ID",IF(COUNTIF('Settings'!$F$4:$F$5,B376)=0,"Invalid Status",IF(C376="","Missing Part Name",IF(COUNTIF('Settings'!$G$4:$G$13,D376)=0,"Invalid Category",IF(COUNTIF('Settings'!$H$4:$H$9,E376)=0,"Invalid Unit",IF(L376="","Missing Unit Cost",IF(M376="","Missing Opening Quantity",IF(N376="","Missing Reorder Point",IF(O376="","Missing Target Stock",IF(O376&lt;N376,"Target Below Reorder Point",IF(P376&lt;0,"Negative On-Hand Quantity","OK")))))))))))))</f>
        <v/>
      </c>
    </row>
    <row r="377">
      <c r="A377" s="23" t="n"/>
      <c r="B377" s="23" t="n"/>
      <c r="C377" s="23" t="n"/>
      <c r="D377" s="23" t="n"/>
      <c r="E377" s="23" t="n"/>
      <c r="F377" s="23" t="n"/>
      <c r="G377" s="23" t="n"/>
      <c r="H377" s="23" t="n"/>
      <c r="I377" s="23" t="n"/>
      <c r="J377" s="23" t="n"/>
      <c r="K377" s="24" t="n"/>
      <c r="L377" s="44" t="n"/>
      <c r="M377" s="45" t="n"/>
      <c r="N377" s="45" t="n"/>
      <c r="O377" s="45" t="n"/>
      <c r="P377" s="46">
        <f>IF(A377="","",IFERROR(M377+SUMIFS('Transactions'!$L$6:$L$505,'Transactions'!$C$6:$C$505,A377),""))</f>
        <v/>
      </c>
      <c r="Q377" s="47">
        <f>IF(A377="","",IFERROR(P377*L377,0))</f>
        <v/>
      </c>
      <c r="R377" s="19">
        <f>IF(A377="","",IF(B377&lt;&gt;"Active","Inactive",IF(P377&lt;=0,"Out of Stock",IF(P377&lt;=N377,"Reorder","OK"))))</f>
        <v/>
      </c>
      <c r="S377" s="46">
        <f>IF(A377="","",IF(B377&lt;&gt;"Active",0,IF(P377&lt;=N377,MAX(O377-P377,0),0)))</f>
        <v/>
      </c>
      <c r="T377" s="47">
        <f>IF(A377="","",IFERROR(S377*L377,0))</f>
        <v/>
      </c>
      <c r="U377" s="48">
        <f>IF(A377="","",IF(COUNTIFS('Transactions'!$C$6:$C$505,A377,'Transactions'!$A$6:$A$505,"&gt;0")=0,"",IFERROR(MAXIFS('Transactions'!$A$6:$A$505,'Transactions'!$C$6:$C$505,A377),"")))</f>
        <v/>
      </c>
      <c r="V377" s="30">
        <f>IF(A377="","",IF(AND(B377="Active",OR(R377="Reorder",R377="Out of Stock")),COUNTIFS($B$6:B377,"Active",$R$6:R377,"Reorder")+COUNTIFS($B$6:B377,"Active",$R$6:R377,"Out of Stock"),""))</f>
        <v/>
      </c>
      <c r="W377" s="19">
        <f>IF(COUNTA(A377:O377)=0,"",IF(A377="","Missing Part ID",IF(COUNTIF($A$6:$A$505,A377)&gt;1,"Duplicate Part ID",IF(COUNTIF('Settings'!$F$4:$F$5,B377)=0,"Invalid Status",IF(C377="","Missing Part Name",IF(COUNTIF('Settings'!$G$4:$G$13,D377)=0,"Invalid Category",IF(COUNTIF('Settings'!$H$4:$H$9,E377)=0,"Invalid Unit",IF(L377="","Missing Unit Cost",IF(M377="","Missing Opening Quantity",IF(N377="","Missing Reorder Point",IF(O377="","Missing Target Stock",IF(O377&lt;N377,"Target Below Reorder Point",IF(P377&lt;0,"Negative On-Hand Quantity","OK")))))))))))))</f>
        <v/>
      </c>
    </row>
    <row r="378">
      <c r="A378" s="23" t="n"/>
      <c r="B378" s="23" t="n"/>
      <c r="C378" s="23" t="n"/>
      <c r="D378" s="23" t="n"/>
      <c r="E378" s="23" t="n"/>
      <c r="F378" s="23" t="n"/>
      <c r="G378" s="23" t="n"/>
      <c r="H378" s="23" t="n"/>
      <c r="I378" s="23" t="n"/>
      <c r="J378" s="23" t="n"/>
      <c r="K378" s="24" t="n"/>
      <c r="L378" s="44" t="n"/>
      <c r="M378" s="45" t="n"/>
      <c r="N378" s="45" t="n"/>
      <c r="O378" s="45" t="n"/>
      <c r="P378" s="46">
        <f>IF(A378="","",IFERROR(M378+SUMIFS('Transactions'!$L$6:$L$505,'Transactions'!$C$6:$C$505,A378),""))</f>
        <v/>
      </c>
      <c r="Q378" s="47">
        <f>IF(A378="","",IFERROR(P378*L378,0))</f>
        <v/>
      </c>
      <c r="R378" s="19">
        <f>IF(A378="","",IF(B378&lt;&gt;"Active","Inactive",IF(P378&lt;=0,"Out of Stock",IF(P378&lt;=N378,"Reorder","OK"))))</f>
        <v/>
      </c>
      <c r="S378" s="46">
        <f>IF(A378="","",IF(B378&lt;&gt;"Active",0,IF(P378&lt;=N378,MAX(O378-P378,0),0)))</f>
        <v/>
      </c>
      <c r="T378" s="47">
        <f>IF(A378="","",IFERROR(S378*L378,0))</f>
        <v/>
      </c>
      <c r="U378" s="48">
        <f>IF(A378="","",IF(COUNTIFS('Transactions'!$C$6:$C$505,A378,'Transactions'!$A$6:$A$505,"&gt;0")=0,"",IFERROR(MAXIFS('Transactions'!$A$6:$A$505,'Transactions'!$C$6:$C$505,A378),"")))</f>
        <v/>
      </c>
      <c r="V378" s="30">
        <f>IF(A378="","",IF(AND(B378="Active",OR(R378="Reorder",R378="Out of Stock")),COUNTIFS($B$6:B378,"Active",$R$6:R378,"Reorder")+COUNTIFS($B$6:B378,"Active",$R$6:R378,"Out of Stock"),""))</f>
        <v/>
      </c>
      <c r="W378" s="19">
        <f>IF(COUNTA(A378:O378)=0,"",IF(A378="","Missing Part ID",IF(COUNTIF($A$6:$A$505,A378)&gt;1,"Duplicate Part ID",IF(COUNTIF('Settings'!$F$4:$F$5,B378)=0,"Invalid Status",IF(C378="","Missing Part Name",IF(COUNTIF('Settings'!$G$4:$G$13,D378)=0,"Invalid Category",IF(COUNTIF('Settings'!$H$4:$H$9,E378)=0,"Invalid Unit",IF(L378="","Missing Unit Cost",IF(M378="","Missing Opening Quantity",IF(N378="","Missing Reorder Point",IF(O378="","Missing Target Stock",IF(O378&lt;N378,"Target Below Reorder Point",IF(P378&lt;0,"Negative On-Hand Quantity","OK")))))))))))))</f>
        <v/>
      </c>
    </row>
    <row r="379">
      <c r="A379" s="23" t="n"/>
      <c r="B379" s="23" t="n"/>
      <c r="C379" s="23" t="n"/>
      <c r="D379" s="23" t="n"/>
      <c r="E379" s="23" t="n"/>
      <c r="F379" s="23" t="n"/>
      <c r="G379" s="23" t="n"/>
      <c r="H379" s="23" t="n"/>
      <c r="I379" s="23" t="n"/>
      <c r="J379" s="23" t="n"/>
      <c r="K379" s="24" t="n"/>
      <c r="L379" s="44" t="n"/>
      <c r="M379" s="45" t="n"/>
      <c r="N379" s="45" t="n"/>
      <c r="O379" s="45" t="n"/>
      <c r="P379" s="46">
        <f>IF(A379="","",IFERROR(M379+SUMIFS('Transactions'!$L$6:$L$505,'Transactions'!$C$6:$C$505,A379),""))</f>
        <v/>
      </c>
      <c r="Q379" s="47">
        <f>IF(A379="","",IFERROR(P379*L379,0))</f>
        <v/>
      </c>
      <c r="R379" s="19">
        <f>IF(A379="","",IF(B379&lt;&gt;"Active","Inactive",IF(P379&lt;=0,"Out of Stock",IF(P379&lt;=N379,"Reorder","OK"))))</f>
        <v/>
      </c>
      <c r="S379" s="46">
        <f>IF(A379="","",IF(B379&lt;&gt;"Active",0,IF(P379&lt;=N379,MAX(O379-P379,0),0)))</f>
        <v/>
      </c>
      <c r="T379" s="47">
        <f>IF(A379="","",IFERROR(S379*L379,0))</f>
        <v/>
      </c>
      <c r="U379" s="48">
        <f>IF(A379="","",IF(COUNTIFS('Transactions'!$C$6:$C$505,A379,'Transactions'!$A$6:$A$505,"&gt;0")=0,"",IFERROR(MAXIFS('Transactions'!$A$6:$A$505,'Transactions'!$C$6:$C$505,A379),"")))</f>
        <v/>
      </c>
      <c r="V379" s="30">
        <f>IF(A379="","",IF(AND(B379="Active",OR(R379="Reorder",R379="Out of Stock")),COUNTIFS($B$6:B379,"Active",$R$6:R379,"Reorder")+COUNTIFS($B$6:B379,"Active",$R$6:R379,"Out of Stock"),""))</f>
        <v/>
      </c>
      <c r="W379" s="19">
        <f>IF(COUNTA(A379:O379)=0,"",IF(A379="","Missing Part ID",IF(COUNTIF($A$6:$A$505,A379)&gt;1,"Duplicate Part ID",IF(COUNTIF('Settings'!$F$4:$F$5,B379)=0,"Invalid Status",IF(C379="","Missing Part Name",IF(COUNTIF('Settings'!$G$4:$G$13,D379)=0,"Invalid Category",IF(COUNTIF('Settings'!$H$4:$H$9,E379)=0,"Invalid Unit",IF(L379="","Missing Unit Cost",IF(M379="","Missing Opening Quantity",IF(N379="","Missing Reorder Point",IF(O379="","Missing Target Stock",IF(O379&lt;N379,"Target Below Reorder Point",IF(P379&lt;0,"Negative On-Hand Quantity","OK")))))))))))))</f>
        <v/>
      </c>
    </row>
    <row r="380">
      <c r="A380" s="23" t="n"/>
      <c r="B380" s="23" t="n"/>
      <c r="C380" s="23" t="n"/>
      <c r="D380" s="23" t="n"/>
      <c r="E380" s="23" t="n"/>
      <c r="F380" s="23" t="n"/>
      <c r="G380" s="23" t="n"/>
      <c r="H380" s="23" t="n"/>
      <c r="I380" s="23" t="n"/>
      <c r="J380" s="23" t="n"/>
      <c r="K380" s="24" t="n"/>
      <c r="L380" s="44" t="n"/>
      <c r="M380" s="45" t="n"/>
      <c r="N380" s="45" t="n"/>
      <c r="O380" s="45" t="n"/>
      <c r="P380" s="46">
        <f>IF(A380="","",IFERROR(M380+SUMIFS('Transactions'!$L$6:$L$505,'Transactions'!$C$6:$C$505,A380),""))</f>
        <v/>
      </c>
      <c r="Q380" s="47">
        <f>IF(A380="","",IFERROR(P380*L380,0))</f>
        <v/>
      </c>
      <c r="R380" s="19">
        <f>IF(A380="","",IF(B380&lt;&gt;"Active","Inactive",IF(P380&lt;=0,"Out of Stock",IF(P380&lt;=N380,"Reorder","OK"))))</f>
        <v/>
      </c>
      <c r="S380" s="46">
        <f>IF(A380="","",IF(B380&lt;&gt;"Active",0,IF(P380&lt;=N380,MAX(O380-P380,0),0)))</f>
        <v/>
      </c>
      <c r="T380" s="47">
        <f>IF(A380="","",IFERROR(S380*L380,0))</f>
        <v/>
      </c>
      <c r="U380" s="48">
        <f>IF(A380="","",IF(COUNTIFS('Transactions'!$C$6:$C$505,A380,'Transactions'!$A$6:$A$505,"&gt;0")=0,"",IFERROR(MAXIFS('Transactions'!$A$6:$A$505,'Transactions'!$C$6:$C$505,A380),"")))</f>
        <v/>
      </c>
      <c r="V380" s="30">
        <f>IF(A380="","",IF(AND(B380="Active",OR(R380="Reorder",R380="Out of Stock")),COUNTIFS($B$6:B380,"Active",$R$6:R380,"Reorder")+COUNTIFS($B$6:B380,"Active",$R$6:R380,"Out of Stock"),""))</f>
        <v/>
      </c>
      <c r="W380" s="19">
        <f>IF(COUNTA(A380:O380)=0,"",IF(A380="","Missing Part ID",IF(COUNTIF($A$6:$A$505,A380)&gt;1,"Duplicate Part ID",IF(COUNTIF('Settings'!$F$4:$F$5,B380)=0,"Invalid Status",IF(C380="","Missing Part Name",IF(COUNTIF('Settings'!$G$4:$G$13,D380)=0,"Invalid Category",IF(COUNTIF('Settings'!$H$4:$H$9,E380)=0,"Invalid Unit",IF(L380="","Missing Unit Cost",IF(M380="","Missing Opening Quantity",IF(N380="","Missing Reorder Point",IF(O380="","Missing Target Stock",IF(O380&lt;N380,"Target Below Reorder Point",IF(P380&lt;0,"Negative On-Hand Quantity","OK")))))))))))))</f>
        <v/>
      </c>
    </row>
    <row r="381">
      <c r="A381" s="23" t="n"/>
      <c r="B381" s="23" t="n"/>
      <c r="C381" s="23" t="n"/>
      <c r="D381" s="23" t="n"/>
      <c r="E381" s="23" t="n"/>
      <c r="F381" s="23" t="n"/>
      <c r="G381" s="23" t="n"/>
      <c r="H381" s="23" t="n"/>
      <c r="I381" s="23" t="n"/>
      <c r="J381" s="23" t="n"/>
      <c r="K381" s="24" t="n"/>
      <c r="L381" s="44" t="n"/>
      <c r="M381" s="45" t="n"/>
      <c r="N381" s="45" t="n"/>
      <c r="O381" s="45" t="n"/>
      <c r="P381" s="46">
        <f>IF(A381="","",IFERROR(M381+SUMIFS('Transactions'!$L$6:$L$505,'Transactions'!$C$6:$C$505,A381),""))</f>
        <v/>
      </c>
      <c r="Q381" s="47">
        <f>IF(A381="","",IFERROR(P381*L381,0))</f>
        <v/>
      </c>
      <c r="R381" s="19">
        <f>IF(A381="","",IF(B381&lt;&gt;"Active","Inactive",IF(P381&lt;=0,"Out of Stock",IF(P381&lt;=N381,"Reorder","OK"))))</f>
        <v/>
      </c>
      <c r="S381" s="46">
        <f>IF(A381="","",IF(B381&lt;&gt;"Active",0,IF(P381&lt;=N381,MAX(O381-P381,0),0)))</f>
        <v/>
      </c>
      <c r="T381" s="47">
        <f>IF(A381="","",IFERROR(S381*L381,0))</f>
        <v/>
      </c>
      <c r="U381" s="48">
        <f>IF(A381="","",IF(COUNTIFS('Transactions'!$C$6:$C$505,A381,'Transactions'!$A$6:$A$505,"&gt;0")=0,"",IFERROR(MAXIFS('Transactions'!$A$6:$A$505,'Transactions'!$C$6:$C$505,A381),"")))</f>
        <v/>
      </c>
      <c r="V381" s="30">
        <f>IF(A381="","",IF(AND(B381="Active",OR(R381="Reorder",R381="Out of Stock")),COUNTIFS($B$6:B381,"Active",$R$6:R381,"Reorder")+COUNTIFS($B$6:B381,"Active",$R$6:R381,"Out of Stock"),""))</f>
        <v/>
      </c>
      <c r="W381" s="19">
        <f>IF(COUNTA(A381:O381)=0,"",IF(A381="","Missing Part ID",IF(COUNTIF($A$6:$A$505,A381)&gt;1,"Duplicate Part ID",IF(COUNTIF('Settings'!$F$4:$F$5,B381)=0,"Invalid Status",IF(C381="","Missing Part Name",IF(COUNTIF('Settings'!$G$4:$G$13,D381)=0,"Invalid Category",IF(COUNTIF('Settings'!$H$4:$H$9,E381)=0,"Invalid Unit",IF(L381="","Missing Unit Cost",IF(M381="","Missing Opening Quantity",IF(N381="","Missing Reorder Point",IF(O381="","Missing Target Stock",IF(O381&lt;N381,"Target Below Reorder Point",IF(P381&lt;0,"Negative On-Hand Quantity","OK")))))))))))))</f>
        <v/>
      </c>
    </row>
    <row r="382">
      <c r="A382" s="23" t="n"/>
      <c r="B382" s="23" t="n"/>
      <c r="C382" s="23" t="n"/>
      <c r="D382" s="23" t="n"/>
      <c r="E382" s="23" t="n"/>
      <c r="F382" s="23" t="n"/>
      <c r="G382" s="23" t="n"/>
      <c r="H382" s="23" t="n"/>
      <c r="I382" s="23" t="n"/>
      <c r="J382" s="23" t="n"/>
      <c r="K382" s="24" t="n"/>
      <c r="L382" s="44" t="n"/>
      <c r="M382" s="45" t="n"/>
      <c r="N382" s="45" t="n"/>
      <c r="O382" s="45" t="n"/>
      <c r="P382" s="46">
        <f>IF(A382="","",IFERROR(M382+SUMIFS('Transactions'!$L$6:$L$505,'Transactions'!$C$6:$C$505,A382),""))</f>
        <v/>
      </c>
      <c r="Q382" s="47">
        <f>IF(A382="","",IFERROR(P382*L382,0))</f>
        <v/>
      </c>
      <c r="R382" s="19">
        <f>IF(A382="","",IF(B382&lt;&gt;"Active","Inactive",IF(P382&lt;=0,"Out of Stock",IF(P382&lt;=N382,"Reorder","OK"))))</f>
        <v/>
      </c>
      <c r="S382" s="46">
        <f>IF(A382="","",IF(B382&lt;&gt;"Active",0,IF(P382&lt;=N382,MAX(O382-P382,0),0)))</f>
        <v/>
      </c>
      <c r="T382" s="47">
        <f>IF(A382="","",IFERROR(S382*L382,0))</f>
        <v/>
      </c>
      <c r="U382" s="48">
        <f>IF(A382="","",IF(COUNTIFS('Transactions'!$C$6:$C$505,A382,'Transactions'!$A$6:$A$505,"&gt;0")=0,"",IFERROR(MAXIFS('Transactions'!$A$6:$A$505,'Transactions'!$C$6:$C$505,A382),"")))</f>
        <v/>
      </c>
      <c r="V382" s="30">
        <f>IF(A382="","",IF(AND(B382="Active",OR(R382="Reorder",R382="Out of Stock")),COUNTIFS($B$6:B382,"Active",$R$6:R382,"Reorder")+COUNTIFS($B$6:B382,"Active",$R$6:R382,"Out of Stock"),""))</f>
        <v/>
      </c>
      <c r="W382" s="19">
        <f>IF(COUNTA(A382:O382)=0,"",IF(A382="","Missing Part ID",IF(COUNTIF($A$6:$A$505,A382)&gt;1,"Duplicate Part ID",IF(COUNTIF('Settings'!$F$4:$F$5,B382)=0,"Invalid Status",IF(C382="","Missing Part Name",IF(COUNTIF('Settings'!$G$4:$G$13,D382)=0,"Invalid Category",IF(COUNTIF('Settings'!$H$4:$H$9,E382)=0,"Invalid Unit",IF(L382="","Missing Unit Cost",IF(M382="","Missing Opening Quantity",IF(N382="","Missing Reorder Point",IF(O382="","Missing Target Stock",IF(O382&lt;N382,"Target Below Reorder Point",IF(P382&lt;0,"Negative On-Hand Quantity","OK")))))))))))))</f>
        <v/>
      </c>
    </row>
    <row r="383">
      <c r="A383" s="23" t="n"/>
      <c r="B383" s="23" t="n"/>
      <c r="C383" s="23" t="n"/>
      <c r="D383" s="23" t="n"/>
      <c r="E383" s="23" t="n"/>
      <c r="F383" s="23" t="n"/>
      <c r="G383" s="23" t="n"/>
      <c r="H383" s="23" t="n"/>
      <c r="I383" s="23" t="n"/>
      <c r="J383" s="23" t="n"/>
      <c r="K383" s="24" t="n"/>
      <c r="L383" s="44" t="n"/>
      <c r="M383" s="45" t="n"/>
      <c r="N383" s="45" t="n"/>
      <c r="O383" s="45" t="n"/>
      <c r="P383" s="46">
        <f>IF(A383="","",IFERROR(M383+SUMIFS('Transactions'!$L$6:$L$505,'Transactions'!$C$6:$C$505,A383),""))</f>
        <v/>
      </c>
      <c r="Q383" s="47">
        <f>IF(A383="","",IFERROR(P383*L383,0))</f>
        <v/>
      </c>
      <c r="R383" s="19">
        <f>IF(A383="","",IF(B383&lt;&gt;"Active","Inactive",IF(P383&lt;=0,"Out of Stock",IF(P383&lt;=N383,"Reorder","OK"))))</f>
        <v/>
      </c>
      <c r="S383" s="46">
        <f>IF(A383="","",IF(B383&lt;&gt;"Active",0,IF(P383&lt;=N383,MAX(O383-P383,0),0)))</f>
        <v/>
      </c>
      <c r="T383" s="47">
        <f>IF(A383="","",IFERROR(S383*L383,0))</f>
        <v/>
      </c>
      <c r="U383" s="48">
        <f>IF(A383="","",IF(COUNTIFS('Transactions'!$C$6:$C$505,A383,'Transactions'!$A$6:$A$505,"&gt;0")=0,"",IFERROR(MAXIFS('Transactions'!$A$6:$A$505,'Transactions'!$C$6:$C$505,A383),"")))</f>
        <v/>
      </c>
      <c r="V383" s="30">
        <f>IF(A383="","",IF(AND(B383="Active",OR(R383="Reorder",R383="Out of Stock")),COUNTIFS($B$6:B383,"Active",$R$6:R383,"Reorder")+COUNTIFS($B$6:B383,"Active",$R$6:R383,"Out of Stock"),""))</f>
        <v/>
      </c>
      <c r="W383" s="19">
        <f>IF(COUNTA(A383:O383)=0,"",IF(A383="","Missing Part ID",IF(COUNTIF($A$6:$A$505,A383)&gt;1,"Duplicate Part ID",IF(COUNTIF('Settings'!$F$4:$F$5,B383)=0,"Invalid Status",IF(C383="","Missing Part Name",IF(COUNTIF('Settings'!$G$4:$G$13,D383)=0,"Invalid Category",IF(COUNTIF('Settings'!$H$4:$H$9,E383)=0,"Invalid Unit",IF(L383="","Missing Unit Cost",IF(M383="","Missing Opening Quantity",IF(N383="","Missing Reorder Point",IF(O383="","Missing Target Stock",IF(O383&lt;N383,"Target Below Reorder Point",IF(P383&lt;0,"Negative On-Hand Quantity","OK")))))))))))))</f>
        <v/>
      </c>
    </row>
    <row r="384">
      <c r="A384" s="23" t="n"/>
      <c r="B384" s="23" t="n"/>
      <c r="C384" s="23" t="n"/>
      <c r="D384" s="23" t="n"/>
      <c r="E384" s="23" t="n"/>
      <c r="F384" s="23" t="n"/>
      <c r="G384" s="23" t="n"/>
      <c r="H384" s="23" t="n"/>
      <c r="I384" s="23" t="n"/>
      <c r="J384" s="23" t="n"/>
      <c r="K384" s="24" t="n"/>
      <c r="L384" s="44" t="n"/>
      <c r="M384" s="45" t="n"/>
      <c r="N384" s="45" t="n"/>
      <c r="O384" s="45" t="n"/>
      <c r="P384" s="46">
        <f>IF(A384="","",IFERROR(M384+SUMIFS('Transactions'!$L$6:$L$505,'Transactions'!$C$6:$C$505,A384),""))</f>
        <v/>
      </c>
      <c r="Q384" s="47">
        <f>IF(A384="","",IFERROR(P384*L384,0))</f>
        <v/>
      </c>
      <c r="R384" s="19">
        <f>IF(A384="","",IF(B384&lt;&gt;"Active","Inactive",IF(P384&lt;=0,"Out of Stock",IF(P384&lt;=N384,"Reorder","OK"))))</f>
        <v/>
      </c>
      <c r="S384" s="46">
        <f>IF(A384="","",IF(B384&lt;&gt;"Active",0,IF(P384&lt;=N384,MAX(O384-P384,0),0)))</f>
        <v/>
      </c>
      <c r="T384" s="47">
        <f>IF(A384="","",IFERROR(S384*L384,0))</f>
        <v/>
      </c>
      <c r="U384" s="48">
        <f>IF(A384="","",IF(COUNTIFS('Transactions'!$C$6:$C$505,A384,'Transactions'!$A$6:$A$505,"&gt;0")=0,"",IFERROR(MAXIFS('Transactions'!$A$6:$A$505,'Transactions'!$C$6:$C$505,A384),"")))</f>
        <v/>
      </c>
      <c r="V384" s="30">
        <f>IF(A384="","",IF(AND(B384="Active",OR(R384="Reorder",R384="Out of Stock")),COUNTIFS($B$6:B384,"Active",$R$6:R384,"Reorder")+COUNTIFS($B$6:B384,"Active",$R$6:R384,"Out of Stock"),""))</f>
        <v/>
      </c>
      <c r="W384" s="19">
        <f>IF(COUNTA(A384:O384)=0,"",IF(A384="","Missing Part ID",IF(COUNTIF($A$6:$A$505,A384)&gt;1,"Duplicate Part ID",IF(COUNTIF('Settings'!$F$4:$F$5,B384)=0,"Invalid Status",IF(C384="","Missing Part Name",IF(COUNTIF('Settings'!$G$4:$G$13,D384)=0,"Invalid Category",IF(COUNTIF('Settings'!$H$4:$H$9,E384)=0,"Invalid Unit",IF(L384="","Missing Unit Cost",IF(M384="","Missing Opening Quantity",IF(N384="","Missing Reorder Point",IF(O384="","Missing Target Stock",IF(O384&lt;N384,"Target Below Reorder Point",IF(P384&lt;0,"Negative On-Hand Quantity","OK")))))))))))))</f>
        <v/>
      </c>
    </row>
    <row r="385">
      <c r="A385" s="23" t="n"/>
      <c r="B385" s="23" t="n"/>
      <c r="C385" s="23" t="n"/>
      <c r="D385" s="23" t="n"/>
      <c r="E385" s="23" t="n"/>
      <c r="F385" s="23" t="n"/>
      <c r="G385" s="23" t="n"/>
      <c r="H385" s="23" t="n"/>
      <c r="I385" s="23" t="n"/>
      <c r="J385" s="23" t="n"/>
      <c r="K385" s="24" t="n"/>
      <c r="L385" s="44" t="n"/>
      <c r="M385" s="45" t="n"/>
      <c r="N385" s="45" t="n"/>
      <c r="O385" s="45" t="n"/>
      <c r="P385" s="46">
        <f>IF(A385="","",IFERROR(M385+SUMIFS('Transactions'!$L$6:$L$505,'Transactions'!$C$6:$C$505,A385),""))</f>
        <v/>
      </c>
      <c r="Q385" s="47">
        <f>IF(A385="","",IFERROR(P385*L385,0))</f>
        <v/>
      </c>
      <c r="R385" s="19">
        <f>IF(A385="","",IF(B385&lt;&gt;"Active","Inactive",IF(P385&lt;=0,"Out of Stock",IF(P385&lt;=N385,"Reorder","OK"))))</f>
        <v/>
      </c>
      <c r="S385" s="46">
        <f>IF(A385="","",IF(B385&lt;&gt;"Active",0,IF(P385&lt;=N385,MAX(O385-P385,0),0)))</f>
        <v/>
      </c>
      <c r="T385" s="47">
        <f>IF(A385="","",IFERROR(S385*L385,0))</f>
        <v/>
      </c>
      <c r="U385" s="48">
        <f>IF(A385="","",IF(COUNTIFS('Transactions'!$C$6:$C$505,A385,'Transactions'!$A$6:$A$505,"&gt;0")=0,"",IFERROR(MAXIFS('Transactions'!$A$6:$A$505,'Transactions'!$C$6:$C$505,A385),"")))</f>
        <v/>
      </c>
      <c r="V385" s="30">
        <f>IF(A385="","",IF(AND(B385="Active",OR(R385="Reorder",R385="Out of Stock")),COUNTIFS($B$6:B385,"Active",$R$6:R385,"Reorder")+COUNTIFS($B$6:B385,"Active",$R$6:R385,"Out of Stock"),""))</f>
        <v/>
      </c>
      <c r="W385" s="19">
        <f>IF(COUNTA(A385:O385)=0,"",IF(A385="","Missing Part ID",IF(COUNTIF($A$6:$A$505,A385)&gt;1,"Duplicate Part ID",IF(COUNTIF('Settings'!$F$4:$F$5,B385)=0,"Invalid Status",IF(C385="","Missing Part Name",IF(COUNTIF('Settings'!$G$4:$G$13,D385)=0,"Invalid Category",IF(COUNTIF('Settings'!$H$4:$H$9,E385)=0,"Invalid Unit",IF(L385="","Missing Unit Cost",IF(M385="","Missing Opening Quantity",IF(N385="","Missing Reorder Point",IF(O385="","Missing Target Stock",IF(O385&lt;N385,"Target Below Reorder Point",IF(P385&lt;0,"Negative On-Hand Quantity","OK")))))))))))))</f>
        <v/>
      </c>
    </row>
    <row r="386">
      <c r="A386" s="23" t="n"/>
      <c r="B386" s="23" t="n"/>
      <c r="C386" s="23" t="n"/>
      <c r="D386" s="23" t="n"/>
      <c r="E386" s="23" t="n"/>
      <c r="F386" s="23" t="n"/>
      <c r="G386" s="23" t="n"/>
      <c r="H386" s="23" t="n"/>
      <c r="I386" s="23" t="n"/>
      <c r="J386" s="23" t="n"/>
      <c r="K386" s="24" t="n"/>
      <c r="L386" s="44" t="n"/>
      <c r="M386" s="45" t="n"/>
      <c r="N386" s="45" t="n"/>
      <c r="O386" s="45" t="n"/>
      <c r="P386" s="46">
        <f>IF(A386="","",IFERROR(M386+SUMIFS('Transactions'!$L$6:$L$505,'Transactions'!$C$6:$C$505,A386),""))</f>
        <v/>
      </c>
      <c r="Q386" s="47">
        <f>IF(A386="","",IFERROR(P386*L386,0))</f>
        <v/>
      </c>
      <c r="R386" s="19">
        <f>IF(A386="","",IF(B386&lt;&gt;"Active","Inactive",IF(P386&lt;=0,"Out of Stock",IF(P386&lt;=N386,"Reorder","OK"))))</f>
        <v/>
      </c>
      <c r="S386" s="46">
        <f>IF(A386="","",IF(B386&lt;&gt;"Active",0,IF(P386&lt;=N386,MAX(O386-P386,0),0)))</f>
        <v/>
      </c>
      <c r="T386" s="47">
        <f>IF(A386="","",IFERROR(S386*L386,0))</f>
        <v/>
      </c>
      <c r="U386" s="48">
        <f>IF(A386="","",IF(COUNTIFS('Transactions'!$C$6:$C$505,A386,'Transactions'!$A$6:$A$505,"&gt;0")=0,"",IFERROR(MAXIFS('Transactions'!$A$6:$A$505,'Transactions'!$C$6:$C$505,A386),"")))</f>
        <v/>
      </c>
      <c r="V386" s="30">
        <f>IF(A386="","",IF(AND(B386="Active",OR(R386="Reorder",R386="Out of Stock")),COUNTIFS($B$6:B386,"Active",$R$6:R386,"Reorder")+COUNTIFS($B$6:B386,"Active",$R$6:R386,"Out of Stock"),""))</f>
        <v/>
      </c>
      <c r="W386" s="19">
        <f>IF(COUNTA(A386:O386)=0,"",IF(A386="","Missing Part ID",IF(COUNTIF($A$6:$A$505,A386)&gt;1,"Duplicate Part ID",IF(COUNTIF('Settings'!$F$4:$F$5,B386)=0,"Invalid Status",IF(C386="","Missing Part Name",IF(COUNTIF('Settings'!$G$4:$G$13,D386)=0,"Invalid Category",IF(COUNTIF('Settings'!$H$4:$H$9,E386)=0,"Invalid Unit",IF(L386="","Missing Unit Cost",IF(M386="","Missing Opening Quantity",IF(N386="","Missing Reorder Point",IF(O386="","Missing Target Stock",IF(O386&lt;N386,"Target Below Reorder Point",IF(P386&lt;0,"Negative On-Hand Quantity","OK")))))))))))))</f>
        <v/>
      </c>
    </row>
    <row r="387">
      <c r="A387" s="23" t="n"/>
      <c r="B387" s="23" t="n"/>
      <c r="C387" s="23" t="n"/>
      <c r="D387" s="23" t="n"/>
      <c r="E387" s="23" t="n"/>
      <c r="F387" s="23" t="n"/>
      <c r="G387" s="23" t="n"/>
      <c r="H387" s="23" t="n"/>
      <c r="I387" s="23" t="n"/>
      <c r="J387" s="23" t="n"/>
      <c r="K387" s="24" t="n"/>
      <c r="L387" s="44" t="n"/>
      <c r="M387" s="45" t="n"/>
      <c r="N387" s="45" t="n"/>
      <c r="O387" s="45" t="n"/>
      <c r="P387" s="46">
        <f>IF(A387="","",IFERROR(M387+SUMIFS('Transactions'!$L$6:$L$505,'Transactions'!$C$6:$C$505,A387),""))</f>
        <v/>
      </c>
      <c r="Q387" s="47">
        <f>IF(A387="","",IFERROR(P387*L387,0))</f>
        <v/>
      </c>
      <c r="R387" s="19">
        <f>IF(A387="","",IF(B387&lt;&gt;"Active","Inactive",IF(P387&lt;=0,"Out of Stock",IF(P387&lt;=N387,"Reorder","OK"))))</f>
        <v/>
      </c>
      <c r="S387" s="46">
        <f>IF(A387="","",IF(B387&lt;&gt;"Active",0,IF(P387&lt;=N387,MAX(O387-P387,0),0)))</f>
        <v/>
      </c>
      <c r="T387" s="47">
        <f>IF(A387="","",IFERROR(S387*L387,0))</f>
        <v/>
      </c>
      <c r="U387" s="48">
        <f>IF(A387="","",IF(COUNTIFS('Transactions'!$C$6:$C$505,A387,'Transactions'!$A$6:$A$505,"&gt;0")=0,"",IFERROR(MAXIFS('Transactions'!$A$6:$A$505,'Transactions'!$C$6:$C$505,A387),"")))</f>
        <v/>
      </c>
      <c r="V387" s="30">
        <f>IF(A387="","",IF(AND(B387="Active",OR(R387="Reorder",R387="Out of Stock")),COUNTIFS($B$6:B387,"Active",$R$6:R387,"Reorder")+COUNTIFS($B$6:B387,"Active",$R$6:R387,"Out of Stock"),""))</f>
        <v/>
      </c>
      <c r="W387" s="19">
        <f>IF(COUNTA(A387:O387)=0,"",IF(A387="","Missing Part ID",IF(COUNTIF($A$6:$A$505,A387)&gt;1,"Duplicate Part ID",IF(COUNTIF('Settings'!$F$4:$F$5,B387)=0,"Invalid Status",IF(C387="","Missing Part Name",IF(COUNTIF('Settings'!$G$4:$G$13,D387)=0,"Invalid Category",IF(COUNTIF('Settings'!$H$4:$H$9,E387)=0,"Invalid Unit",IF(L387="","Missing Unit Cost",IF(M387="","Missing Opening Quantity",IF(N387="","Missing Reorder Point",IF(O387="","Missing Target Stock",IF(O387&lt;N387,"Target Below Reorder Point",IF(P387&lt;0,"Negative On-Hand Quantity","OK")))))))))))))</f>
        <v/>
      </c>
    </row>
    <row r="388">
      <c r="A388" s="23" t="n"/>
      <c r="B388" s="23" t="n"/>
      <c r="C388" s="23" t="n"/>
      <c r="D388" s="23" t="n"/>
      <c r="E388" s="23" t="n"/>
      <c r="F388" s="23" t="n"/>
      <c r="G388" s="23" t="n"/>
      <c r="H388" s="23" t="n"/>
      <c r="I388" s="23" t="n"/>
      <c r="J388" s="23" t="n"/>
      <c r="K388" s="24" t="n"/>
      <c r="L388" s="44" t="n"/>
      <c r="M388" s="45" t="n"/>
      <c r="N388" s="45" t="n"/>
      <c r="O388" s="45" t="n"/>
      <c r="P388" s="46">
        <f>IF(A388="","",IFERROR(M388+SUMIFS('Transactions'!$L$6:$L$505,'Transactions'!$C$6:$C$505,A388),""))</f>
        <v/>
      </c>
      <c r="Q388" s="47">
        <f>IF(A388="","",IFERROR(P388*L388,0))</f>
        <v/>
      </c>
      <c r="R388" s="19">
        <f>IF(A388="","",IF(B388&lt;&gt;"Active","Inactive",IF(P388&lt;=0,"Out of Stock",IF(P388&lt;=N388,"Reorder","OK"))))</f>
        <v/>
      </c>
      <c r="S388" s="46">
        <f>IF(A388="","",IF(B388&lt;&gt;"Active",0,IF(P388&lt;=N388,MAX(O388-P388,0),0)))</f>
        <v/>
      </c>
      <c r="T388" s="47">
        <f>IF(A388="","",IFERROR(S388*L388,0))</f>
        <v/>
      </c>
      <c r="U388" s="48">
        <f>IF(A388="","",IF(COUNTIFS('Transactions'!$C$6:$C$505,A388,'Transactions'!$A$6:$A$505,"&gt;0")=0,"",IFERROR(MAXIFS('Transactions'!$A$6:$A$505,'Transactions'!$C$6:$C$505,A388),"")))</f>
        <v/>
      </c>
      <c r="V388" s="30">
        <f>IF(A388="","",IF(AND(B388="Active",OR(R388="Reorder",R388="Out of Stock")),COUNTIFS($B$6:B388,"Active",$R$6:R388,"Reorder")+COUNTIFS($B$6:B388,"Active",$R$6:R388,"Out of Stock"),""))</f>
        <v/>
      </c>
      <c r="W388" s="19">
        <f>IF(COUNTA(A388:O388)=0,"",IF(A388="","Missing Part ID",IF(COUNTIF($A$6:$A$505,A388)&gt;1,"Duplicate Part ID",IF(COUNTIF('Settings'!$F$4:$F$5,B388)=0,"Invalid Status",IF(C388="","Missing Part Name",IF(COUNTIF('Settings'!$G$4:$G$13,D388)=0,"Invalid Category",IF(COUNTIF('Settings'!$H$4:$H$9,E388)=0,"Invalid Unit",IF(L388="","Missing Unit Cost",IF(M388="","Missing Opening Quantity",IF(N388="","Missing Reorder Point",IF(O388="","Missing Target Stock",IF(O388&lt;N388,"Target Below Reorder Point",IF(P388&lt;0,"Negative On-Hand Quantity","OK")))))))))))))</f>
        <v/>
      </c>
    </row>
    <row r="389">
      <c r="A389" s="23" t="n"/>
      <c r="B389" s="23" t="n"/>
      <c r="C389" s="23" t="n"/>
      <c r="D389" s="23" t="n"/>
      <c r="E389" s="23" t="n"/>
      <c r="F389" s="23" t="n"/>
      <c r="G389" s="23" t="n"/>
      <c r="H389" s="23" t="n"/>
      <c r="I389" s="23" t="n"/>
      <c r="J389" s="23" t="n"/>
      <c r="K389" s="24" t="n"/>
      <c r="L389" s="44" t="n"/>
      <c r="M389" s="45" t="n"/>
      <c r="N389" s="45" t="n"/>
      <c r="O389" s="45" t="n"/>
      <c r="P389" s="46">
        <f>IF(A389="","",IFERROR(M389+SUMIFS('Transactions'!$L$6:$L$505,'Transactions'!$C$6:$C$505,A389),""))</f>
        <v/>
      </c>
      <c r="Q389" s="47">
        <f>IF(A389="","",IFERROR(P389*L389,0))</f>
        <v/>
      </c>
      <c r="R389" s="19">
        <f>IF(A389="","",IF(B389&lt;&gt;"Active","Inactive",IF(P389&lt;=0,"Out of Stock",IF(P389&lt;=N389,"Reorder","OK"))))</f>
        <v/>
      </c>
      <c r="S389" s="46">
        <f>IF(A389="","",IF(B389&lt;&gt;"Active",0,IF(P389&lt;=N389,MAX(O389-P389,0),0)))</f>
        <v/>
      </c>
      <c r="T389" s="47">
        <f>IF(A389="","",IFERROR(S389*L389,0))</f>
        <v/>
      </c>
      <c r="U389" s="48">
        <f>IF(A389="","",IF(COUNTIFS('Transactions'!$C$6:$C$505,A389,'Transactions'!$A$6:$A$505,"&gt;0")=0,"",IFERROR(MAXIFS('Transactions'!$A$6:$A$505,'Transactions'!$C$6:$C$505,A389),"")))</f>
        <v/>
      </c>
      <c r="V389" s="30">
        <f>IF(A389="","",IF(AND(B389="Active",OR(R389="Reorder",R389="Out of Stock")),COUNTIFS($B$6:B389,"Active",$R$6:R389,"Reorder")+COUNTIFS($B$6:B389,"Active",$R$6:R389,"Out of Stock"),""))</f>
        <v/>
      </c>
      <c r="W389" s="19">
        <f>IF(COUNTA(A389:O389)=0,"",IF(A389="","Missing Part ID",IF(COUNTIF($A$6:$A$505,A389)&gt;1,"Duplicate Part ID",IF(COUNTIF('Settings'!$F$4:$F$5,B389)=0,"Invalid Status",IF(C389="","Missing Part Name",IF(COUNTIF('Settings'!$G$4:$G$13,D389)=0,"Invalid Category",IF(COUNTIF('Settings'!$H$4:$H$9,E389)=0,"Invalid Unit",IF(L389="","Missing Unit Cost",IF(M389="","Missing Opening Quantity",IF(N389="","Missing Reorder Point",IF(O389="","Missing Target Stock",IF(O389&lt;N389,"Target Below Reorder Point",IF(P389&lt;0,"Negative On-Hand Quantity","OK")))))))))))))</f>
        <v/>
      </c>
    </row>
    <row r="390">
      <c r="A390" s="23" t="n"/>
      <c r="B390" s="23" t="n"/>
      <c r="C390" s="23" t="n"/>
      <c r="D390" s="23" t="n"/>
      <c r="E390" s="23" t="n"/>
      <c r="F390" s="23" t="n"/>
      <c r="G390" s="23" t="n"/>
      <c r="H390" s="23" t="n"/>
      <c r="I390" s="23" t="n"/>
      <c r="J390" s="23" t="n"/>
      <c r="K390" s="24" t="n"/>
      <c r="L390" s="44" t="n"/>
      <c r="M390" s="45" t="n"/>
      <c r="N390" s="45" t="n"/>
      <c r="O390" s="45" t="n"/>
      <c r="P390" s="46">
        <f>IF(A390="","",IFERROR(M390+SUMIFS('Transactions'!$L$6:$L$505,'Transactions'!$C$6:$C$505,A390),""))</f>
        <v/>
      </c>
      <c r="Q390" s="47">
        <f>IF(A390="","",IFERROR(P390*L390,0))</f>
        <v/>
      </c>
      <c r="R390" s="19">
        <f>IF(A390="","",IF(B390&lt;&gt;"Active","Inactive",IF(P390&lt;=0,"Out of Stock",IF(P390&lt;=N390,"Reorder","OK"))))</f>
        <v/>
      </c>
      <c r="S390" s="46">
        <f>IF(A390="","",IF(B390&lt;&gt;"Active",0,IF(P390&lt;=N390,MAX(O390-P390,0),0)))</f>
        <v/>
      </c>
      <c r="T390" s="47">
        <f>IF(A390="","",IFERROR(S390*L390,0))</f>
        <v/>
      </c>
      <c r="U390" s="48">
        <f>IF(A390="","",IF(COUNTIFS('Transactions'!$C$6:$C$505,A390,'Transactions'!$A$6:$A$505,"&gt;0")=0,"",IFERROR(MAXIFS('Transactions'!$A$6:$A$505,'Transactions'!$C$6:$C$505,A390),"")))</f>
        <v/>
      </c>
      <c r="V390" s="30">
        <f>IF(A390="","",IF(AND(B390="Active",OR(R390="Reorder",R390="Out of Stock")),COUNTIFS($B$6:B390,"Active",$R$6:R390,"Reorder")+COUNTIFS($B$6:B390,"Active",$R$6:R390,"Out of Stock"),""))</f>
        <v/>
      </c>
      <c r="W390" s="19">
        <f>IF(COUNTA(A390:O390)=0,"",IF(A390="","Missing Part ID",IF(COUNTIF($A$6:$A$505,A390)&gt;1,"Duplicate Part ID",IF(COUNTIF('Settings'!$F$4:$F$5,B390)=0,"Invalid Status",IF(C390="","Missing Part Name",IF(COUNTIF('Settings'!$G$4:$G$13,D390)=0,"Invalid Category",IF(COUNTIF('Settings'!$H$4:$H$9,E390)=0,"Invalid Unit",IF(L390="","Missing Unit Cost",IF(M390="","Missing Opening Quantity",IF(N390="","Missing Reorder Point",IF(O390="","Missing Target Stock",IF(O390&lt;N390,"Target Below Reorder Point",IF(P390&lt;0,"Negative On-Hand Quantity","OK")))))))))))))</f>
        <v/>
      </c>
    </row>
    <row r="391">
      <c r="A391" s="23" t="n"/>
      <c r="B391" s="23" t="n"/>
      <c r="C391" s="23" t="n"/>
      <c r="D391" s="23" t="n"/>
      <c r="E391" s="23" t="n"/>
      <c r="F391" s="23" t="n"/>
      <c r="G391" s="23" t="n"/>
      <c r="H391" s="23" t="n"/>
      <c r="I391" s="23" t="n"/>
      <c r="J391" s="23" t="n"/>
      <c r="K391" s="24" t="n"/>
      <c r="L391" s="44" t="n"/>
      <c r="M391" s="45" t="n"/>
      <c r="N391" s="45" t="n"/>
      <c r="O391" s="45" t="n"/>
      <c r="P391" s="46">
        <f>IF(A391="","",IFERROR(M391+SUMIFS('Transactions'!$L$6:$L$505,'Transactions'!$C$6:$C$505,A391),""))</f>
        <v/>
      </c>
      <c r="Q391" s="47">
        <f>IF(A391="","",IFERROR(P391*L391,0))</f>
        <v/>
      </c>
      <c r="R391" s="19">
        <f>IF(A391="","",IF(B391&lt;&gt;"Active","Inactive",IF(P391&lt;=0,"Out of Stock",IF(P391&lt;=N391,"Reorder","OK"))))</f>
        <v/>
      </c>
      <c r="S391" s="46">
        <f>IF(A391="","",IF(B391&lt;&gt;"Active",0,IF(P391&lt;=N391,MAX(O391-P391,0),0)))</f>
        <v/>
      </c>
      <c r="T391" s="47">
        <f>IF(A391="","",IFERROR(S391*L391,0))</f>
        <v/>
      </c>
      <c r="U391" s="48">
        <f>IF(A391="","",IF(COUNTIFS('Transactions'!$C$6:$C$505,A391,'Transactions'!$A$6:$A$505,"&gt;0")=0,"",IFERROR(MAXIFS('Transactions'!$A$6:$A$505,'Transactions'!$C$6:$C$505,A391),"")))</f>
        <v/>
      </c>
      <c r="V391" s="30">
        <f>IF(A391="","",IF(AND(B391="Active",OR(R391="Reorder",R391="Out of Stock")),COUNTIFS($B$6:B391,"Active",$R$6:R391,"Reorder")+COUNTIFS($B$6:B391,"Active",$R$6:R391,"Out of Stock"),""))</f>
        <v/>
      </c>
      <c r="W391" s="19">
        <f>IF(COUNTA(A391:O391)=0,"",IF(A391="","Missing Part ID",IF(COUNTIF($A$6:$A$505,A391)&gt;1,"Duplicate Part ID",IF(COUNTIF('Settings'!$F$4:$F$5,B391)=0,"Invalid Status",IF(C391="","Missing Part Name",IF(COUNTIF('Settings'!$G$4:$G$13,D391)=0,"Invalid Category",IF(COUNTIF('Settings'!$H$4:$H$9,E391)=0,"Invalid Unit",IF(L391="","Missing Unit Cost",IF(M391="","Missing Opening Quantity",IF(N391="","Missing Reorder Point",IF(O391="","Missing Target Stock",IF(O391&lt;N391,"Target Below Reorder Point",IF(P391&lt;0,"Negative On-Hand Quantity","OK")))))))))))))</f>
        <v/>
      </c>
    </row>
    <row r="392">
      <c r="A392" s="23" t="n"/>
      <c r="B392" s="23" t="n"/>
      <c r="C392" s="23" t="n"/>
      <c r="D392" s="23" t="n"/>
      <c r="E392" s="23" t="n"/>
      <c r="F392" s="23" t="n"/>
      <c r="G392" s="23" t="n"/>
      <c r="H392" s="23" t="n"/>
      <c r="I392" s="23" t="n"/>
      <c r="J392" s="23" t="n"/>
      <c r="K392" s="24" t="n"/>
      <c r="L392" s="44" t="n"/>
      <c r="M392" s="45" t="n"/>
      <c r="N392" s="45" t="n"/>
      <c r="O392" s="45" t="n"/>
      <c r="P392" s="46">
        <f>IF(A392="","",IFERROR(M392+SUMIFS('Transactions'!$L$6:$L$505,'Transactions'!$C$6:$C$505,A392),""))</f>
        <v/>
      </c>
      <c r="Q392" s="47">
        <f>IF(A392="","",IFERROR(P392*L392,0))</f>
        <v/>
      </c>
      <c r="R392" s="19">
        <f>IF(A392="","",IF(B392&lt;&gt;"Active","Inactive",IF(P392&lt;=0,"Out of Stock",IF(P392&lt;=N392,"Reorder","OK"))))</f>
        <v/>
      </c>
      <c r="S392" s="46">
        <f>IF(A392="","",IF(B392&lt;&gt;"Active",0,IF(P392&lt;=N392,MAX(O392-P392,0),0)))</f>
        <v/>
      </c>
      <c r="T392" s="47">
        <f>IF(A392="","",IFERROR(S392*L392,0))</f>
        <v/>
      </c>
      <c r="U392" s="48">
        <f>IF(A392="","",IF(COUNTIFS('Transactions'!$C$6:$C$505,A392,'Transactions'!$A$6:$A$505,"&gt;0")=0,"",IFERROR(MAXIFS('Transactions'!$A$6:$A$505,'Transactions'!$C$6:$C$505,A392),"")))</f>
        <v/>
      </c>
      <c r="V392" s="30">
        <f>IF(A392="","",IF(AND(B392="Active",OR(R392="Reorder",R392="Out of Stock")),COUNTIFS($B$6:B392,"Active",$R$6:R392,"Reorder")+COUNTIFS($B$6:B392,"Active",$R$6:R392,"Out of Stock"),""))</f>
        <v/>
      </c>
      <c r="W392" s="19">
        <f>IF(COUNTA(A392:O392)=0,"",IF(A392="","Missing Part ID",IF(COUNTIF($A$6:$A$505,A392)&gt;1,"Duplicate Part ID",IF(COUNTIF('Settings'!$F$4:$F$5,B392)=0,"Invalid Status",IF(C392="","Missing Part Name",IF(COUNTIF('Settings'!$G$4:$G$13,D392)=0,"Invalid Category",IF(COUNTIF('Settings'!$H$4:$H$9,E392)=0,"Invalid Unit",IF(L392="","Missing Unit Cost",IF(M392="","Missing Opening Quantity",IF(N392="","Missing Reorder Point",IF(O392="","Missing Target Stock",IF(O392&lt;N392,"Target Below Reorder Point",IF(P392&lt;0,"Negative On-Hand Quantity","OK")))))))))))))</f>
        <v/>
      </c>
    </row>
    <row r="393">
      <c r="A393" s="23" t="n"/>
      <c r="B393" s="23" t="n"/>
      <c r="C393" s="23" t="n"/>
      <c r="D393" s="23" t="n"/>
      <c r="E393" s="23" t="n"/>
      <c r="F393" s="23" t="n"/>
      <c r="G393" s="23" t="n"/>
      <c r="H393" s="23" t="n"/>
      <c r="I393" s="23" t="n"/>
      <c r="J393" s="23" t="n"/>
      <c r="K393" s="24" t="n"/>
      <c r="L393" s="44" t="n"/>
      <c r="M393" s="45" t="n"/>
      <c r="N393" s="45" t="n"/>
      <c r="O393" s="45" t="n"/>
      <c r="P393" s="46">
        <f>IF(A393="","",IFERROR(M393+SUMIFS('Transactions'!$L$6:$L$505,'Transactions'!$C$6:$C$505,A393),""))</f>
        <v/>
      </c>
      <c r="Q393" s="47">
        <f>IF(A393="","",IFERROR(P393*L393,0))</f>
        <v/>
      </c>
      <c r="R393" s="19">
        <f>IF(A393="","",IF(B393&lt;&gt;"Active","Inactive",IF(P393&lt;=0,"Out of Stock",IF(P393&lt;=N393,"Reorder","OK"))))</f>
        <v/>
      </c>
      <c r="S393" s="46">
        <f>IF(A393="","",IF(B393&lt;&gt;"Active",0,IF(P393&lt;=N393,MAX(O393-P393,0),0)))</f>
        <v/>
      </c>
      <c r="T393" s="47">
        <f>IF(A393="","",IFERROR(S393*L393,0))</f>
        <v/>
      </c>
      <c r="U393" s="48">
        <f>IF(A393="","",IF(COUNTIFS('Transactions'!$C$6:$C$505,A393,'Transactions'!$A$6:$A$505,"&gt;0")=0,"",IFERROR(MAXIFS('Transactions'!$A$6:$A$505,'Transactions'!$C$6:$C$505,A393),"")))</f>
        <v/>
      </c>
      <c r="V393" s="30">
        <f>IF(A393="","",IF(AND(B393="Active",OR(R393="Reorder",R393="Out of Stock")),COUNTIFS($B$6:B393,"Active",$R$6:R393,"Reorder")+COUNTIFS($B$6:B393,"Active",$R$6:R393,"Out of Stock"),""))</f>
        <v/>
      </c>
      <c r="W393" s="19">
        <f>IF(COUNTA(A393:O393)=0,"",IF(A393="","Missing Part ID",IF(COUNTIF($A$6:$A$505,A393)&gt;1,"Duplicate Part ID",IF(COUNTIF('Settings'!$F$4:$F$5,B393)=0,"Invalid Status",IF(C393="","Missing Part Name",IF(COUNTIF('Settings'!$G$4:$G$13,D393)=0,"Invalid Category",IF(COUNTIF('Settings'!$H$4:$H$9,E393)=0,"Invalid Unit",IF(L393="","Missing Unit Cost",IF(M393="","Missing Opening Quantity",IF(N393="","Missing Reorder Point",IF(O393="","Missing Target Stock",IF(O393&lt;N393,"Target Below Reorder Point",IF(P393&lt;0,"Negative On-Hand Quantity","OK")))))))))))))</f>
        <v/>
      </c>
    </row>
    <row r="394">
      <c r="A394" s="23" t="n"/>
      <c r="B394" s="23" t="n"/>
      <c r="C394" s="23" t="n"/>
      <c r="D394" s="23" t="n"/>
      <c r="E394" s="23" t="n"/>
      <c r="F394" s="23" t="n"/>
      <c r="G394" s="23" t="n"/>
      <c r="H394" s="23" t="n"/>
      <c r="I394" s="23" t="n"/>
      <c r="J394" s="23" t="n"/>
      <c r="K394" s="24" t="n"/>
      <c r="L394" s="44" t="n"/>
      <c r="M394" s="45" t="n"/>
      <c r="N394" s="45" t="n"/>
      <c r="O394" s="45" t="n"/>
      <c r="P394" s="46">
        <f>IF(A394="","",IFERROR(M394+SUMIFS('Transactions'!$L$6:$L$505,'Transactions'!$C$6:$C$505,A394),""))</f>
        <v/>
      </c>
      <c r="Q394" s="47">
        <f>IF(A394="","",IFERROR(P394*L394,0))</f>
        <v/>
      </c>
      <c r="R394" s="19">
        <f>IF(A394="","",IF(B394&lt;&gt;"Active","Inactive",IF(P394&lt;=0,"Out of Stock",IF(P394&lt;=N394,"Reorder","OK"))))</f>
        <v/>
      </c>
      <c r="S394" s="46">
        <f>IF(A394="","",IF(B394&lt;&gt;"Active",0,IF(P394&lt;=N394,MAX(O394-P394,0),0)))</f>
        <v/>
      </c>
      <c r="T394" s="47">
        <f>IF(A394="","",IFERROR(S394*L394,0))</f>
        <v/>
      </c>
      <c r="U394" s="48">
        <f>IF(A394="","",IF(COUNTIFS('Transactions'!$C$6:$C$505,A394,'Transactions'!$A$6:$A$505,"&gt;0")=0,"",IFERROR(MAXIFS('Transactions'!$A$6:$A$505,'Transactions'!$C$6:$C$505,A394),"")))</f>
        <v/>
      </c>
      <c r="V394" s="30">
        <f>IF(A394="","",IF(AND(B394="Active",OR(R394="Reorder",R394="Out of Stock")),COUNTIFS($B$6:B394,"Active",$R$6:R394,"Reorder")+COUNTIFS($B$6:B394,"Active",$R$6:R394,"Out of Stock"),""))</f>
        <v/>
      </c>
      <c r="W394" s="19">
        <f>IF(COUNTA(A394:O394)=0,"",IF(A394="","Missing Part ID",IF(COUNTIF($A$6:$A$505,A394)&gt;1,"Duplicate Part ID",IF(COUNTIF('Settings'!$F$4:$F$5,B394)=0,"Invalid Status",IF(C394="","Missing Part Name",IF(COUNTIF('Settings'!$G$4:$G$13,D394)=0,"Invalid Category",IF(COUNTIF('Settings'!$H$4:$H$9,E394)=0,"Invalid Unit",IF(L394="","Missing Unit Cost",IF(M394="","Missing Opening Quantity",IF(N394="","Missing Reorder Point",IF(O394="","Missing Target Stock",IF(O394&lt;N394,"Target Below Reorder Point",IF(P394&lt;0,"Negative On-Hand Quantity","OK")))))))))))))</f>
        <v/>
      </c>
    </row>
    <row r="395">
      <c r="A395" s="23" t="n"/>
      <c r="B395" s="23" t="n"/>
      <c r="C395" s="23" t="n"/>
      <c r="D395" s="23" t="n"/>
      <c r="E395" s="23" t="n"/>
      <c r="F395" s="23" t="n"/>
      <c r="G395" s="23" t="n"/>
      <c r="H395" s="23" t="n"/>
      <c r="I395" s="23" t="n"/>
      <c r="J395" s="23" t="n"/>
      <c r="K395" s="24" t="n"/>
      <c r="L395" s="44" t="n"/>
      <c r="M395" s="45" t="n"/>
      <c r="N395" s="45" t="n"/>
      <c r="O395" s="45" t="n"/>
      <c r="P395" s="46">
        <f>IF(A395="","",IFERROR(M395+SUMIFS('Transactions'!$L$6:$L$505,'Transactions'!$C$6:$C$505,A395),""))</f>
        <v/>
      </c>
      <c r="Q395" s="47">
        <f>IF(A395="","",IFERROR(P395*L395,0))</f>
        <v/>
      </c>
      <c r="R395" s="19">
        <f>IF(A395="","",IF(B395&lt;&gt;"Active","Inactive",IF(P395&lt;=0,"Out of Stock",IF(P395&lt;=N395,"Reorder","OK"))))</f>
        <v/>
      </c>
      <c r="S395" s="46">
        <f>IF(A395="","",IF(B395&lt;&gt;"Active",0,IF(P395&lt;=N395,MAX(O395-P395,0),0)))</f>
        <v/>
      </c>
      <c r="T395" s="47">
        <f>IF(A395="","",IFERROR(S395*L395,0))</f>
        <v/>
      </c>
      <c r="U395" s="48">
        <f>IF(A395="","",IF(COUNTIFS('Transactions'!$C$6:$C$505,A395,'Transactions'!$A$6:$A$505,"&gt;0")=0,"",IFERROR(MAXIFS('Transactions'!$A$6:$A$505,'Transactions'!$C$6:$C$505,A395),"")))</f>
        <v/>
      </c>
      <c r="V395" s="30">
        <f>IF(A395="","",IF(AND(B395="Active",OR(R395="Reorder",R395="Out of Stock")),COUNTIFS($B$6:B395,"Active",$R$6:R395,"Reorder")+COUNTIFS($B$6:B395,"Active",$R$6:R395,"Out of Stock"),""))</f>
        <v/>
      </c>
      <c r="W395" s="19">
        <f>IF(COUNTA(A395:O395)=0,"",IF(A395="","Missing Part ID",IF(COUNTIF($A$6:$A$505,A395)&gt;1,"Duplicate Part ID",IF(COUNTIF('Settings'!$F$4:$F$5,B395)=0,"Invalid Status",IF(C395="","Missing Part Name",IF(COUNTIF('Settings'!$G$4:$G$13,D395)=0,"Invalid Category",IF(COUNTIF('Settings'!$H$4:$H$9,E395)=0,"Invalid Unit",IF(L395="","Missing Unit Cost",IF(M395="","Missing Opening Quantity",IF(N395="","Missing Reorder Point",IF(O395="","Missing Target Stock",IF(O395&lt;N395,"Target Below Reorder Point",IF(P395&lt;0,"Negative On-Hand Quantity","OK")))))))))))))</f>
        <v/>
      </c>
    </row>
    <row r="396">
      <c r="A396" s="23" t="n"/>
      <c r="B396" s="23" t="n"/>
      <c r="C396" s="23" t="n"/>
      <c r="D396" s="23" t="n"/>
      <c r="E396" s="23" t="n"/>
      <c r="F396" s="23" t="n"/>
      <c r="G396" s="23" t="n"/>
      <c r="H396" s="23" t="n"/>
      <c r="I396" s="23" t="n"/>
      <c r="J396" s="23" t="n"/>
      <c r="K396" s="24" t="n"/>
      <c r="L396" s="44" t="n"/>
      <c r="M396" s="45" t="n"/>
      <c r="N396" s="45" t="n"/>
      <c r="O396" s="45" t="n"/>
      <c r="P396" s="46">
        <f>IF(A396="","",IFERROR(M396+SUMIFS('Transactions'!$L$6:$L$505,'Transactions'!$C$6:$C$505,A396),""))</f>
        <v/>
      </c>
      <c r="Q396" s="47">
        <f>IF(A396="","",IFERROR(P396*L396,0))</f>
        <v/>
      </c>
      <c r="R396" s="19">
        <f>IF(A396="","",IF(B396&lt;&gt;"Active","Inactive",IF(P396&lt;=0,"Out of Stock",IF(P396&lt;=N396,"Reorder","OK"))))</f>
        <v/>
      </c>
      <c r="S396" s="46">
        <f>IF(A396="","",IF(B396&lt;&gt;"Active",0,IF(P396&lt;=N396,MAX(O396-P396,0),0)))</f>
        <v/>
      </c>
      <c r="T396" s="47">
        <f>IF(A396="","",IFERROR(S396*L396,0))</f>
        <v/>
      </c>
      <c r="U396" s="48">
        <f>IF(A396="","",IF(COUNTIFS('Transactions'!$C$6:$C$505,A396,'Transactions'!$A$6:$A$505,"&gt;0")=0,"",IFERROR(MAXIFS('Transactions'!$A$6:$A$505,'Transactions'!$C$6:$C$505,A396),"")))</f>
        <v/>
      </c>
      <c r="V396" s="30">
        <f>IF(A396="","",IF(AND(B396="Active",OR(R396="Reorder",R396="Out of Stock")),COUNTIFS($B$6:B396,"Active",$R$6:R396,"Reorder")+COUNTIFS($B$6:B396,"Active",$R$6:R396,"Out of Stock"),""))</f>
        <v/>
      </c>
      <c r="W396" s="19">
        <f>IF(COUNTA(A396:O396)=0,"",IF(A396="","Missing Part ID",IF(COUNTIF($A$6:$A$505,A396)&gt;1,"Duplicate Part ID",IF(COUNTIF('Settings'!$F$4:$F$5,B396)=0,"Invalid Status",IF(C396="","Missing Part Name",IF(COUNTIF('Settings'!$G$4:$G$13,D396)=0,"Invalid Category",IF(COUNTIF('Settings'!$H$4:$H$9,E396)=0,"Invalid Unit",IF(L396="","Missing Unit Cost",IF(M396="","Missing Opening Quantity",IF(N396="","Missing Reorder Point",IF(O396="","Missing Target Stock",IF(O396&lt;N396,"Target Below Reorder Point",IF(P396&lt;0,"Negative On-Hand Quantity","OK")))))))))))))</f>
        <v/>
      </c>
    </row>
    <row r="397">
      <c r="A397" s="23" t="n"/>
      <c r="B397" s="23" t="n"/>
      <c r="C397" s="23" t="n"/>
      <c r="D397" s="23" t="n"/>
      <c r="E397" s="23" t="n"/>
      <c r="F397" s="23" t="n"/>
      <c r="G397" s="23" t="n"/>
      <c r="H397" s="23" t="n"/>
      <c r="I397" s="23" t="n"/>
      <c r="J397" s="23" t="n"/>
      <c r="K397" s="24" t="n"/>
      <c r="L397" s="44" t="n"/>
      <c r="M397" s="45" t="n"/>
      <c r="N397" s="45" t="n"/>
      <c r="O397" s="45" t="n"/>
      <c r="P397" s="46">
        <f>IF(A397="","",IFERROR(M397+SUMIFS('Transactions'!$L$6:$L$505,'Transactions'!$C$6:$C$505,A397),""))</f>
        <v/>
      </c>
      <c r="Q397" s="47">
        <f>IF(A397="","",IFERROR(P397*L397,0))</f>
        <v/>
      </c>
      <c r="R397" s="19">
        <f>IF(A397="","",IF(B397&lt;&gt;"Active","Inactive",IF(P397&lt;=0,"Out of Stock",IF(P397&lt;=N397,"Reorder","OK"))))</f>
        <v/>
      </c>
      <c r="S397" s="46">
        <f>IF(A397="","",IF(B397&lt;&gt;"Active",0,IF(P397&lt;=N397,MAX(O397-P397,0),0)))</f>
        <v/>
      </c>
      <c r="T397" s="47">
        <f>IF(A397="","",IFERROR(S397*L397,0))</f>
        <v/>
      </c>
      <c r="U397" s="48">
        <f>IF(A397="","",IF(COUNTIFS('Transactions'!$C$6:$C$505,A397,'Transactions'!$A$6:$A$505,"&gt;0")=0,"",IFERROR(MAXIFS('Transactions'!$A$6:$A$505,'Transactions'!$C$6:$C$505,A397),"")))</f>
        <v/>
      </c>
      <c r="V397" s="30">
        <f>IF(A397="","",IF(AND(B397="Active",OR(R397="Reorder",R397="Out of Stock")),COUNTIFS($B$6:B397,"Active",$R$6:R397,"Reorder")+COUNTIFS($B$6:B397,"Active",$R$6:R397,"Out of Stock"),""))</f>
        <v/>
      </c>
      <c r="W397" s="19">
        <f>IF(COUNTA(A397:O397)=0,"",IF(A397="","Missing Part ID",IF(COUNTIF($A$6:$A$505,A397)&gt;1,"Duplicate Part ID",IF(COUNTIF('Settings'!$F$4:$F$5,B397)=0,"Invalid Status",IF(C397="","Missing Part Name",IF(COUNTIF('Settings'!$G$4:$G$13,D397)=0,"Invalid Category",IF(COUNTIF('Settings'!$H$4:$H$9,E397)=0,"Invalid Unit",IF(L397="","Missing Unit Cost",IF(M397="","Missing Opening Quantity",IF(N397="","Missing Reorder Point",IF(O397="","Missing Target Stock",IF(O397&lt;N397,"Target Below Reorder Point",IF(P397&lt;0,"Negative On-Hand Quantity","OK")))))))))))))</f>
        <v/>
      </c>
    </row>
    <row r="398">
      <c r="A398" s="23" t="n"/>
      <c r="B398" s="23" t="n"/>
      <c r="C398" s="23" t="n"/>
      <c r="D398" s="23" t="n"/>
      <c r="E398" s="23" t="n"/>
      <c r="F398" s="23" t="n"/>
      <c r="G398" s="23" t="n"/>
      <c r="H398" s="23" t="n"/>
      <c r="I398" s="23" t="n"/>
      <c r="J398" s="23" t="n"/>
      <c r="K398" s="24" t="n"/>
      <c r="L398" s="44" t="n"/>
      <c r="M398" s="45" t="n"/>
      <c r="N398" s="45" t="n"/>
      <c r="O398" s="45" t="n"/>
      <c r="P398" s="46">
        <f>IF(A398="","",IFERROR(M398+SUMIFS('Transactions'!$L$6:$L$505,'Transactions'!$C$6:$C$505,A398),""))</f>
        <v/>
      </c>
      <c r="Q398" s="47">
        <f>IF(A398="","",IFERROR(P398*L398,0))</f>
        <v/>
      </c>
      <c r="R398" s="19">
        <f>IF(A398="","",IF(B398&lt;&gt;"Active","Inactive",IF(P398&lt;=0,"Out of Stock",IF(P398&lt;=N398,"Reorder","OK"))))</f>
        <v/>
      </c>
      <c r="S398" s="46">
        <f>IF(A398="","",IF(B398&lt;&gt;"Active",0,IF(P398&lt;=N398,MAX(O398-P398,0),0)))</f>
        <v/>
      </c>
      <c r="T398" s="47">
        <f>IF(A398="","",IFERROR(S398*L398,0))</f>
        <v/>
      </c>
      <c r="U398" s="48">
        <f>IF(A398="","",IF(COUNTIFS('Transactions'!$C$6:$C$505,A398,'Transactions'!$A$6:$A$505,"&gt;0")=0,"",IFERROR(MAXIFS('Transactions'!$A$6:$A$505,'Transactions'!$C$6:$C$505,A398),"")))</f>
        <v/>
      </c>
      <c r="V398" s="30">
        <f>IF(A398="","",IF(AND(B398="Active",OR(R398="Reorder",R398="Out of Stock")),COUNTIFS($B$6:B398,"Active",$R$6:R398,"Reorder")+COUNTIFS($B$6:B398,"Active",$R$6:R398,"Out of Stock"),""))</f>
        <v/>
      </c>
      <c r="W398" s="19">
        <f>IF(COUNTA(A398:O398)=0,"",IF(A398="","Missing Part ID",IF(COUNTIF($A$6:$A$505,A398)&gt;1,"Duplicate Part ID",IF(COUNTIF('Settings'!$F$4:$F$5,B398)=0,"Invalid Status",IF(C398="","Missing Part Name",IF(COUNTIF('Settings'!$G$4:$G$13,D398)=0,"Invalid Category",IF(COUNTIF('Settings'!$H$4:$H$9,E398)=0,"Invalid Unit",IF(L398="","Missing Unit Cost",IF(M398="","Missing Opening Quantity",IF(N398="","Missing Reorder Point",IF(O398="","Missing Target Stock",IF(O398&lt;N398,"Target Below Reorder Point",IF(P398&lt;0,"Negative On-Hand Quantity","OK")))))))))))))</f>
        <v/>
      </c>
    </row>
    <row r="399">
      <c r="A399" s="23" t="n"/>
      <c r="B399" s="23" t="n"/>
      <c r="C399" s="23" t="n"/>
      <c r="D399" s="23" t="n"/>
      <c r="E399" s="23" t="n"/>
      <c r="F399" s="23" t="n"/>
      <c r="G399" s="23" t="n"/>
      <c r="H399" s="23" t="n"/>
      <c r="I399" s="23" t="n"/>
      <c r="J399" s="23" t="n"/>
      <c r="K399" s="24" t="n"/>
      <c r="L399" s="44" t="n"/>
      <c r="M399" s="45" t="n"/>
      <c r="N399" s="45" t="n"/>
      <c r="O399" s="45" t="n"/>
      <c r="P399" s="46">
        <f>IF(A399="","",IFERROR(M399+SUMIFS('Transactions'!$L$6:$L$505,'Transactions'!$C$6:$C$505,A399),""))</f>
        <v/>
      </c>
      <c r="Q399" s="47">
        <f>IF(A399="","",IFERROR(P399*L399,0))</f>
        <v/>
      </c>
      <c r="R399" s="19">
        <f>IF(A399="","",IF(B399&lt;&gt;"Active","Inactive",IF(P399&lt;=0,"Out of Stock",IF(P399&lt;=N399,"Reorder","OK"))))</f>
        <v/>
      </c>
      <c r="S399" s="46">
        <f>IF(A399="","",IF(B399&lt;&gt;"Active",0,IF(P399&lt;=N399,MAX(O399-P399,0),0)))</f>
        <v/>
      </c>
      <c r="T399" s="47">
        <f>IF(A399="","",IFERROR(S399*L399,0))</f>
        <v/>
      </c>
      <c r="U399" s="48">
        <f>IF(A399="","",IF(COUNTIFS('Transactions'!$C$6:$C$505,A399,'Transactions'!$A$6:$A$505,"&gt;0")=0,"",IFERROR(MAXIFS('Transactions'!$A$6:$A$505,'Transactions'!$C$6:$C$505,A399),"")))</f>
        <v/>
      </c>
      <c r="V399" s="30">
        <f>IF(A399="","",IF(AND(B399="Active",OR(R399="Reorder",R399="Out of Stock")),COUNTIFS($B$6:B399,"Active",$R$6:R399,"Reorder")+COUNTIFS($B$6:B399,"Active",$R$6:R399,"Out of Stock"),""))</f>
        <v/>
      </c>
      <c r="W399" s="19">
        <f>IF(COUNTA(A399:O399)=0,"",IF(A399="","Missing Part ID",IF(COUNTIF($A$6:$A$505,A399)&gt;1,"Duplicate Part ID",IF(COUNTIF('Settings'!$F$4:$F$5,B399)=0,"Invalid Status",IF(C399="","Missing Part Name",IF(COUNTIF('Settings'!$G$4:$G$13,D399)=0,"Invalid Category",IF(COUNTIF('Settings'!$H$4:$H$9,E399)=0,"Invalid Unit",IF(L399="","Missing Unit Cost",IF(M399="","Missing Opening Quantity",IF(N399="","Missing Reorder Point",IF(O399="","Missing Target Stock",IF(O399&lt;N399,"Target Below Reorder Point",IF(P399&lt;0,"Negative On-Hand Quantity","OK")))))))))))))</f>
        <v/>
      </c>
    </row>
    <row r="400">
      <c r="A400" s="23" t="n"/>
      <c r="B400" s="23" t="n"/>
      <c r="C400" s="23" t="n"/>
      <c r="D400" s="23" t="n"/>
      <c r="E400" s="23" t="n"/>
      <c r="F400" s="23" t="n"/>
      <c r="G400" s="23" t="n"/>
      <c r="H400" s="23" t="n"/>
      <c r="I400" s="23" t="n"/>
      <c r="J400" s="23" t="n"/>
      <c r="K400" s="24" t="n"/>
      <c r="L400" s="44" t="n"/>
      <c r="M400" s="45" t="n"/>
      <c r="N400" s="45" t="n"/>
      <c r="O400" s="45" t="n"/>
      <c r="P400" s="46">
        <f>IF(A400="","",IFERROR(M400+SUMIFS('Transactions'!$L$6:$L$505,'Transactions'!$C$6:$C$505,A400),""))</f>
        <v/>
      </c>
      <c r="Q400" s="47">
        <f>IF(A400="","",IFERROR(P400*L400,0))</f>
        <v/>
      </c>
      <c r="R400" s="19">
        <f>IF(A400="","",IF(B400&lt;&gt;"Active","Inactive",IF(P400&lt;=0,"Out of Stock",IF(P400&lt;=N400,"Reorder","OK"))))</f>
        <v/>
      </c>
      <c r="S400" s="46">
        <f>IF(A400="","",IF(B400&lt;&gt;"Active",0,IF(P400&lt;=N400,MAX(O400-P400,0),0)))</f>
        <v/>
      </c>
      <c r="T400" s="47">
        <f>IF(A400="","",IFERROR(S400*L400,0))</f>
        <v/>
      </c>
      <c r="U400" s="48">
        <f>IF(A400="","",IF(COUNTIFS('Transactions'!$C$6:$C$505,A400,'Transactions'!$A$6:$A$505,"&gt;0")=0,"",IFERROR(MAXIFS('Transactions'!$A$6:$A$505,'Transactions'!$C$6:$C$505,A400),"")))</f>
        <v/>
      </c>
      <c r="V400" s="30">
        <f>IF(A400="","",IF(AND(B400="Active",OR(R400="Reorder",R400="Out of Stock")),COUNTIFS($B$6:B400,"Active",$R$6:R400,"Reorder")+COUNTIFS($B$6:B400,"Active",$R$6:R400,"Out of Stock"),""))</f>
        <v/>
      </c>
      <c r="W400" s="19">
        <f>IF(COUNTA(A400:O400)=0,"",IF(A400="","Missing Part ID",IF(COUNTIF($A$6:$A$505,A400)&gt;1,"Duplicate Part ID",IF(COUNTIF('Settings'!$F$4:$F$5,B400)=0,"Invalid Status",IF(C400="","Missing Part Name",IF(COUNTIF('Settings'!$G$4:$G$13,D400)=0,"Invalid Category",IF(COUNTIF('Settings'!$H$4:$H$9,E400)=0,"Invalid Unit",IF(L400="","Missing Unit Cost",IF(M400="","Missing Opening Quantity",IF(N400="","Missing Reorder Point",IF(O400="","Missing Target Stock",IF(O400&lt;N400,"Target Below Reorder Point",IF(P400&lt;0,"Negative On-Hand Quantity","OK")))))))))))))</f>
        <v/>
      </c>
    </row>
    <row r="401">
      <c r="A401" s="23" t="n"/>
      <c r="B401" s="23" t="n"/>
      <c r="C401" s="23" t="n"/>
      <c r="D401" s="23" t="n"/>
      <c r="E401" s="23" t="n"/>
      <c r="F401" s="23" t="n"/>
      <c r="G401" s="23" t="n"/>
      <c r="H401" s="23" t="n"/>
      <c r="I401" s="23" t="n"/>
      <c r="J401" s="23" t="n"/>
      <c r="K401" s="24" t="n"/>
      <c r="L401" s="44" t="n"/>
      <c r="M401" s="45" t="n"/>
      <c r="N401" s="45" t="n"/>
      <c r="O401" s="45" t="n"/>
      <c r="P401" s="46">
        <f>IF(A401="","",IFERROR(M401+SUMIFS('Transactions'!$L$6:$L$505,'Transactions'!$C$6:$C$505,A401),""))</f>
        <v/>
      </c>
      <c r="Q401" s="47">
        <f>IF(A401="","",IFERROR(P401*L401,0))</f>
        <v/>
      </c>
      <c r="R401" s="19">
        <f>IF(A401="","",IF(B401&lt;&gt;"Active","Inactive",IF(P401&lt;=0,"Out of Stock",IF(P401&lt;=N401,"Reorder","OK"))))</f>
        <v/>
      </c>
      <c r="S401" s="46">
        <f>IF(A401="","",IF(B401&lt;&gt;"Active",0,IF(P401&lt;=N401,MAX(O401-P401,0),0)))</f>
        <v/>
      </c>
      <c r="T401" s="47">
        <f>IF(A401="","",IFERROR(S401*L401,0))</f>
        <v/>
      </c>
      <c r="U401" s="48">
        <f>IF(A401="","",IF(COUNTIFS('Transactions'!$C$6:$C$505,A401,'Transactions'!$A$6:$A$505,"&gt;0")=0,"",IFERROR(MAXIFS('Transactions'!$A$6:$A$505,'Transactions'!$C$6:$C$505,A401),"")))</f>
        <v/>
      </c>
      <c r="V401" s="30">
        <f>IF(A401="","",IF(AND(B401="Active",OR(R401="Reorder",R401="Out of Stock")),COUNTIFS($B$6:B401,"Active",$R$6:R401,"Reorder")+COUNTIFS($B$6:B401,"Active",$R$6:R401,"Out of Stock"),""))</f>
        <v/>
      </c>
      <c r="W401" s="19">
        <f>IF(COUNTA(A401:O401)=0,"",IF(A401="","Missing Part ID",IF(COUNTIF($A$6:$A$505,A401)&gt;1,"Duplicate Part ID",IF(COUNTIF('Settings'!$F$4:$F$5,B401)=0,"Invalid Status",IF(C401="","Missing Part Name",IF(COUNTIF('Settings'!$G$4:$G$13,D401)=0,"Invalid Category",IF(COUNTIF('Settings'!$H$4:$H$9,E401)=0,"Invalid Unit",IF(L401="","Missing Unit Cost",IF(M401="","Missing Opening Quantity",IF(N401="","Missing Reorder Point",IF(O401="","Missing Target Stock",IF(O401&lt;N401,"Target Below Reorder Point",IF(P401&lt;0,"Negative On-Hand Quantity","OK")))))))))))))</f>
        <v/>
      </c>
    </row>
    <row r="402">
      <c r="A402" s="23" t="n"/>
      <c r="B402" s="23" t="n"/>
      <c r="C402" s="23" t="n"/>
      <c r="D402" s="23" t="n"/>
      <c r="E402" s="23" t="n"/>
      <c r="F402" s="23" t="n"/>
      <c r="G402" s="23" t="n"/>
      <c r="H402" s="23" t="n"/>
      <c r="I402" s="23" t="n"/>
      <c r="J402" s="23" t="n"/>
      <c r="K402" s="24" t="n"/>
      <c r="L402" s="44" t="n"/>
      <c r="M402" s="45" t="n"/>
      <c r="N402" s="45" t="n"/>
      <c r="O402" s="45" t="n"/>
      <c r="P402" s="46">
        <f>IF(A402="","",IFERROR(M402+SUMIFS('Transactions'!$L$6:$L$505,'Transactions'!$C$6:$C$505,A402),""))</f>
        <v/>
      </c>
      <c r="Q402" s="47">
        <f>IF(A402="","",IFERROR(P402*L402,0))</f>
        <v/>
      </c>
      <c r="R402" s="19">
        <f>IF(A402="","",IF(B402&lt;&gt;"Active","Inactive",IF(P402&lt;=0,"Out of Stock",IF(P402&lt;=N402,"Reorder","OK"))))</f>
        <v/>
      </c>
      <c r="S402" s="46">
        <f>IF(A402="","",IF(B402&lt;&gt;"Active",0,IF(P402&lt;=N402,MAX(O402-P402,0),0)))</f>
        <v/>
      </c>
      <c r="T402" s="47">
        <f>IF(A402="","",IFERROR(S402*L402,0))</f>
        <v/>
      </c>
      <c r="U402" s="48">
        <f>IF(A402="","",IF(COUNTIFS('Transactions'!$C$6:$C$505,A402,'Transactions'!$A$6:$A$505,"&gt;0")=0,"",IFERROR(MAXIFS('Transactions'!$A$6:$A$505,'Transactions'!$C$6:$C$505,A402),"")))</f>
        <v/>
      </c>
      <c r="V402" s="30">
        <f>IF(A402="","",IF(AND(B402="Active",OR(R402="Reorder",R402="Out of Stock")),COUNTIFS($B$6:B402,"Active",$R$6:R402,"Reorder")+COUNTIFS($B$6:B402,"Active",$R$6:R402,"Out of Stock"),""))</f>
        <v/>
      </c>
      <c r="W402" s="19">
        <f>IF(COUNTA(A402:O402)=0,"",IF(A402="","Missing Part ID",IF(COUNTIF($A$6:$A$505,A402)&gt;1,"Duplicate Part ID",IF(COUNTIF('Settings'!$F$4:$F$5,B402)=0,"Invalid Status",IF(C402="","Missing Part Name",IF(COUNTIF('Settings'!$G$4:$G$13,D402)=0,"Invalid Category",IF(COUNTIF('Settings'!$H$4:$H$9,E402)=0,"Invalid Unit",IF(L402="","Missing Unit Cost",IF(M402="","Missing Opening Quantity",IF(N402="","Missing Reorder Point",IF(O402="","Missing Target Stock",IF(O402&lt;N402,"Target Below Reorder Point",IF(P402&lt;0,"Negative On-Hand Quantity","OK")))))))))))))</f>
        <v/>
      </c>
    </row>
    <row r="403">
      <c r="A403" s="23" t="n"/>
      <c r="B403" s="23" t="n"/>
      <c r="C403" s="23" t="n"/>
      <c r="D403" s="23" t="n"/>
      <c r="E403" s="23" t="n"/>
      <c r="F403" s="23" t="n"/>
      <c r="G403" s="23" t="n"/>
      <c r="H403" s="23" t="n"/>
      <c r="I403" s="23" t="n"/>
      <c r="J403" s="23" t="n"/>
      <c r="K403" s="24" t="n"/>
      <c r="L403" s="44" t="n"/>
      <c r="M403" s="45" t="n"/>
      <c r="N403" s="45" t="n"/>
      <c r="O403" s="45" t="n"/>
      <c r="P403" s="46">
        <f>IF(A403="","",IFERROR(M403+SUMIFS('Transactions'!$L$6:$L$505,'Transactions'!$C$6:$C$505,A403),""))</f>
        <v/>
      </c>
      <c r="Q403" s="47">
        <f>IF(A403="","",IFERROR(P403*L403,0))</f>
        <v/>
      </c>
      <c r="R403" s="19">
        <f>IF(A403="","",IF(B403&lt;&gt;"Active","Inactive",IF(P403&lt;=0,"Out of Stock",IF(P403&lt;=N403,"Reorder","OK"))))</f>
        <v/>
      </c>
      <c r="S403" s="46">
        <f>IF(A403="","",IF(B403&lt;&gt;"Active",0,IF(P403&lt;=N403,MAX(O403-P403,0),0)))</f>
        <v/>
      </c>
      <c r="T403" s="47">
        <f>IF(A403="","",IFERROR(S403*L403,0))</f>
        <v/>
      </c>
      <c r="U403" s="48">
        <f>IF(A403="","",IF(COUNTIFS('Transactions'!$C$6:$C$505,A403,'Transactions'!$A$6:$A$505,"&gt;0")=0,"",IFERROR(MAXIFS('Transactions'!$A$6:$A$505,'Transactions'!$C$6:$C$505,A403),"")))</f>
        <v/>
      </c>
      <c r="V403" s="30">
        <f>IF(A403="","",IF(AND(B403="Active",OR(R403="Reorder",R403="Out of Stock")),COUNTIFS($B$6:B403,"Active",$R$6:R403,"Reorder")+COUNTIFS($B$6:B403,"Active",$R$6:R403,"Out of Stock"),""))</f>
        <v/>
      </c>
      <c r="W403" s="19">
        <f>IF(COUNTA(A403:O403)=0,"",IF(A403="","Missing Part ID",IF(COUNTIF($A$6:$A$505,A403)&gt;1,"Duplicate Part ID",IF(COUNTIF('Settings'!$F$4:$F$5,B403)=0,"Invalid Status",IF(C403="","Missing Part Name",IF(COUNTIF('Settings'!$G$4:$G$13,D403)=0,"Invalid Category",IF(COUNTIF('Settings'!$H$4:$H$9,E403)=0,"Invalid Unit",IF(L403="","Missing Unit Cost",IF(M403="","Missing Opening Quantity",IF(N403="","Missing Reorder Point",IF(O403="","Missing Target Stock",IF(O403&lt;N403,"Target Below Reorder Point",IF(P403&lt;0,"Negative On-Hand Quantity","OK")))))))))))))</f>
        <v/>
      </c>
    </row>
    <row r="404">
      <c r="A404" s="23" t="n"/>
      <c r="B404" s="23" t="n"/>
      <c r="C404" s="23" t="n"/>
      <c r="D404" s="23" t="n"/>
      <c r="E404" s="23" t="n"/>
      <c r="F404" s="23" t="n"/>
      <c r="G404" s="23" t="n"/>
      <c r="H404" s="23" t="n"/>
      <c r="I404" s="23" t="n"/>
      <c r="J404" s="23" t="n"/>
      <c r="K404" s="24" t="n"/>
      <c r="L404" s="44" t="n"/>
      <c r="M404" s="45" t="n"/>
      <c r="N404" s="45" t="n"/>
      <c r="O404" s="45" t="n"/>
      <c r="P404" s="46">
        <f>IF(A404="","",IFERROR(M404+SUMIFS('Transactions'!$L$6:$L$505,'Transactions'!$C$6:$C$505,A404),""))</f>
        <v/>
      </c>
      <c r="Q404" s="47">
        <f>IF(A404="","",IFERROR(P404*L404,0))</f>
        <v/>
      </c>
      <c r="R404" s="19">
        <f>IF(A404="","",IF(B404&lt;&gt;"Active","Inactive",IF(P404&lt;=0,"Out of Stock",IF(P404&lt;=N404,"Reorder","OK"))))</f>
        <v/>
      </c>
      <c r="S404" s="46">
        <f>IF(A404="","",IF(B404&lt;&gt;"Active",0,IF(P404&lt;=N404,MAX(O404-P404,0),0)))</f>
        <v/>
      </c>
      <c r="T404" s="47">
        <f>IF(A404="","",IFERROR(S404*L404,0))</f>
        <v/>
      </c>
      <c r="U404" s="48">
        <f>IF(A404="","",IF(COUNTIFS('Transactions'!$C$6:$C$505,A404,'Transactions'!$A$6:$A$505,"&gt;0")=0,"",IFERROR(MAXIFS('Transactions'!$A$6:$A$505,'Transactions'!$C$6:$C$505,A404),"")))</f>
        <v/>
      </c>
      <c r="V404" s="30">
        <f>IF(A404="","",IF(AND(B404="Active",OR(R404="Reorder",R404="Out of Stock")),COUNTIFS($B$6:B404,"Active",$R$6:R404,"Reorder")+COUNTIFS($B$6:B404,"Active",$R$6:R404,"Out of Stock"),""))</f>
        <v/>
      </c>
      <c r="W404" s="19">
        <f>IF(COUNTA(A404:O404)=0,"",IF(A404="","Missing Part ID",IF(COUNTIF($A$6:$A$505,A404)&gt;1,"Duplicate Part ID",IF(COUNTIF('Settings'!$F$4:$F$5,B404)=0,"Invalid Status",IF(C404="","Missing Part Name",IF(COUNTIF('Settings'!$G$4:$G$13,D404)=0,"Invalid Category",IF(COUNTIF('Settings'!$H$4:$H$9,E404)=0,"Invalid Unit",IF(L404="","Missing Unit Cost",IF(M404="","Missing Opening Quantity",IF(N404="","Missing Reorder Point",IF(O404="","Missing Target Stock",IF(O404&lt;N404,"Target Below Reorder Point",IF(P404&lt;0,"Negative On-Hand Quantity","OK")))))))))))))</f>
        <v/>
      </c>
    </row>
    <row r="405">
      <c r="A405" s="23" t="n"/>
      <c r="B405" s="23" t="n"/>
      <c r="C405" s="23" t="n"/>
      <c r="D405" s="23" t="n"/>
      <c r="E405" s="23" t="n"/>
      <c r="F405" s="23" t="n"/>
      <c r="G405" s="23" t="n"/>
      <c r="H405" s="23" t="n"/>
      <c r="I405" s="23" t="n"/>
      <c r="J405" s="23" t="n"/>
      <c r="K405" s="24" t="n"/>
      <c r="L405" s="44" t="n"/>
      <c r="M405" s="45" t="n"/>
      <c r="N405" s="45" t="n"/>
      <c r="O405" s="45" t="n"/>
      <c r="P405" s="46">
        <f>IF(A405="","",IFERROR(M405+SUMIFS('Transactions'!$L$6:$L$505,'Transactions'!$C$6:$C$505,A405),""))</f>
        <v/>
      </c>
      <c r="Q405" s="47">
        <f>IF(A405="","",IFERROR(P405*L405,0))</f>
        <v/>
      </c>
      <c r="R405" s="19">
        <f>IF(A405="","",IF(B405&lt;&gt;"Active","Inactive",IF(P405&lt;=0,"Out of Stock",IF(P405&lt;=N405,"Reorder","OK"))))</f>
        <v/>
      </c>
      <c r="S405" s="46">
        <f>IF(A405="","",IF(B405&lt;&gt;"Active",0,IF(P405&lt;=N405,MAX(O405-P405,0),0)))</f>
        <v/>
      </c>
      <c r="T405" s="47">
        <f>IF(A405="","",IFERROR(S405*L405,0))</f>
        <v/>
      </c>
      <c r="U405" s="48">
        <f>IF(A405="","",IF(COUNTIFS('Transactions'!$C$6:$C$505,A405,'Transactions'!$A$6:$A$505,"&gt;0")=0,"",IFERROR(MAXIFS('Transactions'!$A$6:$A$505,'Transactions'!$C$6:$C$505,A405),"")))</f>
        <v/>
      </c>
      <c r="V405" s="30">
        <f>IF(A405="","",IF(AND(B405="Active",OR(R405="Reorder",R405="Out of Stock")),COUNTIFS($B$6:B405,"Active",$R$6:R405,"Reorder")+COUNTIFS($B$6:B405,"Active",$R$6:R405,"Out of Stock"),""))</f>
        <v/>
      </c>
      <c r="W405" s="19">
        <f>IF(COUNTA(A405:O405)=0,"",IF(A405="","Missing Part ID",IF(COUNTIF($A$6:$A$505,A405)&gt;1,"Duplicate Part ID",IF(COUNTIF('Settings'!$F$4:$F$5,B405)=0,"Invalid Status",IF(C405="","Missing Part Name",IF(COUNTIF('Settings'!$G$4:$G$13,D405)=0,"Invalid Category",IF(COUNTIF('Settings'!$H$4:$H$9,E405)=0,"Invalid Unit",IF(L405="","Missing Unit Cost",IF(M405="","Missing Opening Quantity",IF(N405="","Missing Reorder Point",IF(O405="","Missing Target Stock",IF(O405&lt;N405,"Target Below Reorder Point",IF(P405&lt;0,"Negative On-Hand Quantity","OK")))))))))))))</f>
        <v/>
      </c>
    </row>
    <row r="406">
      <c r="A406" s="23" t="n"/>
      <c r="B406" s="23" t="n"/>
      <c r="C406" s="23" t="n"/>
      <c r="D406" s="23" t="n"/>
      <c r="E406" s="23" t="n"/>
      <c r="F406" s="23" t="n"/>
      <c r="G406" s="23" t="n"/>
      <c r="H406" s="23" t="n"/>
      <c r="I406" s="23" t="n"/>
      <c r="J406" s="23" t="n"/>
      <c r="K406" s="24" t="n"/>
      <c r="L406" s="44" t="n"/>
      <c r="M406" s="45" t="n"/>
      <c r="N406" s="45" t="n"/>
      <c r="O406" s="45" t="n"/>
      <c r="P406" s="46">
        <f>IF(A406="","",IFERROR(M406+SUMIFS('Transactions'!$L$6:$L$505,'Transactions'!$C$6:$C$505,A406),""))</f>
        <v/>
      </c>
      <c r="Q406" s="47">
        <f>IF(A406="","",IFERROR(P406*L406,0))</f>
        <v/>
      </c>
      <c r="R406" s="19">
        <f>IF(A406="","",IF(B406&lt;&gt;"Active","Inactive",IF(P406&lt;=0,"Out of Stock",IF(P406&lt;=N406,"Reorder","OK"))))</f>
        <v/>
      </c>
      <c r="S406" s="46">
        <f>IF(A406="","",IF(B406&lt;&gt;"Active",0,IF(P406&lt;=N406,MAX(O406-P406,0),0)))</f>
        <v/>
      </c>
      <c r="T406" s="47">
        <f>IF(A406="","",IFERROR(S406*L406,0))</f>
        <v/>
      </c>
      <c r="U406" s="48">
        <f>IF(A406="","",IF(COUNTIFS('Transactions'!$C$6:$C$505,A406,'Transactions'!$A$6:$A$505,"&gt;0")=0,"",IFERROR(MAXIFS('Transactions'!$A$6:$A$505,'Transactions'!$C$6:$C$505,A406),"")))</f>
        <v/>
      </c>
      <c r="V406" s="30">
        <f>IF(A406="","",IF(AND(B406="Active",OR(R406="Reorder",R406="Out of Stock")),COUNTIFS($B$6:B406,"Active",$R$6:R406,"Reorder")+COUNTIFS($B$6:B406,"Active",$R$6:R406,"Out of Stock"),""))</f>
        <v/>
      </c>
      <c r="W406" s="19">
        <f>IF(COUNTA(A406:O406)=0,"",IF(A406="","Missing Part ID",IF(COUNTIF($A$6:$A$505,A406)&gt;1,"Duplicate Part ID",IF(COUNTIF('Settings'!$F$4:$F$5,B406)=0,"Invalid Status",IF(C406="","Missing Part Name",IF(COUNTIF('Settings'!$G$4:$G$13,D406)=0,"Invalid Category",IF(COUNTIF('Settings'!$H$4:$H$9,E406)=0,"Invalid Unit",IF(L406="","Missing Unit Cost",IF(M406="","Missing Opening Quantity",IF(N406="","Missing Reorder Point",IF(O406="","Missing Target Stock",IF(O406&lt;N406,"Target Below Reorder Point",IF(P406&lt;0,"Negative On-Hand Quantity","OK")))))))))))))</f>
        <v/>
      </c>
    </row>
    <row r="407">
      <c r="A407" s="23" t="n"/>
      <c r="B407" s="23" t="n"/>
      <c r="C407" s="23" t="n"/>
      <c r="D407" s="23" t="n"/>
      <c r="E407" s="23" t="n"/>
      <c r="F407" s="23" t="n"/>
      <c r="G407" s="23" t="n"/>
      <c r="H407" s="23" t="n"/>
      <c r="I407" s="23" t="n"/>
      <c r="J407" s="23" t="n"/>
      <c r="K407" s="24" t="n"/>
      <c r="L407" s="44" t="n"/>
      <c r="M407" s="45" t="n"/>
      <c r="N407" s="45" t="n"/>
      <c r="O407" s="45" t="n"/>
      <c r="P407" s="46">
        <f>IF(A407="","",IFERROR(M407+SUMIFS('Transactions'!$L$6:$L$505,'Transactions'!$C$6:$C$505,A407),""))</f>
        <v/>
      </c>
      <c r="Q407" s="47">
        <f>IF(A407="","",IFERROR(P407*L407,0))</f>
        <v/>
      </c>
      <c r="R407" s="19">
        <f>IF(A407="","",IF(B407&lt;&gt;"Active","Inactive",IF(P407&lt;=0,"Out of Stock",IF(P407&lt;=N407,"Reorder","OK"))))</f>
        <v/>
      </c>
      <c r="S407" s="46">
        <f>IF(A407="","",IF(B407&lt;&gt;"Active",0,IF(P407&lt;=N407,MAX(O407-P407,0),0)))</f>
        <v/>
      </c>
      <c r="T407" s="47">
        <f>IF(A407="","",IFERROR(S407*L407,0))</f>
        <v/>
      </c>
      <c r="U407" s="48">
        <f>IF(A407="","",IF(COUNTIFS('Transactions'!$C$6:$C$505,A407,'Transactions'!$A$6:$A$505,"&gt;0")=0,"",IFERROR(MAXIFS('Transactions'!$A$6:$A$505,'Transactions'!$C$6:$C$505,A407),"")))</f>
        <v/>
      </c>
      <c r="V407" s="30">
        <f>IF(A407="","",IF(AND(B407="Active",OR(R407="Reorder",R407="Out of Stock")),COUNTIFS($B$6:B407,"Active",$R$6:R407,"Reorder")+COUNTIFS($B$6:B407,"Active",$R$6:R407,"Out of Stock"),""))</f>
        <v/>
      </c>
      <c r="W407" s="19">
        <f>IF(COUNTA(A407:O407)=0,"",IF(A407="","Missing Part ID",IF(COUNTIF($A$6:$A$505,A407)&gt;1,"Duplicate Part ID",IF(COUNTIF('Settings'!$F$4:$F$5,B407)=0,"Invalid Status",IF(C407="","Missing Part Name",IF(COUNTIF('Settings'!$G$4:$G$13,D407)=0,"Invalid Category",IF(COUNTIF('Settings'!$H$4:$H$9,E407)=0,"Invalid Unit",IF(L407="","Missing Unit Cost",IF(M407="","Missing Opening Quantity",IF(N407="","Missing Reorder Point",IF(O407="","Missing Target Stock",IF(O407&lt;N407,"Target Below Reorder Point",IF(P407&lt;0,"Negative On-Hand Quantity","OK")))))))))))))</f>
        <v/>
      </c>
    </row>
    <row r="408">
      <c r="A408" s="23" t="n"/>
      <c r="B408" s="23" t="n"/>
      <c r="C408" s="23" t="n"/>
      <c r="D408" s="23" t="n"/>
      <c r="E408" s="23" t="n"/>
      <c r="F408" s="23" t="n"/>
      <c r="G408" s="23" t="n"/>
      <c r="H408" s="23" t="n"/>
      <c r="I408" s="23" t="n"/>
      <c r="J408" s="23" t="n"/>
      <c r="K408" s="24" t="n"/>
      <c r="L408" s="44" t="n"/>
      <c r="M408" s="45" t="n"/>
      <c r="N408" s="45" t="n"/>
      <c r="O408" s="45" t="n"/>
      <c r="P408" s="46">
        <f>IF(A408="","",IFERROR(M408+SUMIFS('Transactions'!$L$6:$L$505,'Transactions'!$C$6:$C$505,A408),""))</f>
        <v/>
      </c>
      <c r="Q408" s="47">
        <f>IF(A408="","",IFERROR(P408*L408,0))</f>
        <v/>
      </c>
      <c r="R408" s="19">
        <f>IF(A408="","",IF(B408&lt;&gt;"Active","Inactive",IF(P408&lt;=0,"Out of Stock",IF(P408&lt;=N408,"Reorder","OK"))))</f>
        <v/>
      </c>
      <c r="S408" s="46">
        <f>IF(A408="","",IF(B408&lt;&gt;"Active",0,IF(P408&lt;=N408,MAX(O408-P408,0),0)))</f>
        <v/>
      </c>
      <c r="T408" s="47">
        <f>IF(A408="","",IFERROR(S408*L408,0))</f>
        <v/>
      </c>
      <c r="U408" s="48">
        <f>IF(A408="","",IF(COUNTIFS('Transactions'!$C$6:$C$505,A408,'Transactions'!$A$6:$A$505,"&gt;0")=0,"",IFERROR(MAXIFS('Transactions'!$A$6:$A$505,'Transactions'!$C$6:$C$505,A408),"")))</f>
        <v/>
      </c>
      <c r="V408" s="30">
        <f>IF(A408="","",IF(AND(B408="Active",OR(R408="Reorder",R408="Out of Stock")),COUNTIFS($B$6:B408,"Active",$R$6:R408,"Reorder")+COUNTIFS($B$6:B408,"Active",$R$6:R408,"Out of Stock"),""))</f>
        <v/>
      </c>
      <c r="W408" s="19">
        <f>IF(COUNTA(A408:O408)=0,"",IF(A408="","Missing Part ID",IF(COUNTIF($A$6:$A$505,A408)&gt;1,"Duplicate Part ID",IF(COUNTIF('Settings'!$F$4:$F$5,B408)=0,"Invalid Status",IF(C408="","Missing Part Name",IF(COUNTIF('Settings'!$G$4:$G$13,D408)=0,"Invalid Category",IF(COUNTIF('Settings'!$H$4:$H$9,E408)=0,"Invalid Unit",IF(L408="","Missing Unit Cost",IF(M408="","Missing Opening Quantity",IF(N408="","Missing Reorder Point",IF(O408="","Missing Target Stock",IF(O408&lt;N408,"Target Below Reorder Point",IF(P408&lt;0,"Negative On-Hand Quantity","OK")))))))))))))</f>
        <v/>
      </c>
    </row>
    <row r="409">
      <c r="A409" s="23" t="n"/>
      <c r="B409" s="23" t="n"/>
      <c r="C409" s="23" t="n"/>
      <c r="D409" s="23" t="n"/>
      <c r="E409" s="23" t="n"/>
      <c r="F409" s="23" t="n"/>
      <c r="G409" s="23" t="n"/>
      <c r="H409" s="23" t="n"/>
      <c r="I409" s="23" t="n"/>
      <c r="J409" s="23" t="n"/>
      <c r="K409" s="24" t="n"/>
      <c r="L409" s="44" t="n"/>
      <c r="M409" s="45" t="n"/>
      <c r="N409" s="45" t="n"/>
      <c r="O409" s="45" t="n"/>
      <c r="P409" s="46">
        <f>IF(A409="","",IFERROR(M409+SUMIFS('Transactions'!$L$6:$L$505,'Transactions'!$C$6:$C$505,A409),""))</f>
        <v/>
      </c>
      <c r="Q409" s="47">
        <f>IF(A409="","",IFERROR(P409*L409,0))</f>
        <v/>
      </c>
      <c r="R409" s="19">
        <f>IF(A409="","",IF(B409&lt;&gt;"Active","Inactive",IF(P409&lt;=0,"Out of Stock",IF(P409&lt;=N409,"Reorder","OK"))))</f>
        <v/>
      </c>
      <c r="S409" s="46">
        <f>IF(A409="","",IF(B409&lt;&gt;"Active",0,IF(P409&lt;=N409,MAX(O409-P409,0),0)))</f>
        <v/>
      </c>
      <c r="T409" s="47">
        <f>IF(A409="","",IFERROR(S409*L409,0))</f>
        <v/>
      </c>
      <c r="U409" s="48">
        <f>IF(A409="","",IF(COUNTIFS('Transactions'!$C$6:$C$505,A409,'Transactions'!$A$6:$A$505,"&gt;0")=0,"",IFERROR(MAXIFS('Transactions'!$A$6:$A$505,'Transactions'!$C$6:$C$505,A409),"")))</f>
        <v/>
      </c>
      <c r="V409" s="30">
        <f>IF(A409="","",IF(AND(B409="Active",OR(R409="Reorder",R409="Out of Stock")),COUNTIFS($B$6:B409,"Active",$R$6:R409,"Reorder")+COUNTIFS($B$6:B409,"Active",$R$6:R409,"Out of Stock"),""))</f>
        <v/>
      </c>
      <c r="W409" s="19">
        <f>IF(COUNTA(A409:O409)=0,"",IF(A409="","Missing Part ID",IF(COUNTIF($A$6:$A$505,A409)&gt;1,"Duplicate Part ID",IF(COUNTIF('Settings'!$F$4:$F$5,B409)=0,"Invalid Status",IF(C409="","Missing Part Name",IF(COUNTIF('Settings'!$G$4:$G$13,D409)=0,"Invalid Category",IF(COUNTIF('Settings'!$H$4:$H$9,E409)=0,"Invalid Unit",IF(L409="","Missing Unit Cost",IF(M409="","Missing Opening Quantity",IF(N409="","Missing Reorder Point",IF(O409="","Missing Target Stock",IF(O409&lt;N409,"Target Below Reorder Point",IF(P409&lt;0,"Negative On-Hand Quantity","OK")))))))))))))</f>
        <v/>
      </c>
    </row>
    <row r="410">
      <c r="A410" s="23" t="n"/>
      <c r="B410" s="23" t="n"/>
      <c r="C410" s="23" t="n"/>
      <c r="D410" s="23" t="n"/>
      <c r="E410" s="23" t="n"/>
      <c r="F410" s="23" t="n"/>
      <c r="G410" s="23" t="n"/>
      <c r="H410" s="23" t="n"/>
      <c r="I410" s="23" t="n"/>
      <c r="J410" s="23" t="n"/>
      <c r="K410" s="24" t="n"/>
      <c r="L410" s="44" t="n"/>
      <c r="M410" s="45" t="n"/>
      <c r="N410" s="45" t="n"/>
      <c r="O410" s="45" t="n"/>
      <c r="P410" s="46">
        <f>IF(A410="","",IFERROR(M410+SUMIFS('Transactions'!$L$6:$L$505,'Transactions'!$C$6:$C$505,A410),""))</f>
        <v/>
      </c>
      <c r="Q410" s="47">
        <f>IF(A410="","",IFERROR(P410*L410,0))</f>
        <v/>
      </c>
      <c r="R410" s="19">
        <f>IF(A410="","",IF(B410&lt;&gt;"Active","Inactive",IF(P410&lt;=0,"Out of Stock",IF(P410&lt;=N410,"Reorder","OK"))))</f>
        <v/>
      </c>
      <c r="S410" s="46">
        <f>IF(A410="","",IF(B410&lt;&gt;"Active",0,IF(P410&lt;=N410,MAX(O410-P410,0),0)))</f>
        <v/>
      </c>
      <c r="T410" s="47">
        <f>IF(A410="","",IFERROR(S410*L410,0))</f>
        <v/>
      </c>
      <c r="U410" s="48">
        <f>IF(A410="","",IF(COUNTIFS('Transactions'!$C$6:$C$505,A410,'Transactions'!$A$6:$A$505,"&gt;0")=0,"",IFERROR(MAXIFS('Transactions'!$A$6:$A$505,'Transactions'!$C$6:$C$505,A410),"")))</f>
        <v/>
      </c>
      <c r="V410" s="30">
        <f>IF(A410="","",IF(AND(B410="Active",OR(R410="Reorder",R410="Out of Stock")),COUNTIFS($B$6:B410,"Active",$R$6:R410,"Reorder")+COUNTIFS($B$6:B410,"Active",$R$6:R410,"Out of Stock"),""))</f>
        <v/>
      </c>
      <c r="W410" s="19">
        <f>IF(COUNTA(A410:O410)=0,"",IF(A410="","Missing Part ID",IF(COUNTIF($A$6:$A$505,A410)&gt;1,"Duplicate Part ID",IF(COUNTIF('Settings'!$F$4:$F$5,B410)=0,"Invalid Status",IF(C410="","Missing Part Name",IF(COUNTIF('Settings'!$G$4:$G$13,D410)=0,"Invalid Category",IF(COUNTIF('Settings'!$H$4:$H$9,E410)=0,"Invalid Unit",IF(L410="","Missing Unit Cost",IF(M410="","Missing Opening Quantity",IF(N410="","Missing Reorder Point",IF(O410="","Missing Target Stock",IF(O410&lt;N410,"Target Below Reorder Point",IF(P410&lt;0,"Negative On-Hand Quantity","OK")))))))))))))</f>
        <v/>
      </c>
    </row>
    <row r="411">
      <c r="A411" s="23" t="n"/>
      <c r="B411" s="23" t="n"/>
      <c r="C411" s="23" t="n"/>
      <c r="D411" s="23" t="n"/>
      <c r="E411" s="23" t="n"/>
      <c r="F411" s="23" t="n"/>
      <c r="G411" s="23" t="n"/>
      <c r="H411" s="23" t="n"/>
      <c r="I411" s="23" t="n"/>
      <c r="J411" s="23" t="n"/>
      <c r="K411" s="24" t="n"/>
      <c r="L411" s="44" t="n"/>
      <c r="M411" s="45" t="n"/>
      <c r="N411" s="45" t="n"/>
      <c r="O411" s="45" t="n"/>
      <c r="P411" s="46">
        <f>IF(A411="","",IFERROR(M411+SUMIFS('Transactions'!$L$6:$L$505,'Transactions'!$C$6:$C$505,A411),""))</f>
        <v/>
      </c>
      <c r="Q411" s="47">
        <f>IF(A411="","",IFERROR(P411*L411,0))</f>
        <v/>
      </c>
      <c r="R411" s="19">
        <f>IF(A411="","",IF(B411&lt;&gt;"Active","Inactive",IF(P411&lt;=0,"Out of Stock",IF(P411&lt;=N411,"Reorder","OK"))))</f>
        <v/>
      </c>
      <c r="S411" s="46">
        <f>IF(A411="","",IF(B411&lt;&gt;"Active",0,IF(P411&lt;=N411,MAX(O411-P411,0),0)))</f>
        <v/>
      </c>
      <c r="T411" s="47">
        <f>IF(A411="","",IFERROR(S411*L411,0))</f>
        <v/>
      </c>
      <c r="U411" s="48">
        <f>IF(A411="","",IF(COUNTIFS('Transactions'!$C$6:$C$505,A411,'Transactions'!$A$6:$A$505,"&gt;0")=0,"",IFERROR(MAXIFS('Transactions'!$A$6:$A$505,'Transactions'!$C$6:$C$505,A411),"")))</f>
        <v/>
      </c>
      <c r="V411" s="30">
        <f>IF(A411="","",IF(AND(B411="Active",OR(R411="Reorder",R411="Out of Stock")),COUNTIFS($B$6:B411,"Active",$R$6:R411,"Reorder")+COUNTIFS($B$6:B411,"Active",$R$6:R411,"Out of Stock"),""))</f>
        <v/>
      </c>
      <c r="W411" s="19">
        <f>IF(COUNTA(A411:O411)=0,"",IF(A411="","Missing Part ID",IF(COUNTIF($A$6:$A$505,A411)&gt;1,"Duplicate Part ID",IF(COUNTIF('Settings'!$F$4:$F$5,B411)=0,"Invalid Status",IF(C411="","Missing Part Name",IF(COUNTIF('Settings'!$G$4:$G$13,D411)=0,"Invalid Category",IF(COUNTIF('Settings'!$H$4:$H$9,E411)=0,"Invalid Unit",IF(L411="","Missing Unit Cost",IF(M411="","Missing Opening Quantity",IF(N411="","Missing Reorder Point",IF(O411="","Missing Target Stock",IF(O411&lt;N411,"Target Below Reorder Point",IF(P411&lt;0,"Negative On-Hand Quantity","OK")))))))))))))</f>
        <v/>
      </c>
    </row>
    <row r="412">
      <c r="A412" s="23" t="n"/>
      <c r="B412" s="23" t="n"/>
      <c r="C412" s="23" t="n"/>
      <c r="D412" s="23" t="n"/>
      <c r="E412" s="23" t="n"/>
      <c r="F412" s="23" t="n"/>
      <c r="G412" s="23" t="n"/>
      <c r="H412" s="23" t="n"/>
      <c r="I412" s="23" t="n"/>
      <c r="J412" s="23" t="n"/>
      <c r="K412" s="24" t="n"/>
      <c r="L412" s="44" t="n"/>
      <c r="M412" s="45" t="n"/>
      <c r="N412" s="45" t="n"/>
      <c r="O412" s="45" t="n"/>
      <c r="P412" s="46">
        <f>IF(A412="","",IFERROR(M412+SUMIFS('Transactions'!$L$6:$L$505,'Transactions'!$C$6:$C$505,A412),""))</f>
        <v/>
      </c>
      <c r="Q412" s="47">
        <f>IF(A412="","",IFERROR(P412*L412,0))</f>
        <v/>
      </c>
      <c r="R412" s="19">
        <f>IF(A412="","",IF(B412&lt;&gt;"Active","Inactive",IF(P412&lt;=0,"Out of Stock",IF(P412&lt;=N412,"Reorder","OK"))))</f>
        <v/>
      </c>
      <c r="S412" s="46">
        <f>IF(A412="","",IF(B412&lt;&gt;"Active",0,IF(P412&lt;=N412,MAX(O412-P412,0),0)))</f>
        <v/>
      </c>
      <c r="T412" s="47">
        <f>IF(A412="","",IFERROR(S412*L412,0))</f>
        <v/>
      </c>
      <c r="U412" s="48">
        <f>IF(A412="","",IF(COUNTIFS('Transactions'!$C$6:$C$505,A412,'Transactions'!$A$6:$A$505,"&gt;0")=0,"",IFERROR(MAXIFS('Transactions'!$A$6:$A$505,'Transactions'!$C$6:$C$505,A412),"")))</f>
        <v/>
      </c>
      <c r="V412" s="30">
        <f>IF(A412="","",IF(AND(B412="Active",OR(R412="Reorder",R412="Out of Stock")),COUNTIFS($B$6:B412,"Active",$R$6:R412,"Reorder")+COUNTIFS($B$6:B412,"Active",$R$6:R412,"Out of Stock"),""))</f>
        <v/>
      </c>
      <c r="W412" s="19">
        <f>IF(COUNTA(A412:O412)=0,"",IF(A412="","Missing Part ID",IF(COUNTIF($A$6:$A$505,A412)&gt;1,"Duplicate Part ID",IF(COUNTIF('Settings'!$F$4:$F$5,B412)=0,"Invalid Status",IF(C412="","Missing Part Name",IF(COUNTIF('Settings'!$G$4:$G$13,D412)=0,"Invalid Category",IF(COUNTIF('Settings'!$H$4:$H$9,E412)=0,"Invalid Unit",IF(L412="","Missing Unit Cost",IF(M412="","Missing Opening Quantity",IF(N412="","Missing Reorder Point",IF(O412="","Missing Target Stock",IF(O412&lt;N412,"Target Below Reorder Point",IF(P412&lt;0,"Negative On-Hand Quantity","OK")))))))))))))</f>
        <v/>
      </c>
    </row>
    <row r="413">
      <c r="A413" s="23" t="n"/>
      <c r="B413" s="23" t="n"/>
      <c r="C413" s="23" t="n"/>
      <c r="D413" s="23" t="n"/>
      <c r="E413" s="23" t="n"/>
      <c r="F413" s="23" t="n"/>
      <c r="G413" s="23" t="n"/>
      <c r="H413" s="23" t="n"/>
      <c r="I413" s="23" t="n"/>
      <c r="J413" s="23" t="n"/>
      <c r="K413" s="24" t="n"/>
      <c r="L413" s="44" t="n"/>
      <c r="M413" s="45" t="n"/>
      <c r="N413" s="45" t="n"/>
      <c r="O413" s="45" t="n"/>
      <c r="P413" s="46">
        <f>IF(A413="","",IFERROR(M413+SUMIFS('Transactions'!$L$6:$L$505,'Transactions'!$C$6:$C$505,A413),""))</f>
        <v/>
      </c>
      <c r="Q413" s="47">
        <f>IF(A413="","",IFERROR(P413*L413,0))</f>
        <v/>
      </c>
      <c r="R413" s="19">
        <f>IF(A413="","",IF(B413&lt;&gt;"Active","Inactive",IF(P413&lt;=0,"Out of Stock",IF(P413&lt;=N413,"Reorder","OK"))))</f>
        <v/>
      </c>
      <c r="S413" s="46">
        <f>IF(A413="","",IF(B413&lt;&gt;"Active",0,IF(P413&lt;=N413,MAX(O413-P413,0),0)))</f>
        <v/>
      </c>
      <c r="T413" s="47">
        <f>IF(A413="","",IFERROR(S413*L413,0))</f>
        <v/>
      </c>
      <c r="U413" s="48">
        <f>IF(A413="","",IF(COUNTIFS('Transactions'!$C$6:$C$505,A413,'Transactions'!$A$6:$A$505,"&gt;0")=0,"",IFERROR(MAXIFS('Transactions'!$A$6:$A$505,'Transactions'!$C$6:$C$505,A413),"")))</f>
        <v/>
      </c>
      <c r="V413" s="30">
        <f>IF(A413="","",IF(AND(B413="Active",OR(R413="Reorder",R413="Out of Stock")),COUNTIFS($B$6:B413,"Active",$R$6:R413,"Reorder")+COUNTIFS($B$6:B413,"Active",$R$6:R413,"Out of Stock"),""))</f>
        <v/>
      </c>
      <c r="W413" s="19">
        <f>IF(COUNTA(A413:O413)=0,"",IF(A413="","Missing Part ID",IF(COUNTIF($A$6:$A$505,A413)&gt;1,"Duplicate Part ID",IF(COUNTIF('Settings'!$F$4:$F$5,B413)=0,"Invalid Status",IF(C413="","Missing Part Name",IF(COUNTIF('Settings'!$G$4:$G$13,D413)=0,"Invalid Category",IF(COUNTIF('Settings'!$H$4:$H$9,E413)=0,"Invalid Unit",IF(L413="","Missing Unit Cost",IF(M413="","Missing Opening Quantity",IF(N413="","Missing Reorder Point",IF(O413="","Missing Target Stock",IF(O413&lt;N413,"Target Below Reorder Point",IF(P413&lt;0,"Negative On-Hand Quantity","OK")))))))))))))</f>
        <v/>
      </c>
    </row>
    <row r="414">
      <c r="A414" s="23" t="n"/>
      <c r="B414" s="23" t="n"/>
      <c r="C414" s="23" t="n"/>
      <c r="D414" s="23" t="n"/>
      <c r="E414" s="23" t="n"/>
      <c r="F414" s="23" t="n"/>
      <c r="G414" s="23" t="n"/>
      <c r="H414" s="23" t="n"/>
      <c r="I414" s="23" t="n"/>
      <c r="J414" s="23" t="n"/>
      <c r="K414" s="24" t="n"/>
      <c r="L414" s="44" t="n"/>
      <c r="M414" s="45" t="n"/>
      <c r="N414" s="45" t="n"/>
      <c r="O414" s="45" t="n"/>
      <c r="P414" s="46">
        <f>IF(A414="","",IFERROR(M414+SUMIFS('Transactions'!$L$6:$L$505,'Transactions'!$C$6:$C$505,A414),""))</f>
        <v/>
      </c>
      <c r="Q414" s="47">
        <f>IF(A414="","",IFERROR(P414*L414,0))</f>
        <v/>
      </c>
      <c r="R414" s="19">
        <f>IF(A414="","",IF(B414&lt;&gt;"Active","Inactive",IF(P414&lt;=0,"Out of Stock",IF(P414&lt;=N414,"Reorder","OK"))))</f>
        <v/>
      </c>
      <c r="S414" s="46">
        <f>IF(A414="","",IF(B414&lt;&gt;"Active",0,IF(P414&lt;=N414,MAX(O414-P414,0),0)))</f>
        <v/>
      </c>
      <c r="T414" s="47">
        <f>IF(A414="","",IFERROR(S414*L414,0))</f>
        <v/>
      </c>
      <c r="U414" s="48">
        <f>IF(A414="","",IF(COUNTIFS('Transactions'!$C$6:$C$505,A414,'Transactions'!$A$6:$A$505,"&gt;0")=0,"",IFERROR(MAXIFS('Transactions'!$A$6:$A$505,'Transactions'!$C$6:$C$505,A414),"")))</f>
        <v/>
      </c>
      <c r="V414" s="30">
        <f>IF(A414="","",IF(AND(B414="Active",OR(R414="Reorder",R414="Out of Stock")),COUNTIFS($B$6:B414,"Active",$R$6:R414,"Reorder")+COUNTIFS($B$6:B414,"Active",$R$6:R414,"Out of Stock"),""))</f>
        <v/>
      </c>
      <c r="W414" s="19">
        <f>IF(COUNTA(A414:O414)=0,"",IF(A414="","Missing Part ID",IF(COUNTIF($A$6:$A$505,A414)&gt;1,"Duplicate Part ID",IF(COUNTIF('Settings'!$F$4:$F$5,B414)=0,"Invalid Status",IF(C414="","Missing Part Name",IF(COUNTIF('Settings'!$G$4:$G$13,D414)=0,"Invalid Category",IF(COUNTIF('Settings'!$H$4:$H$9,E414)=0,"Invalid Unit",IF(L414="","Missing Unit Cost",IF(M414="","Missing Opening Quantity",IF(N414="","Missing Reorder Point",IF(O414="","Missing Target Stock",IF(O414&lt;N414,"Target Below Reorder Point",IF(P414&lt;0,"Negative On-Hand Quantity","OK")))))))))))))</f>
        <v/>
      </c>
    </row>
    <row r="415">
      <c r="A415" s="23" t="n"/>
      <c r="B415" s="23" t="n"/>
      <c r="C415" s="23" t="n"/>
      <c r="D415" s="23" t="n"/>
      <c r="E415" s="23" t="n"/>
      <c r="F415" s="23" t="n"/>
      <c r="G415" s="23" t="n"/>
      <c r="H415" s="23" t="n"/>
      <c r="I415" s="23" t="n"/>
      <c r="J415" s="23" t="n"/>
      <c r="K415" s="24" t="n"/>
      <c r="L415" s="44" t="n"/>
      <c r="M415" s="45" t="n"/>
      <c r="N415" s="45" t="n"/>
      <c r="O415" s="45" t="n"/>
      <c r="P415" s="46">
        <f>IF(A415="","",IFERROR(M415+SUMIFS('Transactions'!$L$6:$L$505,'Transactions'!$C$6:$C$505,A415),""))</f>
        <v/>
      </c>
      <c r="Q415" s="47">
        <f>IF(A415="","",IFERROR(P415*L415,0))</f>
        <v/>
      </c>
      <c r="R415" s="19">
        <f>IF(A415="","",IF(B415&lt;&gt;"Active","Inactive",IF(P415&lt;=0,"Out of Stock",IF(P415&lt;=N415,"Reorder","OK"))))</f>
        <v/>
      </c>
      <c r="S415" s="46">
        <f>IF(A415="","",IF(B415&lt;&gt;"Active",0,IF(P415&lt;=N415,MAX(O415-P415,0),0)))</f>
        <v/>
      </c>
      <c r="T415" s="47">
        <f>IF(A415="","",IFERROR(S415*L415,0))</f>
        <v/>
      </c>
      <c r="U415" s="48">
        <f>IF(A415="","",IF(COUNTIFS('Transactions'!$C$6:$C$505,A415,'Transactions'!$A$6:$A$505,"&gt;0")=0,"",IFERROR(MAXIFS('Transactions'!$A$6:$A$505,'Transactions'!$C$6:$C$505,A415),"")))</f>
        <v/>
      </c>
      <c r="V415" s="30">
        <f>IF(A415="","",IF(AND(B415="Active",OR(R415="Reorder",R415="Out of Stock")),COUNTIFS($B$6:B415,"Active",$R$6:R415,"Reorder")+COUNTIFS($B$6:B415,"Active",$R$6:R415,"Out of Stock"),""))</f>
        <v/>
      </c>
      <c r="W415" s="19">
        <f>IF(COUNTA(A415:O415)=0,"",IF(A415="","Missing Part ID",IF(COUNTIF($A$6:$A$505,A415)&gt;1,"Duplicate Part ID",IF(COUNTIF('Settings'!$F$4:$F$5,B415)=0,"Invalid Status",IF(C415="","Missing Part Name",IF(COUNTIF('Settings'!$G$4:$G$13,D415)=0,"Invalid Category",IF(COUNTIF('Settings'!$H$4:$H$9,E415)=0,"Invalid Unit",IF(L415="","Missing Unit Cost",IF(M415="","Missing Opening Quantity",IF(N415="","Missing Reorder Point",IF(O415="","Missing Target Stock",IF(O415&lt;N415,"Target Below Reorder Point",IF(P415&lt;0,"Negative On-Hand Quantity","OK")))))))))))))</f>
        <v/>
      </c>
    </row>
    <row r="416">
      <c r="A416" s="23" t="n"/>
      <c r="B416" s="23" t="n"/>
      <c r="C416" s="23" t="n"/>
      <c r="D416" s="23" t="n"/>
      <c r="E416" s="23" t="n"/>
      <c r="F416" s="23" t="n"/>
      <c r="G416" s="23" t="n"/>
      <c r="H416" s="23" t="n"/>
      <c r="I416" s="23" t="n"/>
      <c r="J416" s="23" t="n"/>
      <c r="K416" s="24" t="n"/>
      <c r="L416" s="44" t="n"/>
      <c r="M416" s="45" t="n"/>
      <c r="N416" s="45" t="n"/>
      <c r="O416" s="45" t="n"/>
      <c r="P416" s="46">
        <f>IF(A416="","",IFERROR(M416+SUMIFS('Transactions'!$L$6:$L$505,'Transactions'!$C$6:$C$505,A416),""))</f>
        <v/>
      </c>
      <c r="Q416" s="47">
        <f>IF(A416="","",IFERROR(P416*L416,0))</f>
        <v/>
      </c>
      <c r="R416" s="19">
        <f>IF(A416="","",IF(B416&lt;&gt;"Active","Inactive",IF(P416&lt;=0,"Out of Stock",IF(P416&lt;=N416,"Reorder","OK"))))</f>
        <v/>
      </c>
      <c r="S416" s="46">
        <f>IF(A416="","",IF(B416&lt;&gt;"Active",0,IF(P416&lt;=N416,MAX(O416-P416,0),0)))</f>
        <v/>
      </c>
      <c r="T416" s="47">
        <f>IF(A416="","",IFERROR(S416*L416,0))</f>
        <v/>
      </c>
      <c r="U416" s="48">
        <f>IF(A416="","",IF(COUNTIFS('Transactions'!$C$6:$C$505,A416,'Transactions'!$A$6:$A$505,"&gt;0")=0,"",IFERROR(MAXIFS('Transactions'!$A$6:$A$505,'Transactions'!$C$6:$C$505,A416),"")))</f>
        <v/>
      </c>
      <c r="V416" s="30">
        <f>IF(A416="","",IF(AND(B416="Active",OR(R416="Reorder",R416="Out of Stock")),COUNTIFS($B$6:B416,"Active",$R$6:R416,"Reorder")+COUNTIFS($B$6:B416,"Active",$R$6:R416,"Out of Stock"),""))</f>
        <v/>
      </c>
      <c r="W416" s="19">
        <f>IF(COUNTA(A416:O416)=0,"",IF(A416="","Missing Part ID",IF(COUNTIF($A$6:$A$505,A416)&gt;1,"Duplicate Part ID",IF(COUNTIF('Settings'!$F$4:$F$5,B416)=0,"Invalid Status",IF(C416="","Missing Part Name",IF(COUNTIF('Settings'!$G$4:$G$13,D416)=0,"Invalid Category",IF(COUNTIF('Settings'!$H$4:$H$9,E416)=0,"Invalid Unit",IF(L416="","Missing Unit Cost",IF(M416="","Missing Opening Quantity",IF(N416="","Missing Reorder Point",IF(O416="","Missing Target Stock",IF(O416&lt;N416,"Target Below Reorder Point",IF(P416&lt;0,"Negative On-Hand Quantity","OK")))))))))))))</f>
        <v/>
      </c>
    </row>
    <row r="417">
      <c r="A417" s="23" t="n"/>
      <c r="B417" s="23" t="n"/>
      <c r="C417" s="23" t="n"/>
      <c r="D417" s="23" t="n"/>
      <c r="E417" s="23" t="n"/>
      <c r="F417" s="23" t="n"/>
      <c r="G417" s="23" t="n"/>
      <c r="H417" s="23" t="n"/>
      <c r="I417" s="23" t="n"/>
      <c r="J417" s="23" t="n"/>
      <c r="K417" s="24" t="n"/>
      <c r="L417" s="44" t="n"/>
      <c r="M417" s="45" t="n"/>
      <c r="N417" s="45" t="n"/>
      <c r="O417" s="45" t="n"/>
      <c r="P417" s="46">
        <f>IF(A417="","",IFERROR(M417+SUMIFS('Transactions'!$L$6:$L$505,'Transactions'!$C$6:$C$505,A417),""))</f>
        <v/>
      </c>
      <c r="Q417" s="47">
        <f>IF(A417="","",IFERROR(P417*L417,0))</f>
        <v/>
      </c>
      <c r="R417" s="19">
        <f>IF(A417="","",IF(B417&lt;&gt;"Active","Inactive",IF(P417&lt;=0,"Out of Stock",IF(P417&lt;=N417,"Reorder","OK"))))</f>
        <v/>
      </c>
      <c r="S417" s="46">
        <f>IF(A417="","",IF(B417&lt;&gt;"Active",0,IF(P417&lt;=N417,MAX(O417-P417,0),0)))</f>
        <v/>
      </c>
      <c r="T417" s="47">
        <f>IF(A417="","",IFERROR(S417*L417,0))</f>
        <v/>
      </c>
      <c r="U417" s="48">
        <f>IF(A417="","",IF(COUNTIFS('Transactions'!$C$6:$C$505,A417,'Transactions'!$A$6:$A$505,"&gt;0")=0,"",IFERROR(MAXIFS('Transactions'!$A$6:$A$505,'Transactions'!$C$6:$C$505,A417),"")))</f>
        <v/>
      </c>
      <c r="V417" s="30">
        <f>IF(A417="","",IF(AND(B417="Active",OR(R417="Reorder",R417="Out of Stock")),COUNTIFS($B$6:B417,"Active",$R$6:R417,"Reorder")+COUNTIFS($B$6:B417,"Active",$R$6:R417,"Out of Stock"),""))</f>
        <v/>
      </c>
      <c r="W417" s="19">
        <f>IF(COUNTA(A417:O417)=0,"",IF(A417="","Missing Part ID",IF(COUNTIF($A$6:$A$505,A417)&gt;1,"Duplicate Part ID",IF(COUNTIF('Settings'!$F$4:$F$5,B417)=0,"Invalid Status",IF(C417="","Missing Part Name",IF(COUNTIF('Settings'!$G$4:$G$13,D417)=0,"Invalid Category",IF(COUNTIF('Settings'!$H$4:$H$9,E417)=0,"Invalid Unit",IF(L417="","Missing Unit Cost",IF(M417="","Missing Opening Quantity",IF(N417="","Missing Reorder Point",IF(O417="","Missing Target Stock",IF(O417&lt;N417,"Target Below Reorder Point",IF(P417&lt;0,"Negative On-Hand Quantity","OK")))))))))))))</f>
        <v/>
      </c>
    </row>
    <row r="418">
      <c r="A418" s="23" t="n"/>
      <c r="B418" s="23" t="n"/>
      <c r="C418" s="23" t="n"/>
      <c r="D418" s="23" t="n"/>
      <c r="E418" s="23" t="n"/>
      <c r="F418" s="23" t="n"/>
      <c r="G418" s="23" t="n"/>
      <c r="H418" s="23" t="n"/>
      <c r="I418" s="23" t="n"/>
      <c r="J418" s="23" t="n"/>
      <c r="K418" s="24" t="n"/>
      <c r="L418" s="44" t="n"/>
      <c r="M418" s="45" t="n"/>
      <c r="N418" s="45" t="n"/>
      <c r="O418" s="45" t="n"/>
      <c r="P418" s="46">
        <f>IF(A418="","",IFERROR(M418+SUMIFS('Transactions'!$L$6:$L$505,'Transactions'!$C$6:$C$505,A418),""))</f>
        <v/>
      </c>
      <c r="Q418" s="47">
        <f>IF(A418="","",IFERROR(P418*L418,0))</f>
        <v/>
      </c>
      <c r="R418" s="19">
        <f>IF(A418="","",IF(B418&lt;&gt;"Active","Inactive",IF(P418&lt;=0,"Out of Stock",IF(P418&lt;=N418,"Reorder","OK"))))</f>
        <v/>
      </c>
      <c r="S418" s="46">
        <f>IF(A418="","",IF(B418&lt;&gt;"Active",0,IF(P418&lt;=N418,MAX(O418-P418,0),0)))</f>
        <v/>
      </c>
      <c r="T418" s="47">
        <f>IF(A418="","",IFERROR(S418*L418,0))</f>
        <v/>
      </c>
      <c r="U418" s="48">
        <f>IF(A418="","",IF(COUNTIFS('Transactions'!$C$6:$C$505,A418,'Transactions'!$A$6:$A$505,"&gt;0")=0,"",IFERROR(MAXIFS('Transactions'!$A$6:$A$505,'Transactions'!$C$6:$C$505,A418),"")))</f>
        <v/>
      </c>
      <c r="V418" s="30">
        <f>IF(A418="","",IF(AND(B418="Active",OR(R418="Reorder",R418="Out of Stock")),COUNTIFS($B$6:B418,"Active",$R$6:R418,"Reorder")+COUNTIFS($B$6:B418,"Active",$R$6:R418,"Out of Stock"),""))</f>
        <v/>
      </c>
      <c r="W418" s="19">
        <f>IF(COUNTA(A418:O418)=0,"",IF(A418="","Missing Part ID",IF(COUNTIF($A$6:$A$505,A418)&gt;1,"Duplicate Part ID",IF(COUNTIF('Settings'!$F$4:$F$5,B418)=0,"Invalid Status",IF(C418="","Missing Part Name",IF(COUNTIF('Settings'!$G$4:$G$13,D418)=0,"Invalid Category",IF(COUNTIF('Settings'!$H$4:$H$9,E418)=0,"Invalid Unit",IF(L418="","Missing Unit Cost",IF(M418="","Missing Opening Quantity",IF(N418="","Missing Reorder Point",IF(O418="","Missing Target Stock",IF(O418&lt;N418,"Target Below Reorder Point",IF(P418&lt;0,"Negative On-Hand Quantity","OK")))))))))))))</f>
        <v/>
      </c>
    </row>
    <row r="419">
      <c r="A419" s="23" t="n"/>
      <c r="B419" s="23" t="n"/>
      <c r="C419" s="23" t="n"/>
      <c r="D419" s="23" t="n"/>
      <c r="E419" s="23" t="n"/>
      <c r="F419" s="23" t="n"/>
      <c r="G419" s="23" t="n"/>
      <c r="H419" s="23" t="n"/>
      <c r="I419" s="23" t="n"/>
      <c r="J419" s="23" t="n"/>
      <c r="K419" s="24" t="n"/>
      <c r="L419" s="44" t="n"/>
      <c r="M419" s="45" t="n"/>
      <c r="N419" s="45" t="n"/>
      <c r="O419" s="45" t="n"/>
      <c r="P419" s="46">
        <f>IF(A419="","",IFERROR(M419+SUMIFS('Transactions'!$L$6:$L$505,'Transactions'!$C$6:$C$505,A419),""))</f>
        <v/>
      </c>
      <c r="Q419" s="47">
        <f>IF(A419="","",IFERROR(P419*L419,0))</f>
        <v/>
      </c>
      <c r="R419" s="19">
        <f>IF(A419="","",IF(B419&lt;&gt;"Active","Inactive",IF(P419&lt;=0,"Out of Stock",IF(P419&lt;=N419,"Reorder","OK"))))</f>
        <v/>
      </c>
      <c r="S419" s="46">
        <f>IF(A419="","",IF(B419&lt;&gt;"Active",0,IF(P419&lt;=N419,MAX(O419-P419,0),0)))</f>
        <v/>
      </c>
      <c r="T419" s="47">
        <f>IF(A419="","",IFERROR(S419*L419,0))</f>
        <v/>
      </c>
      <c r="U419" s="48">
        <f>IF(A419="","",IF(COUNTIFS('Transactions'!$C$6:$C$505,A419,'Transactions'!$A$6:$A$505,"&gt;0")=0,"",IFERROR(MAXIFS('Transactions'!$A$6:$A$505,'Transactions'!$C$6:$C$505,A419),"")))</f>
        <v/>
      </c>
      <c r="V419" s="30">
        <f>IF(A419="","",IF(AND(B419="Active",OR(R419="Reorder",R419="Out of Stock")),COUNTIFS($B$6:B419,"Active",$R$6:R419,"Reorder")+COUNTIFS($B$6:B419,"Active",$R$6:R419,"Out of Stock"),""))</f>
        <v/>
      </c>
      <c r="W419" s="19">
        <f>IF(COUNTA(A419:O419)=0,"",IF(A419="","Missing Part ID",IF(COUNTIF($A$6:$A$505,A419)&gt;1,"Duplicate Part ID",IF(COUNTIF('Settings'!$F$4:$F$5,B419)=0,"Invalid Status",IF(C419="","Missing Part Name",IF(COUNTIF('Settings'!$G$4:$G$13,D419)=0,"Invalid Category",IF(COUNTIF('Settings'!$H$4:$H$9,E419)=0,"Invalid Unit",IF(L419="","Missing Unit Cost",IF(M419="","Missing Opening Quantity",IF(N419="","Missing Reorder Point",IF(O419="","Missing Target Stock",IF(O419&lt;N419,"Target Below Reorder Point",IF(P419&lt;0,"Negative On-Hand Quantity","OK")))))))))))))</f>
        <v/>
      </c>
    </row>
    <row r="420">
      <c r="A420" s="23" t="n"/>
      <c r="B420" s="23" t="n"/>
      <c r="C420" s="23" t="n"/>
      <c r="D420" s="23" t="n"/>
      <c r="E420" s="23" t="n"/>
      <c r="F420" s="23" t="n"/>
      <c r="G420" s="23" t="n"/>
      <c r="H420" s="23" t="n"/>
      <c r="I420" s="23" t="n"/>
      <c r="J420" s="23" t="n"/>
      <c r="K420" s="24" t="n"/>
      <c r="L420" s="44" t="n"/>
      <c r="M420" s="45" t="n"/>
      <c r="N420" s="45" t="n"/>
      <c r="O420" s="45" t="n"/>
      <c r="P420" s="46">
        <f>IF(A420="","",IFERROR(M420+SUMIFS('Transactions'!$L$6:$L$505,'Transactions'!$C$6:$C$505,A420),""))</f>
        <v/>
      </c>
      <c r="Q420" s="47">
        <f>IF(A420="","",IFERROR(P420*L420,0))</f>
        <v/>
      </c>
      <c r="R420" s="19">
        <f>IF(A420="","",IF(B420&lt;&gt;"Active","Inactive",IF(P420&lt;=0,"Out of Stock",IF(P420&lt;=N420,"Reorder","OK"))))</f>
        <v/>
      </c>
      <c r="S420" s="46">
        <f>IF(A420="","",IF(B420&lt;&gt;"Active",0,IF(P420&lt;=N420,MAX(O420-P420,0),0)))</f>
        <v/>
      </c>
      <c r="T420" s="47">
        <f>IF(A420="","",IFERROR(S420*L420,0))</f>
        <v/>
      </c>
      <c r="U420" s="48">
        <f>IF(A420="","",IF(COUNTIFS('Transactions'!$C$6:$C$505,A420,'Transactions'!$A$6:$A$505,"&gt;0")=0,"",IFERROR(MAXIFS('Transactions'!$A$6:$A$505,'Transactions'!$C$6:$C$505,A420),"")))</f>
        <v/>
      </c>
      <c r="V420" s="30">
        <f>IF(A420="","",IF(AND(B420="Active",OR(R420="Reorder",R420="Out of Stock")),COUNTIFS($B$6:B420,"Active",$R$6:R420,"Reorder")+COUNTIFS($B$6:B420,"Active",$R$6:R420,"Out of Stock"),""))</f>
        <v/>
      </c>
      <c r="W420" s="19">
        <f>IF(COUNTA(A420:O420)=0,"",IF(A420="","Missing Part ID",IF(COUNTIF($A$6:$A$505,A420)&gt;1,"Duplicate Part ID",IF(COUNTIF('Settings'!$F$4:$F$5,B420)=0,"Invalid Status",IF(C420="","Missing Part Name",IF(COUNTIF('Settings'!$G$4:$G$13,D420)=0,"Invalid Category",IF(COUNTIF('Settings'!$H$4:$H$9,E420)=0,"Invalid Unit",IF(L420="","Missing Unit Cost",IF(M420="","Missing Opening Quantity",IF(N420="","Missing Reorder Point",IF(O420="","Missing Target Stock",IF(O420&lt;N420,"Target Below Reorder Point",IF(P420&lt;0,"Negative On-Hand Quantity","OK")))))))))))))</f>
        <v/>
      </c>
    </row>
    <row r="421">
      <c r="A421" s="23" t="n"/>
      <c r="B421" s="23" t="n"/>
      <c r="C421" s="23" t="n"/>
      <c r="D421" s="23" t="n"/>
      <c r="E421" s="23" t="n"/>
      <c r="F421" s="23" t="n"/>
      <c r="G421" s="23" t="n"/>
      <c r="H421" s="23" t="n"/>
      <c r="I421" s="23" t="n"/>
      <c r="J421" s="23" t="n"/>
      <c r="K421" s="24" t="n"/>
      <c r="L421" s="44" t="n"/>
      <c r="M421" s="45" t="n"/>
      <c r="N421" s="45" t="n"/>
      <c r="O421" s="45" t="n"/>
      <c r="P421" s="46">
        <f>IF(A421="","",IFERROR(M421+SUMIFS('Transactions'!$L$6:$L$505,'Transactions'!$C$6:$C$505,A421),""))</f>
        <v/>
      </c>
      <c r="Q421" s="47">
        <f>IF(A421="","",IFERROR(P421*L421,0))</f>
        <v/>
      </c>
      <c r="R421" s="19">
        <f>IF(A421="","",IF(B421&lt;&gt;"Active","Inactive",IF(P421&lt;=0,"Out of Stock",IF(P421&lt;=N421,"Reorder","OK"))))</f>
        <v/>
      </c>
      <c r="S421" s="46">
        <f>IF(A421="","",IF(B421&lt;&gt;"Active",0,IF(P421&lt;=N421,MAX(O421-P421,0),0)))</f>
        <v/>
      </c>
      <c r="T421" s="47">
        <f>IF(A421="","",IFERROR(S421*L421,0))</f>
        <v/>
      </c>
      <c r="U421" s="48">
        <f>IF(A421="","",IF(COUNTIFS('Transactions'!$C$6:$C$505,A421,'Transactions'!$A$6:$A$505,"&gt;0")=0,"",IFERROR(MAXIFS('Transactions'!$A$6:$A$505,'Transactions'!$C$6:$C$505,A421),"")))</f>
        <v/>
      </c>
      <c r="V421" s="30">
        <f>IF(A421="","",IF(AND(B421="Active",OR(R421="Reorder",R421="Out of Stock")),COUNTIFS($B$6:B421,"Active",$R$6:R421,"Reorder")+COUNTIFS($B$6:B421,"Active",$R$6:R421,"Out of Stock"),""))</f>
        <v/>
      </c>
      <c r="W421" s="19">
        <f>IF(COUNTA(A421:O421)=0,"",IF(A421="","Missing Part ID",IF(COUNTIF($A$6:$A$505,A421)&gt;1,"Duplicate Part ID",IF(COUNTIF('Settings'!$F$4:$F$5,B421)=0,"Invalid Status",IF(C421="","Missing Part Name",IF(COUNTIF('Settings'!$G$4:$G$13,D421)=0,"Invalid Category",IF(COUNTIF('Settings'!$H$4:$H$9,E421)=0,"Invalid Unit",IF(L421="","Missing Unit Cost",IF(M421="","Missing Opening Quantity",IF(N421="","Missing Reorder Point",IF(O421="","Missing Target Stock",IF(O421&lt;N421,"Target Below Reorder Point",IF(P421&lt;0,"Negative On-Hand Quantity","OK")))))))))))))</f>
        <v/>
      </c>
    </row>
    <row r="422">
      <c r="A422" s="23" t="n"/>
      <c r="B422" s="23" t="n"/>
      <c r="C422" s="23" t="n"/>
      <c r="D422" s="23" t="n"/>
      <c r="E422" s="23" t="n"/>
      <c r="F422" s="23" t="n"/>
      <c r="G422" s="23" t="n"/>
      <c r="H422" s="23" t="n"/>
      <c r="I422" s="23" t="n"/>
      <c r="J422" s="23" t="n"/>
      <c r="K422" s="24" t="n"/>
      <c r="L422" s="44" t="n"/>
      <c r="M422" s="45" t="n"/>
      <c r="N422" s="45" t="n"/>
      <c r="O422" s="45" t="n"/>
      <c r="P422" s="46">
        <f>IF(A422="","",IFERROR(M422+SUMIFS('Transactions'!$L$6:$L$505,'Transactions'!$C$6:$C$505,A422),""))</f>
        <v/>
      </c>
      <c r="Q422" s="47">
        <f>IF(A422="","",IFERROR(P422*L422,0))</f>
        <v/>
      </c>
      <c r="R422" s="19">
        <f>IF(A422="","",IF(B422&lt;&gt;"Active","Inactive",IF(P422&lt;=0,"Out of Stock",IF(P422&lt;=N422,"Reorder","OK"))))</f>
        <v/>
      </c>
      <c r="S422" s="46">
        <f>IF(A422="","",IF(B422&lt;&gt;"Active",0,IF(P422&lt;=N422,MAX(O422-P422,0),0)))</f>
        <v/>
      </c>
      <c r="T422" s="47">
        <f>IF(A422="","",IFERROR(S422*L422,0))</f>
        <v/>
      </c>
      <c r="U422" s="48">
        <f>IF(A422="","",IF(COUNTIFS('Transactions'!$C$6:$C$505,A422,'Transactions'!$A$6:$A$505,"&gt;0")=0,"",IFERROR(MAXIFS('Transactions'!$A$6:$A$505,'Transactions'!$C$6:$C$505,A422),"")))</f>
        <v/>
      </c>
      <c r="V422" s="30">
        <f>IF(A422="","",IF(AND(B422="Active",OR(R422="Reorder",R422="Out of Stock")),COUNTIFS($B$6:B422,"Active",$R$6:R422,"Reorder")+COUNTIFS($B$6:B422,"Active",$R$6:R422,"Out of Stock"),""))</f>
        <v/>
      </c>
      <c r="W422" s="19">
        <f>IF(COUNTA(A422:O422)=0,"",IF(A422="","Missing Part ID",IF(COUNTIF($A$6:$A$505,A422)&gt;1,"Duplicate Part ID",IF(COUNTIF('Settings'!$F$4:$F$5,B422)=0,"Invalid Status",IF(C422="","Missing Part Name",IF(COUNTIF('Settings'!$G$4:$G$13,D422)=0,"Invalid Category",IF(COUNTIF('Settings'!$H$4:$H$9,E422)=0,"Invalid Unit",IF(L422="","Missing Unit Cost",IF(M422="","Missing Opening Quantity",IF(N422="","Missing Reorder Point",IF(O422="","Missing Target Stock",IF(O422&lt;N422,"Target Below Reorder Point",IF(P422&lt;0,"Negative On-Hand Quantity","OK")))))))))))))</f>
        <v/>
      </c>
    </row>
    <row r="423">
      <c r="A423" s="23" t="n"/>
      <c r="B423" s="23" t="n"/>
      <c r="C423" s="23" t="n"/>
      <c r="D423" s="23" t="n"/>
      <c r="E423" s="23" t="n"/>
      <c r="F423" s="23" t="n"/>
      <c r="G423" s="23" t="n"/>
      <c r="H423" s="23" t="n"/>
      <c r="I423" s="23" t="n"/>
      <c r="J423" s="23" t="n"/>
      <c r="K423" s="24" t="n"/>
      <c r="L423" s="44" t="n"/>
      <c r="M423" s="45" t="n"/>
      <c r="N423" s="45" t="n"/>
      <c r="O423" s="45" t="n"/>
      <c r="P423" s="46">
        <f>IF(A423="","",IFERROR(M423+SUMIFS('Transactions'!$L$6:$L$505,'Transactions'!$C$6:$C$505,A423),""))</f>
        <v/>
      </c>
      <c r="Q423" s="47">
        <f>IF(A423="","",IFERROR(P423*L423,0))</f>
        <v/>
      </c>
      <c r="R423" s="19">
        <f>IF(A423="","",IF(B423&lt;&gt;"Active","Inactive",IF(P423&lt;=0,"Out of Stock",IF(P423&lt;=N423,"Reorder","OK"))))</f>
        <v/>
      </c>
      <c r="S423" s="46">
        <f>IF(A423="","",IF(B423&lt;&gt;"Active",0,IF(P423&lt;=N423,MAX(O423-P423,0),0)))</f>
        <v/>
      </c>
      <c r="T423" s="47">
        <f>IF(A423="","",IFERROR(S423*L423,0))</f>
        <v/>
      </c>
      <c r="U423" s="48">
        <f>IF(A423="","",IF(COUNTIFS('Transactions'!$C$6:$C$505,A423,'Transactions'!$A$6:$A$505,"&gt;0")=0,"",IFERROR(MAXIFS('Transactions'!$A$6:$A$505,'Transactions'!$C$6:$C$505,A423),"")))</f>
        <v/>
      </c>
      <c r="V423" s="30">
        <f>IF(A423="","",IF(AND(B423="Active",OR(R423="Reorder",R423="Out of Stock")),COUNTIFS($B$6:B423,"Active",$R$6:R423,"Reorder")+COUNTIFS($B$6:B423,"Active",$R$6:R423,"Out of Stock"),""))</f>
        <v/>
      </c>
      <c r="W423" s="19">
        <f>IF(COUNTA(A423:O423)=0,"",IF(A423="","Missing Part ID",IF(COUNTIF($A$6:$A$505,A423)&gt;1,"Duplicate Part ID",IF(COUNTIF('Settings'!$F$4:$F$5,B423)=0,"Invalid Status",IF(C423="","Missing Part Name",IF(COUNTIF('Settings'!$G$4:$G$13,D423)=0,"Invalid Category",IF(COUNTIF('Settings'!$H$4:$H$9,E423)=0,"Invalid Unit",IF(L423="","Missing Unit Cost",IF(M423="","Missing Opening Quantity",IF(N423="","Missing Reorder Point",IF(O423="","Missing Target Stock",IF(O423&lt;N423,"Target Below Reorder Point",IF(P423&lt;0,"Negative On-Hand Quantity","OK")))))))))))))</f>
        <v/>
      </c>
    </row>
    <row r="424">
      <c r="A424" s="23" t="n"/>
      <c r="B424" s="23" t="n"/>
      <c r="C424" s="23" t="n"/>
      <c r="D424" s="23" t="n"/>
      <c r="E424" s="23" t="n"/>
      <c r="F424" s="23" t="n"/>
      <c r="G424" s="23" t="n"/>
      <c r="H424" s="23" t="n"/>
      <c r="I424" s="23" t="n"/>
      <c r="J424" s="23" t="n"/>
      <c r="K424" s="24" t="n"/>
      <c r="L424" s="44" t="n"/>
      <c r="M424" s="45" t="n"/>
      <c r="N424" s="45" t="n"/>
      <c r="O424" s="45" t="n"/>
      <c r="P424" s="46">
        <f>IF(A424="","",IFERROR(M424+SUMIFS('Transactions'!$L$6:$L$505,'Transactions'!$C$6:$C$505,A424),""))</f>
        <v/>
      </c>
      <c r="Q424" s="47">
        <f>IF(A424="","",IFERROR(P424*L424,0))</f>
        <v/>
      </c>
      <c r="R424" s="19">
        <f>IF(A424="","",IF(B424&lt;&gt;"Active","Inactive",IF(P424&lt;=0,"Out of Stock",IF(P424&lt;=N424,"Reorder","OK"))))</f>
        <v/>
      </c>
      <c r="S424" s="46">
        <f>IF(A424="","",IF(B424&lt;&gt;"Active",0,IF(P424&lt;=N424,MAX(O424-P424,0),0)))</f>
        <v/>
      </c>
      <c r="T424" s="47">
        <f>IF(A424="","",IFERROR(S424*L424,0))</f>
        <v/>
      </c>
      <c r="U424" s="48">
        <f>IF(A424="","",IF(COUNTIFS('Transactions'!$C$6:$C$505,A424,'Transactions'!$A$6:$A$505,"&gt;0")=0,"",IFERROR(MAXIFS('Transactions'!$A$6:$A$505,'Transactions'!$C$6:$C$505,A424),"")))</f>
        <v/>
      </c>
      <c r="V424" s="30">
        <f>IF(A424="","",IF(AND(B424="Active",OR(R424="Reorder",R424="Out of Stock")),COUNTIFS($B$6:B424,"Active",$R$6:R424,"Reorder")+COUNTIFS($B$6:B424,"Active",$R$6:R424,"Out of Stock"),""))</f>
        <v/>
      </c>
      <c r="W424" s="19">
        <f>IF(COUNTA(A424:O424)=0,"",IF(A424="","Missing Part ID",IF(COUNTIF($A$6:$A$505,A424)&gt;1,"Duplicate Part ID",IF(COUNTIF('Settings'!$F$4:$F$5,B424)=0,"Invalid Status",IF(C424="","Missing Part Name",IF(COUNTIF('Settings'!$G$4:$G$13,D424)=0,"Invalid Category",IF(COUNTIF('Settings'!$H$4:$H$9,E424)=0,"Invalid Unit",IF(L424="","Missing Unit Cost",IF(M424="","Missing Opening Quantity",IF(N424="","Missing Reorder Point",IF(O424="","Missing Target Stock",IF(O424&lt;N424,"Target Below Reorder Point",IF(P424&lt;0,"Negative On-Hand Quantity","OK")))))))))))))</f>
        <v/>
      </c>
    </row>
    <row r="425">
      <c r="A425" s="23" t="n"/>
      <c r="B425" s="23" t="n"/>
      <c r="C425" s="23" t="n"/>
      <c r="D425" s="23" t="n"/>
      <c r="E425" s="23" t="n"/>
      <c r="F425" s="23" t="n"/>
      <c r="G425" s="23" t="n"/>
      <c r="H425" s="23" t="n"/>
      <c r="I425" s="23" t="n"/>
      <c r="J425" s="23" t="n"/>
      <c r="K425" s="24" t="n"/>
      <c r="L425" s="44" t="n"/>
      <c r="M425" s="45" t="n"/>
      <c r="N425" s="45" t="n"/>
      <c r="O425" s="45" t="n"/>
      <c r="P425" s="46">
        <f>IF(A425="","",IFERROR(M425+SUMIFS('Transactions'!$L$6:$L$505,'Transactions'!$C$6:$C$505,A425),""))</f>
        <v/>
      </c>
      <c r="Q425" s="47">
        <f>IF(A425="","",IFERROR(P425*L425,0))</f>
        <v/>
      </c>
      <c r="R425" s="19">
        <f>IF(A425="","",IF(B425&lt;&gt;"Active","Inactive",IF(P425&lt;=0,"Out of Stock",IF(P425&lt;=N425,"Reorder","OK"))))</f>
        <v/>
      </c>
      <c r="S425" s="46">
        <f>IF(A425="","",IF(B425&lt;&gt;"Active",0,IF(P425&lt;=N425,MAX(O425-P425,0),0)))</f>
        <v/>
      </c>
      <c r="T425" s="47">
        <f>IF(A425="","",IFERROR(S425*L425,0))</f>
        <v/>
      </c>
      <c r="U425" s="48">
        <f>IF(A425="","",IF(COUNTIFS('Transactions'!$C$6:$C$505,A425,'Transactions'!$A$6:$A$505,"&gt;0")=0,"",IFERROR(MAXIFS('Transactions'!$A$6:$A$505,'Transactions'!$C$6:$C$505,A425),"")))</f>
        <v/>
      </c>
      <c r="V425" s="30">
        <f>IF(A425="","",IF(AND(B425="Active",OR(R425="Reorder",R425="Out of Stock")),COUNTIFS($B$6:B425,"Active",$R$6:R425,"Reorder")+COUNTIFS($B$6:B425,"Active",$R$6:R425,"Out of Stock"),""))</f>
        <v/>
      </c>
      <c r="W425" s="19">
        <f>IF(COUNTA(A425:O425)=0,"",IF(A425="","Missing Part ID",IF(COUNTIF($A$6:$A$505,A425)&gt;1,"Duplicate Part ID",IF(COUNTIF('Settings'!$F$4:$F$5,B425)=0,"Invalid Status",IF(C425="","Missing Part Name",IF(COUNTIF('Settings'!$G$4:$G$13,D425)=0,"Invalid Category",IF(COUNTIF('Settings'!$H$4:$H$9,E425)=0,"Invalid Unit",IF(L425="","Missing Unit Cost",IF(M425="","Missing Opening Quantity",IF(N425="","Missing Reorder Point",IF(O425="","Missing Target Stock",IF(O425&lt;N425,"Target Below Reorder Point",IF(P425&lt;0,"Negative On-Hand Quantity","OK")))))))))))))</f>
        <v/>
      </c>
    </row>
    <row r="426">
      <c r="A426" s="23" t="n"/>
      <c r="B426" s="23" t="n"/>
      <c r="C426" s="23" t="n"/>
      <c r="D426" s="23" t="n"/>
      <c r="E426" s="23" t="n"/>
      <c r="F426" s="23" t="n"/>
      <c r="G426" s="23" t="n"/>
      <c r="H426" s="23" t="n"/>
      <c r="I426" s="23" t="n"/>
      <c r="J426" s="23" t="n"/>
      <c r="K426" s="24" t="n"/>
      <c r="L426" s="44" t="n"/>
      <c r="M426" s="45" t="n"/>
      <c r="N426" s="45" t="n"/>
      <c r="O426" s="45" t="n"/>
      <c r="P426" s="46">
        <f>IF(A426="","",IFERROR(M426+SUMIFS('Transactions'!$L$6:$L$505,'Transactions'!$C$6:$C$505,A426),""))</f>
        <v/>
      </c>
      <c r="Q426" s="47">
        <f>IF(A426="","",IFERROR(P426*L426,0))</f>
        <v/>
      </c>
      <c r="R426" s="19">
        <f>IF(A426="","",IF(B426&lt;&gt;"Active","Inactive",IF(P426&lt;=0,"Out of Stock",IF(P426&lt;=N426,"Reorder","OK"))))</f>
        <v/>
      </c>
      <c r="S426" s="46">
        <f>IF(A426="","",IF(B426&lt;&gt;"Active",0,IF(P426&lt;=N426,MAX(O426-P426,0),0)))</f>
        <v/>
      </c>
      <c r="T426" s="47">
        <f>IF(A426="","",IFERROR(S426*L426,0))</f>
        <v/>
      </c>
      <c r="U426" s="48">
        <f>IF(A426="","",IF(COUNTIFS('Transactions'!$C$6:$C$505,A426,'Transactions'!$A$6:$A$505,"&gt;0")=0,"",IFERROR(MAXIFS('Transactions'!$A$6:$A$505,'Transactions'!$C$6:$C$505,A426),"")))</f>
        <v/>
      </c>
      <c r="V426" s="30">
        <f>IF(A426="","",IF(AND(B426="Active",OR(R426="Reorder",R426="Out of Stock")),COUNTIFS($B$6:B426,"Active",$R$6:R426,"Reorder")+COUNTIFS($B$6:B426,"Active",$R$6:R426,"Out of Stock"),""))</f>
        <v/>
      </c>
      <c r="W426" s="19">
        <f>IF(COUNTA(A426:O426)=0,"",IF(A426="","Missing Part ID",IF(COUNTIF($A$6:$A$505,A426)&gt;1,"Duplicate Part ID",IF(COUNTIF('Settings'!$F$4:$F$5,B426)=0,"Invalid Status",IF(C426="","Missing Part Name",IF(COUNTIF('Settings'!$G$4:$G$13,D426)=0,"Invalid Category",IF(COUNTIF('Settings'!$H$4:$H$9,E426)=0,"Invalid Unit",IF(L426="","Missing Unit Cost",IF(M426="","Missing Opening Quantity",IF(N426="","Missing Reorder Point",IF(O426="","Missing Target Stock",IF(O426&lt;N426,"Target Below Reorder Point",IF(P426&lt;0,"Negative On-Hand Quantity","OK")))))))))))))</f>
        <v/>
      </c>
    </row>
    <row r="427">
      <c r="A427" s="23" t="n"/>
      <c r="B427" s="23" t="n"/>
      <c r="C427" s="23" t="n"/>
      <c r="D427" s="23" t="n"/>
      <c r="E427" s="23" t="n"/>
      <c r="F427" s="23" t="n"/>
      <c r="G427" s="23" t="n"/>
      <c r="H427" s="23" t="n"/>
      <c r="I427" s="23" t="n"/>
      <c r="J427" s="23" t="n"/>
      <c r="K427" s="24" t="n"/>
      <c r="L427" s="44" t="n"/>
      <c r="M427" s="45" t="n"/>
      <c r="N427" s="45" t="n"/>
      <c r="O427" s="45" t="n"/>
      <c r="P427" s="46">
        <f>IF(A427="","",IFERROR(M427+SUMIFS('Transactions'!$L$6:$L$505,'Transactions'!$C$6:$C$505,A427),""))</f>
        <v/>
      </c>
      <c r="Q427" s="47">
        <f>IF(A427="","",IFERROR(P427*L427,0))</f>
        <v/>
      </c>
      <c r="R427" s="19">
        <f>IF(A427="","",IF(B427&lt;&gt;"Active","Inactive",IF(P427&lt;=0,"Out of Stock",IF(P427&lt;=N427,"Reorder","OK"))))</f>
        <v/>
      </c>
      <c r="S427" s="46">
        <f>IF(A427="","",IF(B427&lt;&gt;"Active",0,IF(P427&lt;=N427,MAX(O427-P427,0),0)))</f>
        <v/>
      </c>
      <c r="T427" s="47">
        <f>IF(A427="","",IFERROR(S427*L427,0))</f>
        <v/>
      </c>
      <c r="U427" s="48">
        <f>IF(A427="","",IF(COUNTIFS('Transactions'!$C$6:$C$505,A427,'Transactions'!$A$6:$A$505,"&gt;0")=0,"",IFERROR(MAXIFS('Transactions'!$A$6:$A$505,'Transactions'!$C$6:$C$505,A427),"")))</f>
        <v/>
      </c>
      <c r="V427" s="30">
        <f>IF(A427="","",IF(AND(B427="Active",OR(R427="Reorder",R427="Out of Stock")),COUNTIFS($B$6:B427,"Active",$R$6:R427,"Reorder")+COUNTIFS($B$6:B427,"Active",$R$6:R427,"Out of Stock"),""))</f>
        <v/>
      </c>
      <c r="W427" s="19">
        <f>IF(COUNTA(A427:O427)=0,"",IF(A427="","Missing Part ID",IF(COUNTIF($A$6:$A$505,A427)&gt;1,"Duplicate Part ID",IF(COUNTIF('Settings'!$F$4:$F$5,B427)=0,"Invalid Status",IF(C427="","Missing Part Name",IF(COUNTIF('Settings'!$G$4:$G$13,D427)=0,"Invalid Category",IF(COUNTIF('Settings'!$H$4:$H$9,E427)=0,"Invalid Unit",IF(L427="","Missing Unit Cost",IF(M427="","Missing Opening Quantity",IF(N427="","Missing Reorder Point",IF(O427="","Missing Target Stock",IF(O427&lt;N427,"Target Below Reorder Point",IF(P427&lt;0,"Negative On-Hand Quantity","OK")))))))))))))</f>
        <v/>
      </c>
    </row>
    <row r="428">
      <c r="A428" s="23" t="n"/>
      <c r="B428" s="23" t="n"/>
      <c r="C428" s="23" t="n"/>
      <c r="D428" s="23" t="n"/>
      <c r="E428" s="23" t="n"/>
      <c r="F428" s="23" t="n"/>
      <c r="G428" s="23" t="n"/>
      <c r="H428" s="23" t="n"/>
      <c r="I428" s="23" t="n"/>
      <c r="J428" s="23" t="n"/>
      <c r="K428" s="24" t="n"/>
      <c r="L428" s="44" t="n"/>
      <c r="M428" s="45" t="n"/>
      <c r="N428" s="45" t="n"/>
      <c r="O428" s="45" t="n"/>
      <c r="P428" s="46">
        <f>IF(A428="","",IFERROR(M428+SUMIFS('Transactions'!$L$6:$L$505,'Transactions'!$C$6:$C$505,A428),""))</f>
        <v/>
      </c>
      <c r="Q428" s="47">
        <f>IF(A428="","",IFERROR(P428*L428,0))</f>
        <v/>
      </c>
      <c r="R428" s="19">
        <f>IF(A428="","",IF(B428&lt;&gt;"Active","Inactive",IF(P428&lt;=0,"Out of Stock",IF(P428&lt;=N428,"Reorder","OK"))))</f>
        <v/>
      </c>
      <c r="S428" s="46">
        <f>IF(A428="","",IF(B428&lt;&gt;"Active",0,IF(P428&lt;=N428,MAX(O428-P428,0),0)))</f>
        <v/>
      </c>
      <c r="T428" s="47">
        <f>IF(A428="","",IFERROR(S428*L428,0))</f>
        <v/>
      </c>
      <c r="U428" s="48">
        <f>IF(A428="","",IF(COUNTIFS('Transactions'!$C$6:$C$505,A428,'Transactions'!$A$6:$A$505,"&gt;0")=0,"",IFERROR(MAXIFS('Transactions'!$A$6:$A$505,'Transactions'!$C$6:$C$505,A428),"")))</f>
        <v/>
      </c>
      <c r="V428" s="30">
        <f>IF(A428="","",IF(AND(B428="Active",OR(R428="Reorder",R428="Out of Stock")),COUNTIFS($B$6:B428,"Active",$R$6:R428,"Reorder")+COUNTIFS($B$6:B428,"Active",$R$6:R428,"Out of Stock"),""))</f>
        <v/>
      </c>
      <c r="W428" s="19">
        <f>IF(COUNTA(A428:O428)=0,"",IF(A428="","Missing Part ID",IF(COUNTIF($A$6:$A$505,A428)&gt;1,"Duplicate Part ID",IF(COUNTIF('Settings'!$F$4:$F$5,B428)=0,"Invalid Status",IF(C428="","Missing Part Name",IF(COUNTIF('Settings'!$G$4:$G$13,D428)=0,"Invalid Category",IF(COUNTIF('Settings'!$H$4:$H$9,E428)=0,"Invalid Unit",IF(L428="","Missing Unit Cost",IF(M428="","Missing Opening Quantity",IF(N428="","Missing Reorder Point",IF(O428="","Missing Target Stock",IF(O428&lt;N428,"Target Below Reorder Point",IF(P428&lt;0,"Negative On-Hand Quantity","OK")))))))))))))</f>
        <v/>
      </c>
    </row>
    <row r="429">
      <c r="A429" s="23" t="n"/>
      <c r="B429" s="23" t="n"/>
      <c r="C429" s="23" t="n"/>
      <c r="D429" s="23" t="n"/>
      <c r="E429" s="23" t="n"/>
      <c r="F429" s="23" t="n"/>
      <c r="G429" s="23" t="n"/>
      <c r="H429" s="23" t="n"/>
      <c r="I429" s="23" t="n"/>
      <c r="J429" s="23" t="n"/>
      <c r="K429" s="24" t="n"/>
      <c r="L429" s="44" t="n"/>
      <c r="M429" s="45" t="n"/>
      <c r="N429" s="45" t="n"/>
      <c r="O429" s="45" t="n"/>
      <c r="P429" s="46">
        <f>IF(A429="","",IFERROR(M429+SUMIFS('Transactions'!$L$6:$L$505,'Transactions'!$C$6:$C$505,A429),""))</f>
        <v/>
      </c>
      <c r="Q429" s="47">
        <f>IF(A429="","",IFERROR(P429*L429,0))</f>
        <v/>
      </c>
      <c r="R429" s="19">
        <f>IF(A429="","",IF(B429&lt;&gt;"Active","Inactive",IF(P429&lt;=0,"Out of Stock",IF(P429&lt;=N429,"Reorder","OK"))))</f>
        <v/>
      </c>
      <c r="S429" s="46">
        <f>IF(A429="","",IF(B429&lt;&gt;"Active",0,IF(P429&lt;=N429,MAX(O429-P429,0),0)))</f>
        <v/>
      </c>
      <c r="T429" s="47">
        <f>IF(A429="","",IFERROR(S429*L429,0))</f>
        <v/>
      </c>
      <c r="U429" s="48">
        <f>IF(A429="","",IF(COUNTIFS('Transactions'!$C$6:$C$505,A429,'Transactions'!$A$6:$A$505,"&gt;0")=0,"",IFERROR(MAXIFS('Transactions'!$A$6:$A$505,'Transactions'!$C$6:$C$505,A429),"")))</f>
        <v/>
      </c>
      <c r="V429" s="30">
        <f>IF(A429="","",IF(AND(B429="Active",OR(R429="Reorder",R429="Out of Stock")),COUNTIFS($B$6:B429,"Active",$R$6:R429,"Reorder")+COUNTIFS($B$6:B429,"Active",$R$6:R429,"Out of Stock"),""))</f>
        <v/>
      </c>
      <c r="W429" s="19">
        <f>IF(COUNTA(A429:O429)=0,"",IF(A429="","Missing Part ID",IF(COUNTIF($A$6:$A$505,A429)&gt;1,"Duplicate Part ID",IF(COUNTIF('Settings'!$F$4:$F$5,B429)=0,"Invalid Status",IF(C429="","Missing Part Name",IF(COUNTIF('Settings'!$G$4:$G$13,D429)=0,"Invalid Category",IF(COUNTIF('Settings'!$H$4:$H$9,E429)=0,"Invalid Unit",IF(L429="","Missing Unit Cost",IF(M429="","Missing Opening Quantity",IF(N429="","Missing Reorder Point",IF(O429="","Missing Target Stock",IF(O429&lt;N429,"Target Below Reorder Point",IF(P429&lt;0,"Negative On-Hand Quantity","OK")))))))))))))</f>
        <v/>
      </c>
    </row>
    <row r="430">
      <c r="A430" s="23" t="n"/>
      <c r="B430" s="23" t="n"/>
      <c r="C430" s="23" t="n"/>
      <c r="D430" s="23" t="n"/>
      <c r="E430" s="23" t="n"/>
      <c r="F430" s="23" t="n"/>
      <c r="G430" s="23" t="n"/>
      <c r="H430" s="23" t="n"/>
      <c r="I430" s="23" t="n"/>
      <c r="J430" s="23" t="n"/>
      <c r="K430" s="24" t="n"/>
      <c r="L430" s="44" t="n"/>
      <c r="M430" s="45" t="n"/>
      <c r="N430" s="45" t="n"/>
      <c r="O430" s="45" t="n"/>
      <c r="P430" s="46">
        <f>IF(A430="","",IFERROR(M430+SUMIFS('Transactions'!$L$6:$L$505,'Transactions'!$C$6:$C$505,A430),""))</f>
        <v/>
      </c>
      <c r="Q430" s="47">
        <f>IF(A430="","",IFERROR(P430*L430,0))</f>
        <v/>
      </c>
      <c r="R430" s="19">
        <f>IF(A430="","",IF(B430&lt;&gt;"Active","Inactive",IF(P430&lt;=0,"Out of Stock",IF(P430&lt;=N430,"Reorder","OK"))))</f>
        <v/>
      </c>
      <c r="S430" s="46">
        <f>IF(A430="","",IF(B430&lt;&gt;"Active",0,IF(P430&lt;=N430,MAX(O430-P430,0),0)))</f>
        <v/>
      </c>
      <c r="T430" s="47">
        <f>IF(A430="","",IFERROR(S430*L430,0))</f>
        <v/>
      </c>
      <c r="U430" s="48">
        <f>IF(A430="","",IF(COUNTIFS('Transactions'!$C$6:$C$505,A430,'Transactions'!$A$6:$A$505,"&gt;0")=0,"",IFERROR(MAXIFS('Transactions'!$A$6:$A$505,'Transactions'!$C$6:$C$505,A430),"")))</f>
        <v/>
      </c>
      <c r="V430" s="30">
        <f>IF(A430="","",IF(AND(B430="Active",OR(R430="Reorder",R430="Out of Stock")),COUNTIFS($B$6:B430,"Active",$R$6:R430,"Reorder")+COUNTIFS($B$6:B430,"Active",$R$6:R430,"Out of Stock"),""))</f>
        <v/>
      </c>
      <c r="W430" s="19">
        <f>IF(COUNTA(A430:O430)=0,"",IF(A430="","Missing Part ID",IF(COUNTIF($A$6:$A$505,A430)&gt;1,"Duplicate Part ID",IF(COUNTIF('Settings'!$F$4:$F$5,B430)=0,"Invalid Status",IF(C430="","Missing Part Name",IF(COUNTIF('Settings'!$G$4:$G$13,D430)=0,"Invalid Category",IF(COUNTIF('Settings'!$H$4:$H$9,E430)=0,"Invalid Unit",IF(L430="","Missing Unit Cost",IF(M430="","Missing Opening Quantity",IF(N430="","Missing Reorder Point",IF(O430="","Missing Target Stock",IF(O430&lt;N430,"Target Below Reorder Point",IF(P430&lt;0,"Negative On-Hand Quantity","OK")))))))))))))</f>
        <v/>
      </c>
    </row>
    <row r="431">
      <c r="A431" s="23" t="n"/>
      <c r="B431" s="23" t="n"/>
      <c r="C431" s="23" t="n"/>
      <c r="D431" s="23" t="n"/>
      <c r="E431" s="23" t="n"/>
      <c r="F431" s="23" t="n"/>
      <c r="G431" s="23" t="n"/>
      <c r="H431" s="23" t="n"/>
      <c r="I431" s="23" t="n"/>
      <c r="J431" s="23" t="n"/>
      <c r="K431" s="24" t="n"/>
      <c r="L431" s="44" t="n"/>
      <c r="M431" s="45" t="n"/>
      <c r="N431" s="45" t="n"/>
      <c r="O431" s="45" t="n"/>
      <c r="P431" s="46">
        <f>IF(A431="","",IFERROR(M431+SUMIFS('Transactions'!$L$6:$L$505,'Transactions'!$C$6:$C$505,A431),""))</f>
        <v/>
      </c>
      <c r="Q431" s="47">
        <f>IF(A431="","",IFERROR(P431*L431,0))</f>
        <v/>
      </c>
      <c r="R431" s="19">
        <f>IF(A431="","",IF(B431&lt;&gt;"Active","Inactive",IF(P431&lt;=0,"Out of Stock",IF(P431&lt;=N431,"Reorder","OK"))))</f>
        <v/>
      </c>
      <c r="S431" s="46">
        <f>IF(A431="","",IF(B431&lt;&gt;"Active",0,IF(P431&lt;=N431,MAX(O431-P431,0),0)))</f>
        <v/>
      </c>
      <c r="T431" s="47">
        <f>IF(A431="","",IFERROR(S431*L431,0))</f>
        <v/>
      </c>
      <c r="U431" s="48">
        <f>IF(A431="","",IF(COUNTIFS('Transactions'!$C$6:$C$505,A431,'Transactions'!$A$6:$A$505,"&gt;0")=0,"",IFERROR(MAXIFS('Transactions'!$A$6:$A$505,'Transactions'!$C$6:$C$505,A431),"")))</f>
        <v/>
      </c>
      <c r="V431" s="30">
        <f>IF(A431="","",IF(AND(B431="Active",OR(R431="Reorder",R431="Out of Stock")),COUNTIFS($B$6:B431,"Active",$R$6:R431,"Reorder")+COUNTIFS($B$6:B431,"Active",$R$6:R431,"Out of Stock"),""))</f>
        <v/>
      </c>
      <c r="W431" s="19">
        <f>IF(COUNTA(A431:O431)=0,"",IF(A431="","Missing Part ID",IF(COUNTIF($A$6:$A$505,A431)&gt;1,"Duplicate Part ID",IF(COUNTIF('Settings'!$F$4:$F$5,B431)=0,"Invalid Status",IF(C431="","Missing Part Name",IF(COUNTIF('Settings'!$G$4:$G$13,D431)=0,"Invalid Category",IF(COUNTIF('Settings'!$H$4:$H$9,E431)=0,"Invalid Unit",IF(L431="","Missing Unit Cost",IF(M431="","Missing Opening Quantity",IF(N431="","Missing Reorder Point",IF(O431="","Missing Target Stock",IF(O431&lt;N431,"Target Below Reorder Point",IF(P431&lt;0,"Negative On-Hand Quantity","OK")))))))))))))</f>
        <v/>
      </c>
    </row>
    <row r="432">
      <c r="A432" s="23" t="n"/>
      <c r="B432" s="23" t="n"/>
      <c r="C432" s="23" t="n"/>
      <c r="D432" s="23" t="n"/>
      <c r="E432" s="23" t="n"/>
      <c r="F432" s="23" t="n"/>
      <c r="G432" s="23" t="n"/>
      <c r="H432" s="23" t="n"/>
      <c r="I432" s="23" t="n"/>
      <c r="J432" s="23" t="n"/>
      <c r="K432" s="24" t="n"/>
      <c r="L432" s="44" t="n"/>
      <c r="M432" s="45" t="n"/>
      <c r="N432" s="45" t="n"/>
      <c r="O432" s="45" t="n"/>
      <c r="P432" s="46">
        <f>IF(A432="","",IFERROR(M432+SUMIFS('Transactions'!$L$6:$L$505,'Transactions'!$C$6:$C$505,A432),""))</f>
        <v/>
      </c>
      <c r="Q432" s="47">
        <f>IF(A432="","",IFERROR(P432*L432,0))</f>
        <v/>
      </c>
      <c r="R432" s="19">
        <f>IF(A432="","",IF(B432&lt;&gt;"Active","Inactive",IF(P432&lt;=0,"Out of Stock",IF(P432&lt;=N432,"Reorder","OK"))))</f>
        <v/>
      </c>
      <c r="S432" s="46">
        <f>IF(A432="","",IF(B432&lt;&gt;"Active",0,IF(P432&lt;=N432,MAX(O432-P432,0),0)))</f>
        <v/>
      </c>
      <c r="T432" s="47">
        <f>IF(A432="","",IFERROR(S432*L432,0))</f>
        <v/>
      </c>
      <c r="U432" s="48">
        <f>IF(A432="","",IF(COUNTIFS('Transactions'!$C$6:$C$505,A432,'Transactions'!$A$6:$A$505,"&gt;0")=0,"",IFERROR(MAXIFS('Transactions'!$A$6:$A$505,'Transactions'!$C$6:$C$505,A432),"")))</f>
        <v/>
      </c>
      <c r="V432" s="30">
        <f>IF(A432="","",IF(AND(B432="Active",OR(R432="Reorder",R432="Out of Stock")),COUNTIFS($B$6:B432,"Active",$R$6:R432,"Reorder")+COUNTIFS($B$6:B432,"Active",$R$6:R432,"Out of Stock"),""))</f>
        <v/>
      </c>
      <c r="W432" s="19">
        <f>IF(COUNTA(A432:O432)=0,"",IF(A432="","Missing Part ID",IF(COUNTIF($A$6:$A$505,A432)&gt;1,"Duplicate Part ID",IF(COUNTIF('Settings'!$F$4:$F$5,B432)=0,"Invalid Status",IF(C432="","Missing Part Name",IF(COUNTIF('Settings'!$G$4:$G$13,D432)=0,"Invalid Category",IF(COUNTIF('Settings'!$H$4:$H$9,E432)=0,"Invalid Unit",IF(L432="","Missing Unit Cost",IF(M432="","Missing Opening Quantity",IF(N432="","Missing Reorder Point",IF(O432="","Missing Target Stock",IF(O432&lt;N432,"Target Below Reorder Point",IF(P432&lt;0,"Negative On-Hand Quantity","OK")))))))))))))</f>
        <v/>
      </c>
    </row>
    <row r="433">
      <c r="A433" s="23" t="n"/>
      <c r="B433" s="23" t="n"/>
      <c r="C433" s="23" t="n"/>
      <c r="D433" s="23" t="n"/>
      <c r="E433" s="23" t="n"/>
      <c r="F433" s="23" t="n"/>
      <c r="G433" s="23" t="n"/>
      <c r="H433" s="23" t="n"/>
      <c r="I433" s="23" t="n"/>
      <c r="J433" s="23" t="n"/>
      <c r="K433" s="24" t="n"/>
      <c r="L433" s="44" t="n"/>
      <c r="M433" s="45" t="n"/>
      <c r="N433" s="45" t="n"/>
      <c r="O433" s="45" t="n"/>
      <c r="P433" s="46">
        <f>IF(A433="","",IFERROR(M433+SUMIFS('Transactions'!$L$6:$L$505,'Transactions'!$C$6:$C$505,A433),""))</f>
        <v/>
      </c>
      <c r="Q433" s="47">
        <f>IF(A433="","",IFERROR(P433*L433,0))</f>
        <v/>
      </c>
      <c r="R433" s="19">
        <f>IF(A433="","",IF(B433&lt;&gt;"Active","Inactive",IF(P433&lt;=0,"Out of Stock",IF(P433&lt;=N433,"Reorder","OK"))))</f>
        <v/>
      </c>
      <c r="S433" s="46">
        <f>IF(A433="","",IF(B433&lt;&gt;"Active",0,IF(P433&lt;=N433,MAX(O433-P433,0),0)))</f>
        <v/>
      </c>
      <c r="T433" s="47">
        <f>IF(A433="","",IFERROR(S433*L433,0))</f>
        <v/>
      </c>
      <c r="U433" s="48">
        <f>IF(A433="","",IF(COUNTIFS('Transactions'!$C$6:$C$505,A433,'Transactions'!$A$6:$A$505,"&gt;0")=0,"",IFERROR(MAXIFS('Transactions'!$A$6:$A$505,'Transactions'!$C$6:$C$505,A433),"")))</f>
        <v/>
      </c>
      <c r="V433" s="30">
        <f>IF(A433="","",IF(AND(B433="Active",OR(R433="Reorder",R433="Out of Stock")),COUNTIFS($B$6:B433,"Active",$R$6:R433,"Reorder")+COUNTIFS($B$6:B433,"Active",$R$6:R433,"Out of Stock"),""))</f>
        <v/>
      </c>
      <c r="W433" s="19">
        <f>IF(COUNTA(A433:O433)=0,"",IF(A433="","Missing Part ID",IF(COUNTIF($A$6:$A$505,A433)&gt;1,"Duplicate Part ID",IF(COUNTIF('Settings'!$F$4:$F$5,B433)=0,"Invalid Status",IF(C433="","Missing Part Name",IF(COUNTIF('Settings'!$G$4:$G$13,D433)=0,"Invalid Category",IF(COUNTIF('Settings'!$H$4:$H$9,E433)=0,"Invalid Unit",IF(L433="","Missing Unit Cost",IF(M433="","Missing Opening Quantity",IF(N433="","Missing Reorder Point",IF(O433="","Missing Target Stock",IF(O433&lt;N433,"Target Below Reorder Point",IF(P433&lt;0,"Negative On-Hand Quantity","OK")))))))))))))</f>
        <v/>
      </c>
    </row>
    <row r="434">
      <c r="A434" s="23" t="n"/>
      <c r="B434" s="23" t="n"/>
      <c r="C434" s="23" t="n"/>
      <c r="D434" s="23" t="n"/>
      <c r="E434" s="23" t="n"/>
      <c r="F434" s="23" t="n"/>
      <c r="G434" s="23" t="n"/>
      <c r="H434" s="23" t="n"/>
      <c r="I434" s="23" t="n"/>
      <c r="J434" s="23" t="n"/>
      <c r="K434" s="24" t="n"/>
      <c r="L434" s="44" t="n"/>
      <c r="M434" s="45" t="n"/>
      <c r="N434" s="45" t="n"/>
      <c r="O434" s="45" t="n"/>
      <c r="P434" s="46">
        <f>IF(A434="","",IFERROR(M434+SUMIFS('Transactions'!$L$6:$L$505,'Transactions'!$C$6:$C$505,A434),""))</f>
        <v/>
      </c>
      <c r="Q434" s="47">
        <f>IF(A434="","",IFERROR(P434*L434,0))</f>
        <v/>
      </c>
      <c r="R434" s="19">
        <f>IF(A434="","",IF(B434&lt;&gt;"Active","Inactive",IF(P434&lt;=0,"Out of Stock",IF(P434&lt;=N434,"Reorder","OK"))))</f>
        <v/>
      </c>
      <c r="S434" s="46">
        <f>IF(A434="","",IF(B434&lt;&gt;"Active",0,IF(P434&lt;=N434,MAX(O434-P434,0),0)))</f>
        <v/>
      </c>
      <c r="T434" s="47">
        <f>IF(A434="","",IFERROR(S434*L434,0))</f>
        <v/>
      </c>
      <c r="U434" s="48">
        <f>IF(A434="","",IF(COUNTIFS('Transactions'!$C$6:$C$505,A434,'Transactions'!$A$6:$A$505,"&gt;0")=0,"",IFERROR(MAXIFS('Transactions'!$A$6:$A$505,'Transactions'!$C$6:$C$505,A434),"")))</f>
        <v/>
      </c>
      <c r="V434" s="30">
        <f>IF(A434="","",IF(AND(B434="Active",OR(R434="Reorder",R434="Out of Stock")),COUNTIFS($B$6:B434,"Active",$R$6:R434,"Reorder")+COUNTIFS($B$6:B434,"Active",$R$6:R434,"Out of Stock"),""))</f>
        <v/>
      </c>
      <c r="W434" s="19">
        <f>IF(COUNTA(A434:O434)=0,"",IF(A434="","Missing Part ID",IF(COUNTIF($A$6:$A$505,A434)&gt;1,"Duplicate Part ID",IF(COUNTIF('Settings'!$F$4:$F$5,B434)=0,"Invalid Status",IF(C434="","Missing Part Name",IF(COUNTIF('Settings'!$G$4:$G$13,D434)=0,"Invalid Category",IF(COUNTIF('Settings'!$H$4:$H$9,E434)=0,"Invalid Unit",IF(L434="","Missing Unit Cost",IF(M434="","Missing Opening Quantity",IF(N434="","Missing Reorder Point",IF(O434="","Missing Target Stock",IF(O434&lt;N434,"Target Below Reorder Point",IF(P434&lt;0,"Negative On-Hand Quantity","OK")))))))))))))</f>
        <v/>
      </c>
    </row>
    <row r="435">
      <c r="A435" s="23" t="n"/>
      <c r="B435" s="23" t="n"/>
      <c r="C435" s="23" t="n"/>
      <c r="D435" s="23" t="n"/>
      <c r="E435" s="23" t="n"/>
      <c r="F435" s="23" t="n"/>
      <c r="G435" s="23" t="n"/>
      <c r="H435" s="23" t="n"/>
      <c r="I435" s="23" t="n"/>
      <c r="J435" s="23" t="n"/>
      <c r="K435" s="24" t="n"/>
      <c r="L435" s="44" t="n"/>
      <c r="M435" s="45" t="n"/>
      <c r="N435" s="45" t="n"/>
      <c r="O435" s="45" t="n"/>
      <c r="P435" s="46">
        <f>IF(A435="","",IFERROR(M435+SUMIFS('Transactions'!$L$6:$L$505,'Transactions'!$C$6:$C$505,A435),""))</f>
        <v/>
      </c>
      <c r="Q435" s="47">
        <f>IF(A435="","",IFERROR(P435*L435,0))</f>
        <v/>
      </c>
      <c r="R435" s="19">
        <f>IF(A435="","",IF(B435&lt;&gt;"Active","Inactive",IF(P435&lt;=0,"Out of Stock",IF(P435&lt;=N435,"Reorder","OK"))))</f>
        <v/>
      </c>
      <c r="S435" s="46">
        <f>IF(A435="","",IF(B435&lt;&gt;"Active",0,IF(P435&lt;=N435,MAX(O435-P435,0),0)))</f>
        <v/>
      </c>
      <c r="T435" s="47">
        <f>IF(A435="","",IFERROR(S435*L435,0))</f>
        <v/>
      </c>
      <c r="U435" s="48">
        <f>IF(A435="","",IF(COUNTIFS('Transactions'!$C$6:$C$505,A435,'Transactions'!$A$6:$A$505,"&gt;0")=0,"",IFERROR(MAXIFS('Transactions'!$A$6:$A$505,'Transactions'!$C$6:$C$505,A435),"")))</f>
        <v/>
      </c>
      <c r="V435" s="30">
        <f>IF(A435="","",IF(AND(B435="Active",OR(R435="Reorder",R435="Out of Stock")),COUNTIFS($B$6:B435,"Active",$R$6:R435,"Reorder")+COUNTIFS($B$6:B435,"Active",$R$6:R435,"Out of Stock"),""))</f>
        <v/>
      </c>
      <c r="W435" s="19">
        <f>IF(COUNTA(A435:O435)=0,"",IF(A435="","Missing Part ID",IF(COUNTIF($A$6:$A$505,A435)&gt;1,"Duplicate Part ID",IF(COUNTIF('Settings'!$F$4:$F$5,B435)=0,"Invalid Status",IF(C435="","Missing Part Name",IF(COUNTIF('Settings'!$G$4:$G$13,D435)=0,"Invalid Category",IF(COUNTIF('Settings'!$H$4:$H$9,E435)=0,"Invalid Unit",IF(L435="","Missing Unit Cost",IF(M435="","Missing Opening Quantity",IF(N435="","Missing Reorder Point",IF(O435="","Missing Target Stock",IF(O435&lt;N435,"Target Below Reorder Point",IF(P435&lt;0,"Negative On-Hand Quantity","OK")))))))))))))</f>
        <v/>
      </c>
    </row>
    <row r="436">
      <c r="A436" s="23" t="n"/>
      <c r="B436" s="23" t="n"/>
      <c r="C436" s="23" t="n"/>
      <c r="D436" s="23" t="n"/>
      <c r="E436" s="23" t="n"/>
      <c r="F436" s="23" t="n"/>
      <c r="G436" s="23" t="n"/>
      <c r="H436" s="23" t="n"/>
      <c r="I436" s="23" t="n"/>
      <c r="J436" s="23" t="n"/>
      <c r="K436" s="24" t="n"/>
      <c r="L436" s="44" t="n"/>
      <c r="M436" s="45" t="n"/>
      <c r="N436" s="45" t="n"/>
      <c r="O436" s="45" t="n"/>
      <c r="P436" s="46">
        <f>IF(A436="","",IFERROR(M436+SUMIFS('Transactions'!$L$6:$L$505,'Transactions'!$C$6:$C$505,A436),""))</f>
        <v/>
      </c>
      <c r="Q436" s="47">
        <f>IF(A436="","",IFERROR(P436*L436,0))</f>
        <v/>
      </c>
      <c r="R436" s="19">
        <f>IF(A436="","",IF(B436&lt;&gt;"Active","Inactive",IF(P436&lt;=0,"Out of Stock",IF(P436&lt;=N436,"Reorder","OK"))))</f>
        <v/>
      </c>
      <c r="S436" s="46">
        <f>IF(A436="","",IF(B436&lt;&gt;"Active",0,IF(P436&lt;=N436,MAX(O436-P436,0),0)))</f>
        <v/>
      </c>
      <c r="T436" s="47">
        <f>IF(A436="","",IFERROR(S436*L436,0))</f>
        <v/>
      </c>
      <c r="U436" s="48">
        <f>IF(A436="","",IF(COUNTIFS('Transactions'!$C$6:$C$505,A436,'Transactions'!$A$6:$A$505,"&gt;0")=0,"",IFERROR(MAXIFS('Transactions'!$A$6:$A$505,'Transactions'!$C$6:$C$505,A436),"")))</f>
        <v/>
      </c>
      <c r="V436" s="30">
        <f>IF(A436="","",IF(AND(B436="Active",OR(R436="Reorder",R436="Out of Stock")),COUNTIFS($B$6:B436,"Active",$R$6:R436,"Reorder")+COUNTIFS($B$6:B436,"Active",$R$6:R436,"Out of Stock"),""))</f>
        <v/>
      </c>
      <c r="W436" s="19">
        <f>IF(COUNTA(A436:O436)=0,"",IF(A436="","Missing Part ID",IF(COUNTIF($A$6:$A$505,A436)&gt;1,"Duplicate Part ID",IF(COUNTIF('Settings'!$F$4:$F$5,B436)=0,"Invalid Status",IF(C436="","Missing Part Name",IF(COUNTIF('Settings'!$G$4:$G$13,D436)=0,"Invalid Category",IF(COUNTIF('Settings'!$H$4:$H$9,E436)=0,"Invalid Unit",IF(L436="","Missing Unit Cost",IF(M436="","Missing Opening Quantity",IF(N436="","Missing Reorder Point",IF(O436="","Missing Target Stock",IF(O436&lt;N436,"Target Below Reorder Point",IF(P436&lt;0,"Negative On-Hand Quantity","OK")))))))))))))</f>
        <v/>
      </c>
    </row>
    <row r="437">
      <c r="A437" s="23" t="n"/>
      <c r="B437" s="23" t="n"/>
      <c r="C437" s="23" t="n"/>
      <c r="D437" s="23" t="n"/>
      <c r="E437" s="23" t="n"/>
      <c r="F437" s="23" t="n"/>
      <c r="G437" s="23" t="n"/>
      <c r="H437" s="23" t="n"/>
      <c r="I437" s="23" t="n"/>
      <c r="J437" s="23" t="n"/>
      <c r="K437" s="24" t="n"/>
      <c r="L437" s="44" t="n"/>
      <c r="M437" s="45" t="n"/>
      <c r="N437" s="45" t="n"/>
      <c r="O437" s="45" t="n"/>
      <c r="P437" s="46">
        <f>IF(A437="","",IFERROR(M437+SUMIFS('Transactions'!$L$6:$L$505,'Transactions'!$C$6:$C$505,A437),""))</f>
        <v/>
      </c>
      <c r="Q437" s="47">
        <f>IF(A437="","",IFERROR(P437*L437,0))</f>
        <v/>
      </c>
      <c r="R437" s="19">
        <f>IF(A437="","",IF(B437&lt;&gt;"Active","Inactive",IF(P437&lt;=0,"Out of Stock",IF(P437&lt;=N437,"Reorder","OK"))))</f>
        <v/>
      </c>
      <c r="S437" s="46">
        <f>IF(A437="","",IF(B437&lt;&gt;"Active",0,IF(P437&lt;=N437,MAX(O437-P437,0),0)))</f>
        <v/>
      </c>
      <c r="T437" s="47">
        <f>IF(A437="","",IFERROR(S437*L437,0))</f>
        <v/>
      </c>
      <c r="U437" s="48">
        <f>IF(A437="","",IF(COUNTIFS('Transactions'!$C$6:$C$505,A437,'Transactions'!$A$6:$A$505,"&gt;0")=0,"",IFERROR(MAXIFS('Transactions'!$A$6:$A$505,'Transactions'!$C$6:$C$505,A437),"")))</f>
        <v/>
      </c>
      <c r="V437" s="30">
        <f>IF(A437="","",IF(AND(B437="Active",OR(R437="Reorder",R437="Out of Stock")),COUNTIFS($B$6:B437,"Active",$R$6:R437,"Reorder")+COUNTIFS($B$6:B437,"Active",$R$6:R437,"Out of Stock"),""))</f>
        <v/>
      </c>
      <c r="W437" s="19">
        <f>IF(COUNTA(A437:O437)=0,"",IF(A437="","Missing Part ID",IF(COUNTIF($A$6:$A$505,A437)&gt;1,"Duplicate Part ID",IF(COUNTIF('Settings'!$F$4:$F$5,B437)=0,"Invalid Status",IF(C437="","Missing Part Name",IF(COUNTIF('Settings'!$G$4:$G$13,D437)=0,"Invalid Category",IF(COUNTIF('Settings'!$H$4:$H$9,E437)=0,"Invalid Unit",IF(L437="","Missing Unit Cost",IF(M437="","Missing Opening Quantity",IF(N437="","Missing Reorder Point",IF(O437="","Missing Target Stock",IF(O437&lt;N437,"Target Below Reorder Point",IF(P437&lt;0,"Negative On-Hand Quantity","OK")))))))))))))</f>
        <v/>
      </c>
    </row>
    <row r="438">
      <c r="A438" s="23" t="n"/>
      <c r="B438" s="23" t="n"/>
      <c r="C438" s="23" t="n"/>
      <c r="D438" s="23" t="n"/>
      <c r="E438" s="23" t="n"/>
      <c r="F438" s="23" t="n"/>
      <c r="G438" s="23" t="n"/>
      <c r="H438" s="23" t="n"/>
      <c r="I438" s="23" t="n"/>
      <c r="J438" s="23" t="n"/>
      <c r="K438" s="24" t="n"/>
      <c r="L438" s="44" t="n"/>
      <c r="M438" s="45" t="n"/>
      <c r="N438" s="45" t="n"/>
      <c r="O438" s="45" t="n"/>
      <c r="P438" s="46">
        <f>IF(A438="","",IFERROR(M438+SUMIFS('Transactions'!$L$6:$L$505,'Transactions'!$C$6:$C$505,A438),""))</f>
        <v/>
      </c>
      <c r="Q438" s="47">
        <f>IF(A438="","",IFERROR(P438*L438,0))</f>
        <v/>
      </c>
      <c r="R438" s="19">
        <f>IF(A438="","",IF(B438&lt;&gt;"Active","Inactive",IF(P438&lt;=0,"Out of Stock",IF(P438&lt;=N438,"Reorder","OK"))))</f>
        <v/>
      </c>
      <c r="S438" s="46">
        <f>IF(A438="","",IF(B438&lt;&gt;"Active",0,IF(P438&lt;=N438,MAX(O438-P438,0),0)))</f>
        <v/>
      </c>
      <c r="T438" s="47">
        <f>IF(A438="","",IFERROR(S438*L438,0))</f>
        <v/>
      </c>
      <c r="U438" s="48">
        <f>IF(A438="","",IF(COUNTIFS('Transactions'!$C$6:$C$505,A438,'Transactions'!$A$6:$A$505,"&gt;0")=0,"",IFERROR(MAXIFS('Transactions'!$A$6:$A$505,'Transactions'!$C$6:$C$505,A438),"")))</f>
        <v/>
      </c>
      <c r="V438" s="30">
        <f>IF(A438="","",IF(AND(B438="Active",OR(R438="Reorder",R438="Out of Stock")),COUNTIFS($B$6:B438,"Active",$R$6:R438,"Reorder")+COUNTIFS($B$6:B438,"Active",$R$6:R438,"Out of Stock"),""))</f>
        <v/>
      </c>
      <c r="W438" s="19">
        <f>IF(COUNTA(A438:O438)=0,"",IF(A438="","Missing Part ID",IF(COUNTIF($A$6:$A$505,A438)&gt;1,"Duplicate Part ID",IF(COUNTIF('Settings'!$F$4:$F$5,B438)=0,"Invalid Status",IF(C438="","Missing Part Name",IF(COUNTIF('Settings'!$G$4:$G$13,D438)=0,"Invalid Category",IF(COUNTIF('Settings'!$H$4:$H$9,E438)=0,"Invalid Unit",IF(L438="","Missing Unit Cost",IF(M438="","Missing Opening Quantity",IF(N438="","Missing Reorder Point",IF(O438="","Missing Target Stock",IF(O438&lt;N438,"Target Below Reorder Point",IF(P438&lt;0,"Negative On-Hand Quantity","OK")))))))))))))</f>
        <v/>
      </c>
    </row>
    <row r="439">
      <c r="A439" s="23" t="n"/>
      <c r="B439" s="23" t="n"/>
      <c r="C439" s="23" t="n"/>
      <c r="D439" s="23" t="n"/>
      <c r="E439" s="23" t="n"/>
      <c r="F439" s="23" t="n"/>
      <c r="G439" s="23" t="n"/>
      <c r="H439" s="23" t="n"/>
      <c r="I439" s="23" t="n"/>
      <c r="J439" s="23" t="n"/>
      <c r="K439" s="24" t="n"/>
      <c r="L439" s="44" t="n"/>
      <c r="M439" s="45" t="n"/>
      <c r="N439" s="45" t="n"/>
      <c r="O439" s="45" t="n"/>
      <c r="P439" s="46">
        <f>IF(A439="","",IFERROR(M439+SUMIFS('Transactions'!$L$6:$L$505,'Transactions'!$C$6:$C$505,A439),""))</f>
        <v/>
      </c>
      <c r="Q439" s="47">
        <f>IF(A439="","",IFERROR(P439*L439,0))</f>
        <v/>
      </c>
      <c r="R439" s="19">
        <f>IF(A439="","",IF(B439&lt;&gt;"Active","Inactive",IF(P439&lt;=0,"Out of Stock",IF(P439&lt;=N439,"Reorder","OK"))))</f>
        <v/>
      </c>
      <c r="S439" s="46">
        <f>IF(A439="","",IF(B439&lt;&gt;"Active",0,IF(P439&lt;=N439,MAX(O439-P439,0),0)))</f>
        <v/>
      </c>
      <c r="T439" s="47">
        <f>IF(A439="","",IFERROR(S439*L439,0))</f>
        <v/>
      </c>
      <c r="U439" s="48">
        <f>IF(A439="","",IF(COUNTIFS('Transactions'!$C$6:$C$505,A439,'Transactions'!$A$6:$A$505,"&gt;0")=0,"",IFERROR(MAXIFS('Transactions'!$A$6:$A$505,'Transactions'!$C$6:$C$505,A439),"")))</f>
        <v/>
      </c>
      <c r="V439" s="30">
        <f>IF(A439="","",IF(AND(B439="Active",OR(R439="Reorder",R439="Out of Stock")),COUNTIFS($B$6:B439,"Active",$R$6:R439,"Reorder")+COUNTIFS($B$6:B439,"Active",$R$6:R439,"Out of Stock"),""))</f>
        <v/>
      </c>
      <c r="W439" s="19">
        <f>IF(COUNTA(A439:O439)=0,"",IF(A439="","Missing Part ID",IF(COUNTIF($A$6:$A$505,A439)&gt;1,"Duplicate Part ID",IF(COUNTIF('Settings'!$F$4:$F$5,B439)=0,"Invalid Status",IF(C439="","Missing Part Name",IF(COUNTIF('Settings'!$G$4:$G$13,D439)=0,"Invalid Category",IF(COUNTIF('Settings'!$H$4:$H$9,E439)=0,"Invalid Unit",IF(L439="","Missing Unit Cost",IF(M439="","Missing Opening Quantity",IF(N439="","Missing Reorder Point",IF(O439="","Missing Target Stock",IF(O439&lt;N439,"Target Below Reorder Point",IF(P439&lt;0,"Negative On-Hand Quantity","OK")))))))))))))</f>
        <v/>
      </c>
    </row>
    <row r="440">
      <c r="A440" s="23" t="n"/>
      <c r="B440" s="23" t="n"/>
      <c r="C440" s="23" t="n"/>
      <c r="D440" s="23" t="n"/>
      <c r="E440" s="23" t="n"/>
      <c r="F440" s="23" t="n"/>
      <c r="G440" s="23" t="n"/>
      <c r="H440" s="23" t="n"/>
      <c r="I440" s="23" t="n"/>
      <c r="J440" s="23" t="n"/>
      <c r="K440" s="24" t="n"/>
      <c r="L440" s="44" t="n"/>
      <c r="M440" s="45" t="n"/>
      <c r="N440" s="45" t="n"/>
      <c r="O440" s="45" t="n"/>
      <c r="P440" s="46">
        <f>IF(A440="","",IFERROR(M440+SUMIFS('Transactions'!$L$6:$L$505,'Transactions'!$C$6:$C$505,A440),""))</f>
        <v/>
      </c>
      <c r="Q440" s="47">
        <f>IF(A440="","",IFERROR(P440*L440,0))</f>
        <v/>
      </c>
      <c r="R440" s="19">
        <f>IF(A440="","",IF(B440&lt;&gt;"Active","Inactive",IF(P440&lt;=0,"Out of Stock",IF(P440&lt;=N440,"Reorder","OK"))))</f>
        <v/>
      </c>
      <c r="S440" s="46">
        <f>IF(A440="","",IF(B440&lt;&gt;"Active",0,IF(P440&lt;=N440,MAX(O440-P440,0),0)))</f>
        <v/>
      </c>
      <c r="T440" s="47">
        <f>IF(A440="","",IFERROR(S440*L440,0))</f>
        <v/>
      </c>
      <c r="U440" s="48">
        <f>IF(A440="","",IF(COUNTIFS('Transactions'!$C$6:$C$505,A440,'Transactions'!$A$6:$A$505,"&gt;0")=0,"",IFERROR(MAXIFS('Transactions'!$A$6:$A$505,'Transactions'!$C$6:$C$505,A440),"")))</f>
        <v/>
      </c>
      <c r="V440" s="30">
        <f>IF(A440="","",IF(AND(B440="Active",OR(R440="Reorder",R440="Out of Stock")),COUNTIFS($B$6:B440,"Active",$R$6:R440,"Reorder")+COUNTIFS($B$6:B440,"Active",$R$6:R440,"Out of Stock"),""))</f>
        <v/>
      </c>
      <c r="W440" s="19">
        <f>IF(COUNTA(A440:O440)=0,"",IF(A440="","Missing Part ID",IF(COUNTIF($A$6:$A$505,A440)&gt;1,"Duplicate Part ID",IF(COUNTIF('Settings'!$F$4:$F$5,B440)=0,"Invalid Status",IF(C440="","Missing Part Name",IF(COUNTIF('Settings'!$G$4:$G$13,D440)=0,"Invalid Category",IF(COUNTIF('Settings'!$H$4:$H$9,E440)=0,"Invalid Unit",IF(L440="","Missing Unit Cost",IF(M440="","Missing Opening Quantity",IF(N440="","Missing Reorder Point",IF(O440="","Missing Target Stock",IF(O440&lt;N440,"Target Below Reorder Point",IF(P440&lt;0,"Negative On-Hand Quantity","OK")))))))))))))</f>
        <v/>
      </c>
    </row>
    <row r="441">
      <c r="A441" s="23" t="n"/>
      <c r="B441" s="23" t="n"/>
      <c r="C441" s="23" t="n"/>
      <c r="D441" s="23" t="n"/>
      <c r="E441" s="23" t="n"/>
      <c r="F441" s="23" t="n"/>
      <c r="G441" s="23" t="n"/>
      <c r="H441" s="23" t="n"/>
      <c r="I441" s="23" t="n"/>
      <c r="J441" s="23" t="n"/>
      <c r="K441" s="24" t="n"/>
      <c r="L441" s="44" t="n"/>
      <c r="M441" s="45" t="n"/>
      <c r="N441" s="45" t="n"/>
      <c r="O441" s="45" t="n"/>
      <c r="P441" s="46">
        <f>IF(A441="","",IFERROR(M441+SUMIFS('Transactions'!$L$6:$L$505,'Transactions'!$C$6:$C$505,A441),""))</f>
        <v/>
      </c>
      <c r="Q441" s="47">
        <f>IF(A441="","",IFERROR(P441*L441,0))</f>
        <v/>
      </c>
      <c r="R441" s="19">
        <f>IF(A441="","",IF(B441&lt;&gt;"Active","Inactive",IF(P441&lt;=0,"Out of Stock",IF(P441&lt;=N441,"Reorder","OK"))))</f>
        <v/>
      </c>
      <c r="S441" s="46">
        <f>IF(A441="","",IF(B441&lt;&gt;"Active",0,IF(P441&lt;=N441,MAX(O441-P441,0),0)))</f>
        <v/>
      </c>
      <c r="T441" s="47">
        <f>IF(A441="","",IFERROR(S441*L441,0))</f>
        <v/>
      </c>
      <c r="U441" s="48">
        <f>IF(A441="","",IF(COUNTIFS('Transactions'!$C$6:$C$505,A441,'Transactions'!$A$6:$A$505,"&gt;0")=0,"",IFERROR(MAXIFS('Transactions'!$A$6:$A$505,'Transactions'!$C$6:$C$505,A441),"")))</f>
        <v/>
      </c>
      <c r="V441" s="30">
        <f>IF(A441="","",IF(AND(B441="Active",OR(R441="Reorder",R441="Out of Stock")),COUNTIFS($B$6:B441,"Active",$R$6:R441,"Reorder")+COUNTIFS($B$6:B441,"Active",$R$6:R441,"Out of Stock"),""))</f>
        <v/>
      </c>
      <c r="W441" s="19">
        <f>IF(COUNTA(A441:O441)=0,"",IF(A441="","Missing Part ID",IF(COUNTIF($A$6:$A$505,A441)&gt;1,"Duplicate Part ID",IF(COUNTIF('Settings'!$F$4:$F$5,B441)=0,"Invalid Status",IF(C441="","Missing Part Name",IF(COUNTIF('Settings'!$G$4:$G$13,D441)=0,"Invalid Category",IF(COUNTIF('Settings'!$H$4:$H$9,E441)=0,"Invalid Unit",IF(L441="","Missing Unit Cost",IF(M441="","Missing Opening Quantity",IF(N441="","Missing Reorder Point",IF(O441="","Missing Target Stock",IF(O441&lt;N441,"Target Below Reorder Point",IF(P441&lt;0,"Negative On-Hand Quantity","OK")))))))))))))</f>
        <v/>
      </c>
    </row>
    <row r="442">
      <c r="A442" s="23" t="n"/>
      <c r="B442" s="23" t="n"/>
      <c r="C442" s="23" t="n"/>
      <c r="D442" s="23" t="n"/>
      <c r="E442" s="23" t="n"/>
      <c r="F442" s="23" t="n"/>
      <c r="G442" s="23" t="n"/>
      <c r="H442" s="23" t="n"/>
      <c r="I442" s="23" t="n"/>
      <c r="J442" s="23" t="n"/>
      <c r="K442" s="24" t="n"/>
      <c r="L442" s="44" t="n"/>
      <c r="M442" s="45" t="n"/>
      <c r="N442" s="45" t="n"/>
      <c r="O442" s="45" t="n"/>
      <c r="P442" s="46">
        <f>IF(A442="","",IFERROR(M442+SUMIFS('Transactions'!$L$6:$L$505,'Transactions'!$C$6:$C$505,A442),""))</f>
        <v/>
      </c>
      <c r="Q442" s="47">
        <f>IF(A442="","",IFERROR(P442*L442,0))</f>
        <v/>
      </c>
      <c r="R442" s="19">
        <f>IF(A442="","",IF(B442&lt;&gt;"Active","Inactive",IF(P442&lt;=0,"Out of Stock",IF(P442&lt;=N442,"Reorder","OK"))))</f>
        <v/>
      </c>
      <c r="S442" s="46">
        <f>IF(A442="","",IF(B442&lt;&gt;"Active",0,IF(P442&lt;=N442,MAX(O442-P442,0),0)))</f>
        <v/>
      </c>
      <c r="T442" s="47">
        <f>IF(A442="","",IFERROR(S442*L442,0))</f>
        <v/>
      </c>
      <c r="U442" s="48">
        <f>IF(A442="","",IF(COUNTIFS('Transactions'!$C$6:$C$505,A442,'Transactions'!$A$6:$A$505,"&gt;0")=0,"",IFERROR(MAXIFS('Transactions'!$A$6:$A$505,'Transactions'!$C$6:$C$505,A442),"")))</f>
        <v/>
      </c>
      <c r="V442" s="30">
        <f>IF(A442="","",IF(AND(B442="Active",OR(R442="Reorder",R442="Out of Stock")),COUNTIFS($B$6:B442,"Active",$R$6:R442,"Reorder")+COUNTIFS($B$6:B442,"Active",$R$6:R442,"Out of Stock"),""))</f>
        <v/>
      </c>
      <c r="W442" s="19">
        <f>IF(COUNTA(A442:O442)=0,"",IF(A442="","Missing Part ID",IF(COUNTIF($A$6:$A$505,A442)&gt;1,"Duplicate Part ID",IF(COUNTIF('Settings'!$F$4:$F$5,B442)=0,"Invalid Status",IF(C442="","Missing Part Name",IF(COUNTIF('Settings'!$G$4:$G$13,D442)=0,"Invalid Category",IF(COUNTIF('Settings'!$H$4:$H$9,E442)=0,"Invalid Unit",IF(L442="","Missing Unit Cost",IF(M442="","Missing Opening Quantity",IF(N442="","Missing Reorder Point",IF(O442="","Missing Target Stock",IF(O442&lt;N442,"Target Below Reorder Point",IF(P442&lt;0,"Negative On-Hand Quantity","OK")))))))))))))</f>
        <v/>
      </c>
    </row>
    <row r="443">
      <c r="A443" s="23" t="n"/>
      <c r="B443" s="23" t="n"/>
      <c r="C443" s="23" t="n"/>
      <c r="D443" s="23" t="n"/>
      <c r="E443" s="23" t="n"/>
      <c r="F443" s="23" t="n"/>
      <c r="G443" s="23" t="n"/>
      <c r="H443" s="23" t="n"/>
      <c r="I443" s="23" t="n"/>
      <c r="J443" s="23" t="n"/>
      <c r="K443" s="24" t="n"/>
      <c r="L443" s="44" t="n"/>
      <c r="M443" s="45" t="n"/>
      <c r="N443" s="45" t="n"/>
      <c r="O443" s="45" t="n"/>
      <c r="P443" s="46">
        <f>IF(A443="","",IFERROR(M443+SUMIFS('Transactions'!$L$6:$L$505,'Transactions'!$C$6:$C$505,A443),""))</f>
        <v/>
      </c>
      <c r="Q443" s="47">
        <f>IF(A443="","",IFERROR(P443*L443,0))</f>
        <v/>
      </c>
      <c r="R443" s="19">
        <f>IF(A443="","",IF(B443&lt;&gt;"Active","Inactive",IF(P443&lt;=0,"Out of Stock",IF(P443&lt;=N443,"Reorder","OK"))))</f>
        <v/>
      </c>
      <c r="S443" s="46">
        <f>IF(A443="","",IF(B443&lt;&gt;"Active",0,IF(P443&lt;=N443,MAX(O443-P443,0),0)))</f>
        <v/>
      </c>
      <c r="T443" s="47">
        <f>IF(A443="","",IFERROR(S443*L443,0))</f>
        <v/>
      </c>
      <c r="U443" s="48">
        <f>IF(A443="","",IF(COUNTIFS('Transactions'!$C$6:$C$505,A443,'Transactions'!$A$6:$A$505,"&gt;0")=0,"",IFERROR(MAXIFS('Transactions'!$A$6:$A$505,'Transactions'!$C$6:$C$505,A443),"")))</f>
        <v/>
      </c>
      <c r="V443" s="30">
        <f>IF(A443="","",IF(AND(B443="Active",OR(R443="Reorder",R443="Out of Stock")),COUNTIFS($B$6:B443,"Active",$R$6:R443,"Reorder")+COUNTIFS($B$6:B443,"Active",$R$6:R443,"Out of Stock"),""))</f>
        <v/>
      </c>
      <c r="W443" s="19">
        <f>IF(COUNTA(A443:O443)=0,"",IF(A443="","Missing Part ID",IF(COUNTIF($A$6:$A$505,A443)&gt;1,"Duplicate Part ID",IF(COUNTIF('Settings'!$F$4:$F$5,B443)=0,"Invalid Status",IF(C443="","Missing Part Name",IF(COUNTIF('Settings'!$G$4:$G$13,D443)=0,"Invalid Category",IF(COUNTIF('Settings'!$H$4:$H$9,E443)=0,"Invalid Unit",IF(L443="","Missing Unit Cost",IF(M443="","Missing Opening Quantity",IF(N443="","Missing Reorder Point",IF(O443="","Missing Target Stock",IF(O443&lt;N443,"Target Below Reorder Point",IF(P443&lt;0,"Negative On-Hand Quantity","OK")))))))))))))</f>
        <v/>
      </c>
    </row>
    <row r="444">
      <c r="A444" s="23" t="n"/>
      <c r="B444" s="23" t="n"/>
      <c r="C444" s="23" t="n"/>
      <c r="D444" s="23" t="n"/>
      <c r="E444" s="23" t="n"/>
      <c r="F444" s="23" t="n"/>
      <c r="G444" s="23" t="n"/>
      <c r="H444" s="23" t="n"/>
      <c r="I444" s="23" t="n"/>
      <c r="J444" s="23" t="n"/>
      <c r="K444" s="24" t="n"/>
      <c r="L444" s="44" t="n"/>
      <c r="M444" s="45" t="n"/>
      <c r="N444" s="45" t="n"/>
      <c r="O444" s="45" t="n"/>
      <c r="P444" s="46">
        <f>IF(A444="","",IFERROR(M444+SUMIFS('Transactions'!$L$6:$L$505,'Transactions'!$C$6:$C$505,A444),""))</f>
        <v/>
      </c>
      <c r="Q444" s="47">
        <f>IF(A444="","",IFERROR(P444*L444,0))</f>
        <v/>
      </c>
      <c r="R444" s="19">
        <f>IF(A444="","",IF(B444&lt;&gt;"Active","Inactive",IF(P444&lt;=0,"Out of Stock",IF(P444&lt;=N444,"Reorder","OK"))))</f>
        <v/>
      </c>
      <c r="S444" s="46">
        <f>IF(A444="","",IF(B444&lt;&gt;"Active",0,IF(P444&lt;=N444,MAX(O444-P444,0),0)))</f>
        <v/>
      </c>
      <c r="T444" s="47">
        <f>IF(A444="","",IFERROR(S444*L444,0))</f>
        <v/>
      </c>
      <c r="U444" s="48">
        <f>IF(A444="","",IF(COUNTIFS('Transactions'!$C$6:$C$505,A444,'Transactions'!$A$6:$A$505,"&gt;0")=0,"",IFERROR(MAXIFS('Transactions'!$A$6:$A$505,'Transactions'!$C$6:$C$505,A444),"")))</f>
        <v/>
      </c>
      <c r="V444" s="30">
        <f>IF(A444="","",IF(AND(B444="Active",OR(R444="Reorder",R444="Out of Stock")),COUNTIFS($B$6:B444,"Active",$R$6:R444,"Reorder")+COUNTIFS($B$6:B444,"Active",$R$6:R444,"Out of Stock"),""))</f>
        <v/>
      </c>
      <c r="W444" s="19">
        <f>IF(COUNTA(A444:O444)=0,"",IF(A444="","Missing Part ID",IF(COUNTIF($A$6:$A$505,A444)&gt;1,"Duplicate Part ID",IF(COUNTIF('Settings'!$F$4:$F$5,B444)=0,"Invalid Status",IF(C444="","Missing Part Name",IF(COUNTIF('Settings'!$G$4:$G$13,D444)=0,"Invalid Category",IF(COUNTIF('Settings'!$H$4:$H$9,E444)=0,"Invalid Unit",IF(L444="","Missing Unit Cost",IF(M444="","Missing Opening Quantity",IF(N444="","Missing Reorder Point",IF(O444="","Missing Target Stock",IF(O444&lt;N444,"Target Below Reorder Point",IF(P444&lt;0,"Negative On-Hand Quantity","OK")))))))))))))</f>
        <v/>
      </c>
    </row>
    <row r="445">
      <c r="A445" s="23" t="n"/>
      <c r="B445" s="23" t="n"/>
      <c r="C445" s="23" t="n"/>
      <c r="D445" s="23" t="n"/>
      <c r="E445" s="23" t="n"/>
      <c r="F445" s="23" t="n"/>
      <c r="G445" s="23" t="n"/>
      <c r="H445" s="23" t="n"/>
      <c r="I445" s="23" t="n"/>
      <c r="J445" s="23" t="n"/>
      <c r="K445" s="24" t="n"/>
      <c r="L445" s="44" t="n"/>
      <c r="M445" s="45" t="n"/>
      <c r="N445" s="45" t="n"/>
      <c r="O445" s="45" t="n"/>
      <c r="P445" s="46">
        <f>IF(A445="","",IFERROR(M445+SUMIFS('Transactions'!$L$6:$L$505,'Transactions'!$C$6:$C$505,A445),""))</f>
        <v/>
      </c>
      <c r="Q445" s="47">
        <f>IF(A445="","",IFERROR(P445*L445,0))</f>
        <v/>
      </c>
      <c r="R445" s="19">
        <f>IF(A445="","",IF(B445&lt;&gt;"Active","Inactive",IF(P445&lt;=0,"Out of Stock",IF(P445&lt;=N445,"Reorder","OK"))))</f>
        <v/>
      </c>
      <c r="S445" s="46">
        <f>IF(A445="","",IF(B445&lt;&gt;"Active",0,IF(P445&lt;=N445,MAX(O445-P445,0),0)))</f>
        <v/>
      </c>
      <c r="T445" s="47">
        <f>IF(A445="","",IFERROR(S445*L445,0))</f>
        <v/>
      </c>
      <c r="U445" s="48">
        <f>IF(A445="","",IF(COUNTIFS('Transactions'!$C$6:$C$505,A445,'Transactions'!$A$6:$A$505,"&gt;0")=0,"",IFERROR(MAXIFS('Transactions'!$A$6:$A$505,'Transactions'!$C$6:$C$505,A445),"")))</f>
        <v/>
      </c>
      <c r="V445" s="30">
        <f>IF(A445="","",IF(AND(B445="Active",OR(R445="Reorder",R445="Out of Stock")),COUNTIFS($B$6:B445,"Active",$R$6:R445,"Reorder")+COUNTIFS($B$6:B445,"Active",$R$6:R445,"Out of Stock"),""))</f>
        <v/>
      </c>
      <c r="W445" s="19">
        <f>IF(COUNTA(A445:O445)=0,"",IF(A445="","Missing Part ID",IF(COUNTIF($A$6:$A$505,A445)&gt;1,"Duplicate Part ID",IF(COUNTIF('Settings'!$F$4:$F$5,B445)=0,"Invalid Status",IF(C445="","Missing Part Name",IF(COUNTIF('Settings'!$G$4:$G$13,D445)=0,"Invalid Category",IF(COUNTIF('Settings'!$H$4:$H$9,E445)=0,"Invalid Unit",IF(L445="","Missing Unit Cost",IF(M445="","Missing Opening Quantity",IF(N445="","Missing Reorder Point",IF(O445="","Missing Target Stock",IF(O445&lt;N445,"Target Below Reorder Point",IF(P445&lt;0,"Negative On-Hand Quantity","OK")))))))))))))</f>
        <v/>
      </c>
    </row>
    <row r="446">
      <c r="A446" s="23" t="n"/>
      <c r="B446" s="23" t="n"/>
      <c r="C446" s="23" t="n"/>
      <c r="D446" s="23" t="n"/>
      <c r="E446" s="23" t="n"/>
      <c r="F446" s="23" t="n"/>
      <c r="G446" s="23" t="n"/>
      <c r="H446" s="23" t="n"/>
      <c r="I446" s="23" t="n"/>
      <c r="J446" s="23" t="n"/>
      <c r="K446" s="24" t="n"/>
      <c r="L446" s="44" t="n"/>
      <c r="M446" s="45" t="n"/>
      <c r="N446" s="45" t="n"/>
      <c r="O446" s="45" t="n"/>
      <c r="P446" s="46">
        <f>IF(A446="","",IFERROR(M446+SUMIFS('Transactions'!$L$6:$L$505,'Transactions'!$C$6:$C$505,A446),""))</f>
        <v/>
      </c>
      <c r="Q446" s="47">
        <f>IF(A446="","",IFERROR(P446*L446,0))</f>
        <v/>
      </c>
      <c r="R446" s="19">
        <f>IF(A446="","",IF(B446&lt;&gt;"Active","Inactive",IF(P446&lt;=0,"Out of Stock",IF(P446&lt;=N446,"Reorder","OK"))))</f>
        <v/>
      </c>
      <c r="S446" s="46">
        <f>IF(A446="","",IF(B446&lt;&gt;"Active",0,IF(P446&lt;=N446,MAX(O446-P446,0),0)))</f>
        <v/>
      </c>
      <c r="T446" s="47">
        <f>IF(A446="","",IFERROR(S446*L446,0))</f>
        <v/>
      </c>
      <c r="U446" s="48">
        <f>IF(A446="","",IF(COUNTIFS('Transactions'!$C$6:$C$505,A446,'Transactions'!$A$6:$A$505,"&gt;0")=0,"",IFERROR(MAXIFS('Transactions'!$A$6:$A$505,'Transactions'!$C$6:$C$505,A446),"")))</f>
        <v/>
      </c>
      <c r="V446" s="30">
        <f>IF(A446="","",IF(AND(B446="Active",OR(R446="Reorder",R446="Out of Stock")),COUNTIFS($B$6:B446,"Active",$R$6:R446,"Reorder")+COUNTIFS($B$6:B446,"Active",$R$6:R446,"Out of Stock"),""))</f>
        <v/>
      </c>
      <c r="W446" s="19">
        <f>IF(COUNTA(A446:O446)=0,"",IF(A446="","Missing Part ID",IF(COUNTIF($A$6:$A$505,A446)&gt;1,"Duplicate Part ID",IF(COUNTIF('Settings'!$F$4:$F$5,B446)=0,"Invalid Status",IF(C446="","Missing Part Name",IF(COUNTIF('Settings'!$G$4:$G$13,D446)=0,"Invalid Category",IF(COUNTIF('Settings'!$H$4:$H$9,E446)=0,"Invalid Unit",IF(L446="","Missing Unit Cost",IF(M446="","Missing Opening Quantity",IF(N446="","Missing Reorder Point",IF(O446="","Missing Target Stock",IF(O446&lt;N446,"Target Below Reorder Point",IF(P446&lt;0,"Negative On-Hand Quantity","OK")))))))))))))</f>
        <v/>
      </c>
    </row>
    <row r="447">
      <c r="A447" s="23" t="n"/>
      <c r="B447" s="23" t="n"/>
      <c r="C447" s="23" t="n"/>
      <c r="D447" s="23" t="n"/>
      <c r="E447" s="23" t="n"/>
      <c r="F447" s="23" t="n"/>
      <c r="G447" s="23" t="n"/>
      <c r="H447" s="23" t="n"/>
      <c r="I447" s="23" t="n"/>
      <c r="J447" s="23" t="n"/>
      <c r="K447" s="24" t="n"/>
      <c r="L447" s="44" t="n"/>
      <c r="M447" s="45" t="n"/>
      <c r="N447" s="45" t="n"/>
      <c r="O447" s="45" t="n"/>
      <c r="P447" s="46">
        <f>IF(A447="","",IFERROR(M447+SUMIFS('Transactions'!$L$6:$L$505,'Transactions'!$C$6:$C$505,A447),""))</f>
        <v/>
      </c>
      <c r="Q447" s="47">
        <f>IF(A447="","",IFERROR(P447*L447,0))</f>
        <v/>
      </c>
      <c r="R447" s="19">
        <f>IF(A447="","",IF(B447&lt;&gt;"Active","Inactive",IF(P447&lt;=0,"Out of Stock",IF(P447&lt;=N447,"Reorder","OK"))))</f>
        <v/>
      </c>
      <c r="S447" s="46">
        <f>IF(A447="","",IF(B447&lt;&gt;"Active",0,IF(P447&lt;=N447,MAX(O447-P447,0),0)))</f>
        <v/>
      </c>
      <c r="T447" s="47">
        <f>IF(A447="","",IFERROR(S447*L447,0))</f>
        <v/>
      </c>
      <c r="U447" s="48">
        <f>IF(A447="","",IF(COUNTIFS('Transactions'!$C$6:$C$505,A447,'Transactions'!$A$6:$A$505,"&gt;0")=0,"",IFERROR(MAXIFS('Transactions'!$A$6:$A$505,'Transactions'!$C$6:$C$505,A447),"")))</f>
        <v/>
      </c>
      <c r="V447" s="30">
        <f>IF(A447="","",IF(AND(B447="Active",OR(R447="Reorder",R447="Out of Stock")),COUNTIFS($B$6:B447,"Active",$R$6:R447,"Reorder")+COUNTIFS($B$6:B447,"Active",$R$6:R447,"Out of Stock"),""))</f>
        <v/>
      </c>
      <c r="W447" s="19">
        <f>IF(COUNTA(A447:O447)=0,"",IF(A447="","Missing Part ID",IF(COUNTIF($A$6:$A$505,A447)&gt;1,"Duplicate Part ID",IF(COUNTIF('Settings'!$F$4:$F$5,B447)=0,"Invalid Status",IF(C447="","Missing Part Name",IF(COUNTIF('Settings'!$G$4:$G$13,D447)=0,"Invalid Category",IF(COUNTIF('Settings'!$H$4:$H$9,E447)=0,"Invalid Unit",IF(L447="","Missing Unit Cost",IF(M447="","Missing Opening Quantity",IF(N447="","Missing Reorder Point",IF(O447="","Missing Target Stock",IF(O447&lt;N447,"Target Below Reorder Point",IF(P447&lt;0,"Negative On-Hand Quantity","OK")))))))))))))</f>
        <v/>
      </c>
    </row>
    <row r="448">
      <c r="A448" s="23" t="n"/>
      <c r="B448" s="23" t="n"/>
      <c r="C448" s="23" t="n"/>
      <c r="D448" s="23" t="n"/>
      <c r="E448" s="23" t="n"/>
      <c r="F448" s="23" t="n"/>
      <c r="G448" s="23" t="n"/>
      <c r="H448" s="23" t="n"/>
      <c r="I448" s="23" t="n"/>
      <c r="J448" s="23" t="n"/>
      <c r="K448" s="24" t="n"/>
      <c r="L448" s="44" t="n"/>
      <c r="M448" s="45" t="n"/>
      <c r="N448" s="45" t="n"/>
      <c r="O448" s="45" t="n"/>
      <c r="P448" s="46">
        <f>IF(A448="","",IFERROR(M448+SUMIFS('Transactions'!$L$6:$L$505,'Transactions'!$C$6:$C$505,A448),""))</f>
        <v/>
      </c>
      <c r="Q448" s="47">
        <f>IF(A448="","",IFERROR(P448*L448,0))</f>
        <v/>
      </c>
      <c r="R448" s="19">
        <f>IF(A448="","",IF(B448&lt;&gt;"Active","Inactive",IF(P448&lt;=0,"Out of Stock",IF(P448&lt;=N448,"Reorder","OK"))))</f>
        <v/>
      </c>
      <c r="S448" s="46">
        <f>IF(A448="","",IF(B448&lt;&gt;"Active",0,IF(P448&lt;=N448,MAX(O448-P448,0),0)))</f>
        <v/>
      </c>
      <c r="T448" s="47">
        <f>IF(A448="","",IFERROR(S448*L448,0))</f>
        <v/>
      </c>
      <c r="U448" s="48">
        <f>IF(A448="","",IF(COUNTIFS('Transactions'!$C$6:$C$505,A448,'Transactions'!$A$6:$A$505,"&gt;0")=0,"",IFERROR(MAXIFS('Transactions'!$A$6:$A$505,'Transactions'!$C$6:$C$505,A448),"")))</f>
        <v/>
      </c>
      <c r="V448" s="30">
        <f>IF(A448="","",IF(AND(B448="Active",OR(R448="Reorder",R448="Out of Stock")),COUNTIFS($B$6:B448,"Active",$R$6:R448,"Reorder")+COUNTIFS($B$6:B448,"Active",$R$6:R448,"Out of Stock"),""))</f>
        <v/>
      </c>
      <c r="W448" s="19">
        <f>IF(COUNTA(A448:O448)=0,"",IF(A448="","Missing Part ID",IF(COUNTIF($A$6:$A$505,A448)&gt;1,"Duplicate Part ID",IF(COUNTIF('Settings'!$F$4:$F$5,B448)=0,"Invalid Status",IF(C448="","Missing Part Name",IF(COUNTIF('Settings'!$G$4:$G$13,D448)=0,"Invalid Category",IF(COUNTIF('Settings'!$H$4:$H$9,E448)=0,"Invalid Unit",IF(L448="","Missing Unit Cost",IF(M448="","Missing Opening Quantity",IF(N448="","Missing Reorder Point",IF(O448="","Missing Target Stock",IF(O448&lt;N448,"Target Below Reorder Point",IF(P448&lt;0,"Negative On-Hand Quantity","OK")))))))))))))</f>
        <v/>
      </c>
    </row>
    <row r="449">
      <c r="A449" s="23" t="n"/>
      <c r="B449" s="23" t="n"/>
      <c r="C449" s="23" t="n"/>
      <c r="D449" s="23" t="n"/>
      <c r="E449" s="23" t="n"/>
      <c r="F449" s="23" t="n"/>
      <c r="G449" s="23" t="n"/>
      <c r="H449" s="23" t="n"/>
      <c r="I449" s="23" t="n"/>
      <c r="J449" s="23" t="n"/>
      <c r="K449" s="24" t="n"/>
      <c r="L449" s="44" t="n"/>
      <c r="M449" s="45" t="n"/>
      <c r="N449" s="45" t="n"/>
      <c r="O449" s="45" t="n"/>
      <c r="P449" s="46">
        <f>IF(A449="","",IFERROR(M449+SUMIFS('Transactions'!$L$6:$L$505,'Transactions'!$C$6:$C$505,A449),""))</f>
        <v/>
      </c>
      <c r="Q449" s="47">
        <f>IF(A449="","",IFERROR(P449*L449,0))</f>
        <v/>
      </c>
      <c r="R449" s="19">
        <f>IF(A449="","",IF(B449&lt;&gt;"Active","Inactive",IF(P449&lt;=0,"Out of Stock",IF(P449&lt;=N449,"Reorder","OK"))))</f>
        <v/>
      </c>
      <c r="S449" s="46">
        <f>IF(A449="","",IF(B449&lt;&gt;"Active",0,IF(P449&lt;=N449,MAX(O449-P449,0),0)))</f>
        <v/>
      </c>
      <c r="T449" s="47">
        <f>IF(A449="","",IFERROR(S449*L449,0))</f>
        <v/>
      </c>
      <c r="U449" s="48">
        <f>IF(A449="","",IF(COUNTIFS('Transactions'!$C$6:$C$505,A449,'Transactions'!$A$6:$A$505,"&gt;0")=0,"",IFERROR(MAXIFS('Transactions'!$A$6:$A$505,'Transactions'!$C$6:$C$505,A449),"")))</f>
        <v/>
      </c>
      <c r="V449" s="30">
        <f>IF(A449="","",IF(AND(B449="Active",OR(R449="Reorder",R449="Out of Stock")),COUNTIFS($B$6:B449,"Active",$R$6:R449,"Reorder")+COUNTIFS($B$6:B449,"Active",$R$6:R449,"Out of Stock"),""))</f>
        <v/>
      </c>
      <c r="W449" s="19">
        <f>IF(COUNTA(A449:O449)=0,"",IF(A449="","Missing Part ID",IF(COUNTIF($A$6:$A$505,A449)&gt;1,"Duplicate Part ID",IF(COUNTIF('Settings'!$F$4:$F$5,B449)=0,"Invalid Status",IF(C449="","Missing Part Name",IF(COUNTIF('Settings'!$G$4:$G$13,D449)=0,"Invalid Category",IF(COUNTIF('Settings'!$H$4:$H$9,E449)=0,"Invalid Unit",IF(L449="","Missing Unit Cost",IF(M449="","Missing Opening Quantity",IF(N449="","Missing Reorder Point",IF(O449="","Missing Target Stock",IF(O449&lt;N449,"Target Below Reorder Point",IF(P449&lt;0,"Negative On-Hand Quantity","OK")))))))))))))</f>
        <v/>
      </c>
    </row>
    <row r="450">
      <c r="A450" s="23" t="n"/>
      <c r="B450" s="23" t="n"/>
      <c r="C450" s="23" t="n"/>
      <c r="D450" s="23" t="n"/>
      <c r="E450" s="23" t="n"/>
      <c r="F450" s="23" t="n"/>
      <c r="G450" s="23" t="n"/>
      <c r="H450" s="23" t="n"/>
      <c r="I450" s="23" t="n"/>
      <c r="J450" s="23" t="n"/>
      <c r="K450" s="24" t="n"/>
      <c r="L450" s="44" t="n"/>
      <c r="M450" s="45" t="n"/>
      <c r="N450" s="45" t="n"/>
      <c r="O450" s="45" t="n"/>
      <c r="P450" s="46">
        <f>IF(A450="","",IFERROR(M450+SUMIFS('Transactions'!$L$6:$L$505,'Transactions'!$C$6:$C$505,A450),""))</f>
        <v/>
      </c>
      <c r="Q450" s="47">
        <f>IF(A450="","",IFERROR(P450*L450,0))</f>
        <v/>
      </c>
      <c r="R450" s="19">
        <f>IF(A450="","",IF(B450&lt;&gt;"Active","Inactive",IF(P450&lt;=0,"Out of Stock",IF(P450&lt;=N450,"Reorder","OK"))))</f>
        <v/>
      </c>
      <c r="S450" s="46">
        <f>IF(A450="","",IF(B450&lt;&gt;"Active",0,IF(P450&lt;=N450,MAX(O450-P450,0),0)))</f>
        <v/>
      </c>
      <c r="T450" s="47">
        <f>IF(A450="","",IFERROR(S450*L450,0))</f>
        <v/>
      </c>
      <c r="U450" s="48">
        <f>IF(A450="","",IF(COUNTIFS('Transactions'!$C$6:$C$505,A450,'Transactions'!$A$6:$A$505,"&gt;0")=0,"",IFERROR(MAXIFS('Transactions'!$A$6:$A$505,'Transactions'!$C$6:$C$505,A450),"")))</f>
        <v/>
      </c>
      <c r="V450" s="30">
        <f>IF(A450="","",IF(AND(B450="Active",OR(R450="Reorder",R450="Out of Stock")),COUNTIFS($B$6:B450,"Active",$R$6:R450,"Reorder")+COUNTIFS($B$6:B450,"Active",$R$6:R450,"Out of Stock"),""))</f>
        <v/>
      </c>
      <c r="W450" s="19">
        <f>IF(COUNTA(A450:O450)=0,"",IF(A450="","Missing Part ID",IF(COUNTIF($A$6:$A$505,A450)&gt;1,"Duplicate Part ID",IF(COUNTIF('Settings'!$F$4:$F$5,B450)=0,"Invalid Status",IF(C450="","Missing Part Name",IF(COUNTIF('Settings'!$G$4:$G$13,D450)=0,"Invalid Category",IF(COUNTIF('Settings'!$H$4:$H$9,E450)=0,"Invalid Unit",IF(L450="","Missing Unit Cost",IF(M450="","Missing Opening Quantity",IF(N450="","Missing Reorder Point",IF(O450="","Missing Target Stock",IF(O450&lt;N450,"Target Below Reorder Point",IF(P450&lt;0,"Negative On-Hand Quantity","OK")))))))))))))</f>
        <v/>
      </c>
    </row>
    <row r="451">
      <c r="A451" s="23" t="n"/>
      <c r="B451" s="23" t="n"/>
      <c r="C451" s="23" t="n"/>
      <c r="D451" s="23" t="n"/>
      <c r="E451" s="23" t="n"/>
      <c r="F451" s="23" t="n"/>
      <c r="G451" s="23" t="n"/>
      <c r="H451" s="23" t="n"/>
      <c r="I451" s="23" t="n"/>
      <c r="J451" s="23" t="n"/>
      <c r="K451" s="24" t="n"/>
      <c r="L451" s="44" t="n"/>
      <c r="M451" s="45" t="n"/>
      <c r="N451" s="45" t="n"/>
      <c r="O451" s="45" t="n"/>
      <c r="P451" s="46">
        <f>IF(A451="","",IFERROR(M451+SUMIFS('Transactions'!$L$6:$L$505,'Transactions'!$C$6:$C$505,A451),""))</f>
        <v/>
      </c>
      <c r="Q451" s="47">
        <f>IF(A451="","",IFERROR(P451*L451,0))</f>
        <v/>
      </c>
      <c r="R451" s="19">
        <f>IF(A451="","",IF(B451&lt;&gt;"Active","Inactive",IF(P451&lt;=0,"Out of Stock",IF(P451&lt;=N451,"Reorder","OK"))))</f>
        <v/>
      </c>
      <c r="S451" s="46">
        <f>IF(A451="","",IF(B451&lt;&gt;"Active",0,IF(P451&lt;=N451,MAX(O451-P451,0),0)))</f>
        <v/>
      </c>
      <c r="T451" s="47">
        <f>IF(A451="","",IFERROR(S451*L451,0))</f>
        <v/>
      </c>
      <c r="U451" s="48">
        <f>IF(A451="","",IF(COUNTIFS('Transactions'!$C$6:$C$505,A451,'Transactions'!$A$6:$A$505,"&gt;0")=0,"",IFERROR(MAXIFS('Transactions'!$A$6:$A$505,'Transactions'!$C$6:$C$505,A451),"")))</f>
        <v/>
      </c>
      <c r="V451" s="30">
        <f>IF(A451="","",IF(AND(B451="Active",OR(R451="Reorder",R451="Out of Stock")),COUNTIFS($B$6:B451,"Active",$R$6:R451,"Reorder")+COUNTIFS($B$6:B451,"Active",$R$6:R451,"Out of Stock"),""))</f>
        <v/>
      </c>
      <c r="W451" s="19">
        <f>IF(COUNTA(A451:O451)=0,"",IF(A451="","Missing Part ID",IF(COUNTIF($A$6:$A$505,A451)&gt;1,"Duplicate Part ID",IF(COUNTIF('Settings'!$F$4:$F$5,B451)=0,"Invalid Status",IF(C451="","Missing Part Name",IF(COUNTIF('Settings'!$G$4:$G$13,D451)=0,"Invalid Category",IF(COUNTIF('Settings'!$H$4:$H$9,E451)=0,"Invalid Unit",IF(L451="","Missing Unit Cost",IF(M451="","Missing Opening Quantity",IF(N451="","Missing Reorder Point",IF(O451="","Missing Target Stock",IF(O451&lt;N451,"Target Below Reorder Point",IF(P451&lt;0,"Negative On-Hand Quantity","OK")))))))))))))</f>
        <v/>
      </c>
    </row>
    <row r="452">
      <c r="A452" s="23" t="n"/>
      <c r="B452" s="23" t="n"/>
      <c r="C452" s="23" t="n"/>
      <c r="D452" s="23" t="n"/>
      <c r="E452" s="23" t="n"/>
      <c r="F452" s="23" t="n"/>
      <c r="G452" s="23" t="n"/>
      <c r="H452" s="23" t="n"/>
      <c r="I452" s="23" t="n"/>
      <c r="J452" s="23" t="n"/>
      <c r="K452" s="24" t="n"/>
      <c r="L452" s="44" t="n"/>
      <c r="M452" s="45" t="n"/>
      <c r="N452" s="45" t="n"/>
      <c r="O452" s="45" t="n"/>
      <c r="P452" s="46">
        <f>IF(A452="","",IFERROR(M452+SUMIFS('Transactions'!$L$6:$L$505,'Transactions'!$C$6:$C$505,A452),""))</f>
        <v/>
      </c>
      <c r="Q452" s="47">
        <f>IF(A452="","",IFERROR(P452*L452,0))</f>
        <v/>
      </c>
      <c r="R452" s="19">
        <f>IF(A452="","",IF(B452&lt;&gt;"Active","Inactive",IF(P452&lt;=0,"Out of Stock",IF(P452&lt;=N452,"Reorder","OK"))))</f>
        <v/>
      </c>
      <c r="S452" s="46">
        <f>IF(A452="","",IF(B452&lt;&gt;"Active",0,IF(P452&lt;=N452,MAX(O452-P452,0),0)))</f>
        <v/>
      </c>
      <c r="T452" s="47">
        <f>IF(A452="","",IFERROR(S452*L452,0))</f>
        <v/>
      </c>
      <c r="U452" s="48">
        <f>IF(A452="","",IF(COUNTIFS('Transactions'!$C$6:$C$505,A452,'Transactions'!$A$6:$A$505,"&gt;0")=0,"",IFERROR(MAXIFS('Transactions'!$A$6:$A$505,'Transactions'!$C$6:$C$505,A452),"")))</f>
        <v/>
      </c>
      <c r="V452" s="30">
        <f>IF(A452="","",IF(AND(B452="Active",OR(R452="Reorder",R452="Out of Stock")),COUNTIFS($B$6:B452,"Active",$R$6:R452,"Reorder")+COUNTIFS($B$6:B452,"Active",$R$6:R452,"Out of Stock"),""))</f>
        <v/>
      </c>
      <c r="W452" s="19">
        <f>IF(COUNTA(A452:O452)=0,"",IF(A452="","Missing Part ID",IF(COUNTIF($A$6:$A$505,A452)&gt;1,"Duplicate Part ID",IF(COUNTIF('Settings'!$F$4:$F$5,B452)=0,"Invalid Status",IF(C452="","Missing Part Name",IF(COUNTIF('Settings'!$G$4:$G$13,D452)=0,"Invalid Category",IF(COUNTIF('Settings'!$H$4:$H$9,E452)=0,"Invalid Unit",IF(L452="","Missing Unit Cost",IF(M452="","Missing Opening Quantity",IF(N452="","Missing Reorder Point",IF(O452="","Missing Target Stock",IF(O452&lt;N452,"Target Below Reorder Point",IF(P452&lt;0,"Negative On-Hand Quantity","OK")))))))))))))</f>
        <v/>
      </c>
    </row>
    <row r="453">
      <c r="A453" s="23" t="n"/>
      <c r="B453" s="23" t="n"/>
      <c r="C453" s="23" t="n"/>
      <c r="D453" s="23" t="n"/>
      <c r="E453" s="23" t="n"/>
      <c r="F453" s="23" t="n"/>
      <c r="G453" s="23" t="n"/>
      <c r="H453" s="23" t="n"/>
      <c r="I453" s="23" t="n"/>
      <c r="J453" s="23" t="n"/>
      <c r="K453" s="24" t="n"/>
      <c r="L453" s="44" t="n"/>
      <c r="M453" s="45" t="n"/>
      <c r="N453" s="45" t="n"/>
      <c r="O453" s="45" t="n"/>
      <c r="P453" s="46">
        <f>IF(A453="","",IFERROR(M453+SUMIFS('Transactions'!$L$6:$L$505,'Transactions'!$C$6:$C$505,A453),""))</f>
        <v/>
      </c>
      <c r="Q453" s="47">
        <f>IF(A453="","",IFERROR(P453*L453,0))</f>
        <v/>
      </c>
      <c r="R453" s="19">
        <f>IF(A453="","",IF(B453&lt;&gt;"Active","Inactive",IF(P453&lt;=0,"Out of Stock",IF(P453&lt;=N453,"Reorder","OK"))))</f>
        <v/>
      </c>
      <c r="S453" s="46">
        <f>IF(A453="","",IF(B453&lt;&gt;"Active",0,IF(P453&lt;=N453,MAX(O453-P453,0),0)))</f>
        <v/>
      </c>
      <c r="T453" s="47">
        <f>IF(A453="","",IFERROR(S453*L453,0))</f>
        <v/>
      </c>
      <c r="U453" s="48">
        <f>IF(A453="","",IF(COUNTIFS('Transactions'!$C$6:$C$505,A453,'Transactions'!$A$6:$A$505,"&gt;0")=0,"",IFERROR(MAXIFS('Transactions'!$A$6:$A$505,'Transactions'!$C$6:$C$505,A453),"")))</f>
        <v/>
      </c>
      <c r="V453" s="30">
        <f>IF(A453="","",IF(AND(B453="Active",OR(R453="Reorder",R453="Out of Stock")),COUNTIFS($B$6:B453,"Active",$R$6:R453,"Reorder")+COUNTIFS($B$6:B453,"Active",$R$6:R453,"Out of Stock"),""))</f>
        <v/>
      </c>
      <c r="W453" s="19">
        <f>IF(COUNTA(A453:O453)=0,"",IF(A453="","Missing Part ID",IF(COUNTIF($A$6:$A$505,A453)&gt;1,"Duplicate Part ID",IF(COUNTIF('Settings'!$F$4:$F$5,B453)=0,"Invalid Status",IF(C453="","Missing Part Name",IF(COUNTIF('Settings'!$G$4:$G$13,D453)=0,"Invalid Category",IF(COUNTIF('Settings'!$H$4:$H$9,E453)=0,"Invalid Unit",IF(L453="","Missing Unit Cost",IF(M453="","Missing Opening Quantity",IF(N453="","Missing Reorder Point",IF(O453="","Missing Target Stock",IF(O453&lt;N453,"Target Below Reorder Point",IF(P453&lt;0,"Negative On-Hand Quantity","OK")))))))))))))</f>
        <v/>
      </c>
    </row>
    <row r="454">
      <c r="A454" s="23" t="n"/>
      <c r="B454" s="23" t="n"/>
      <c r="C454" s="23" t="n"/>
      <c r="D454" s="23" t="n"/>
      <c r="E454" s="23" t="n"/>
      <c r="F454" s="23" t="n"/>
      <c r="G454" s="23" t="n"/>
      <c r="H454" s="23" t="n"/>
      <c r="I454" s="23" t="n"/>
      <c r="J454" s="23" t="n"/>
      <c r="K454" s="24" t="n"/>
      <c r="L454" s="44" t="n"/>
      <c r="M454" s="45" t="n"/>
      <c r="N454" s="45" t="n"/>
      <c r="O454" s="45" t="n"/>
      <c r="P454" s="46">
        <f>IF(A454="","",IFERROR(M454+SUMIFS('Transactions'!$L$6:$L$505,'Transactions'!$C$6:$C$505,A454),""))</f>
        <v/>
      </c>
      <c r="Q454" s="47">
        <f>IF(A454="","",IFERROR(P454*L454,0))</f>
        <v/>
      </c>
      <c r="R454" s="19">
        <f>IF(A454="","",IF(B454&lt;&gt;"Active","Inactive",IF(P454&lt;=0,"Out of Stock",IF(P454&lt;=N454,"Reorder","OK"))))</f>
        <v/>
      </c>
      <c r="S454" s="46">
        <f>IF(A454="","",IF(B454&lt;&gt;"Active",0,IF(P454&lt;=N454,MAX(O454-P454,0),0)))</f>
        <v/>
      </c>
      <c r="T454" s="47">
        <f>IF(A454="","",IFERROR(S454*L454,0))</f>
        <v/>
      </c>
      <c r="U454" s="48">
        <f>IF(A454="","",IF(COUNTIFS('Transactions'!$C$6:$C$505,A454,'Transactions'!$A$6:$A$505,"&gt;0")=0,"",IFERROR(MAXIFS('Transactions'!$A$6:$A$505,'Transactions'!$C$6:$C$505,A454),"")))</f>
        <v/>
      </c>
      <c r="V454" s="30">
        <f>IF(A454="","",IF(AND(B454="Active",OR(R454="Reorder",R454="Out of Stock")),COUNTIFS($B$6:B454,"Active",$R$6:R454,"Reorder")+COUNTIFS($B$6:B454,"Active",$R$6:R454,"Out of Stock"),""))</f>
        <v/>
      </c>
      <c r="W454" s="19">
        <f>IF(COUNTA(A454:O454)=0,"",IF(A454="","Missing Part ID",IF(COUNTIF($A$6:$A$505,A454)&gt;1,"Duplicate Part ID",IF(COUNTIF('Settings'!$F$4:$F$5,B454)=0,"Invalid Status",IF(C454="","Missing Part Name",IF(COUNTIF('Settings'!$G$4:$G$13,D454)=0,"Invalid Category",IF(COUNTIF('Settings'!$H$4:$H$9,E454)=0,"Invalid Unit",IF(L454="","Missing Unit Cost",IF(M454="","Missing Opening Quantity",IF(N454="","Missing Reorder Point",IF(O454="","Missing Target Stock",IF(O454&lt;N454,"Target Below Reorder Point",IF(P454&lt;0,"Negative On-Hand Quantity","OK")))))))))))))</f>
        <v/>
      </c>
    </row>
    <row r="455">
      <c r="A455" s="23" t="n"/>
      <c r="B455" s="23" t="n"/>
      <c r="C455" s="23" t="n"/>
      <c r="D455" s="23" t="n"/>
      <c r="E455" s="23" t="n"/>
      <c r="F455" s="23" t="n"/>
      <c r="G455" s="23" t="n"/>
      <c r="H455" s="23" t="n"/>
      <c r="I455" s="23" t="n"/>
      <c r="J455" s="23" t="n"/>
      <c r="K455" s="24" t="n"/>
      <c r="L455" s="44" t="n"/>
      <c r="M455" s="45" t="n"/>
      <c r="N455" s="45" t="n"/>
      <c r="O455" s="45" t="n"/>
      <c r="P455" s="46">
        <f>IF(A455="","",IFERROR(M455+SUMIFS('Transactions'!$L$6:$L$505,'Transactions'!$C$6:$C$505,A455),""))</f>
        <v/>
      </c>
      <c r="Q455" s="47">
        <f>IF(A455="","",IFERROR(P455*L455,0))</f>
        <v/>
      </c>
      <c r="R455" s="19">
        <f>IF(A455="","",IF(B455&lt;&gt;"Active","Inactive",IF(P455&lt;=0,"Out of Stock",IF(P455&lt;=N455,"Reorder","OK"))))</f>
        <v/>
      </c>
      <c r="S455" s="46">
        <f>IF(A455="","",IF(B455&lt;&gt;"Active",0,IF(P455&lt;=N455,MAX(O455-P455,0),0)))</f>
        <v/>
      </c>
      <c r="T455" s="47">
        <f>IF(A455="","",IFERROR(S455*L455,0))</f>
        <v/>
      </c>
      <c r="U455" s="48">
        <f>IF(A455="","",IF(COUNTIFS('Transactions'!$C$6:$C$505,A455,'Transactions'!$A$6:$A$505,"&gt;0")=0,"",IFERROR(MAXIFS('Transactions'!$A$6:$A$505,'Transactions'!$C$6:$C$505,A455),"")))</f>
        <v/>
      </c>
      <c r="V455" s="30">
        <f>IF(A455="","",IF(AND(B455="Active",OR(R455="Reorder",R455="Out of Stock")),COUNTIFS($B$6:B455,"Active",$R$6:R455,"Reorder")+COUNTIFS($B$6:B455,"Active",$R$6:R455,"Out of Stock"),""))</f>
        <v/>
      </c>
      <c r="W455" s="19">
        <f>IF(COUNTA(A455:O455)=0,"",IF(A455="","Missing Part ID",IF(COUNTIF($A$6:$A$505,A455)&gt;1,"Duplicate Part ID",IF(COUNTIF('Settings'!$F$4:$F$5,B455)=0,"Invalid Status",IF(C455="","Missing Part Name",IF(COUNTIF('Settings'!$G$4:$G$13,D455)=0,"Invalid Category",IF(COUNTIF('Settings'!$H$4:$H$9,E455)=0,"Invalid Unit",IF(L455="","Missing Unit Cost",IF(M455="","Missing Opening Quantity",IF(N455="","Missing Reorder Point",IF(O455="","Missing Target Stock",IF(O455&lt;N455,"Target Below Reorder Point",IF(P455&lt;0,"Negative On-Hand Quantity","OK")))))))))))))</f>
        <v/>
      </c>
    </row>
    <row r="456">
      <c r="A456" s="23" t="n"/>
      <c r="B456" s="23" t="n"/>
      <c r="C456" s="23" t="n"/>
      <c r="D456" s="23" t="n"/>
      <c r="E456" s="23" t="n"/>
      <c r="F456" s="23" t="n"/>
      <c r="G456" s="23" t="n"/>
      <c r="H456" s="23" t="n"/>
      <c r="I456" s="23" t="n"/>
      <c r="J456" s="23" t="n"/>
      <c r="K456" s="24" t="n"/>
      <c r="L456" s="44" t="n"/>
      <c r="M456" s="45" t="n"/>
      <c r="N456" s="45" t="n"/>
      <c r="O456" s="45" t="n"/>
      <c r="P456" s="46">
        <f>IF(A456="","",IFERROR(M456+SUMIFS('Transactions'!$L$6:$L$505,'Transactions'!$C$6:$C$505,A456),""))</f>
        <v/>
      </c>
      <c r="Q456" s="47">
        <f>IF(A456="","",IFERROR(P456*L456,0))</f>
        <v/>
      </c>
      <c r="R456" s="19">
        <f>IF(A456="","",IF(B456&lt;&gt;"Active","Inactive",IF(P456&lt;=0,"Out of Stock",IF(P456&lt;=N456,"Reorder","OK"))))</f>
        <v/>
      </c>
      <c r="S456" s="46">
        <f>IF(A456="","",IF(B456&lt;&gt;"Active",0,IF(P456&lt;=N456,MAX(O456-P456,0),0)))</f>
        <v/>
      </c>
      <c r="T456" s="47">
        <f>IF(A456="","",IFERROR(S456*L456,0))</f>
        <v/>
      </c>
      <c r="U456" s="48">
        <f>IF(A456="","",IF(COUNTIFS('Transactions'!$C$6:$C$505,A456,'Transactions'!$A$6:$A$505,"&gt;0")=0,"",IFERROR(MAXIFS('Transactions'!$A$6:$A$505,'Transactions'!$C$6:$C$505,A456),"")))</f>
        <v/>
      </c>
      <c r="V456" s="30">
        <f>IF(A456="","",IF(AND(B456="Active",OR(R456="Reorder",R456="Out of Stock")),COUNTIFS($B$6:B456,"Active",$R$6:R456,"Reorder")+COUNTIFS($B$6:B456,"Active",$R$6:R456,"Out of Stock"),""))</f>
        <v/>
      </c>
      <c r="W456" s="19">
        <f>IF(COUNTA(A456:O456)=0,"",IF(A456="","Missing Part ID",IF(COUNTIF($A$6:$A$505,A456)&gt;1,"Duplicate Part ID",IF(COUNTIF('Settings'!$F$4:$F$5,B456)=0,"Invalid Status",IF(C456="","Missing Part Name",IF(COUNTIF('Settings'!$G$4:$G$13,D456)=0,"Invalid Category",IF(COUNTIF('Settings'!$H$4:$H$9,E456)=0,"Invalid Unit",IF(L456="","Missing Unit Cost",IF(M456="","Missing Opening Quantity",IF(N456="","Missing Reorder Point",IF(O456="","Missing Target Stock",IF(O456&lt;N456,"Target Below Reorder Point",IF(P456&lt;0,"Negative On-Hand Quantity","OK")))))))))))))</f>
        <v/>
      </c>
    </row>
    <row r="457">
      <c r="A457" s="23" t="n"/>
      <c r="B457" s="23" t="n"/>
      <c r="C457" s="23" t="n"/>
      <c r="D457" s="23" t="n"/>
      <c r="E457" s="23" t="n"/>
      <c r="F457" s="23" t="n"/>
      <c r="G457" s="23" t="n"/>
      <c r="H457" s="23" t="n"/>
      <c r="I457" s="23" t="n"/>
      <c r="J457" s="23" t="n"/>
      <c r="K457" s="24" t="n"/>
      <c r="L457" s="44" t="n"/>
      <c r="M457" s="45" t="n"/>
      <c r="N457" s="45" t="n"/>
      <c r="O457" s="45" t="n"/>
      <c r="P457" s="46">
        <f>IF(A457="","",IFERROR(M457+SUMIFS('Transactions'!$L$6:$L$505,'Transactions'!$C$6:$C$505,A457),""))</f>
        <v/>
      </c>
      <c r="Q457" s="47">
        <f>IF(A457="","",IFERROR(P457*L457,0))</f>
        <v/>
      </c>
      <c r="R457" s="19">
        <f>IF(A457="","",IF(B457&lt;&gt;"Active","Inactive",IF(P457&lt;=0,"Out of Stock",IF(P457&lt;=N457,"Reorder","OK"))))</f>
        <v/>
      </c>
      <c r="S457" s="46">
        <f>IF(A457="","",IF(B457&lt;&gt;"Active",0,IF(P457&lt;=N457,MAX(O457-P457,0),0)))</f>
        <v/>
      </c>
      <c r="T457" s="47">
        <f>IF(A457="","",IFERROR(S457*L457,0))</f>
        <v/>
      </c>
      <c r="U457" s="48">
        <f>IF(A457="","",IF(COUNTIFS('Transactions'!$C$6:$C$505,A457,'Transactions'!$A$6:$A$505,"&gt;0")=0,"",IFERROR(MAXIFS('Transactions'!$A$6:$A$505,'Transactions'!$C$6:$C$505,A457),"")))</f>
        <v/>
      </c>
      <c r="V457" s="30">
        <f>IF(A457="","",IF(AND(B457="Active",OR(R457="Reorder",R457="Out of Stock")),COUNTIFS($B$6:B457,"Active",$R$6:R457,"Reorder")+COUNTIFS($B$6:B457,"Active",$R$6:R457,"Out of Stock"),""))</f>
        <v/>
      </c>
      <c r="W457" s="19">
        <f>IF(COUNTA(A457:O457)=0,"",IF(A457="","Missing Part ID",IF(COUNTIF($A$6:$A$505,A457)&gt;1,"Duplicate Part ID",IF(COUNTIF('Settings'!$F$4:$F$5,B457)=0,"Invalid Status",IF(C457="","Missing Part Name",IF(COUNTIF('Settings'!$G$4:$G$13,D457)=0,"Invalid Category",IF(COUNTIF('Settings'!$H$4:$H$9,E457)=0,"Invalid Unit",IF(L457="","Missing Unit Cost",IF(M457="","Missing Opening Quantity",IF(N457="","Missing Reorder Point",IF(O457="","Missing Target Stock",IF(O457&lt;N457,"Target Below Reorder Point",IF(P457&lt;0,"Negative On-Hand Quantity","OK")))))))))))))</f>
        <v/>
      </c>
    </row>
    <row r="458">
      <c r="A458" s="23" t="n"/>
      <c r="B458" s="23" t="n"/>
      <c r="C458" s="23" t="n"/>
      <c r="D458" s="23" t="n"/>
      <c r="E458" s="23" t="n"/>
      <c r="F458" s="23" t="n"/>
      <c r="G458" s="23" t="n"/>
      <c r="H458" s="23" t="n"/>
      <c r="I458" s="23" t="n"/>
      <c r="J458" s="23" t="n"/>
      <c r="K458" s="24" t="n"/>
      <c r="L458" s="44" t="n"/>
      <c r="M458" s="45" t="n"/>
      <c r="N458" s="45" t="n"/>
      <c r="O458" s="45" t="n"/>
      <c r="P458" s="46">
        <f>IF(A458="","",IFERROR(M458+SUMIFS('Transactions'!$L$6:$L$505,'Transactions'!$C$6:$C$505,A458),""))</f>
        <v/>
      </c>
      <c r="Q458" s="47">
        <f>IF(A458="","",IFERROR(P458*L458,0))</f>
        <v/>
      </c>
      <c r="R458" s="19">
        <f>IF(A458="","",IF(B458&lt;&gt;"Active","Inactive",IF(P458&lt;=0,"Out of Stock",IF(P458&lt;=N458,"Reorder","OK"))))</f>
        <v/>
      </c>
      <c r="S458" s="46">
        <f>IF(A458="","",IF(B458&lt;&gt;"Active",0,IF(P458&lt;=N458,MAX(O458-P458,0),0)))</f>
        <v/>
      </c>
      <c r="T458" s="47">
        <f>IF(A458="","",IFERROR(S458*L458,0))</f>
        <v/>
      </c>
      <c r="U458" s="48">
        <f>IF(A458="","",IF(COUNTIFS('Transactions'!$C$6:$C$505,A458,'Transactions'!$A$6:$A$505,"&gt;0")=0,"",IFERROR(MAXIFS('Transactions'!$A$6:$A$505,'Transactions'!$C$6:$C$505,A458),"")))</f>
        <v/>
      </c>
      <c r="V458" s="30">
        <f>IF(A458="","",IF(AND(B458="Active",OR(R458="Reorder",R458="Out of Stock")),COUNTIFS($B$6:B458,"Active",$R$6:R458,"Reorder")+COUNTIFS($B$6:B458,"Active",$R$6:R458,"Out of Stock"),""))</f>
        <v/>
      </c>
      <c r="W458" s="19">
        <f>IF(COUNTA(A458:O458)=0,"",IF(A458="","Missing Part ID",IF(COUNTIF($A$6:$A$505,A458)&gt;1,"Duplicate Part ID",IF(COUNTIF('Settings'!$F$4:$F$5,B458)=0,"Invalid Status",IF(C458="","Missing Part Name",IF(COUNTIF('Settings'!$G$4:$G$13,D458)=0,"Invalid Category",IF(COUNTIF('Settings'!$H$4:$H$9,E458)=0,"Invalid Unit",IF(L458="","Missing Unit Cost",IF(M458="","Missing Opening Quantity",IF(N458="","Missing Reorder Point",IF(O458="","Missing Target Stock",IF(O458&lt;N458,"Target Below Reorder Point",IF(P458&lt;0,"Negative On-Hand Quantity","OK")))))))))))))</f>
        <v/>
      </c>
    </row>
    <row r="459">
      <c r="A459" s="23" t="n"/>
      <c r="B459" s="23" t="n"/>
      <c r="C459" s="23" t="n"/>
      <c r="D459" s="23" t="n"/>
      <c r="E459" s="23" t="n"/>
      <c r="F459" s="23" t="n"/>
      <c r="G459" s="23" t="n"/>
      <c r="H459" s="23" t="n"/>
      <c r="I459" s="23" t="n"/>
      <c r="J459" s="23" t="n"/>
      <c r="K459" s="24" t="n"/>
      <c r="L459" s="44" t="n"/>
      <c r="M459" s="45" t="n"/>
      <c r="N459" s="45" t="n"/>
      <c r="O459" s="45" t="n"/>
      <c r="P459" s="46">
        <f>IF(A459="","",IFERROR(M459+SUMIFS('Transactions'!$L$6:$L$505,'Transactions'!$C$6:$C$505,A459),""))</f>
        <v/>
      </c>
      <c r="Q459" s="47">
        <f>IF(A459="","",IFERROR(P459*L459,0))</f>
        <v/>
      </c>
      <c r="R459" s="19">
        <f>IF(A459="","",IF(B459&lt;&gt;"Active","Inactive",IF(P459&lt;=0,"Out of Stock",IF(P459&lt;=N459,"Reorder","OK"))))</f>
        <v/>
      </c>
      <c r="S459" s="46">
        <f>IF(A459="","",IF(B459&lt;&gt;"Active",0,IF(P459&lt;=N459,MAX(O459-P459,0),0)))</f>
        <v/>
      </c>
      <c r="T459" s="47">
        <f>IF(A459="","",IFERROR(S459*L459,0))</f>
        <v/>
      </c>
      <c r="U459" s="48">
        <f>IF(A459="","",IF(COUNTIFS('Transactions'!$C$6:$C$505,A459,'Transactions'!$A$6:$A$505,"&gt;0")=0,"",IFERROR(MAXIFS('Transactions'!$A$6:$A$505,'Transactions'!$C$6:$C$505,A459),"")))</f>
        <v/>
      </c>
      <c r="V459" s="30">
        <f>IF(A459="","",IF(AND(B459="Active",OR(R459="Reorder",R459="Out of Stock")),COUNTIFS($B$6:B459,"Active",$R$6:R459,"Reorder")+COUNTIFS($B$6:B459,"Active",$R$6:R459,"Out of Stock"),""))</f>
        <v/>
      </c>
      <c r="W459" s="19">
        <f>IF(COUNTA(A459:O459)=0,"",IF(A459="","Missing Part ID",IF(COUNTIF($A$6:$A$505,A459)&gt;1,"Duplicate Part ID",IF(COUNTIF('Settings'!$F$4:$F$5,B459)=0,"Invalid Status",IF(C459="","Missing Part Name",IF(COUNTIF('Settings'!$G$4:$G$13,D459)=0,"Invalid Category",IF(COUNTIF('Settings'!$H$4:$H$9,E459)=0,"Invalid Unit",IF(L459="","Missing Unit Cost",IF(M459="","Missing Opening Quantity",IF(N459="","Missing Reorder Point",IF(O459="","Missing Target Stock",IF(O459&lt;N459,"Target Below Reorder Point",IF(P459&lt;0,"Negative On-Hand Quantity","OK")))))))))))))</f>
        <v/>
      </c>
    </row>
    <row r="460">
      <c r="A460" s="23" t="n"/>
      <c r="B460" s="23" t="n"/>
      <c r="C460" s="23" t="n"/>
      <c r="D460" s="23" t="n"/>
      <c r="E460" s="23" t="n"/>
      <c r="F460" s="23" t="n"/>
      <c r="G460" s="23" t="n"/>
      <c r="H460" s="23" t="n"/>
      <c r="I460" s="23" t="n"/>
      <c r="J460" s="23" t="n"/>
      <c r="K460" s="24" t="n"/>
      <c r="L460" s="44" t="n"/>
      <c r="M460" s="45" t="n"/>
      <c r="N460" s="45" t="n"/>
      <c r="O460" s="45" t="n"/>
      <c r="P460" s="46">
        <f>IF(A460="","",IFERROR(M460+SUMIFS('Transactions'!$L$6:$L$505,'Transactions'!$C$6:$C$505,A460),""))</f>
        <v/>
      </c>
      <c r="Q460" s="47">
        <f>IF(A460="","",IFERROR(P460*L460,0))</f>
        <v/>
      </c>
      <c r="R460" s="19">
        <f>IF(A460="","",IF(B460&lt;&gt;"Active","Inactive",IF(P460&lt;=0,"Out of Stock",IF(P460&lt;=N460,"Reorder","OK"))))</f>
        <v/>
      </c>
      <c r="S460" s="46">
        <f>IF(A460="","",IF(B460&lt;&gt;"Active",0,IF(P460&lt;=N460,MAX(O460-P460,0),0)))</f>
        <v/>
      </c>
      <c r="T460" s="47">
        <f>IF(A460="","",IFERROR(S460*L460,0))</f>
        <v/>
      </c>
      <c r="U460" s="48">
        <f>IF(A460="","",IF(COUNTIFS('Transactions'!$C$6:$C$505,A460,'Transactions'!$A$6:$A$505,"&gt;0")=0,"",IFERROR(MAXIFS('Transactions'!$A$6:$A$505,'Transactions'!$C$6:$C$505,A460),"")))</f>
        <v/>
      </c>
      <c r="V460" s="30">
        <f>IF(A460="","",IF(AND(B460="Active",OR(R460="Reorder",R460="Out of Stock")),COUNTIFS($B$6:B460,"Active",$R$6:R460,"Reorder")+COUNTIFS($B$6:B460,"Active",$R$6:R460,"Out of Stock"),""))</f>
        <v/>
      </c>
      <c r="W460" s="19">
        <f>IF(COUNTA(A460:O460)=0,"",IF(A460="","Missing Part ID",IF(COUNTIF($A$6:$A$505,A460)&gt;1,"Duplicate Part ID",IF(COUNTIF('Settings'!$F$4:$F$5,B460)=0,"Invalid Status",IF(C460="","Missing Part Name",IF(COUNTIF('Settings'!$G$4:$G$13,D460)=0,"Invalid Category",IF(COUNTIF('Settings'!$H$4:$H$9,E460)=0,"Invalid Unit",IF(L460="","Missing Unit Cost",IF(M460="","Missing Opening Quantity",IF(N460="","Missing Reorder Point",IF(O460="","Missing Target Stock",IF(O460&lt;N460,"Target Below Reorder Point",IF(P460&lt;0,"Negative On-Hand Quantity","OK")))))))))))))</f>
        <v/>
      </c>
    </row>
    <row r="461">
      <c r="A461" s="23" t="n"/>
      <c r="B461" s="23" t="n"/>
      <c r="C461" s="23" t="n"/>
      <c r="D461" s="23" t="n"/>
      <c r="E461" s="23" t="n"/>
      <c r="F461" s="23" t="n"/>
      <c r="G461" s="23" t="n"/>
      <c r="H461" s="23" t="n"/>
      <c r="I461" s="23" t="n"/>
      <c r="J461" s="23" t="n"/>
      <c r="K461" s="24" t="n"/>
      <c r="L461" s="44" t="n"/>
      <c r="M461" s="45" t="n"/>
      <c r="N461" s="45" t="n"/>
      <c r="O461" s="45" t="n"/>
      <c r="P461" s="46">
        <f>IF(A461="","",IFERROR(M461+SUMIFS('Transactions'!$L$6:$L$505,'Transactions'!$C$6:$C$505,A461),""))</f>
        <v/>
      </c>
      <c r="Q461" s="47">
        <f>IF(A461="","",IFERROR(P461*L461,0))</f>
        <v/>
      </c>
      <c r="R461" s="19">
        <f>IF(A461="","",IF(B461&lt;&gt;"Active","Inactive",IF(P461&lt;=0,"Out of Stock",IF(P461&lt;=N461,"Reorder","OK"))))</f>
        <v/>
      </c>
      <c r="S461" s="46">
        <f>IF(A461="","",IF(B461&lt;&gt;"Active",0,IF(P461&lt;=N461,MAX(O461-P461,0),0)))</f>
        <v/>
      </c>
      <c r="T461" s="47">
        <f>IF(A461="","",IFERROR(S461*L461,0))</f>
        <v/>
      </c>
      <c r="U461" s="48">
        <f>IF(A461="","",IF(COUNTIFS('Transactions'!$C$6:$C$505,A461,'Transactions'!$A$6:$A$505,"&gt;0")=0,"",IFERROR(MAXIFS('Transactions'!$A$6:$A$505,'Transactions'!$C$6:$C$505,A461),"")))</f>
        <v/>
      </c>
      <c r="V461" s="30">
        <f>IF(A461="","",IF(AND(B461="Active",OR(R461="Reorder",R461="Out of Stock")),COUNTIFS($B$6:B461,"Active",$R$6:R461,"Reorder")+COUNTIFS($B$6:B461,"Active",$R$6:R461,"Out of Stock"),""))</f>
        <v/>
      </c>
      <c r="W461" s="19">
        <f>IF(COUNTA(A461:O461)=0,"",IF(A461="","Missing Part ID",IF(COUNTIF($A$6:$A$505,A461)&gt;1,"Duplicate Part ID",IF(COUNTIF('Settings'!$F$4:$F$5,B461)=0,"Invalid Status",IF(C461="","Missing Part Name",IF(COUNTIF('Settings'!$G$4:$G$13,D461)=0,"Invalid Category",IF(COUNTIF('Settings'!$H$4:$H$9,E461)=0,"Invalid Unit",IF(L461="","Missing Unit Cost",IF(M461="","Missing Opening Quantity",IF(N461="","Missing Reorder Point",IF(O461="","Missing Target Stock",IF(O461&lt;N461,"Target Below Reorder Point",IF(P461&lt;0,"Negative On-Hand Quantity","OK")))))))))))))</f>
        <v/>
      </c>
    </row>
    <row r="462">
      <c r="A462" s="23" t="n"/>
      <c r="B462" s="23" t="n"/>
      <c r="C462" s="23" t="n"/>
      <c r="D462" s="23" t="n"/>
      <c r="E462" s="23" t="n"/>
      <c r="F462" s="23" t="n"/>
      <c r="G462" s="23" t="n"/>
      <c r="H462" s="23" t="n"/>
      <c r="I462" s="23" t="n"/>
      <c r="J462" s="23" t="n"/>
      <c r="K462" s="24" t="n"/>
      <c r="L462" s="44" t="n"/>
      <c r="M462" s="45" t="n"/>
      <c r="N462" s="45" t="n"/>
      <c r="O462" s="45" t="n"/>
      <c r="P462" s="46">
        <f>IF(A462="","",IFERROR(M462+SUMIFS('Transactions'!$L$6:$L$505,'Transactions'!$C$6:$C$505,A462),""))</f>
        <v/>
      </c>
      <c r="Q462" s="47">
        <f>IF(A462="","",IFERROR(P462*L462,0))</f>
        <v/>
      </c>
      <c r="R462" s="19">
        <f>IF(A462="","",IF(B462&lt;&gt;"Active","Inactive",IF(P462&lt;=0,"Out of Stock",IF(P462&lt;=N462,"Reorder","OK"))))</f>
        <v/>
      </c>
      <c r="S462" s="46">
        <f>IF(A462="","",IF(B462&lt;&gt;"Active",0,IF(P462&lt;=N462,MAX(O462-P462,0),0)))</f>
        <v/>
      </c>
      <c r="T462" s="47">
        <f>IF(A462="","",IFERROR(S462*L462,0))</f>
        <v/>
      </c>
      <c r="U462" s="48">
        <f>IF(A462="","",IF(COUNTIFS('Transactions'!$C$6:$C$505,A462,'Transactions'!$A$6:$A$505,"&gt;0")=0,"",IFERROR(MAXIFS('Transactions'!$A$6:$A$505,'Transactions'!$C$6:$C$505,A462),"")))</f>
        <v/>
      </c>
      <c r="V462" s="30">
        <f>IF(A462="","",IF(AND(B462="Active",OR(R462="Reorder",R462="Out of Stock")),COUNTIFS($B$6:B462,"Active",$R$6:R462,"Reorder")+COUNTIFS($B$6:B462,"Active",$R$6:R462,"Out of Stock"),""))</f>
        <v/>
      </c>
      <c r="W462" s="19">
        <f>IF(COUNTA(A462:O462)=0,"",IF(A462="","Missing Part ID",IF(COUNTIF($A$6:$A$505,A462)&gt;1,"Duplicate Part ID",IF(COUNTIF('Settings'!$F$4:$F$5,B462)=0,"Invalid Status",IF(C462="","Missing Part Name",IF(COUNTIF('Settings'!$G$4:$G$13,D462)=0,"Invalid Category",IF(COUNTIF('Settings'!$H$4:$H$9,E462)=0,"Invalid Unit",IF(L462="","Missing Unit Cost",IF(M462="","Missing Opening Quantity",IF(N462="","Missing Reorder Point",IF(O462="","Missing Target Stock",IF(O462&lt;N462,"Target Below Reorder Point",IF(P462&lt;0,"Negative On-Hand Quantity","OK")))))))))))))</f>
        <v/>
      </c>
    </row>
    <row r="463">
      <c r="A463" s="23" t="n"/>
      <c r="B463" s="23" t="n"/>
      <c r="C463" s="23" t="n"/>
      <c r="D463" s="23" t="n"/>
      <c r="E463" s="23" t="n"/>
      <c r="F463" s="23" t="n"/>
      <c r="G463" s="23" t="n"/>
      <c r="H463" s="23" t="n"/>
      <c r="I463" s="23" t="n"/>
      <c r="J463" s="23" t="n"/>
      <c r="K463" s="24" t="n"/>
      <c r="L463" s="44" t="n"/>
      <c r="M463" s="45" t="n"/>
      <c r="N463" s="45" t="n"/>
      <c r="O463" s="45" t="n"/>
      <c r="P463" s="46">
        <f>IF(A463="","",IFERROR(M463+SUMIFS('Transactions'!$L$6:$L$505,'Transactions'!$C$6:$C$505,A463),""))</f>
        <v/>
      </c>
      <c r="Q463" s="47">
        <f>IF(A463="","",IFERROR(P463*L463,0))</f>
        <v/>
      </c>
      <c r="R463" s="19">
        <f>IF(A463="","",IF(B463&lt;&gt;"Active","Inactive",IF(P463&lt;=0,"Out of Stock",IF(P463&lt;=N463,"Reorder","OK"))))</f>
        <v/>
      </c>
      <c r="S463" s="46">
        <f>IF(A463="","",IF(B463&lt;&gt;"Active",0,IF(P463&lt;=N463,MAX(O463-P463,0),0)))</f>
        <v/>
      </c>
      <c r="T463" s="47">
        <f>IF(A463="","",IFERROR(S463*L463,0))</f>
        <v/>
      </c>
      <c r="U463" s="48">
        <f>IF(A463="","",IF(COUNTIFS('Transactions'!$C$6:$C$505,A463,'Transactions'!$A$6:$A$505,"&gt;0")=0,"",IFERROR(MAXIFS('Transactions'!$A$6:$A$505,'Transactions'!$C$6:$C$505,A463),"")))</f>
        <v/>
      </c>
      <c r="V463" s="30">
        <f>IF(A463="","",IF(AND(B463="Active",OR(R463="Reorder",R463="Out of Stock")),COUNTIFS($B$6:B463,"Active",$R$6:R463,"Reorder")+COUNTIFS($B$6:B463,"Active",$R$6:R463,"Out of Stock"),""))</f>
        <v/>
      </c>
      <c r="W463" s="19">
        <f>IF(COUNTA(A463:O463)=0,"",IF(A463="","Missing Part ID",IF(COUNTIF($A$6:$A$505,A463)&gt;1,"Duplicate Part ID",IF(COUNTIF('Settings'!$F$4:$F$5,B463)=0,"Invalid Status",IF(C463="","Missing Part Name",IF(COUNTIF('Settings'!$G$4:$G$13,D463)=0,"Invalid Category",IF(COUNTIF('Settings'!$H$4:$H$9,E463)=0,"Invalid Unit",IF(L463="","Missing Unit Cost",IF(M463="","Missing Opening Quantity",IF(N463="","Missing Reorder Point",IF(O463="","Missing Target Stock",IF(O463&lt;N463,"Target Below Reorder Point",IF(P463&lt;0,"Negative On-Hand Quantity","OK")))))))))))))</f>
        <v/>
      </c>
    </row>
    <row r="464">
      <c r="A464" s="23" t="n"/>
      <c r="B464" s="23" t="n"/>
      <c r="C464" s="23" t="n"/>
      <c r="D464" s="23" t="n"/>
      <c r="E464" s="23" t="n"/>
      <c r="F464" s="23" t="n"/>
      <c r="G464" s="23" t="n"/>
      <c r="H464" s="23" t="n"/>
      <c r="I464" s="23" t="n"/>
      <c r="J464" s="23" t="n"/>
      <c r="K464" s="24" t="n"/>
      <c r="L464" s="44" t="n"/>
      <c r="M464" s="45" t="n"/>
      <c r="N464" s="45" t="n"/>
      <c r="O464" s="45" t="n"/>
      <c r="P464" s="46">
        <f>IF(A464="","",IFERROR(M464+SUMIFS('Transactions'!$L$6:$L$505,'Transactions'!$C$6:$C$505,A464),""))</f>
        <v/>
      </c>
      <c r="Q464" s="47">
        <f>IF(A464="","",IFERROR(P464*L464,0))</f>
        <v/>
      </c>
      <c r="R464" s="19">
        <f>IF(A464="","",IF(B464&lt;&gt;"Active","Inactive",IF(P464&lt;=0,"Out of Stock",IF(P464&lt;=N464,"Reorder","OK"))))</f>
        <v/>
      </c>
      <c r="S464" s="46">
        <f>IF(A464="","",IF(B464&lt;&gt;"Active",0,IF(P464&lt;=N464,MAX(O464-P464,0),0)))</f>
        <v/>
      </c>
      <c r="T464" s="47">
        <f>IF(A464="","",IFERROR(S464*L464,0))</f>
        <v/>
      </c>
      <c r="U464" s="48">
        <f>IF(A464="","",IF(COUNTIFS('Transactions'!$C$6:$C$505,A464,'Transactions'!$A$6:$A$505,"&gt;0")=0,"",IFERROR(MAXIFS('Transactions'!$A$6:$A$505,'Transactions'!$C$6:$C$505,A464),"")))</f>
        <v/>
      </c>
      <c r="V464" s="30">
        <f>IF(A464="","",IF(AND(B464="Active",OR(R464="Reorder",R464="Out of Stock")),COUNTIFS($B$6:B464,"Active",$R$6:R464,"Reorder")+COUNTIFS($B$6:B464,"Active",$R$6:R464,"Out of Stock"),""))</f>
        <v/>
      </c>
      <c r="W464" s="19">
        <f>IF(COUNTA(A464:O464)=0,"",IF(A464="","Missing Part ID",IF(COUNTIF($A$6:$A$505,A464)&gt;1,"Duplicate Part ID",IF(COUNTIF('Settings'!$F$4:$F$5,B464)=0,"Invalid Status",IF(C464="","Missing Part Name",IF(COUNTIF('Settings'!$G$4:$G$13,D464)=0,"Invalid Category",IF(COUNTIF('Settings'!$H$4:$H$9,E464)=0,"Invalid Unit",IF(L464="","Missing Unit Cost",IF(M464="","Missing Opening Quantity",IF(N464="","Missing Reorder Point",IF(O464="","Missing Target Stock",IF(O464&lt;N464,"Target Below Reorder Point",IF(P464&lt;0,"Negative On-Hand Quantity","OK")))))))))))))</f>
        <v/>
      </c>
    </row>
    <row r="465">
      <c r="A465" s="23" t="n"/>
      <c r="B465" s="23" t="n"/>
      <c r="C465" s="23" t="n"/>
      <c r="D465" s="23" t="n"/>
      <c r="E465" s="23" t="n"/>
      <c r="F465" s="23" t="n"/>
      <c r="G465" s="23" t="n"/>
      <c r="H465" s="23" t="n"/>
      <c r="I465" s="23" t="n"/>
      <c r="J465" s="23" t="n"/>
      <c r="K465" s="24" t="n"/>
      <c r="L465" s="44" t="n"/>
      <c r="M465" s="45" t="n"/>
      <c r="N465" s="45" t="n"/>
      <c r="O465" s="45" t="n"/>
      <c r="P465" s="46">
        <f>IF(A465="","",IFERROR(M465+SUMIFS('Transactions'!$L$6:$L$505,'Transactions'!$C$6:$C$505,A465),""))</f>
        <v/>
      </c>
      <c r="Q465" s="47">
        <f>IF(A465="","",IFERROR(P465*L465,0))</f>
        <v/>
      </c>
      <c r="R465" s="19">
        <f>IF(A465="","",IF(B465&lt;&gt;"Active","Inactive",IF(P465&lt;=0,"Out of Stock",IF(P465&lt;=N465,"Reorder","OK"))))</f>
        <v/>
      </c>
      <c r="S465" s="46">
        <f>IF(A465="","",IF(B465&lt;&gt;"Active",0,IF(P465&lt;=N465,MAX(O465-P465,0),0)))</f>
        <v/>
      </c>
      <c r="T465" s="47">
        <f>IF(A465="","",IFERROR(S465*L465,0))</f>
        <v/>
      </c>
      <c r="U465" s="48">
        <f>IF(A465="","",IF(COUNTIFS('Transactions'!$C$6:$C$505,A465,'Transactions'!$A$6:$A$505,"&gt;0")=0,"",IFERROR(MAXIFS('Transactions'!$A$6:$A$505,'Transactions'!$C$6:$C$505,A465),"")))</f>
        <v/>
      </c>
      <c r="V465" s="30">
        <f>IF(A465="","",IF(AND(B465="Active",OR(R465="Reorder",R465="Out of Stock")),COUNTIFS($B$6:B465,"Active",$R$6:R465,"Reorder")+COUNTIFS($B$6:B465,"Active",$R$6:R465,"Out of Stock"),""))</f>
        <v/>
      </c>
      <c r="W465" s="19">
        <f>IF(COUNTA(A465:O465)=0,"",IF(A465="","Missing Part ID",IF(COUNTIF($A$6:$A$505,A465)&gt;1,"Duplicate Part ID",IF(COUNTIF('Settings'!$F$4:$F$5,B465)=0,"Invalid Status",IF(C465="","Missing Part Name",IF(COUNTIF('Settings'!$G$4:$G$13,D465)=0,"Invalid Category",IF(COUNTIF('Settings'!$H$4:$H$9,E465)=0,"Invalid Unit",IF(L465="","Missing Unit Cost",IF(M465="","Missing Opening Quantity",IF(N465="","Missing Reorder Point",IF(O465="","Missing Target Stock",IF(O465&lt;N465,"Target Below Reorder Point",IF(P465&lt;0,"Negative On-Hand Quantity","OK")))))))))))))</f>
        <v/>
      </c>
    </row>
    <row r="466">
      <c r="A466" s="23" t="n"/>
      <c r="B466" s="23" t="n"/>
      <c r="C466" s="23" t="n"/>
      <c r="D466" s="23" t="n"/>
      <c r="E466" s="23" t="n"/>
      <c r="F466" s="23" t="n"/>
      <c r="G466" s="23" t="n"/>
      <c r="H466" s="23" t="n"/>
      <c r="I466" s="23" t="n"/>
      <c r="J466" s="23" t="n"/>
      <c r="K466" s="24" t="n"/>
      <c r="L466" s="44" t="n"/>
      <c r="M466" s="45" t="n"/>
      <c r="N466" s="45" t="n"/>
      <c r="O466" s="45" t="n"/>
      <c r="P466" s="46">
        <f>IF(A466="","",IFERROR(M466+SUMIFS('Transactions'!$L$6:$L$505,'Transactions'!$C$6:$C$505,A466),""))</f>
        <v/>
      </c>
      <c r="Q466" s="47">
        <f>IF(A466="","",IFERROR(P466*L466,0))</f>
        <v/>
      </c>
      <c r="R466" s="19">
        <f>IF(A466="","",IF(B466&lt;&gt;"Active","Inactive",IF(P466&lt;=0,"Out of Stock",IF(P466&lt;=N466,"Reorder","OK"))))</f>
        <v/>
      </c>
      <c r="S466" s="46">
        <f>IF(A466="","",IF(B466&lt;&gt;"Active",0,IF(P466&lt;=N466,MAX(O466-P466,0),0)))</f>
        <v/>
      </c>
      <c r="T466" s="47">
        <f>IF(A466="","",IFERROR(S466*L466,0))</f>
        <v/>
      </c>
      <c r="U466" s="48">
        <f>IF(A466="","",IF(COUNTIFS('Transactions'!$C$6:$C$505,A466,'Transactions'!$A$6:$A$505,"&gt;0")=0,"",IFERROR(MAXIFS('Transactions'!$A$6:$A$505,'Transactions'!$C$6:$C$505,A466),"")))</f>
        <v/>
      </c>
      <c r="V466" s="30">
        <f>IF(A466="","",IF(AND(B466="Active",OR(R466="Reorder",R466="Out of Stock")),COUNTIFS($B$6:B466,"Active",$R$6:R466,"Reorder")+COUNTIFS($B$6:B466,"Active",$R$6:R466,"Out of Stock"),""))</f>
        <v/>
      </c>
      <c r="W466" s="19">
        <f>IF(COUNTA(A466:O466)=0,"",IF(A466="","Missing Part ID",IF(COUNTIF($A$6:$A$505,A466)&gt;1,"Duplicate Part ID",IF(COUNTIF('Settings'!$F$4:$F$5,B466)=0,"Invalid Status",IF(C466="","Missing Part Name",IF(COUNTIF('Settings'!$G$4:$G$13,D466)=0,"Invalid Category",IF(COUNTIF('Settings'!$H$4:$H$9,E466)=0,"Invalid Unit",IF(L466="","Missing Unit Cost",IF(M466="","Missing Opening Quantity",IF(N466="","Missing Reorder Point",IF(O466="","Missing Target Stock",IF(O466&lt;N466,"Target Below Reorder Point",IF(P466&lt;0,"Negative On-Hand Quantity","OK")))))))))))))</f>
        <v/>
      </c>
    </row>
    <row r="467">
      <c r="A467" s="23" t="n"/>
      <c r="B467" s="23" t="n"/>
      <c r="C467" s="23" t="n"/>
      <c r="D467" s="23" t="n"/>
      <c r="E467" s="23" t="n"/>
      <c r="F467" s="23" t="n"/>
      <c r="G467" s="23" t="n"/>
      <c r="H467" s="23" t="n"/>
      <c r="I467" s="23" t="n"/>
      <c r="J467" s="23" t="n"/>
      <c r="K467" s="24" t="n"/>
      <c r="L467" s="44" t="n"/>
      <c r="M467" s="45" t="n"/>
      <c r="N467" s="45" t="n"/>
      <c r="O467" s="45" t="n"/>
      <c r="P467" s="46">
        <f>IF(A467="","",IFERROR(M467+SUMIFS('Transactions'!$L$6:$L$505,'Transactions'!$C$6:$C$505,A467),""))</f>
        <v/>
      </c>
      <c r="Q467" s="47">
        <f>IF(A467="","",IFERROR(P467*L467,0))</f>
        <v/>
      </c>
      <c r="R467" s="19">
        <f>IF(A467="","",IF(B467&lt;&gt;"Active","Inactive",IF(P467&lt;=0,"Out of Stock",IF(P467&lt;=N467,"Reorder","OK"))))</f>
        <v/>
      </c>
      <c r="S467" s="46">
        <f>IF(A467="","",IF(B467&lt;&gt;"Active",0,IF(P467&lt;=N467,MAX(O467-P467,0),0)))</f>
        <v/>
      </c>
      <c r="T467" s="47">
        <f>IF(A467="","",IFERROR(S467*L467,0))</f>
        <v/>
      </c>
      <c r="U467" s="48">
        <f>IF(A467="","",IF(COUNTIFS('Transactions'!$C$6:$C$505,A467,'Transactions'!$A$6:$A$505,"&gt;0")=0,"",IFERROR(MAXIFS('Transactions'!$A$6:$A$505,'Transactions'!$C$6:$C$505,A467),"")))</f>
        <v/>
      </c>
      <c r="V467" s="30">
        <f>IF(A467="","",IF(AND(B467="Active",OR(R467="Reorder",R467="Out of Stock")),COUNTIFS($B$6:B467,"Active",$R$6:R467,"Reorder")+COUNTIFS($B$6:B467,"Active",$R$6:R467,"Out of Stock"),""))</f>
        <v/>
      </c>
      <c r="W467" s="19">
        <f>IF(COUNTA(A467:O467)=0,"",IF(A467="","Missing Part ID",IF(COUNTIF($A$6:$A$505,A467)&gt;1,"Duplicate Part ID",IF(COUNTIF('Settings'!$F$4:$F$5,B467)=0,"Invalid Status",IF(C467="","Missing Part Name",IF(COUNTIF('Settings'!$G$4:$G$13,D467)=0,"Invalid Category",IF(COUNTIF('Settings'!$H$4:$H$9,E467)=0,"Invalid Unit",IF(L467="","Missing Unit Cost",IF(M467="","Missing Opening Quantity",IF(N467="","Missing Reorder Point",IF(O467="","Missing Target Stock",IF(O467&lt;N467,"Target Below Reorder Point",IF(P467&lt;0,"Negative On-Hand Quantity","OK")))))))))))))</f>
        <v/>
      </c>
    </row>
    <row r="468">
      <c r="A468" s="23" t="n"/>
      <c r="B468" s="23" t="n"/>
      <c r="C468" s="23" t="n"/>
      <c r="D468" s="23" t="n"/>
      <c r="E468" s="23" t="n"/>
      <c r="F468" s="23" t="n"/>
      <c r="G468" s="23" t="n"/>
      <c r="H468" s="23" t="n"/>
      <c r="I468" s="23" t="n"/>
      <c r="J468" s="23" t="n"/>
      <c r="K468" s="24" t="n"/>
      <c r="L468" s="44" t="n"/>
      <c r="M468" s="45" t="n"/>
      <c r="N468" s="45" t="n"/>
      <c r="O468" s="45" t="n"/>
      <c r="P468" s="46">
        <f>IF(A468="","",IFERROR(M468+SUMIFS('Transactions'!$L$6:$L$505,'Transactions'!$C$6:$C$505,A468),""))</f>
        <v/>
      </c>
      <c r="Q468" s="47">
        <f>IF(A468="","",IFERROR(P468*L468,0))</f>
        <v/>
      </c>
      <c r="R468" s="19">
        <f>IF(A468="","",IF(B468&lt;&gt;"Active","Inactive",IF(P468&lt;=0,"Out of Stock",IF(P468&lt;=N468,"Reorder","OK"))))</f>
        <v/>
      </c>
      <c r="S468" s="46">
        <f>IF(A468="","",IF(B468&lt;&gt;"Active",0,IF(P468&lt;=N468,MAX(O468-P468,0),0)))</f>
        <v/>
      </c>
      <c r="T468" s="47">
        <f>IF(A468="","",IFERROR(S468*L468,0))</f>
        <v/>
      </c>
      <c r="U468" s="48">
        <f>IF(A468="","",IF(COUNTIFS('Transactions'!$C$6:$C$505,A468,'Transactions'!$A$6:$A$505,"&gt;0")=0,"",IFERROR(MAXIFS('Transactions'!$A$6:$A$505,'Transactions'!$C$6:$C$505,A468),"")))</f>
        <v/>
      </c>
      <c r="V468" s="30">
        <f>IF(A468="","",IF(AND(B468="Active",OR(R468="Reorder",R468="Out of Stock")),COUNTIFS($B$6:B468,"Active",$R$6:R468,"Reorder")+COUNTIFS($B$6:B468,"Active",$R$6:R468,"Out of Stock"),""))</f>
        <v/>
      </c>
      <c r="W468" s="19">
        <f>IF(COUNTA(A468:O468)=0,"",IF(A468="","Missing Part ID",IF(COUNTIF($A$6:$A$505,A468)&gt;1,"Duplicate Part ID",IF(COUNTIF('Settings'!$F$4:$F$5,B468)=0,"Invalid Status",IF(C468="","Missing Part Name",IF(COUNTIF('Settings'!$G$4:$G$13,D468)=0,"Invalid Category",IF(COUNTIF('Settings'!$H$4:$H$9,E468)=0,"Invalid Unit",IF(L468="","Missing Unit Cost",IF(M468="","Missing Opening Quantity",IF(N468="","Missing Reorder Point",IF(O468="","Missing Target Stock",IF(O468&lt;N468,"Target Below Reorder Point",IF(P468&lt;0,"Negative On-Hand Quantity","OK")))))))))))))</f>
        <v/>
      </c>
    </row>
    <row r="469">
      <c r="A469" s="23" t="n"/>
      <c r="B469" s="23" t="n"/>
      <c r="C469" s="23" t="n"/>
      <c r="D469" s="23" t="n"/>
      <c r="E469" s="23" t="n"/>
      <c r="F469" s="23" t="n"/>
      <c r="G469" s="23" t="n"/>
      <c r="H469" s="23" t="n"/>
      <c r="I469" s="23" t="n"/>
      <c r="J469" s="23" t="n"/>
      <c r="K469" s="24" t="n"/>
      <c r="L469" s="44" t="n"/>
      <c r="M469" s="45" t="n"/>
      <c r="N469" s="45" t="n"/>
      <c r="O469" s="45" t="n"/>
      <c r="P469" s="46">
        <f>IF(A469="","",IFERROR(M469+SUMIFS('Transactions'!$L$6:$L$505,'Transactions'!$C$6:$C$505,A469),""))</f>
        <v/>
      </c>
      <c r="Q469" s="47">
        <f>IF(A469="","",IFERROR(P469*L469,0))</f>
        <v/>
      </c>
      <c r="R469" s="19">
        <f>IF(A469="","",IF(B469&lt;&gt;"Active","Inactive",IF(P469&lt;=0,"Out of Stock",IF(P469&lt;=N469,"Reorder","OK"))))</f>
        <v/>
      </c>
      <c r="S469" s="46">
        <f>IF(A469="","",IF(B469&lt;&gt;"Active",0,IF(P469&lt;=N469,MAX(O469-P469,0),0)))</f>
        <v/>
      </c>
      <c r="T469" s="47">
        <f>IF(A469="","",IFERROR(S469*L469,0))</f>
        <v/>
      </c>
      <c r="U469" s="48">
        <f>IF(A469="","",IF(COUNTIFS('Transactions'!$C$6:$C$505,A469,'Transactions'!$A$6:$A$505,"&gt;0")=0,"",IFERROR(MAXIFS('Transactions'!$A$6:$A$505,'Transactions'!$C$6:$C$505,A469),"")))</f>
        <v/>
      </c>
      <c r="V469" s="30">
        <f>IF(A469="","",IF(AND(B469="Active",OR(R469="Reorder",R469="Out of Stock")),COUNTIFS($B$6:B469,"Active",$R$6:R469,"Reorder")+COUNTIFS($B$6:B469,"Active",$R$6:R469,"Out of Stock"),""))</f>
        <v/>
      </c>
      <c r="W469" s="19">
        <f>IF(COUNTA(A469:O469)=0,"",IF(A469="","Missing Part ID",IF(COUNTIF($A$6:$A$505,A469)&gt;1,"Duplicate Part ID",IF(COUNTIF('Settings'!$F$4:$F$5,B469)=0,"Invalid Status",IF(C469="","Missing Part Name",IF(COUNTIF('Settings'!$G$4:$G$13,D469)=0,"Invalid Category",IF(COUNTIF('Settings'!$H$4:$H$9,E469)=0,"Invalid Unit",IF(L469="","Missing Unit Cost",IF(M469="","Missing Opening Quantity",IF(N469="","Missing Reorder Point",IF(O469="","Missing Target Stock",IF(O469&lt;N469,"Target Below Reorder Point",IF(P469&lt;0,"Negative On-Hand Quantity","OK")))))))))))))</f>
        <v/>
      </c>
    </row>
    <row r="470">
      <c r="A470" s="23" t="n"/>
      <c r="B470" s="23" t="n"/>
      <c r="C470" s="23" t="n"/>
      <c r="D470" s="23" t="n"/>
      <c r="E470" s="23" t="n"/>
      <c r="F470" s="23" t="n"/>
      <c r="G470" s="23" t="n"/>
      <c r="H470" s="23" t="n"/>
      <c r="I470" s="23" t="n"/>
      <c r="J470" s="23" t="n"/>
      <c r="K470" s="24" t="n"/>
      <c r="L470" s="44" t="n"/>
      <c r="M470" s="45" t="n"/>
      <c r="N470" s="45" t="n"/>
      <c r="O470" s="45" t="n"/>
      <c r="P470" s="46">
        <f>IF(A470="","",IFERROR(M470+SUMIFS('Transactions'!$L$6:$L$505,'Transactions'!$C$6:$C$505,A470),""))</f>
        <v/>
      </c>
      <c r="Q470" s="47">
        <f>IF(A470="","",IFERROR(P470*L470,0))</f>
        <v/>
      </c>
      <c r="R470" s="19">
        <f>IF(A470="","",IF(B470&lt;&gt;"Active","Inactive",IF(P470&lt;=0,"Out of Stock",IF(P470&lt;=N470,"Reorder","OK"))))</f>
        <v/>
      </c>
      <c r="S470" s="46">
        <f>IF(A470="","",IF(B470&lt;&gt;"Active",0,IF(P470&lt;=N470,MAX(O470-P470,0),0)))</f>
        <v/>
      </c>
      <c r="T470" s="47">
        <f>IF(A470="","",IFERROR(S470*L470,0))</f>
        <v/>
      </c>
      <c r="U470" s="48">
        <f>IF(A470="","",IF(COUNTIFS('Transactions'!$C$6:$C$505,A470,'Transactions'!$A$6:$A$505,"&gt;0")=0,"",IFERROR(MAXIFS('Transactions'!$A$6:$A$505,'Transactions'!$C$6:$C$505,A470),"")))</f>
        <v/>
      </c>
      <c r="V470" s="30">
        <f>IF(A470="","",IF(AND(B470="Active",OR(R470="Reorder",R470="Out of Stock")),COUNTIFS($B$6:B470,"Active",$R$6:R470,"Reorder")+COUNTIFS($B$6:B470,"Active",$R$6:R470,"Out of Stock"),""))</f>
        <v/>
      </c>
      <c r="W470" s="19">
        <f>IF(COUNTA(A470:O470)=0,"",IF(A470="","Missing Part ID",IF(COUNTIF($A$6:$A$505,A470)&gt;1,"Duplicate Part ID",IF(COUNTIF('Settings'!$F$4:$F$5,B470)=0,"Invalid Status",IF(C470="","Missing Part Name",IF(COUNTIF('Settings'!$G$4:$G$13,D470)=0,"Invalid Category",IF(COUNTIF('Settings'!$H$4:$H$9,E470)=0,"Invalid Unit",IF(L470="","Missing Unit Cost",IF(M470="","Missing Opening Quantity",IF(N470="","Missing Reorder Point",IF(O470="","Missing Target Stock",IF(O470&lt;N470,"Target Below Reorder Point",IF(P470&lt;0,"Negative On-Hand Quantity","OK")))))))))))))</f>
        <v/>
      </c>
    </row>
    <row r="471">
      <c r="A471" s="23" t="n"/>
      <c r="B471" s="23" t="n"/>
      <c r="C471" s="23" t="n"/>
      <c r="D471" s="23" t="n"/>
      <c r="E471" s="23" t="n"/>
      <c r="F471" s="23" t="n"/>
      <c r="G471" s="23" t="n"/>
      <c r="H471" s="23" t="n"/>
      <c r="I471" s="23" t="n"/>
      <c r="J471" s="23" t="n"/>
      <c r="K471" s="24" t="n"/>
      <c r="L471" s="44" t="n"/>
      <c r="M471" s="45" t="n"/>
      <c r="N471" s="45" t="n"/>
      <c r="O471" s="45" t="n"/>
      <c r="P471" s="46">
        <f>IF(A471="","",IFERROR(M471+SUMIFS('Transactions'!$L$6:$L$505,'Transactions'!$C$6:$C$505,A471),""))</f>
        <v/>
      </c>
      <c r="Q471" s="47">
        <f>IF(A471="","",IFERROR(P471*L471,0))</f>
        <v/>
      </c>
      <c r="R471" s="19">
        <f>IF(A471="","",IF(B471&lt;&gt;"Active","Inactive",IF(P471&lt;=0,"Out of Stock",IF(P471&lt;=N471,"Reorder","OK"))))</f>
        <v/>
      </c>
      <c r="S471" s="46">
        <f>IF(A471="","",IF(B471&lt;&gt;"Active",0,IF(P471&lt;=N471,MAX(O471-P471,0),0)))</f>
        <v/>
      </c>
      <c r="T471" s="47">
        <f>IF(A471="","",IFERROR(S471*L471,0))</f>
        <v/>
      </c>
      <c r="U471" s="48">
        <f>IF(A471="","",IF(COUNTIFS('Transactions'!$C$6:$C$505,A471,'Transactions'!$A$6:$A$505,"&gt;0")=0,"",IFERROR(MAXIFS('Transactions'!$A$6:$A$505,'Transactions'!$C$6:$C$505,A471),"")))</f>
        <v/>
      </c>
      <c r="V471" s="30">
        <f>IF(A471="","",IF(AND(B471="Active",OR(R471="Reorder",R471="Out of Stock")),COUNTIFS($B$6:B471,"Active",$R$6:R471,"Reorder")+COUNTIFS($B$6:B471,"Active",$R$6:R471,"Out of Stock"),""))</f>
        <v/>
      </c>
      <c r="W471" s="19">
        <f>IF(COUNTA(A471:O471)=0,"",IF(A471="","Missing Part ID",IF(COUNTIF($A$6:$A$505,A471)&gt;1,"Duplicate Part ID",IF(COUNTIF('Settings'!$F$4:$F$5,B471)=0,"Invalid Status",IF(C471="","Missing Part Name",IF(COUNTIF('Settings'!$G$4:$G$13,D471)=0,"Invalid Category",IF(COUNTIF('Settings'!$H$4:$H$9,E471)=0,"Invalid Unit",IF(L471="","Missing Unit Cost",IF(M471="","Missing Opening Quantity",IF(N471="","Missing Reorder Point",IF(O471="","Missing Target Stock",IF(O471&lt;N471,"Target Below Reorder Point",IF(P471&lt;0,"Negative On-Hand Quantity","OK")))))))))))))</f>
        <v/>
      </c>
    </row>
    <row r="472">
      <c r="A472" s="23" t="n"/>
      <c r="B472" s="23" t="n"/>
      <c r="C472" s="23" t="n"/>
      <c r="D472" s="23" t="n"/>
      <c r="E472" s="23" t="n"/>
      <c r="F472" s="23" t="n"/>
      <c r="G472" s="23" t="n"/>
      <c r="H472" s="23" t="n"/>
      <c r="I472" s="23" t="n"/>
      <c r="J472" s="23" t="n"/>
      <c r="K472" s="24" t="n"/>
      <c r="L472" s="44" t="n"/>
      <c r="M472" s="45" t="n"/>
      <c r="N472" s="45" t="n"/>
      <c r="O472" s="45" t="n"/>
      <c r="P472" s="46">
        <f>IF(A472="","",IFERROR(M472+SUMIFS('Transactions'!$L$6:$L$505,'Transactions'!$C$6:$C$505,A472),""))</f>
        <v/>
      </c>
      <c r="Q472" s="47">
        <f>IF(A472="","",IFERROR(P472*L472,0))</f>
        <v/>
      </c>
      <c r="R472" s="19">
        <f>IF(A472="","",IF(B472&lt;&gt;"Active","Inactive",IF(P472&lt;=0,"Out of Stock",IF(P472&lt;=N472,"Reorder","OK"))))</f>
        <v/>
      </c>
      <c r="S472" s="46">
        <f>IF(A472="","",IF(B472&lt;&gt;"Active",0,IF(P472&lt;=N472,MAX(O472-P472,0),0)))</f>
        <v/>
      </c>
      <c r="T472" s="47">
        <f>IF(A472="","",IFERROR(S472*L472,0))</f>
        <v/>
      </c>
      <c r="U472" s="48">
        <f>IF(A472="","",IF(COUNTIFS('Transactions'!$C$6:$C$505,A472,'Transactions'!$A$6:$A$505,"&gt;0")=0,"",IFERROR(MAXIFS('Transactions'!$A$6:$A$505,'Transactions'!$C$6:$C$505,A472),"")))</f>
        <v/>
      </c>
      <c r="V472" s="30">
        <f>IF(A472="","",IF(AND(B472="Active",OR(R472="Reorder",R472="Out of Stock")),COUNTIFS($B$6:B472,"Active",$R$6:R472,"Reorder")+COUNTIFS($B$6:B472,"Active",$R$6:R472,"Out of Stock"),""))</f>
        <v/>
      </c>
      <c r="W472" s="19">
        <f>IF(COUNTA(A472:O472)=0,"",IF(A472="","Missing Part ID",IF(COUNTIF($A$6:$A$505,A472)&gt;1,"Duplicate Part ID",IF(COUNTIF('Settings'!$F$4:$F$5,B472)=0,"Invalid Status",IF(C472="","Missing Part Name",IF(COUNTIF('Settings'!$G$4:$G$13,D472)=0,"Invalid Category",IF(COUNTIF('Settings'!$H$4:$H$9,E472)=0,"Invalid Unit",IF(L472="","Missing Unit Cost",IF(M472="","Missing Opening Quantity",IF(N472="","Missing Reorder Point",IF(O472="","Missing Target Stock",IF(O472&lt;N472,"Target Below Reorder Point",IF(P472&lt;0,"Negative On-Hand Quantity","OK")))))))))))))</f>
        <v/>
      </c>
    </row>
    <row r="473">
      <c r="A473" s="23" t="n"/>
      <c r="B473" s="23" t="n"/>
      <c r="C473" s="23" t="n"/>
      <c r="D473" s="23" t="n"/>
      <c r="E473" s="23" t="n"/>
      <c r="F473" s="23" t="n"/>
      <c r="G473" s="23" t="n"/>
      <c r="H473" s="23" t="n"/>
      <c r="I473" s="23" t="n"/>
      <c r="J473" s="23" t="n"/>
      <c r="K473" s="24" t="n"/>
      <c r="L473" s="44" t="n"/>
      <c r="M473" s="45" t="n"/>
      <c r="N473" s="45" t="n"/>
      <c r="O473" s="45" t="n"/>
      <c r="P473" s="46">
        <f>IF(A473="","",IFERROR(M473+SUMIFS('Transactions'!$L$6:$L$505,'Transactions'!$C$6:$C$505,A473),""))</f>
        <v/>
      </c>
      <c r="Q473" s="47">
        <f>IF(A473="","",IFERROR(P473*L473,0))</f>
        <v/>
      </c>
      <c r="R473" s="19">
        <f>IF(A473="","",IF(B473&lt;&gt;"Active","Inactive",IF(P473&lt;=0,"Out of Stock",IF(P473&lt;=N473,"Reorder","OK"))))</f>
        <v/>
      </c>
      <c r="S473" s="46">
        <f>IF(A473="","",IF(B473&lt;&gt;"Active",0,IF(P473&lt;=N473,MAX(O473-P473,0),0)))</f>
        <v/>
      </c>
      <c r="T473" s="47">
        <f>IF(A473="","",IFERROR(S473*L473,0))</f>
        <v/>
      </c>
      <c r="U473" s="48">
        <f>IF(A473="","",IF(COUNTIFS('Transactions'!$C$6:$C$505,A473,'Transactions'!$A$6:$A$505,"&gt;0")=0,"",IFERROR(MAXIFS('Transactions'!$A$6:$A$505,'Transactions'!$C$6:$C$505,A473),"")))</f>
        <v/>
      </c>
      <c r="V473" s="30">
        <f>IF(A473="","",IF(AND(B473="Active",OR(R473="Reorder",R473="Out of Stock")),COUNTIFS($B$6:B473,"Active",$R$6:R473,"Reorder")+COUNTIFS($B$6:B473,"Active",$R$6:R473,"Out of Stock"),""))</f>
        <v/>
      </c>
      <c r="W473" s="19">
        <f>IF(COUNTA(A473:O473)=0,"",IF(A473="","Missing Part ID",IF(COUNTIF($A$6:$A$505,A473)&gt;1,"Duplicate Part ID",IF(COUNTIF('Settings'!$F$4:$F$5,B473)=0,"Invalid Status",IF(C473="","Missing Part Name",IF(COUNTIF('Settings'!$G$4:$G$13,D473)=0,"Invalid Category",IF(COUNTIF('Settings'!$H$4:$H$9,E473)=0,"Invalid Unit",IF(L473="","Missing Unit Cost",IF(M473="","Missing Opening Quantity",IF(N473="","Missing Reorder Point",IF(O473="","Missing Target Stock",IF(O473&lt;N473,"Target Below Reorder Point",IF(P473&lt;0,"Negative On-Hand Quantity","OK")))))))))))))</f>
        <v/>
      </c>
    </row>
    <row r="474">
      <c r="A474" s="23" t="n"/>
      <c r="B474" s="23" t="n"/>
      <c r="C474" s="23" t="n"/>
      <c r="D474" s="23" t="n"/>
      <c r="E474" s="23" t="n"/>
      <c r="F474" s="23" t="n"/>
      <c r="G474" s="23" t="n"/>
      <c r="H474" s="23" t="n"/>
      <c r="I474" s="23" t="n"/>
      <c r="J474" s="23" t="n"/>
      <c r="K474" s="24" t="n"/>
      <c r="L474" s="44" t="n"/>
      <c r="M474" s="45" t="n"/>
      <c r="N474" s="45" t="n"/>
      <c r="O474" s="45" t="n"/>
      <c r="P474" s="46">
        <f>IF(A474="","",IFERROR(M474+SUMIFS('Transactions'!$L$6:$L$505,'Transactions'!$C$6:$C$505,A474),""))</f>
        <v/>
      </c>
      <c r="Q474" s="47">
        <f>IF(A474="","",IFERROR(P474*L474,0))</f>
        <v/>
      </c>
      <c r="R474" s="19">
        <f>IF(A474="","",IF(B474&lt;&gt;"Active","Inactive",IF(P474&lt;=0,"Out of Stock",IF(P474&lt;=N474,"Reorder","OK"))))</f>
        <v/>
      </c>
      <c r="S474" s="46">
        <f>IF(A474="","",IF(B474&lt;&gt;"Active",0,IF(P474&lt;=N474,MAX(O474-P474,0),0)))</f>
        <v/>
      </c>
      <c r="T474" s="47">
        <f>IF(A474="","",IFERROR(S474*L474,0))</f>
        <v/>
      </c>
      <c r="U474" s="48">
        <f>IF(A474="","",IF(COUNTIFS('Transactions'!$C$6:$C$505,A474,'Transactions'!$A$6:$A$505,"&gt;0")=0,"",IFERROR(MAXIFS('Transactions'!$A$6:$A$505,'Transactions'!$C$6:$C$505,A474),"")))</f>
        <v/>
      </c>
      <c r="V474" s="30">
        <f>IF(A474="","",IF(AND(B474="Active",OR(R474="Reorder",R474="Out of Stock")),COUNTIFS($B$6:B474,"Active",$R$6:R474,"Reorder")+COUNTIFS($B$6:B474,"Active",$R$6:R474,"Out of Stock"),""))</f>
        <v/>
      </c>
      <c r="W474" s="19">
        <f>IF(COUNTA(A474:O474)=0,"",IF(A474="","Missing Part ID",IF(COUNTIF($A$6:$A$505,A474)&gt;1,"Duplicate Part ID",IF(COUNTIF('Settings'!$F$4:$F$5,B474)=0,"Invalid Status",IF(C474="","Missing Part Name",IF(COUNTIF('Settings'!$G$4:$G$13,D474)=0,"Invalid Category",IF(COUNTIF('Settings'!$H$4:$H$9,E474)=0,"Invalid Unit",IF(L474="","Missing Unit Cost",IF(M474="","Missing Opening Quantity",IF(N474="","Missing Reorder Point",IF(O474="","Missing Target Stock",IF(O474&lt;N474,"Target Below Reorder Point",IF(P474&lt;0,"Negative On-Hand Quantity","OK")))))))))))))</f>
        <v/>
      </c>
    </row>
    <row r="475">
      <c r="A475" s="23" t="n"/>
      <c r="B475" s="23" t="n"/>
      <c r="C475" s="23" t="n"/>
      <c r="D475" s="23" t="n"/>
      <c r="E475" s="23" t="n"/>
      <c r="F475" s="23" t="n"/>
      <c r="G475" s="23" t="n"/>
      <c r="H475" s="23" t="n"/>
      <c r="I475" s="23" t="n"/>
      <c r="J475" s="23" t="n"/>
      <c r="K475" s="24" t="n"/>
      <c r="L475" s="44" t="n"/>
      <c r="M475" s="45" t="n"/>
      <c r="N475" s="45" t="n"/>
      <c r="O475" s="45" t="n"/>
      <c r="P475" s="46">
        <f>IF(A475="","",IFERROR(M475+SUMIFS('Transactions'!$L$6:$L$505,'Transactions'!$C$6:$C$505,A475),""))</f>
        <v/>
      </c>
      <c r="Q475" s="47">
        <f>IF(A475="","",IFERROR(P475*L475,0))</f>
        <v/>
      </c>
      <c r="R475" s="19">
        <f>IF(A475="","",IF(B475&lt;&gt;"Active","Inactive",IF(P475&lt;=0,"Out of Stock",IF(P475&lt;=N475,"Reorder","OK"))))</f>
        <v/>
      </c>
      <c r="S475" s="46">
        <f>IF(A475="","",IF(B475&lt;&gt;"Active",0,IF(P475&lt;=N475,MAX(O475-P475,0),0)))</f>
        <v/>
      </c>
      <c r="T475" s="47">
        <f>IF(A475="","",IFERROR(S475*L475,0))</f>
        <v/>
      </c>
      <c r="U475" s="48">
        <f>IF(A475="","",IF(COUNTIFS('Transactions'!$C$6:$C$505,A475,'Transactions'!$A$6:$A$505,"&gt;0")=0,"",IFERROR(MAXIFS('Transactions'!$A$6:$A$505,'Transactions'!$C$6:$C$505,A475),"")))</f>
        <v/>
      </c>
      <c r="V475" s="30">
        <f>IF(A475="","",IF(AND(B475="Active",OR(R475="Reorder",R475="Out of Stock")),COUNTIFS($B$6:B475,"Active",$R$6:R475,"Reorder")+COUNTIFS($B$6:B475,"Active",$R$6:R475,"Out of Stock"),""))</f>
        <v/>
      </c>
      <c r="W475" s="19">
        <f>IF(COUNTA(A475:O475)=0,"",IF(A475="","Missing Part ID",IF(COUNTIF($A$6:$A$505,A475)&gt;1,"Duplicate Part ID",IF(COUNTIF('Settings'!$F$4:$F$5,B475)=0,"Invalid Status",IF(C475="","Missing Part Name",IF(COUNTIF('Settings'!$G$4:$G$13,D475)=0,"Invalid Category",IF(COUNTIF('Settings'!$H$4:$H$9,E475)=0,"Invalid Unit",IF(L475="","Missing Unit Cost",IF(M475="","Missing Opening Quantity",IF(N475="","Missing Reorder Point",IF(O475="","Missing Target Stock",IF(O475&lt;N475,"Target Below Reorder Point",IF(P475&lt;0,"Negative On-Hand Quantity","OK")))))))))))))</f>
        <v/>
      </c>
    </row>
    <row r="476">
      <c r="A476" s="23" t="n"/>
      <c r="B476" s="23" t="n"/>
      <c r="C476" s="23" t="n"/>
      <c r="D476" s="23" t="n"/>
      <c r="E476" s="23" t="n"/>
      <c r="F476" s="23" t="n"/>
      <c r="G476" s="23" t="n"/>
      <c r="H476" s="23" t="n"/>
      <c r="I476" s="23" t="n"/>
      <c r="J476" s="23" t="n"/>
      <c r="K476" s="24" t="n"/>
      <c r="L476" s="44" t="n"/>
      <c r="M476" s="45" t="n"/>
      <c r="N476" s="45" t="n"/>
      <c r="O476" s="45" t="n"/>
      <c r="P476" s="46">
        <f>IF(A476="","",IFERROR(M476+SUMIFS('Transactions'!$L$6:$L$505,'Transactions'!$C$6:$C$505,A476),""))</f>
        <v/>
      </c>
      <c r="Q476" s="47">
        <f>IF(A476="","",IFERROR(P476*L476,0))</f>
        <v/>
      </c>
      <c r="R476" s="19">
        <f>IF(A476="","",IF(B476&lt;&gt;"Active","Inactive",IF(P476&lt;=0,"Out of Stock",IF(P476&lt;=N476,"Reorder","OK"))))</f>
        <v/>
      </c>
      <c r="S476" s="46">
        <f>IF(A476="","",IF(B476&lt;&gt;"Active",0,IF(P476&lt;=N476,MAX(O476-P476,0),0)))</f>
        <v/>
      </c>
      <c r="T476" s="47">
        <f>IF(A476="","",IFERROR(S476*L476,0))</f>
        <v/>
      </c>
      <c r="U476" s="48">
        <f>IF(A476="","",IF(COUNTIFS('Transactions'!$C$6:$C$505,A476,'Transactions'!$A$6:$A$505,"&gt;0")=0,"",IFERROR(MAXIFS('Transactions'!$A$6:$A$505,'Transactions'!$C$6:$C$505,A476),"")))</f>
        <v/>
      </c>
      <c r="V476" s="30">
        <f>IF(A476="","",IF(AND(B476="Active",OR(R476="Reorder",R476="Out of Stock")),COUNTIFS($B$6:B476,"Active",$R$6:R476,"Reorder")+COUNTIFS($B$6:B476,"Active",$R$6:R476,"Out of Stock"),""))</f>
        <v/>
      </c>
      <c r="W476" s="19">
        <f>IF(COUNTA(A476:O476)=0,"",IF(A476="","Missing Part ID",IF(COUNTIF($A$6:$A$505,A476)&gt;1,"Duplicate Part ID",IF(COUNTIF('Settings'!$F$4:$F$5,B476)=0,"Invalid Status",IF(C476="","Missing Part Name",IF(COUNTIF('Settings'!$G$4:$G$13,D476)=0,"Invalid Category",IF(COUNTIF('Settings'!$H$4:$H$9,E476)=0,"Invalid Unit",IF(L476="","Missing Unit Cost",IF(M476="","Missing Opening Quantity",IF(N476="","Missing Reorder Point",IF(O476="","Missing Target Stock",IF(O476&lt;N476,"Target Below Reorder Point",IF(P476&lt;0,"Negative On-Hand Quantity","OK")))))))))))))</f>
        <v/>
      </c>
    </row>
    <row r="477">
      <c r="A477" s="23" t="n"/>
      <c r="B477" s="23" t="n"/>
      <c r="C477" s="23" t="n"/>
      <c r="D477" s="23" t="n"/>
      <c r="E477" s="23" t="n"/>
      <c r="F477" s="23" t="n"/>
      <c r="G477" s="23" t="n"/>
      <c r="H477" s="23" t="n"/>
      <c r="I477" s="23" t="n"/>
      <c r="J477" s="23" t="n"/>
      <c r="K477" s="24" t="n"/>
      <c r="L477" s="44" t="n"/>
      <c r="M477" s="45" t="n"/>
      <c r="N477" s="45" t="n"/>
      <c r="O477" s="45" t="n"/>
      <c r="P477" s="46">
        <f>IF(A477="","",IFERROR(M477+SUMIFS('Transactions'!$L$6:$L$505,'Transactions'!$C$6:$C$505,A477),""))</f>
        <v/>
      </c>
      <c r="Q477" s="47">
        <f>IF(A477="","",IFERROR(P477*L477,0))</f>
        <v/>
      </c>
      <c r="R477" s="19">
        <f>IF(A477="","",IF(B477&lt;&gt;"Active","Inactive",IF(P477&lt;=0,"Out of Stock",IF(P477&lt;=N477,"Reorder","OK"))))</f>
        <v/>
      </c>
      <c r="S477" s="46">
        <f>IF(A477="","",IF(B477&lt;&gt;"Active",0,IF(P477&lt;=N477,MAX(O477-P477,0),0)))</f>
        <v/>
      </c>
      <c r="T477" s="47">
        <f>IF(A477="","",IFERROR(S477*L477,0))</f>
        <v/>
      </c>
      <c r="U477" s="48">
        <f>IF(A477="","",IF(COUNTIFS('Transactions'!$C$6:$C$505,A477,'Transactions'!$A$6:$A$505,"&gt;0")=0,"",IFERROR(MAXIFS('Transactions'!$A$6:$A$505,'Transactions'!$C$6:$C$505,A477),"")))</f>
        <v/>
      </c>
      <c r="V477" s="30">
        <f>IF(A477="","",IF(AND(B477="Active",OR(R477="Reorder",R477="Out of Stock")),COUNTIFS($B$6:B477,"Active",$R$6:R477,"Reorder")+COUNTIFS($B$6:B477,"Active",$R$6:R477,"Out of Stock"),""))</f>
        <v/>
      </c>
      <c r="W477" s="19">
        <f>IF(COUNTA(A477:O477)=0,"",IF(A477="","Missing Part ID",IF(COUNTIF($A$6:$A$505,A477)&gt;1,"Duplicate Part ID",IF(COUNTIF('Settings'!$F$4:$F$5,B477)=0,"Invalid Status",IF(C477="","Missing Part Name",IF(COUNTIF('Settings'!$G$4:$G$13,D477)=0,"Invalid Category",IF(COUNTIF('Settings'!$H$4:$H$9,E477)=0,"Invalid Unit",IF(L477="","Missing Unit Cost",IF(M477="","Missing Opening Quantity",IF(N477="","Missing Reorder Point",IF(O477="","Missing Target Stock",IF(O477&lt;N477,"Target Below Reorder Point",IF(P477&lt;0,"Negative On-Hand Quantity","OK")))))))))))))</f>
        <v/>
      </c>
    </row>
    <row r="478">
      <c r="A478" s="23" t="n"/>
      <c r="B478" s="23" t="n"/>
      <c r="C478" s="23" t="n"/>
      <c r="D478" s="23" t="n"/>
      <c r="E478" s="23" t="n"/>
      <c r="F478" s="23" t="n"/>
      <c r="G478" s="23" t="n"/>
      <c r="H478" s="23" t="n"/>
      <c r="I478" s="23" t="n"/>
      <c r="J478" s="23" t="n"/>
      <c r="K478" s="24" t="n"/>
      <c r="L478" s="44" t="n"/>
      <c r="M478" s="45" t="n"/>
      <c r="N478" s="45" t="n"/>
      <c r="O478" s="45" t="n"/>
      <c r="P478" s="46">
        <f>IF(A478="","",IFERROR(M478+SUMIFS('Transactions'!$L$6:$L$505,'Transactions'!$C$6:$C$505,A478),""))</f>
        <v/>
      </c>
      <c r="Q478" s="47">
        <f>IF(A478="","",IFERROR(P478*L478,0))</f>
        <v/>
      </c>
      <c r="R478" s="19">
        <f>IF(A478="","",IF(B478&lt;&gt;"Active","Inactive",IF(P478&lt;=0,"Out of Stock",IF(P478&lt;=N478,"Reorder","OK"))))</f>
        <v/>
      </c>
      <c r="S478" s="46">
        <f>IF(A478="","",IF(B478&lt;&gt;"Active",0,IF(P478&lt;=N478,MAX(O478-P478,0),0)))</f>
        <v/>
      </c>
      <c r="T478" s="47">
        <f>IF(A478="","",IFERROR(S478*L478,0))</f>
        <v/>
      </c>
      <c r="U478" s="48">
        <f>IF(A478="","",IF(COUNTIFS('Transactions'!$C$6:$C$505,A478,'Transactions'!$A$6:$A$505,"&gt;0")=0,"",IFERROR(MAXIFS('Transactions'!$A$6:$A$505,'Transactions'!$C$6:$C$505,A478),"")))</f>
        <v/>
      </c>
      <c r="V478" s="30">
        <f>IF(A478="","",IF(AND(B478="Active",OR(R478="Reorder",R478="Out of Stock")),COUNTIFS($B$6:B478,"Active",$R$6:R478,"Reorder")+COUNTIFS($B$6:B478,"Active",$R$6:R478,"Out of Stock"),""))</f>
        <v/>
      </c>
      <c r="W478" s="19">
        <f>IF(COUNTA(A478:O478)=0,"",IF(A478="","Missing Part ID",IF(COUNTIF($A$6:$A$505,A478)&gt;1,"Duplicate Part ID",IF(COUNTIF('Settings'!$F$4:$F$5,B478)=0,"Invalid Status",IF(C478="","Missing Part Name",IF(COUNTIF('Settings'!$G$4:$G$13,D478)=0,"Invalid Category",IF(COUNTIF('Settings'!$H$4:$H$9,E478)=0,"Invalid Unit",IF(L478="","Missing Unit Cost",IF(M478="","Missing Opening Quantity",IF(N478="","Missing Reorder Point",IF(O478="","Missing Target Stock",IF(O478&lt;N478,"Target Below Reorder Point",IF(P478&lt;0,"Negative On-Hand Quantity","OK")))))))))))))</f>
        <v/>
      </c>
    </row>
    <row r="479">
      <c r="A479" s="23" t="n"/>
      <c r="B479" s="23" t="n"/>
      <c r="C479" s="23" t="n"/>
      <c r="D479" s="23" t="n"/>
      <c r="E479" s="23" t="n"/>
      <c r="F479" s="23" t="n"/>
      <c r="G479" s="23" t="n"/>
      <c r="H479" s="23" t="n"/>
      <c r="I479" s="23" t="n"/>
      <c r="J479" s="23" t="n"/>
      <c r="K479" s="24" t="n"/>
      <c r="L479" s="44" t="n"/>
      <c r="M479" s="45" t="n"/>
      <c r="N479" s="45" t="n"/>
      <c r="O479" s="45" t="n"/>
      <c r="P479" s="46">
        <f>IF(A479="","",IFERROR(M479+SUMIFS('Transactions'!$L$6:$L$505,'Transactions'!$C$6:$C$505,A479),""))</f>
        <v/>
      </c>
      <c r="Q479" s="47">
        <f>IF(A479="","",IFERROR(P479*L479,0))</f>
        <v/>
      </c>
      <c r="R479" s="19">
        <f>IF(A479="","",IF(B479&lt;&gt;"Active","Inactive",IF(P479&lt;=0,"Out of Stock",IF(P479&lt;=N479,"Reorder","OK"))))</f>
        <v/>
      </c>
      <c r="S479" s="46">
        <f>IF(A479="","",IF(B479&lt;&gt;"Active",0,IF(P479&lt;=N479,MAX(O479-P479,0),0)))</f>
        <v/>
      </c>
      <c r="T479" s="47">
        <f>IF(A479="","",IFERROR(S479*L479,0))</f>
        <v/>
      </c>
      <c r="U479" s="48">
        <f>IF(A479="","",IF(COUNTIFS('Transactions'!$C$6:$C$505,A479,'Transactions'!$A$6:$A$505,"&gt;0")=0,"",IFERROR(MAXIFS('Transactions'!$A$6:$A$505,'Transactions'!$C$6:$C$505,A479),"")))</f>
        <v/>
      </c>
      <c r="V479" s="30">
        <f>IF(A479="","",IF(AND(B479="Active",OR(R479="Reorder",R479="Out of Stock")),COUNTIFS($B$6:B479,"Active",$R$6:R479,"Reorder")+COUNTIFS($B$6:B479,"Active",$R$6:R479,"Out of Stock"),""))</f>
        <v/>
      </c>
      <c r="W479" s="19">
        <f>IF(COUNTA(A479:O479)=0,"",IF(A479="","Missing Part ID",IF(COUNTIF($A$6:$A$505,A479)&gt;1,"Duplicate Part ID",IF(COUNTIF('Settings'!$F$4:$F$5,B479)=0,"Invalid Status",IF(C479="","Missing Part Name",IF(COUNTIF('Settings'!$G$4:$G$13,D479)=0,"Invalid Category",IF(COUNTIF('Settings'!$H$4:$H$9,E479)=0,"Invalid Unit",IF(L479="","Missing Unit Cost",IF(M479="","Missing Opening Quantity",IF(N479="","Missing Reorder Point",IF(O479="","Missing Target Stock",IF(O479&lt;N479,"Target Below Reorder Point",IF(P479&lt;0,"Negative On-Hand Quantity","OK")))))))))))))</f>
        <v/>
      </c>
    </row>
    <row r="480">
      <c r="A480" s="23" t="n"/>
      <c r="B480" s="23" t="n"/>
      <c r="C480" s="23" t="n"/>
      <c r="D480" s="23" t="n"/>
      <c r="E480" s="23" t="n"/>
      <c r="F480" s="23" t="n"/>
      <c r="G480" s="23" t="n"/>
      <c r="H480" s="23" t="n"/>
      <c r="I480" s="23" t="n"/>
      <c r="J480" s="23" t="n"/>
      <c r="K480" s="24" t="n"/>
      <c r="L480" s="44" t="n"/>
      <c r="M480" s="45" t="n"/>
      <c r="N480" s="45" t="n"/>
      <c r="O480" s="45" t="n"/>
      <c r="P480" s="46">
        <f>IF(A480="","",IFERROR(M480+SUMIFS('Transactions'!$L$6:$L$505,'Transactions'!$C$6:$C$505,A480),""))</f>
        <v/>
      </c>
      <c r="Q480" s="47">
        <f>IF(A480="","",IFERROR(P480*L480,0))</f>
        <v/>
      </c>
      <c r="R480" s="19">
        <f>IF(A480="","",IF(B480&lt;&gt;"Active","Inactive",IF(P480&lt;=0,"Out of Stock",IF(P480&lt;=N480,"Reorder","OK"))))</f>
        <v/>
      </c>
      <c r="S480" s="46">
        <f>IF(A480="","",IF(B480&lt;&gt;"Active",0,IF(P480&lt;=N480,MAX(O480-P480,0),0)))</f>
        <v/>
      </c>
      <c r="T480" s="47">
        <f>IF(A480="","",IFERROR(S480*L480,0))</f>
        <v/>
      </c>
      <c r="U480" s="48">
        <f>IF(A480="","",IF(COUNTIFS('Transactions'!$C$6:$C$505,A480,'Transactions'!$A$6:$A$505,"&gt;0")=0,"",IFERROR(MAXIFS('Transactions'!$A$6:$A$505,'Transactions'!$C$6:$C$505,A480),"")))</f>
        <v/>
      </c>
      <c r="V480" s="30">
        <f>IF(A480="","",IF(AND(B480="Active",OR(R480="Reorder",R480="Out of Stock")),COUNTIFS($B$6:B480,"Active",$R$6:R480,"Reorder")+COUNTIFS($B$6:B480,"Active",$R$6:R480,"Out of Stock"),""))</f>
        <v/>
      </c>
      <c r="W480" s="19">
        <f>IF(COUNTA(A480:O480)=0,"",IF(A480="","Missing Part ID",IF(COUNTIF($A$6:$A$505,A480)&gt;1,"Duplicate Part ID",IF(COUNTIF('Settings'!$F$4:$F$5,B480)=0,"Invalid Status",IF(C480="","Missing Part Name",IF(COUNTIF('Settings'!$G$4:$G$13,D480)=0,"Invalid Category",IF(COUNTIF('Settings'!$H$4:$H$9,E480)=0,"Invalid Unit",IF(L480="","Missing Unit Cost",IF(M480="","Missing Opening Quantity",IF(N480="","Missing Reorder Point",IF(O480="","Missing Target Stock",IF(O480&lt;N480,"Target Below Reorder Point",IF(P480&lt;0,"Negative On-Hand Quantity","OK")))))))))))))</f>
        <v/>
      </c>
    </row>
    <row r="481">
      <c r="A481" s="23" t="n"/>
      <c r="B481" s="23" t="n"/>
      <c r="C481" s="23" t="n"/>
      <c r="D481" s="23" t="n"/>
      <c r="E481" s="23" t="n"/>
      <c r="F481" s="23" t="n"/>
      <c r="G481" s="23" t="n"/>
      <c r="H481" s="23" t="n"/>
      <c r="I481" s="23" t="n"/>
      <c r="J481" s="23" t="n"/>
      <c r="K481" s="24" t="n"/>
      <c r="L481" s="44" t="n"/>
      <c r="M481" s="45" t="n"/>
      <c r="N481" s="45" t="n"/>
      <c r="O481" s="45" t="n"/>
      <c r="P481" s="46">
        <f>IF(A481="","",IFERROR(M481+SUMIFS('Transactions'!$L$6:$L$505,'Transactions'!$C$6:$C$505,A481),""))</f>
        <v/>
      </c>
      <c r="Q481" s="47">
        <f>IF(A481="","",IFERROR(P481*L481,0))</f>
        <v/>
      </c>
      <c r="R481" s="19">
        <f>IF(A481="","",IF(B481&lt;&gt;"Active","Inactive",IF(P481&lt;=0,"Out of Stock",IF(P481&lt;=N481,"Reorder","OK"))))</f>
        <v/>
      </c>
      <c r="S481" s="46">
        <f>IF(A481="","",IF(B481&lt;&gt;"Active",0,IF(P481&lt;=N481,MAX(O481-P481,0),0)))</f>
        <v/>
      </c>
      <c r="T481" s="47">
        <f>IF(A481="","",IFERROR(S481*L481,0))</f>
        <v/>
      </c>
      <c r="U481" s="48">
        <f>IF(A481="","",IF(COUNTIFS('Transactions'!$C$6:$C$505,A481,'Transactions'!$A$6:$A$505,"&gt;0")=0,"",IFERROR(MAXIFS('Transactions'!$A$6:$A$505,'Transactions'!$C$6:$C$505,A481),"")))</f>
        <v/>
      </c>
      <c r="V481" s="30">
        <f>IF(A481="","",IF(AND(B481="Active",OR(R481="Reorder",R481="Out of Stock")),COUNTIFS($B$6:B481,"Active",$R$6:R481,"Reorder")+COUNTIFS($B$6:B481,"Active",$R$6:R481,"Out of Stock"),""))</f>
        <v/>
      </c>
      <c r="W481" s="19">
        <f>IF(COUNTA(A481:O481)=0,"",IF(A481="","Missing Part ID",IF(COUNTIF($A$6:$A$505,A481)&gt;1,"Duplicate Part ID",IF(COUNTIF('Settings'!$F$4:$F$5,B481)=0,"Invalid Status",IF(C481="","Missing Part Name",IF(COUNTIF('Settings'!$G$4:$G$13,D481)=0,"Invalid Category",IF(COUNTIF('Settings'!$H$4:$H$9,E481)=0,"Invalid Unit",IF(L481="","Missing Unit Cost",IF(M481="","Missing Opening Quantity",IF(N481="","Missing Reorder Point",IF(O481="","Missing Target Stock",IF(O481&lt;N481,"Target Below Reorder Point",IF(P481&lt;0,"Negative On-Hand Quantity","OK")))))))))))))</f>
        <v/>
      </c>
    </row>
    <row r="482">
      <c r="A482" s="23" t="n"/>
      <c r="B482" s="23" t="n"/>
      <c r="C482" s="23" t="n"/>
      <c r="D482" s="23" t="n"/>
      <c r="E482" s="23" t="n"/>
      <c r="F482" s="23" t="n"/>
      <c r="G482" s="23" t="n"/>
      <c r="H482" s="23" t="n"/>
      <c r="I482" s="23" t="n"/>
      <c r="J482" s="23" t="n"/>
      <c r="K482" s="24" t="n"/>
      <c r="L482" s="44" t="n"/>
      <c r="M482" s="45" t="n"/>
      <c r="N482" s="45" t="n"/>
      <c r="O482" s="45" t="n"/>
      <c r="P482" s="46">
        <f>IF(A482="","",IFERROR(M482+SUMIFS('Transactions'!$L$6:$L$505,'Transactions'!$C$6:$C$505,A482),""))</f>
        <v/>
      </c>
      <c r="Q482" s="47">
        <f>IF(A482="","",IFERROR(P482*L482,0))</f>
        <v/>
      </c>
      <c r="R482" s="19">
        <f>IF(A482="","",IF(B482&lt;&gt;"Active","Inactive",IF(P482&lt;=0,"Out of Stock",IF(P482&lt;=N482,"Reorder","OK"))))</f>
        <v/>
      </c>
      <c r="S482" s="46">
        <f>IF(A482="","",IF(B482&lt;&gt;"Active",0,IF(P482&lt;=N482,MAX(O482-P482,0),0)))</f>
        <v/>
      </c>
      <c r="T482" s="47">
        <f>IF(A482="","",IFERROR(S482*L482,0))</f>
        <v/>
      </c>
      <c r="U482" s="48">
        <f>IF(A482="","",IF(COUNTIFS('Transactions'!$C$6:$C$505,A482,'Transactions'!$A$6:$A$505,"&gt;0")=0,"",IFERROR(MAXIFS('Transactions'!$A$6:$A$505,'Transactions'!$C$6:$C$505,A482),"")))</f>
        <v/>
      </c>
      <c r="V482" s="30">
        <f>IF(A482="","",IF(AND(B482="Active",OR(R482="Reorder",R482="Out of Stock")),COUNTIFS($B$6:B482,"Active",$R$6:R482,"Reorder")+COUNTIFS($B$6:B482,"Active",$R$6:R482,"Out of Stock"),""))</f>
        <v/>
      </c>
      <c r="W482" s="19">
        <f>IF(COUNTA(A482:O482)=0,"",IF(A482="","Missing Part ID",IF(COUNTIF($A$6:$A$505,A482)&gt;1,"Duplicate Part ID",IF(COUNTIF('Settings'!$F$4:$F$5,B482)=0,"Invalid Status",IF(C482="","Missing Part Name",IF(COUNTIF('Settings'!$G$4:$G$13,D482)=0,"Invalid Category",IF(COUNTIF('Settings'!$H$4:$H$9,E482)=0,"Invalid Unit",IF(L482="","Missing Unit Cost",IF(M482="","Missing Opening Quantity",IF(N482="","Missing Reorder Point",IF(O482="","Missing Target Stock",IF(O482&lt;N482,"Target Below Reorder Point",IF(P482&lt;0,"Negative On-Hand Quantity","OK")))))))))))))</f>
        <v/>
      </c>
    </row>
    <row r="483">
      <c r="A483" s="23" t="n"/>
      <c r="B483" s="23" t="n"/>
      <c r="C483" s="23" t="n"/>
      <c r="D483" s="23" t="n"/>
      <c r="E483" s="23" t="n"/>
      <c r="F483" s="23" t="n"/>
      <c r="G483" s="23" t="n"/>
      <c r="H483" s="23" t="n"/>
      <c r="I483" s="23" t="n"/>
      <c r="J483" s="23" t="n"/>
      <c r="K483" s="24" t="n"/>
      <c r="L483" s="44" t="n"/>
      <c r="M483" s="45" t="n"/>
      <c r="N483" s="45" t="n"/>
      <c r="O483" s="45" t="n"/>
      <c r="P483" s="46">
        <f>IF(A483="","",IFERROR(M483+SUMIFS('Transactions'!$L$6:$L$505,'Transactions'!$C$6:$C$505,A483),""))</f>
        <v/>
      </c>
      <c r="Q483" s="47">
        <f>IF(A483="","",IFERROR(P483*L483,0))</f>
        <v/>
      </c>
      <c r="R483" s="19">
        <f>IF(A483="","",IF(B483&lt;&gt;"Active","Inactive",IF(P483&lt;=0,"Out of Stock",IF(P483&lt;=N483,"Reorder","OK"))))</f>
        <v/>
      </c>
      <c r="S483" s="46">
        <f>IF(A483="","",IF(B483&lt;&gt;"Active",0,IF(P483&lt;=N483,MAX(O483-P483,0),0)))</f>
        <v/>
      </c>
      <c r="T483" s="47">
        <f>IF(A483="","",IFERROR(S483*L483,0))</f>
        <v/>
      </c>
      <c r="U483" s="48">
        <f>IF(A483="","",IF(COUNTIFS('Transactions'!$C$6:$C$505,A483,'Transactions'!$A$6:$A$505,"&gt;0")=0,"",IFERROR(MAXIFS('Transactions'!$A$6:$A$505,'Transactions'!$C$6:$C$505,A483),"")))</f>
        <v/>
      </c>
      <c r="V483" s="30">
        <f>IF(A483="","",IF(AND(B483="Active",OR(R483="Reorder",R483="Out of Stock")),COUNTIFS($B$6:B483,"Active",$R$6:R483,"Reorder")+COUNTIFS($B$6:B483,"Active",$R$6:R483,"Out of Stock"),""))</f>
        <v/>
      </c>
      <c r="W483" s="19">
        <f>IF(COUNTA(A483:O483)=0,"",IF(A483="","Missing Part ID",IF(COUNTIF($A$6:$A$505,A483)&gt;1,"Duplicate Part ID",IF(COUNTIF('Settings'!$F$4:$F$5,B483)=0,"Invalid Status",IF(C483="","Missing Part Name",IF(COUNTIF('Settings'!$G$4:$G$13,D483)=0,"Invalid Category",IF(COUNTIF('Settings'!$H$4:$H$9,E483)=0,"Invalid Unit",IF(L483="","Missing Unit Cost",IF(M483="","Missing Opening Quantity",IF(N483="","Missing Reorder Point",IF(O483="","Missing Target Stock",IF(O483&lt;N483,"Target Below Reorder Point",IF(P483&lt;0,"Negative On-Hand Quantity","OK")))))))))))))</f>
        <v/>
      </c>
    </row>
    <row r="484">
      <c r="A484" s="23" t="n"/>
      <c r="B484" s="23" t="n"/>
      <c r="C484" s="23" t="n"/>
      <c r="D484" s="23" t="n"/>
      <c r="E484" s="23" t="n"/>
      <c r="F484" s="23" t="n"/>
      <c r="G484" s="23" t="n"/>
      <c r="H484" s="23" t="n"/>
      <c r="I484" s="23" t="n"/>
      <c r="J484" s="23" t="n"/>
      <c r="K484" s="24" t="n"/>
      <c r="L484" s="44" t="n"/>
      <c r="M484" s="45" t="n"/>
      <c r="N484" s="45" t="n"/>
      <c r="O484" s="45" t="n"/>
      <c r="P484" s="46">
        <f>IF(A484="","",IFERROR(M484+SUMIFS('Transactions'!$L$6:$L$505,'Transactions'!$C$6:$C$505,A484),""))</f>
        <v/>
      </c>
      <c r="Q484" s="47">
        <f>IF(A484="","",IFERROR(P484*L484,0))</f>
        <v/>
      </c>
      <c r="R484" s="19">
        <f>IF(A484="","",IF(B484&lt;&gt;"Active","Inactive",IF(P484&lt;=0,"Out of Stock",IF(P484&lt;=N484,"Reorder","OK"))))</f>
        <v/>
      </c>
      <c r="S484" s="46">
        <f>IF(A484="","",IF(B484&lt;&gt;"Active",0,IF(P484&lt;=N484,MAX(O484-P484,0),0)))</f>
        <v/>
      </c>
      <c r="T484" s="47">
        <f>IF(A484="","",IFERROR(S484*L484,0))</f>
        <v/>
      </c>
      <c r="U484" s="48">
        <f>IF(A484="","",IF(COUNTIFS('Transactions'!$C$6:$C$505,A484,'Transactions'!$A$6:$A$505,"&gt;0")=0,"",IFERROR(MAXIFS('Transactions'!$A$6:$A$505,'Transactions'!$C$6:$C$505,A484),"")))</f>
        <v/>
      </c>
      <c r="V484" s="30">
        <f>IF(A484="","",IF(AND(B484="Active",OR(R484="Reorder",R484="Out of Stock")),COUNTIFS($B$6:B484,"Active",$R$6:R484,"Reorder")+COUNTIFS($B$6:B484,"Active",$R$6:R484,"Out of Stock"),""))</f>
        <v/>
      </c>
      <c r="W484" s="19">
        <f>IF(COUNTA(A484:O484)=0,"",IF(A484="","Missing Part ID",IF(COUNTIF($A$6:$A$505,A484)&gt;1,"Duplicate Part ID",IF(COUNTIF('Settings'!$F$4:$F$5,B484)=0,"Invalid Status",IF(C484="","Missing Part Name",IF(COUNTIF('Settings'!$G$4:$G$13,D484)=0,"Invalid Category",IF(COUNTIF('Settings'!$H$4:$H$9,E484)=0,"Invalid Unit",IF(L484="","Missing Unit Cost",IF(M484="","Missing Opening Quantity",IF(N484="","Missing Reorder Point",IF(O484="","Missing Target Stock",IF(O484&lt;N484,"Target Below Reorder Point",IF(P484&lt;0,"Negative On-Hand Quantity","OK")))))))))))))</f>
        <v/>
      </c>
    </row>
    <row r="485">
      <c r="A485" s="23" t="n"/>
      <c r="B485" s="23" t="n"/>
      <c r="C485" s="23" t="n"/>
      <c r="D485" s="23" t="n"/>
      <c r="E485" s="23" t="n"/>
      <c r="F485" s="23" t="n"/>
      <c r="G485" s="23" t="n"/>
      <c r="H485" s="23" t="n"/>
      <c r="I485" s="23" t="n"/>
      <c r="J485" s="23" t="n"/>
      <c r="K485" s="24" t="n"/>
      <c r="L485" s="44" t="n"/>
      <c r="M485" s="45" t="n"/>
      <c r="N485" s="45" t="n"/>
      <c r="O485" s="45" t="n"/>
      <c r="P485" s="46">
        <f>IF(A485="","",IFERROR(M485+SUMIFS('Transactions'!$L$6:$L$505,'Transactions'!$C$6:$C$505,A485),""))</f>
        <v/>
      </c>
      <c r="Q485" s="47">
        <f>IF(A485="","",IFERROR(P485*L485,0))</f>
        <v/>
      </c>
      <c r="R485" s="19">
        <f>IF(A485="","",IF(B485&lt;&gt;"Active","Inactive",IF(P485&lt;=0,"Out of Stock",IF(P485&lt;=N485,"Reorder","OK"))))</f>
        <v/>
      </c>
      <c r="S485" s="46">
        <f>IF(A485="","",IF(B485&lt;&gt;"Active",0,IF(P485&lt;=N485,MAX(O485-P485,0),0)))</f>
        <v/>
      </c>
      <c r="T485" s="47">
        <f>IF(A485="","",IFERROR(S485*L485,0))</f>
        <v/>
      </c>
      <c r="U485" s="48">
        <f>IF(A485="","",IF(COUNTIFS('Transactions'!$C$6:$C$505,A485,'Transactions'!$A$6:$A$505,"&gt;0")=0,"",IFERROR(MAXIFS('Transactions'!$A$6:$A$505,'Transactions'!$C$6:$C$505,A485),"")))</f>
        <v/>
      </c>
      <c r="V485" s="30">
        <f>IF(A485="","",IF(AND(B485="Active",OR(R485="Reorder",R485="Out of Stock")),COUNTIFS($B$6:B485,"Active",$R$6:R485,"Reorder")+COUNTIFS($B$6:B485,"Active",$R$6:R485,"Out of Stock"),""))</f>
        <v/>
      </c>
      <c r="W485" s="19">
        <f>IF(COUNTA(A485:O485)=0,"",IF(A485="","Missing Part ID",IF(COUNTIF($A$6:$A$505,A485)&gt;1,"Duplicate Part ID",IF(COUNTIF('Settings'!$F$4:$F$5,B485)=0,"Invalid Status",IF(C485="","Missing Part Name",IF(COUNTIF('Settings'!$G$4:$G$13,D485)=0,"Invalid Category",IF(COUNTIF('Settings'!$H$4:$H$9,E485)=0,"Invalid Unit",IF(L485="","Missing Unit Cost",IF(M485="","Missing Opening Quantity",IF(N485="","Missing Reorder Point",IF(O485="","Missing Target Stock",IF(O485&lt;N485,"Target Below Reorder Point",IF(P485&lt;0,"Negative On-Hand Quantity","OK")))))))))))))</f>
        <v/>
      </c>
    </row>
    <row r="486">
      <c r="A486" s="23" t="n"/>
      <c r="B486" s="23" t="n"/>
      <c r="C486" s="23" t="n"/>
      <c r="D486" s="23" t="n"/>
      <c r="E486" s="23" t="n"/>
      <c r="F486" s="23" t="n"/>
      <c r="G486" s="23" t="n"/>
      <c r="H486" s="23" t="n"/>
      <c r="I486" s="23" t="n"/>
      <c r="J486" s="23" t="n"/>
      <c r="K486" s="24" t="n"/>
      <c r="L486" s="44" t="n"/>
      <c r="M486" s="45" t="n"/>
      <c r="N486" s="45" t="n"/>
      <c r="O486" s="45" t="n"/>
      <c r="P486" s="46">
        <f>IF(A486="","",IFERROR(M486+SUMIFS('Transactions'!$L$6:$L$505,'Transactions'!$C$6:$C$505,A486),""))</f>
        <v/>
      </c>
      <c r="Q486" s="47">
        <f>IF(A486="","",IFERROR(P486*L486,0))</f>
        <v/>
      </c>
      <c r="R486" s="19">
        <f>IF(A486="","",IF(B486&lt;&gt;"Active","Inactive",IF(P486&lt;=0,"Out of Stock",IF(P486&lt;=N486,"Reorder","OK"))))</f>
        <v/>
      </c>
      <c r="S486" s="46">
        <f>IF(A486="","",IF(B486&lt;&gt;"Active",0,IF(P486&lt;=N486,MAX(O486-P486,0),0)))</f>
        <v/>
      </c>
      <c r="T486" s="47">
        <f>IF(A486="","",IFERROR(S486*L486,0))</f>
        <v/>
      </c>
      <c r="U486" s="48">
        <f>IF(A486="","",IF(COUNTIFS('Transactions'!$C$6:$C$505,A486,'Transactions'!$A$6:$A$505,"&gt;0")=0,"",IFERROR(MAXIFS('Transactions'!$A$6:$A$505,'Transactions'!$C$6:$C$505,A486),"")))</f>
        <v/>
      </c>
      <c r="V486" s="30">
        <f>IF(A486="","",IF(AND(B486="Active",OR(R486="Reorder",R486="Out of Stock")),COUNTIFS($B$6:B486,"Active",$R$6:R486,"Reorder")+COUNTIFS($B$6:B486,"Active",$R$6:R486,"Out of Stock"),""))</f>
        <v/>
      </c>
      <c r="W486" s="19">
        <f>IF(COUNTA(A486:O486)=0,"",IF(A486="","Missing Part ID",IF(COUNTIF($A$6:$A$505,A486)&gt;1,"Duplicate Part ID",IF(COUNTIF('Settings'!$F$4:$F$5,B486)=0,"Invalid Status",IF(C486="","Missing Part Name",IF(COUNTIF('Settings'!$G$4:$G$13,D486)=0,"Invalid Category",IF(COUNTIF('Settings'!$H$4:$H$9,E486)=0,"Invalid Unit",IF(L486="","Missing Unit Cost",IF(M486="","Missing Opening Quantity",IF(N486="","Missing Reorder Point",IF(O486="","Missing Target Stock",IF(O486&lt;N486,"Target Below Reorder Point",IF(P486&lt;0,"Negative On-Hand Quantity","OK")))))))))))))</f>
        <v/>
      </c>
    </row>
    <row r="487">
      <c r="A487" s="23" t="n"/>
      <c r="B487" s="23" t="n"/>
      <c r="C487" s="23" t="n"/>
      <c r="D487" s="23" t="n"/>
      <c r="E487" s="23" t="n"/>
      <c r="F487" s="23" t="n"/>
      <c r="G487" s="23" t="n"/>
      <c r="H487" s="23" t="n"/>
      <c r="I487" s="23" t="n"/>
      <c r="J487" s="23" t="n"/>
      <c r="K487" s="24" t="n"/>
      <c r="L487" s="44" t="n"/>
      <c r="M487" s="45" t="n"/>
      <c r="N487" s="45" t="n"/>
      <c r="O487" s="45" t="n"/>
      <c r="P487" s="46">
        <f>IF(A487="","",IFERROR(M487+SUMIFS('Transactions'!$L$6:$L$505,'Transactions'!$C$6:$C$505,A487),""))</f>
        <v/>
      </c>
      <c r="Q487" s="47">
        <f>IF(A487="","",IFERROR(P487*L487,0))</f>
        <v/>
      </c>
      <c r="R487" s="19">
        <f>IF(A487="","",IF(B487&lt;&gt;"Active","Inactive",IF(P487&lt;=0,"Out of Stock",IF(P487&lt;=N487,"Reorder","OK"))))</f>
        <v/>
      </c>
      <c r="S487" s="46">
        <f>IF(A487="","",IF(B487&lt;&gt;"Active",0,IF(P487&lt;=N487,MAX(O487-P487,0),0)))</f>
        <v/>
      </c>
      <c r="T487" s="47">
        <f>IF(A487="","",IFERROR(S487*L487,0))</f>
        <v/>
      </c>
      <c r="U487" s="48">
        <f>IF(A487="","",IF(COUNTIFS('Transactions'!$C$6:$C$505,A487,'Transactions'!$A$6:$A$505,"&gt;0")=0,"",IFERROR(MAXIFS('Transactions'!$A$6:$A$505,'Transactions'!$C$6:$C$505,A487),"")))</f>
        <v/>
      </c>
      <c r="V487" s="30">
        <f>IF(A487="","",IF(AND(B487="Active",OR(R487="Reorder",R487="Out of Stock")),COUNTIFS($B$6:B487,"Active",$R$6:R487,"Reorder")+COUNTIFS($B$6:B487,"Active",$R$6:R487,"Out of Stock"),""))</f>
        <v/>
      </c>
      <c r="W487" s="19">
        <f>IF(COUNTA(A487:O487)=0,"",IF(A487="","Missing Part ID",IF(COUNTIF($A$6:$A$505,A487)&gt;1,"Duplicate Part ID",IF(COUNTIF('Settings'!$F$4:$F$5,B487)=0,"Invalid Status",IF(C487="","Missing Part Name",IF(COUNTIF('Settings'!$G$4:$G$13,D487)=0,"Invalid Category",IF(COUNTIF('Settings'!$H$4:$H$9,E487)=0,"Invalid Unit",IF(L487="","Missing Unit Cost",IF(M487="","Missing Opening Quantity",IF(N487="","Missing Reorder Point",IF(O487="","Missing Target Stock",IF(O487&lt;N487,"Target Below Reorder Point",IF(P487&lt;0,"Negative On-Hand Quantity","OK")))))))))))))</f>
        <v/>
      </c>
    </row>
    <row r="488">
      <c r="A488" s="23" t="n"/>
      <c r="B488" s="23" t="n"/>
      <c r="C488" s="23" t="n"/>
      <c r="D488" s="23" t="n"/>
      <c r="E488" s="23" t="n"/>
      <c r="F488" s="23" t="n"/>
      <c r="G488" s="23" t="n"/>
      <c r="H488" s="23" t="n"/>
      <c r="I488" s="23" t="n"/>
      <c r="J488" s="23" t="n"/>
      <c r="K488" s="24" t="n"/>
      <c r="L488" s="44" t="n"/>
      <c r="M488" s="45" t="n"/>
      <c r="N488" s="45" t="n"/>
      <c r="O488" s="45" t="n"/>
      <c r="P488" s="46">
        <f>IF(A488="","",IFERROR(M488+SUMIFS('Transactions'!$L$6:$L$505,'Transactions'!$C$6:$C$505,A488),""))</f>
        <v/>
      </c>
      <c r="Q488" s="47">
        <f>IF(A488="","",IFERROR(P488*L488,0))</f>
        <v/>
      </c>
      <c r="R488" s="19">
        <f>IF(A488="","",IF(B488&lt;&gt;"Active","Inactive",IF(P488&lt;=0,"Out of Stock",IF(P488&lt;=N488,"Reorder","OK"))))</f>
        <v/>
      </c>
      <c r="S488" s="46">
        <f>IF(A488="","",IF(B488&lt;&gt;"Active",0,IF(P488&lt;=N488,MAX(O488-P488,0),0)))</f>
        <v/>
      </c>
      <c r="T488" s="47">
        <f>IF(A488="","",IFERROR(S488*L488,0))</f>
        <v/>
      </c>
      <c r="U488" s="48">
        <f>IF(A488="","",IF(COUNTIFS('Transactions'!$C$6:$C$505,A488,'Transactions'!$A$6:$A$505,"&gt;0")=0,"",IFERROR(MAXIFS('Transactions'!$A$6:$A$505,'Transactions'!$C$6:$C$505,A488),"")))</f>
        <v/>
      </c>
      <c r="V488" s="30">
        <f>IF(A488="","",IF(AND(B488="Active",OR(R488="Reorder",R488="Out of Stock")),COUNTIFS($B$6:B488,"Active",$R$6:R488,"Reorder")+COUNTIFS($B$6:B488,"Active",$R$6:R488,"Out of Stock"),""))</f>
        <v/>
      </c>
      <c r="W488" s="19">
        <f>IF(COUNTA(A488:O488)=0,"",IF(A488="","Missing Part ID",IF(COUNTIF($A$6:$A$505,A488)&gt;1,"Duplicate Part ID",IF(COUNTIF('Settings'!$F$4:$F$5,B488)=0,"Invalid Status",IF(C488="","Missing Part Name",IF(COUNTIF('Settings'!$G$4:$G$13,D488)=0,"Invalid Category",IF(COUNTIF('Settings'!$H$4:$H$9,E488)=0,"Invalid Unit",IF(L488="","Missing Unit Cost",IF(M488="","Missing Opening Quantity",IF(N488="","Missing Reorder Point",IF(O488="","Missing Target Stock",IF(O488&lt;N488,"Target Below Reorder Point",IF(P488&lt;0,"Negative On-Hand Quantity","OK")))))))))))))</f>
        <v/>
      </c>
    </row>
    <row r="489">
      <c r="A489" s="23" t="n"/>
      <c r="B489" s="23" t="n"/>
      <c r="C489" s="23" t="n"/>
      <c r="D489" s="23" t="n"/>
      <c r="E489" s="23" t="n"/>
      <c r="F489" s="23" t="n"/>
      <c r="G489" s="23" t="n"/>
      <c r="H489" s="23" t="n"/>
      <c r="I489" s="23" t="n"/>
      <c r="J489" s="23" t="n"/>
      <c r="K489" s="24" t="n"/>
      <c r="L489" s="44" t="n"/>
      <c r="M489" s="45" t="n"/>
      <c r="N489" s="45" t="n"/>
      <c r="O489" s="45" t="n"/>
      <c r="P489" s="46">
        <f>IF(A489="","",IFERROR(M489+SUMIFS('Transactions'!$L$6:$L$505,'Transactions'!$C$6:$C$505,A489),""))</f>
        <v/>
      </c>
      <c r="Q489" s="47">
        <f>IF(A489="","",IFERROR(P489*L489,0))</f>
        <v/>
      </c>
      <c r="R489" s="19">
        <f>IF(A489="","",IF(B489&lt;&gt;"Active","Inactive",IF(P489&lt;=0,"Out of Stock",IF(P489&lt;=N489,"Reorder","OK"))))</f>
        <v/>
      </c>
      <c r="S489" s="46">
        <f>IF(A489="","",IF(B489&lt;&gt;"Active",0,IF(P489&lt;=N489,MAX(O489-P489,0),0)))</f>
        <v/>
      </c>
      <c r="T489" s="47">
        <f>IF(A489="","",IFERROR(S489*L489,0))</f>
        <v/>
      </c>
      <c r="U489" s="48">
        <f>IF(A489="","",IF(COUNTIFS('Transactions'!$C$6:$C$505,A489,'Transactions'!$A$6:$A$505,"&gt;0")=0,"",IFERROR(MAXIFS('Transactions'!$A$6:$A$505,'Transactions'!$C$6:$C$505,A489),"")))</f>
        <v/>
      </c>
      <c r="V489" s="30">
        <f>IF(A489="","",IF(AND(B489="Active",OR(R489="Reorder",R489="Out of Stock")),COUNTIFS($B$6:B489,"Active",$R$6:R489,"Reorder")+COUNTIFS($B$6:B489,"Active",$R$6:R489,"Out of Stock"),""))</f>
        <v/>
      </c>
      <c r="W489" s="19">
        <f>IF(COUNTA(A489:O489)=0,"",IF(A489="","Missing Part ID",IF(COUNTIF($A$6:$A$505,A489)&gt;1,"Duplicate Part ID",IF(COUNTIF('Settings'!$F$4:$F$5,B489)=0,"Invalid Status",IF(C489="","Missing Part Name",IF(COUNTIF('Settings'!$G$4:$G$13,D489)=0,"Invalid Category",IF(COUNTIF('Settings'!$H$4:$H$9,E489)=0,"Invalid Unit",IF(L489="","Missing Unit Cost",IF(M489="","Missing Opening Quantity",IF(N489="","Missing Reorder Point",IF(O489="","Missing Target Stock",IF(O489&lt;N489,"Target Below Reorder Point",IF(P489&lt;0,"Negative On-Hand Quantity","OK")))))))))))))</f>
        <v/>
      </c>
    </row>
    <row r="490">
      <c r="A490" s="23" t="n"/>
      <c r="B490" s="23" t="n"/>
      <c r="C490" s="23" t="n"/>
      <c r="D490" s="23" t="n"/>
      <c r="E490" s="23" t="n"/>
      <c r="F490" s="23" t="n"/>
      <c r="G490" s="23" t="n"/>
      <c r="H490" s="23" t="n"/>
      <c r="I490" s="23" t="n"/>
      <c r="J490" s="23" t="n"/>
      <c r="K490" s="24" t="n"/>
      <c r="L490" s="44" t="n"/>
      <c r="M490" s="45" t="n"/>
      <c r="N490" s="45" t="n"/>
      <c r="O490" s="45" t="n"/>
      <c r="P490" s="46">
        <f>IF(A490="","",IFERROR(M490+SUMIFS('Transactions'!$L$6:$L$505,'Transactions'!$C$6:$C$505,A490),""))</f>
        <v/>
      </c>
      <c r="Q490" s="47">
        <f>IF(A490="","",IFERROR(P490*L490,0))</f>
        <v/>
      </c>
      <c r="R490" s="19">
        <f>IF(A490="","",IF(B490&lt;&gt;"Active","Inactive",IF(P490&lt;=0,"Out of Stock",IF(P490&lt;=N490,"Reorder","OK"))))</f>
        <v/>
      </c>
      <c r="S490" s="46">
        <f>IF(A490="","",IF(B490&lt;&gt;"Active",0,IF(P490&lt;=N490,MAX(O490-P490,0),0)))</f>
        <v/>
      </c>
      <c r="T490" s="47">
        <f>IF(A490="","",IFERROR(S490*L490,0))</f>
        <v/>
      </c>
      <c r="U490" s="48">
        <f>IF(A490="","",IF(COUNTIFS('Transactions'!$C$6:$C$505,A490,'Transactions'!$A$6:$A$505,"&gt;0")=0,"",IFERROR(MAXIFS('Transactions'!$A$6:$A$505,'Transactions'!$C$6:$C$505,A490),"")))</f>
        <v/>
      </c>
      <c r="V490" s="30">
        <f>IF(A490="","",IF(AND(B490="Active",OR(R490="Reorder",R490="Out of Stock")),COUNTIFS($B$6:B490,"Active",$R$6:R490,"Reorder")+COUNTIFS($B$6:B490,"Active",$R$6:R490,"Out of Stock"),""))</f>
        <v/>
      </c>
      <c r="W490" s="19">
        <f>IF(COUNTA(A490:O490)=0,"",IF(A490="","Missing Part ID",IF(COUNTIF($A$6:$A$505,A490)&gt;1,"Duplicate Part ID",IF(COUNTIF('Settings'!$F$4:$F$5,B490)=0,"Invalid Status",IF(C490="","Missing Part Name",IF(COUNTIF('Settings'!$G$4:$G$13,D490)=0,"Invalid Category",IF(COUNTIF('Settings'!$H$4:$H$9,E490)=0,"Invalid Unit",IF(L490="","Missing Unit Cost",IF(M490="","Missing Opening Quantity",IF(N490="","Missing Reorder Point",IF(O490="","Missing Target Stock",IF(O490&lt;N490,"Target Below Reorder Point",IF(P490&lt;0,"Negative On-Hand Quantity","OK")))))))))))))</f>
        <v/>
      </c>
    </row>
    <row r="491">
      <c r="A491" s="23" t="n"/>
      <c r="B491" s="23" t="n"/>
      <c r="C491" s="23" t="n"/>
      <c r="D491" s="23" t="n"/>
      <c r="E491" s="23" t="n"/>
      <c r="F491" s="23" t="n"/>
      <c r="G491" s="23" t="n"/>
      <c r="H491" s="23" t="n"/>
      <c r="I491" s="23" t="n"/>
      <c r="J491" s="23" t="n"/>
      <c r="K491" s="24" t="n"/>
      <c r="L491" s="44" t="n"/>
      <c r="M491" s="45" t="n"/>
      <c r="N491" s="45" t="n"/>
      <c r="O491" s="45" t="n"/>
      <c r="P491" s="46">
        <f>IF(A491="","",IFERROR(M491+SUMIFS('Transactions'!$L$6:$L$505,'Transactions'!$C$6:$C$505,A491),""))</f>
        <v/>
      </c>
      <c r="Q491" s="47">
        <f>IF(A491="","",IFERROR(P491*L491,0))</f>
        <v/>
      </c>
      <c r="R491" s="19">
        <f>IF(A491="","",IF(B491&lt;&gt;"Active","Inactive",IF(P491&lt;=0,"Out of Stock",IF(P491&lt;=N491,"Reorder","OK"))))</f>
        <v/>
      </c>
      <c r="S491" s="46">
        <f>IF(A491="","",IF(B491&lt;&gt;"Active",0,IF(P491&lt;=N491,MAX(O491-P491,0),0)))</f>
        <v/>
      </c>
      <c r="T491" s="47">
        <f>IF(A491="","",IFERROR(S491*L491,0))</f>
        <v/>
      </c>
      <c r="U491" s="48">
        <f>IF(A491="","",IF(COUNTIFS('Transactions'!$C$6:$C$505,A491,'Transactions'!$A$6:$A$505,"&gt;0")=0,"",IFERROR(MAXIFS('Transactions'!$A$6:$A$505,'Transactions'!$C$6:$C$505,A491),"")))</f>
        <v/>
      </c>
      <c r="V491" s="30">
        <f>IF(A491="","",IF(AND(B491="Active",OR(R491="Reorder",R491="Out of Stock")),COUNTIFS($B$6:B491,"Active",$R$6:R491,"Reorder")+COUNTIFS($B$6:B491,"Active",$R$6:R491,"Out of Stock"),""))</f>
        <v/>
      </c>
      <c r="W491" s="19">
        <f>IF(COUNTA(A491:O491)=0,"",IF(A491="","Missing Part ID",IF(COUNTIF($A$6:$A$505,A491)&gt;1,"Duplicate Part ID",IF(COUNTIF('Settings'!$F$4:$F$5,B491)=0,"Invalid Status",IF(C491="","Missing Part Name",IF(COUNTIF('Settings'!$G$4:$G$13,D491)=0,"Invalid Category",IF(COUNTIF('Settings'!$H$4:$H$9,E491)=0,"Invalid Unit",IF(L491="","Missing Unit Cost",IF(M491="","Missing Opening Quantity",IF(N491="","Missing Reorder Point",IF(O491="","Missing Target Stock",IF(O491&lt;N491,"Target Below Reorder Point",IF(P491&lt;0,"Negative On-Hand Quantity","OK")))))))))))))</f>
        <v/>
      </c>
    </row>
    <row r="492">
      <c r="A492" s="23" t="n"/>
      <c r="B492" s="23" t="n"/>
      <c r="C492" s="23" t="n"/>
      <c r="D492" s="23" t="n"/>
      <c r="E492" s="23" t="n"/>
      <c r="F492" s="23" t="n"/>
      <c r="G492" s="23" t="n"/>
      <c r="H492" s="23" t="n"/>
      <c r="I492" s="23" t="n"/>
      <c r="J492" s="23" t="n"/>
      <c r="K492" s="24" t="n"/>
      <c r="L492" s="44" t="n"/>
      <c r="M492" s="45" t="n"/>
      <c r="N492" s="45" t="n"/>
      <c r="O492" s="45" t="n"/>
      <c r="P492" s="46">
        <f>IF(A492="","",IFERROR(M492+SUMIFS('Transactions'!$L$6:$L$505,'Transactions'!$C$6:$C$505,A492),""))</f>
        <v/>
      </c>
      <c r="Q492" s="47">
        <f>IF(A492="","",IFERROR(P492*L492,0))</f>
        <v/>
      </c>
      <c r="R492" s="19">
        <f>IF(A492="","",IF(B492&lt;&gt;"Active","Inactive",IF(P492&lt;=0,"Out of Stock",IF(P492&lt;=N492,"Reorder","OK"))))</f>
        <v/>
      </c>
      <c r="S492" s="46">
        <f>IF(A492="","",IF(B492&lt;&gt;"Active",0,IF(P492&lt;=N492,MAX(O492-P492,0),0)))</f>
        <v/>
      </c>
      <c r="T492" s="47">
        <f>IF(A492="","",IFERROR(S492*L492,0))</f>
        <v/>
      </c>
      <c r="U492" s="48">
        <f>IF(A492="","",IF(COUNTIFS('Transactions'!$C$6:$C$505,A492,'Transactions'!$A$6:$A$505,"&gt;0")=0,"",IFERROR(MAXIFS('Transactions'!$A$6:$A$505,'Transactions'!$C$6:$C$505,A492),"")))</f>
        <v/>
      </c>
      <c r="V492" s="30">
        <f>IF(A492="","",IF(AND(B492="Active",OR(R492="Reorder",R492="Out of Stock")),COUNTIFS($B$6:B492,"Active",$R$6:R492,"Reorder")+COUNTIFS($B$6:B492,"Active",$R$6:R492,"Out of Stock"),""))</f>
        <v/>
      </c>
      <c r="W492" s="19">
        <f>IF(COUNTA(A492:O492)=0,"",IF(A492="","Missing Part ID",IF(COUNTIF($A$6:$A$505,A492)&gt;1,"Duplicate Part ID",IF(COUNTIF('Settings'!$F$4:$F$5,B492)=0,"Invalid Status",IF(C492="","Missing Part Name",IF(COUNTIF('Settings'!$G$4:$G$13,D492)=0,"Invalid Category",IF(COUNTIF('Settings'!$H$4:$H$9,E492)=0,"Invalid Unit",IF(L492="","Missing Unit Cost",IF(M492="","Missing Opening Quantity",IF(N492="","Missing Reorder Point",IF(O492="","Missing Target Stock",IF(O492&lt;N492,"Target Below Reorder Point",IF(P492&lt;0,"Negative On-Hand Quantity","OK")))))))))))))</f>
        <v/>
      </c>
    </row>
    <row r="493">
      <c r="A493" s="23" t="n"/>
      <c r="B493" s="23" t="n"/>
      <c r="C493" s="23" t="n"/>
      <c r="D493" s="23" t="n"/>
      <c r="E493" s="23" t="n"/>
      <c r="F493" s="23" t="n"/>
      <c r="G493" s="23" t="n"/>
      <c r="H493" s="23" t="n"/>
      <c r="I493" s="23" t="n"/>
      <c r="J493" s="23" t="n"/>
      <c r="K493" s="24" t="n"/>
      <c r="L493" s="44" t="n"/>
      <c r="M493" s="45" t="n"/>
      <c r="N493" s="45" t="n"/>
      <c r="O493" s="45" t="n"/>
      <c r="P493" s="46">
        <f>IF(A493="","",IFERROR(M493+SUMIFS('Transactions'!$L$6:$L$505,'Transactions'!$C$6:$C$505,A493),""))</f>
        <v/>
      </c>
      <c r="Q493" s="47">
        <f>IF(A493="","",IFERROR(P493*L493,0))</f>
        <v/>
      </c>
      <c r="R493" s="19">
        <f>IF(A493="","",IF(B493&lt;&gt;"Active","Inactive",IF(P493&lt;=0,"Out of Stock",IF(P493&lt;=N493,"Reorder","OK"))))</f>
        <v/>
      </c>
      <c r="S493" s="46">
        <f>IF(A493="","",IF(B493&lt;&gt;"Active",0,IF(P493&lt;=N493,MAX(O493-P493,0),0)))</f>
        <v/>
      </c>
      <c r="T493" s="47">
        <f>IF(A493="","",IFERROR(S493*L493,0))</f>
        <v/>
      </c>
      <c r="U493" s="48">
        <f>IF(A493="","",IF(COUNTIFS('Transactions'!$C$6:$C$505,A493,'Transactions'!$A$6:$A$505,"&gt;0")=0,"",IFERROR(MAXIFS('Transactions'!$A$6:$A$505,'Transactions'!$C$6:$C$505,A493),"")))</f>
        <v/>
      </c>
      <c r="V493" s="30">
        <f>IF(A493="","",IF(AND(B493="Active",OR(R493="Reorder",R493="Out of Stock")),COUNTIFS($B$6:B493,"Active",$R$6:R493,"Reorder")+COUNTIFS($B$6:B493,"Active",$R$6:R493,"Out of Stock"),""))</f>
        <v/>
      </c>
      <c r="W493" s="19">
        <f>IF(COUNTA(A493:O493)=0,"",IF(A493="","Missing Part ID",IF(COUNTIF($A$6:$A$505,A493)&gt;1,"Duplicate Part ID",IF(COUNTIF('Settings'!$F$4:$F$5,B493)=0,"Invalid Status",IF(C493="","Missing Part Name",IF(COUNTIF('Settings'!$G$4:$G$13,D493)=0,"Invalid Category",IF(COUNTIF('Settings'!$H$4:$H$9,E493)=0,"Invalid Unit",IF(L493="","Missing Unit Cost",IF(M493="","Missing Opening Quantity",IF(N493="","Missing Reorder Point",IF(O493="","Missing Target Stock",IF(O493&lt;N493,"Target Below Reorder Point",IF(P493&lt;0,"Negative On-Hand Quantity","OK")))))))))))))</f>
        <v/>
      </c>
    </row>
    <row r="494">
      <c r="A494" s="23" t="n"/>
      <c r="B494" s="23" t="n"/>
      <c r="C494" s="23" t="n"/>
      <c r="D494" s="23" t="n"/>
      <c r="E494" s="23" t="n"/>
      <c r="F494" s="23" t="n"/>
      <c r="G494" s="23" t="n"/>
      <c r="H494" s="23" t="n"/>
      <c r="I494" s="23" t="n"/>
      <c r="J494" s="23" t="n"/>
      <c r="K494" s="24" t="n"/>
      <c r="L494" s="44" t="n"/>
      <c r="M494" s="45" t="n"/>
      <c r="N494" s="45" t="n"/>
      <c r="O494" s="45" t="n"/>
      <c r="P494" s="46">
        <f>IF(A494="","",IFERROR(M494+SUMIFS('Transactions'!$L$6:$L$505,'Transactions'!$C$6:$C$505,A494),""))</f>
        <v/>
      </c>
      <c r="Q494" s="47">
        <f>IF(A494="","",IFERROR(P494*L494,0))</f>
        <v/>
      </c>
      <c r="R494" s="19">
        <f>IF(A494="","",IF(B494&lt;&gt;"Active","Inactive",IF(P494&lt;=0,"Out of Stock",IF(P494&lt;=N494,"Reorder","OK"))))</f>
        <v/>
      </c>
      <c r="S494" s="46">
        <f>IF(A494="","",IF(B494&lt;&gt;"Active",0,IF(P494&lt;=N494,MAX(O494-P494,0),0)))</f>
        <v/>
      </c>
      <c r="T494" s="47">
        <f>IF(A494="","",IFERROR(S494*L494,0))</f>
        <v/>
      </c>
      <c r="U494" s="48">
        <f>IF(A494="","",IF(COUNTIFS('Transactions'!$C$6:$C$505,A494,'Transactions'!$A$6:$A$505,"&gt;0")=0,"",IFERROR(MAXIFS('Transactions'!$A$6:$A$505,'Transactions'!$C$6:$C$505,A494),"")))</f>
        <v/>
      </c>
      <c r="V494" s="30">
        <f>IF(A494="","",IF(AND(B494="Active",OR(R494="Reorder",R494="Out of Stock")),COUNTIFS($B$6:B494,"Active",$R$6:R494,"Reorder")+COUNTIFS($B$6:B494,"Active",$R$6:R494,"Out of Stock"),""))</f>
        <v/>
      </c>
      <c r="W494" s="19">
        <f>IF(COUNTA(A494:O494)=0,"",IF(A494="","Missing Part ID",IF(COUNTIF($A$6:$A$505,A494)&gt;1,"Duplicate Part ID",IF(COUNTIF('Settings'!$F$4:$F$5,B494)=0,"Invalid Status",IF(C494="","Missing Part Name",IF(COUNTIF('Settings'!$G$4:$G$13,D494)=0,"Invalid Category",IF(COUNTIF('Settings'!$H$4:$H$9,E494)=0,"Invalid Unit",IF(L494="","Missing Unit Cost",IF(M494="","Missing Opening Quantity",IF(N494="","Missing Reorder Point",IF(O494="","Missing Target Stock",IF(O494&lt;N494,"Target Below Reorder Point",IF(P494&lt;0,"Negative On-Hand Quantity","OK")))))))))))))</f>
        <v/>
      </c>
    </row>
    <row r="495">
      <c r="A495" s="23" t="n"/>
      <c r="B495" s="23" t="n"/>
      <c r="C495" s="23" t="n"/>
      <c r="D495" s="23" t="n"/>
      <c r="E495" s="23" t="n"/>
      <c r="F495" s="23" t="n"/>
      <c r="G495" s="23" t="n"/>
      <c r="H495" s="23" t="n"/>
      <c r="I495" s="23" t="n"/>
      <c r="J495" s="23" t="n"/>
      <c r="K495" s="24" t="n"/>
      <c r="L495" s="44" t="n"/>
      <c r="M495" s="45" t="n"/>
      <c r="N495" s="45" t="n"/>
      <c r="O495" s="45" t="n"/>
      <c r="P495" s="46">
        <f>IF(A495="","",IFERROR(M495+SUMIFS('Transactions'!$L$6:$L$505,'Transactions'!$C$6:$C$505,A495),""))</f>
        <v/>
      </c>
      <c r="Q495" s="47">
        <f>IF(A495="","",IFERROR(P495*L495,0))</f>
        <v/>
      </c>
      <c r="R495" s="19">
        <f>IF(A495="","",IF(B495&lt;&gt;"Active","Inactive",IF(P495&lt;=0,"Out of Stock",IF(P495&lt;=N495,"Reorder","OK"))))</f>
        <v/>
      </c>
      <c r="S495" s="46">
        <f>IF(A495="","",IF(B495&lt;&gt;"Active",0,IF(P495&lt;=N495,MAX(O495-P495,0),0)))</f>
        <v/>
      </c>
      <c r="T495" s="47">
        <f>IF(A495="","",IFERROR(S495*L495,0))</f>
        <v/>
      </c>
      <c r="U495" s="48">
        <f>IF(A495="","",IF(COUNTIFS('Transactions'!$C$6:$C$505,A495,'Transactions'!$A$6:$A$505,"&gt;0")=0,"",IFERROR(MAXIFS('Transactions'!$A$6:$A$505,'Transactions'!$C$6:$C$505,A495),"")))</f>
        <v/>
      </c>
      <c r="V495" s="30">
        <f>IF(A495="","",IF(AND(B495="Active",OR(R495="Reorder",R495="Out of Stock")),COUNTIFS($B$6:B495,"Active",$R$6:R495,"Reorder")+COUNTIFS($B$6:B495,"Active",$R$6:R495,"Out of Stock"),""))</f>
        <v/>
      </c>
      <c r="W495" s="19">
        <f>IF(COUNTA(A495:O495)=0,"",IF(A495="","Missing Part ID",IF(COUNTIF($A$6:$A$505,A495)&gt;1,"Duplicate Part ID",IF(COUNTIF('Settings'!$F$4:$F$5,B495)=0,"Invalid Status",IF(C495="","Missing Part Name",IF(COUNTIF('Settings'!$G$4:$G$13,D495)=0,"Invalid Category",IF(COUNTIF('Settings'!$H$4:$H$9,E495)=0,"Invalid Unit",IF(L495="","Missing Unit Cost",IF(M495="","Missing Opening Quantity",IF(N495="","Missing Reorder Point",IF(O495="","Missing Target Stock",IF(O495&lt;N495,"Target Below Reorder Point",IF(P495&lt;0,"Negative On-Hand Quantity","OK")))))))))))))</f>
        <v/>
      </c>
    </row>
    <row r="496">
      <c r="A496" s="23" t="n"/>
      <c r="B496" s="23" t="n"/>
      <c r="C496" s="23" t="n"/>
      <c r="D496" s="23" t="n"/>
      <c r="E496" s="23" t="n"/>
      <c r="F496" s="23" t="n"/>
      <c r="G496" s="23" t="n"/>
      <c r="H496" s="23" t="n"/>
      <c r="I496" s="23" t="n"/>
      <c r="J496" s="23" t="n"/>
      <c r="K496" s="24" t="n"/>
      <c r="L496" s="44" t="n"/>
      <c r="M496" s="45" t="n"/>
      <c r="N496" s="45" t="n"/>
      <c r="O496" s="45" t="n"/>
      <c r="P496" s="46">
        <f>IF(A496="","",IFERROR(M496+SUMIFS('Transactions'!$L$6:$L$505,'Transactions'!$C$6:$C$505,A496),""))</f>
        <v/>
      </c>
      <c r="Q496" s="47">
        <f>IF(A496="","",IFERROR(P496*L496,0))</f>
        <v/>
      </c>
      <c r="R496" s="19">
        <f>IF(A496="","",IF(B496&lt;&gt;"Active","Inactive",IF(P496&lt;=0,"Out of Stock",IF(P496&lt;=N496,"Reorder","OK"))))</f>
        <v/>
      </c>
      <c r="S496" s="46">
        <f>IF(A496="","",IF(B496&lt;&gt;"Active",0,IF(P496&lt;=N496,MAX(O496-P496,0),0)))</f>
        <v/>
      </c>
      <c r="T496" s="47">
        <f>IF(A496="","",IFERROR(S496*L496,0))</f>
        <v/>
      </c>
      <c r="U496" s="48">
        <f>IF(A496="","",IF(COUNTIFS('Transactions'!$C$6:$C$505,A496,'Transactions'!$A$6:$A$505,"&gt;0")=0,"",IFERROR(MAXIFS('Transactions'!$A$6:$A$505,'Transactions'!$C$6:$C$505,A496),"")))</f>
        <v/>
      </c>
      <c r="V496" s="30">
        <f>IF(A496="","",IF(AND(B496="Active",OR(R496="Reorder",R496="Out of Stock")),COUNTIFS($B$6:B496,"Active",$R$6:R496,"Reorder")+COUNTIFS($B$6:B496,"Active",$R$6:R496,"Out of Stock"),""))</f>
        <v/>
      </c>
      <c r="W496" s="19">
        <f>IF(COUNTA(A496:O496)=0,"",IF(A496="","Missing Part ID",IF(COUNTIF($A$6:$A$505,A496)&gt;1,"Duplicate Part ID",IF(COUNTIF('Settings'!$F$4:$F$5,B496)=0,"Invalid Status",IF(C496="","Missing Part Name",IF(COUNTIF('Settings'!$G$4:$G$13,D496)=0,"Invalid Category",IF(COUNTIF('Settings'!$H$4:$H$9,E496)=0,"Invalid Unit",IF(L496="","Missing Unit Cost",IF(M496="","Missing Opening Quantity",IF(N496="","Missing Reorder Point",IF(O496="","Missing Target Stock",IF(O496&lt;N496,"Target Below Reorder Point",IF(P496&lt;0,"Negative On-Hand Quantity","OK")))))))))))))</f>
        <v/>
      </c>
    </row>
    <row r="497">
      <c r="A497" s="23" t="n"/>
      <c r="B497" s="23" t="n"/>
      <c r="C497" s="23" t="n"/>
      <c r="D497" s="23" t="n"/>
      <c r="E497" s="23" t="n"/>
      <c r="F497" s="23" t="n"/>
      <c r="G497" s="23" t="n"/>
      <c r="H497" s="23" t="n"/>
      <c r="I497" s="23" t="n"/>
      <c r="J497" s="23" t="n"/>
      <c r="K497" s="24" t="n"/>
      <c r="L497" s="44" t="n"/>
      <c r="M497" s="45" t="n"/>
      <c r="N497" s="45" t="n"/>
      <c r="O497" s="45" t="n"/>
      <c r="P497" s="46">
        <f>IF(A497="","",IFERROR(M497+SUMIFS('Transactions'!$L$6:$L$505,'Transactions'!$C$6:$C$505,A497),""))</f>
        <v/>
      </c>
      <c r="Q497" s="47">
        <f>IF(A497="","",IFERROR(P497*L497,0))</f>
        <v/>
      </c>
      <c r="R497" s="19">
        <f>IF(A497="","",IF(B497&lt;&gt;"Active","Inactive",IF(P497&lt;=0,"Out of Stock",IF(P497&lt;=N497,"Reorder","OK"))))</f>
        <v/>
      </c>
      <c r="S497" s="46">
        <f>IF(A497="","",IF(B497&lt;&gt;"Active",0,IF(P497&lt;=N497,MAX(O497-P497,0),0)))</f>
        <v/>
      </c>
      <c r="T497" s="47">
        <f>IF(A497="","",IFERROR(S497*L497,0))</f>
        <v/>
      </c>
      <c r="U497" s="48">
        <f>IF(A497="","",IF(COUNTIFS('Transactions'!$C$6:$C$505,A497,'Transactions'!$A$6:$A$505,"&gt;0")=0,"",IFERROR(MAXIFS('Transactions'!$A$6:$A$505,'Transactions'!$C$6:$C$505,A497),"")))</f>
        <v/>
      </c>
      <c r="V497" s="30">
        <f>IF(A497="","",IF(AND(B497="Active",OR(R497="Reorder",R497="Out of Stock")),COUNTIFS($B$6:B497,"Active",$R$6:R497,"Reorder")+COUNTIFS($B$6:B497,"Active",$R$6:R497,"Out of Stock"),""))</f>
        <v/>
      </c>
      <c r="W497" s="19">
        <f>IF(COUNTA(A497:O497)=0,"",IF(A497="","Missing Part ID",IF(COUNTIF($A$6:$A$505,A497)&gt;1,"Duplicate Part ID",IF(COUNTIF('Settings'!$F$4:$F$5,B497)=0,"Invalid Status",IF(C497="","Missing Part Name",IF(COUNTIF('Settings'!$G$4:$G$13,D497)=0,"Invalid Category",IF(COUNTIF('Settings'!$H$4:$H$9,E497)=0,"Invalid Unit",IF(L497="","Missing Unit Cost",IF(M497="","Missing Opening Quantity",IF(N497="","Missing Reorder Point",IF(O497="","Missing Target Stock",IF(O497&lt;N497,"Target Below Reorder Point",IF(P497&lt;0,"Negative On-Hand Quantity","OK")))))))))))))</f>
        <v/>
      </c>
    </row>
    <row r="498">
      <c r="A498" s="23" t="n"/>
      <c r="B498" s="23" t="n"/>
      <c r="C498" s="23" t="n"/>
      <c r="D498" s="23" t="n"/>
      <c r="E498" s="23" t="n"/>
      <c r="F498" s="23" t="n"/>
      <c r="G498" s="23" t="n"/>
      <c r="H498" s="23" t="n"/>
      <c r="I498" s="23" t="n"/>
      <c r="J498" s="23" t="n"/>
      <c r="K498" s="24" t="n"/>
      <c r="L498" s="44" t="n"/>
      <c r="M498" s="45" t="n"/>
      <c r="N498" s="45" t="n"/>
      <c r="O498" s="45" t="n"/>
      <c r="P498" s="46">
        <f>IF(A498="","",IFERROR(M498+SUMIFS('Transactions'!$L$6:$L$505,'Transactions'!$C$6:$C$505,A498),""))</f>
        <v/>
      </c>
      <c r="Q498" s="47">
        <f>IF(A498="","",IFERROR(P498*L498,0))</f>
        <v/>
      </c>
      <c r="R498" s="19">
        <f>IF(A498="","",IF(B498&lt;&gt;"Active","Inactive",IF(P498&lt;=0,"Out of Stock",IF(P498&lt;=N498,"Reorder","OK"))))</f>
        <v/>
      </c>
      <c r="S498" s="46">
        <f>IF(A498="","",IF(B498&lt;&gt;"Active",0,IF(P498&lt;=N498,MAX(O498-P498,0),0)))</f>
        <v/>
      </c>
      <c r="T498" s="47">
        <f>IF(A498="","",IFERROR(S498*L498,0))</f>
        <v/>
      </c>
      <c r="U498" s="48">
        <f>IF(A498="","",IF(COUNTIFS('Transactions'!$C$6:$C$505,A498,'Transactions'!$A$6:$A$505,"&gt;0")=0,"",IFERROR(MAXIFS('Transactions'!$A$6:$A$505,'Transactions'!$C$6:$C$505,A498),"")))</f>
        <v/>
      </c>
      <c r="V498" s="30">
        <f>IF(A498="","",IF(AND(B498="Active",OR(R498="Reorder",R498="Out of Stock")),COUNTIFS($B$6:B498,"Active",$R$6:R498,"Reorder")+COUNTIFS($B$6:B498,"Active",$R$6:R498,"Out of Stock"),""))</f>
        <v/>
      </c>
      <c r="W498" s="19">
        <f>IF(COUNTA(A498:O498)=0,"",IF(A498="","Missing Part ID",IF(COUNTIF($A$6:$A$505,A498)&gt;1,"Duplicate Part ID",IF(COUNTIF('Settings'!$F$4:$F$5,B498)=0,"Invalid Status",IF(C498="","Missing Part Name",IF(COUNTIF('Settings'!$G$4:$G$13,D498)=0,"Invalid Category",IF(COUNTIF('Settings'!$H$4:$H$9,E498)=0,"Invalid Unit",IF(L498="","Missing Unit Cost",IF(M498="","Missing Opening Quantity",IF(N498="","Missing Reorder Point",IF(O498="","Missing Target Stock",IF(O498&lt;N498,"Target Below Reorder Point",IF(P498&lt;0,"Negative On-Hand Quantity","OK")))))))))))))</f>
        <v/>
      </c>
    </row>
    <row r="499">
      <c r="A499" s="23" t="n"/>
      <c r="B499" s="23" t="n"/>
      <c r="C499" s="23" t="n"/>
      <c r="D499" s="23" t="n"/>
      <c r="E499" s="23" t="n"/>
      <c r="F499" s="23" t="n"/>
      <c r="G499" s="23" t="n"/>
      <c r="H499" s="23" t="n"/>
      <c r="I499" s="23" t="n"/>
      <c r="J499" s="23" t="n"/>
      <c r="K499" s="24" t="n"/>
      <c r="L499" s="44" t="n"/>
      <c r="M499" s="45" t="n"/>
      <c r="N499" s="45" t="n"/>
      <c r="O499" s="45" t="n"/>
      <c r="P499" s="46">
        <f>IF(A499="","",IFERROR(M499+SUMIFS('Transactions'!$L$6:$L$505,'Transactions'!$C$6:$C$505,A499),""))</f>
        <v/>
      </c>
      <c r="Q499" s="47">
        <f>IF(A499="","",IFERROR(P499*L499,0))</f>
        <v/>
      </c>
      <c r="R499" s="19">
        <f>IF(A499="","",IF(B499&lt;&gt;"Active","Inactive",IF(P499&lt;=0,"Out of Stock",IF(P499&lt;=N499,"Reorder","OK"))))</f>
        <v/>
      </c>
      <c r="S499" s="46">
        <f>IF(A499="","",IF(B499&lt;&gt;"Active",0,IF(P499&lt;=N499,MAX(O499-P499,0),0)))</f>
        <v/>
      </c>
      <c r="T499" s="47">
        <f>IF(A499="","",IFERROR(S499*L499,0))</f>
        <v/>
      </c>
      <c r="U499" s="48">
        <f>IF(A499="","",IF(COUNTIFS('Transactions'!$C$6:$C$505,A499,'Transactions'!$A$6:$A$505,"&gt;0")=0,"",IFERROR(MAXIFS('Transactions'!$A$6:$A$505,'Transactions'!$C$6:$C$505,A499),"")))</f>
        <v/>
      </c>
      <c r="V499" s="30">
        <f>IF(A499="","",IF(AND(B499="Active",OR(R499="Reorder",R499="Out of Stock")),COUNTIFS($B$6:B499,"Active",$R$6:R499,"Reorder")+COUNTIFS($B$6:B499,"Active",$R$6:R499,"Out of Stock"),""))</f>
        <v/>
      </c>
      <c r="W499" s="19">
        <f>IF(COUNTA(A499:O499)=0,"",IF(A499="","Missing Part ID",IF(COUNTIF($A$6:$A$505,A499)&gt;1,"Duplicate Part ID",IF(COUNTIF('Settings'!$F$4:$F$5,B499)=0,"Invalid Status",IF(C499="","Missing Part Name",IF(COUNTIF('Settings'!$G$4:$G$13,D499)=0,"Invalid Category",IF(COUNTIF('Settings'!$H$4:$H$9,E499)=0,"Invalid Unit",IF(L499="","Missing Unit Cost",IF(M499="","Missing Opening Quantity",IF(N499="","Missing Reorder Point",IF(O499="","Missing Target Stock",IF(O499&lt;N499,"Target Below Reorder Point",IF(P499&lt;0,"Negative On-Hand Quantity","OK")))))))))))))</f>
        <v/>
      </c>
    </row>
    <row r="500">
      <c r="A500" s="23" t="n"/>
      <c r="B500" s="23" t="n"/>
      <c r="C500" s="23" t="n"/>
      <c r="D500" s="23" t="n"/>
      <c r="E500" s="23" t="n"/>
      <c r="F500" s="23" t="n"/>
      <c r="G500" s="23" t="n"/>
      <c r="H500" s="23" t="n"/>
      <c r="I500" s="23" t="n"/>
      <c r="J500" s="23" t="n"/>
      <c r="K500" s="24" t="n"/>
      <c r="L500" s="44" t="n"/>
      <c r="M500" s="45" t="n"/>
      <c r="N500" s="45" t="n"/>
      <c r="O500" s="45" t="n"/>
      <c r="P500" s="46">
        <f>IF(A500="","",IFERROR(M500+SUMIFS('Transactions'!$L$6:$L$505,'Transactions'!$C$6:$C$505,A500),""))</f>
        <v/>
      </c>
      <c r="Q500" s="47">
        <f>IF(A500="","",IFERROR(P500*L500,0))</f>
        <v/>
      </c>
      <c r="R500" s="19">
        <f>IF(A500="","",IF(B500&lt;&gt;"Active","Inactive",IF(P500&lt;=0,"Out of Stock",IF(P500&lt;=N500,"Reorder","OK"))))</f>
        <v/>
      </c>
      <c r="S500" s="46">
        <f>IF(A500="","",IF(B500&lt;&gt;"Active",0,IF(P500&lt;=N500,MAX(O500-P500,0),0)))</f>
        <v/>
      </c>
      <c r="T500" s="47">
        <f>IF(A500="","",IFERROR(S500*L500,0))</f>
        <v/>
      </c>
      <c r="U500" s="48">
        <f>IF(A500="","",IF(COUNTIFS('Transactions'!$C$6:$C$505,A500,'Transactions'!$A$6:$A$505,"&gt;0")=0,"",IFERROR(MAXIFS('Transactions'!$A$6:$A$505,'Transactions'!$C$6:$C$505,A500),"")))</f>
        <v/>
      </c>
      <c r="V500" s="30">
        <f>IF(A500="","",IF(AND(B500="Active",OR(R500="Reorder",R500="Out of Stock")),COUNTIFS($B$6:B500,"Active",$R$6:R500,"Reorder")+COUNTIFS($B$6:B500,"Active",$R$6:R500,"Out of Stock"),""))</f>
        <v/>
      </c>
      <c r="W500" s="19">
        <f>IF(COUNTA(A500:O500)=0,"",IF(A500="","Missing Part ID",IF(COUNTIF($A$6:$A$505,A500)&gt;1,"Duplicate Part ID",IF(COUNTIF('Settings'!$F$4:$F$5,B500)=0,"Invalid Status",IF(C500="","Missing Part Name",IF(COUNTIF('Settings'!$G$4:$G$13,D500)=0,"Invalid Category",IF(COUNTIF('Settings'!$H$4:$H$9,E500)=0,"Invalid Unit",IF(L500="","Missing Unit Cost",IF(M500="","Missing Opening Quantity",IF(N500="","Missing Reorder Point",IF(O500="","Missing Target Stock",IF(O500&lt;N500,"Target Below Reorder Point",IF(P500&lt;0,"Negative On-Hand Quantity","OK")))))))))))))</f>
        <v/>
      </c>
    </row>
    <row r="501">
      <c r="A501" s="23" t="n"/>
      <c r="B501" s="23" t="n"/>
      <c r="C501" s="23" t="n"/>
      <c r="D501" s="23" t="n"/>
      <c r="E501" s="23" t="n"/>
      <c r="F501" s="23" t="n"/>
      <c r="G501" s="23" t="n"/>
      <c r="H501" s="23" t="n"/>
      <c r="I501" s="23" t="n"/>
      <c r="J501" s="23" t="n"/>
      <c r="K501" s="24" t="n"/>
      <c r="L501" s="44" t="n"/>
      <c r="M501" s="45" t="n"/>
      <c r="N501" s="45" t="n"/>
      <c r="O501" s="45" t="n"/>
      <c r="P501" s="46">
        <f>IF(A501="","",IFERROR(M501+SUMIFS('Transactions'!$L$6:$L$505,'Transactions'!$C$6:$C$505,A501),""))</f>
        <v/>
      </c>
      <c r="Q501" s="47">
        <f>IF(A501="","",IFERROR(P501*L501,0))</f>
        <v/>
      </c>
      <c r="R501" s="19">
        <f>IF(A501="","",IF(B501&lt;&gt;"Active","Inactive",IF(P501&lt;=0,"Out of Stock",IF(P501&lt;=N501,"Reorder","OK"))))</f>
        <v/>
      </c>
      <c r="S501" s="46">
        <f>IF(A501="","",IF(B501&lt;&gt;"Active",0,IF(P501&lt;=N501,MAX(O501-P501,0),0)))</f>
        <v/>
      </c>
      <c r="T501" s="47">
        <f>IF(A501="","",IFERROR(S501*L501,0))</f>
        <v/>
      </c>
      <c r="U501" s="48">
        <f>IF(A501="","",IF(COUNTIFS('Transactions'!$C$6:$C$505,A501,'Transactions'!$A$6:$A$505,"&gt;0")=0,"",IFERROR(MAXIFS('Transactions'!$A$6:$A$505,'Transactions'!$C$6:$C$505,A501),"")))</f>
        <v/>
      </c>
      <c r="V501" s="30">
        <f>IF(A501="","",IF(AND(B501="Active",OR(R501="Reorder",R501="Out of Stock")),COUNTIFS($B$6:B501,"Active",$R$6:R501,"Reorder")+COUNTIFS($B$6:B501,"Active",$R$6:R501,"Out of Stock"),""))</f>
        <v/>
      </c>
      <c r="W501" s="19">
        <f>IF(COUNTA(A501:O501)=0,"",IF(A501="","Missing Part ID",IF(COUNTIF($A$6:$A$505,A501)&gt;1,"Duplicate Part ID",IF(COUNTIF('Settings'!$F$4:$F$5,B501)=0,"Invalid Status",IF(C501="","Missing Part Name",IF(COUNTIF('Settings'!$G$4:$G$13,D501)=0,"Invalid Category",IF(COUNTIF('Settings'!$H$4:$H$9,E501)=0,"Invalid Unit",IF(L501="","Missing Unit Cost",IF(M501="","Missing Opening Quantity",IF(N501="","Missing Reorder Point",IF(O501="","Missing Target Stock",IF(O501&lt;N501,"Target Below Reorder Point",IF(P501&lt;0,"Negative On-Hand Quantity","OK")))))))))))))</f>
        <v/>
      </c>
    </row>
    <row r="502">
      <c r="A502" s="23" t="n"/>
      <c r="B502" s="23" t="n"/>
      <c r="C502" s="23" t="n"/>
      <c r="D502" s="23" t="n"/>
      <c r="E502" s="23" t="n"/>
      <c r="F502" s="23" t="n"/>
      <c r="G502" s="23" t="n"/>
      <c r="H502" s="23" t="n"/>
      <c r="I502" s="23" t="n"/>
      <c r="J502" s="23" t="n"/>
      <c r="K502" s="24" t="n"/>
      <c r="L502" s="44" t="n"/>
      <c r="M502" s="45" t="n"/>
      <c r="N502" s="45" t="n"/>
      <c r="O502" s="45" t="n"/>
      <c r="P502" s="46">
        <f>IF(A502="","",IFERROR(M502+SUMIFS('Transactions'!$L$6:$L$505,'Transactions'!$C$6:$C$505,A502),""))</f>
        <v/>
      </c>
      <c r="Q502" s="47">
        <f>IF(A502="","",IFERROR(P502*L502,0))</f>
        <v/>
      </c>
      <c r="R502" s="19">
        <f>IF(A502="","",IF(B502&lt;&gt;"Active","Inactive",IF(P502&lt;=0,"Out of Stock",IF(P502&lt;=N502,"Reorder","OK"))))</f>
        <v/>
      </c>
      <c r="S502" s="46">
        <f>IF(A502="","",IF(B502&lt;&gt;"Active",0,IF(P502&lt;=N502,MAX(O502-P502,0),0)))</f>
        <v/>
      </c>
      <c r="T502" s="47">
        <f>IF(A502="","",IFERROR(S502*L502,0))</f>
        <v/>
      </c>
      <c r="U502" s="48">
        <f>IF(A502="","",IF(COUNTIFS('Transactions'!$C$6:$C$505,A502,'Transactions'!$A$6:$A$505,"&gt;0")=0,"",IFERROR(MAXIFS('Transactions'!$A$6:$A$505,'Transactions'!$C$6:$C$505,A502),"")))</f>
        <v/>
      </c>
      <c r="V502" s="30">
        <f>IF(A502="","",IF(AND(B502="Active",OR(R502="Reorder",R502="Out of Stock")),COUNTIFS($B$6:B502,"Active",$R$6:R502,"Reorder")+COUNTIFS($B$6:B502,"Active",$R$6:R502,"Out of Stock"),""))</f>
        <v/>
      </c>
      <c r="W502" s="19">
        <f>IF(COUNTA(A502:O502)=0,"",IF(A502="","Missing Part ID",IF(COUNTIF($A$6:$A$505,A502)&gt;1,"Duplicate Part ID",IF(COUNTIF('Settings'!$F$4:$F$5,B502)=0,"Invalid Status",IF(C502="","Missing Part Name",IF(COUNTIF('Settings'!$G$4:$G$13,D502)=0,"Invalid Category",IF(COUNTIF('Settings'!$H$4:$H$9,E502)=0,"Invalid Unit",IF(L502="","Missing Unit Cost",IF(M502="","Missing Opening Quantity",IF(N502="","Missing Reorder Point",IF(O502="","Missing Target Stock",IF(O502&lt;N502,"Target Below Reorder Point",IF(P502&lt;0,"Negative On-Hand Quantity","OK")))))))))))))</f>
        <v/>
      </c>
    </row>
    <row r="503">
      <c r="A503" s="23" t="n"/>
      <c r="B503" s="23" t="n"/>
      <c r="C503" s="23" t="n"/>
      <c r="D503" s="23" t="n"/>
      <c r="E503" s="23" t="n"/>
      <c r="F503" s="23" t="n"/>
      <c r="G503" s="23" t="n"/>
      <c r="H503" s="23" t="n"/>
      <c r="I503" s="23" t="n"/>
      <c r="J503" s="23" t="n"/>
      <c r="K503" s="24" t="n"/>
      <c r="L503" s="44" t="n"/>
      <c r="M503" s="45" t="n"/>
      <c r="N503" s="45" t="n"/>
      <c r="O503" s="45" t="n"/>
      <c r="P503" s="46">
        <f>IF(A503="","",IFERROR(M503+SUMIFS('Transactions'!$L$6:$L$505,'Transactions'!$C$6:$C$505,A503),""))</f>
        <v/>
      </c>
      <c r="Q503" s="47">
        <f>IF(A503="","",IFERROR(P503*L503,0))</f>
        <v/>
      </c>
      <c r="R503" s="19">
        <f>IF(A503="","",IF(B503&lt;&gt;"Active","Inactive",IF(P503&lt;=0,"Out of Stock",IF(P503&lt;=N503,"Reorder","OK"))))</f>
        <v/>
      </c>
      <c r="S503" s="46">
        <f>IF(A503="","",IF(B503&lt;&gt;"Active",0,IF(P503&lt;=N503,MAX(O503-P503,0),0)))</f>
        <v/>
      </c>
      <c r="T503" s="47">
        <f>IF(A503="","",IFERROR(S503*L503,0))</f>
        <v/>
      </c>
      <c r="U503" s="48">
        <f>IF(A503="","",IF(COUNTIFS('Transactions'!$C$6:$C$505,A503,'Transactions'!$A$6:$A$505,"&gt;0")=0,"",IFERROR(MAXIFS('Transactions'!$A$6:$A$505,'Transactions'!$C$6:$C$505,A503),"")))</f>
        <v/>
      </c>
      <c r="V503" s="30">
        <f>IF(A503="","",IF(AND(B503="Active",OR(R503="Reorder",R503="Out of Stock")),COUNTIFS($B$6:B503,"Active",$R$6:R503,"Reorder")+COUNTIFS($B$6:B503,"Active",$R$6:R503,"Out of Stock"),""))</f>
        <v/>
      </c>
      <c r="W503" s="19">
        <f>IF(COUNTA(A503:O503)=0,"",IF(A503="","Missing Part ID",IF(COUNTIF($A$6:$A$505,A503)&gt;1,"Duplicate Part ID",IF(COUNTIF('Settings'!$F$4:$F$5,B503)=0,"Invalid Status",IF(C503="","Missing Part Name",IF(COUNTIF('Settings'!$G$4:$G$13,D503)=0,"Invalid Category",IF(COUNTIF('Settings'!$H$4:$H$9,E503)=0,"Invalid Unit",IF(L503="","Missing Unit Cost",IF(M503="","Missing Opening Quantity",IF(N503="","Missing Reorder Point",IF(O503="","Missing Target Stock",IF(O503&lt;N503,"Target Below Reorder Point",IF(P503&lt;0,"Negative On-Hand Quantity","OK")))))))))))))</f>
        <v/>
      </c>
    </row>
    <row r="504">
      <c r="A504" s="23" t="n"/>
      <c r="B504" s="23" t="n"/>
      <c r="C504" s="23" t="n"/>
      <c r="D504" s="23" t="n"/>
      <c r="E504" s="23" t="n"/>
      <c r="F504" s="23" t="n"/>
      <c r="G504" s="23" t="n"/>
      <c r="H504" s="23" t="n"/>
      <c r="I504" s="23" t="n"/>
      <c r="J504" s="23" t="n"/>
      <c r="K504" s="24" t="n"/>
      <c r="L504" s="44" t="n"/>
      <c r="M504" s="45" t="n"/>
      <c r="N504" s="45" t="n"/>
      <c r="O504" s="45" t="n"/>
      <c r="P504" s="46">
        <f>IF(A504="","",IFERROR(M504+SUMIFS('Transactions'!$L$6:$L$505,'Transactions'!$C$6:$C$505,A504),""))</f>
        <v/>
      </c>
      <c r="Q504" s="47">
        <f>IF(A504="","",IFERROR(P504*L504,0))</f>
        <v/>
      </c>
      <c r="R504" s="19">
        <f>IF(A504="","",IF(B504&lt;&gt;"Active","Inactive",IF(P504&lt;=0,"Out of Stock",IF(P504&lt;=N504,"Reorder","OK"))))</f>
        <v/>
      </c>
      <c r="S504" s="46">
        <f>IF(A504="","",IF(B504&lt;&gt;"Active",0,IF(P504&lt;=N504,MAX(O504-P504,0),0)))</f>
        <v/>
      </c>
      <c r="T504" s="47">
        <f>IF(A504="","",IFERROR(S504*L504,0))</f>
        <v/>
      </c>
      <c r="U504" s="48">
        <f>IF(A504="","",IF(COUNTIFS('Transactions'!$C$6:$C$505,A504,'Transactions'!$A$6:$A$505,"&gt;0")=0,"",IFERROR(MAXIFS('Transactions'!$A$6:$A$505,'Transactions'!$C$6:$C$505,A504),"")))</f>
        <v/>
      </c>
      <c r="V504" s="30">
        <f>IF(A504="","",IF(AND(B504="Active",OR(R504="Reorder",R504="Out of Stock")),COUNTIFS($B$6:B504,"Active",$R$6:R504,"Reorder")+COUNTIFS($B$6:B504,"Active",$R$6:R504,"Out of Stock"),""))</f>
        <v/>
      </c>
      <c r="W504" s="19">
        <f>IF(COUNTA(A504:O504)=0,"",IF(A504="","Missing Part ID",IF(COUNTIF($A$6:$A$505,A504)&gt;1,"Duplicate Part ID",IF(COUNTIF('Settings'!$F$4:$F$5,B504)=0,"Invalid Status",IF(C504="","Missing Part Name",IF(COUNTIF('Settings'!$G$4:$G$13,D504)=0,"Invalid Category",IF(COUNTIF('Settings'!$H$4:$H$9,E504)=0,"Invalid Unit",IF(L504="","Missing Unit Cost",IF(M504="","Missing Opening Quantity",IF(N504="","Missing Reorder Point",IF(O504="","Missing Target Stock",IF(O504&lt;N504,"Target Below Reorder Point",IF(P504&lt;0,"Negative On-Hand Quantity","OK")))))))))))))</f>
        <v/>
      </c>
    </row>
    <row r="505">
      <c r="A505" s="23" t="n"/>
      <c r="B505" s="23" t="n"/>
      <c r="C505" s="23" t="n"/>
      <c r="D505" s="23" t="n"/>
      <c r="E505" s="23" t="n"/>
      <c r="F505" s="23" t="n"/>
      <c r="G505" s="23" t="n"/>
      <c r="H505" s="23" t="n"/>
      <c r="I505" s="23" t="n"/>
      <c r="J505" s="23" t="n"/>
      <c r="K505" s="24" t="n"/>
      <c r="L505" s="44" t="n"/>
      <c r="M505" s="45" t="n"/>
      <c r="N505" s="45" t="n"/>
      <c r="O505" s="45" t="n"/>
      <c r="P505" s="46">
        <f>IF(A505="","",IFERROR(M505+SUMIFS('Transactions'!$L$6:$L$505,'Transactions'!$C$6:$C$505,A505),""))</f>
        <v/>
      </c>
      <c r="Q505" s="47">
        <f>IF(A505="","",IFERROR(P505*L505,0))</f>
        <v/>
      </c>
      <c r="R505" s="19">
        <f>IF(A505="","",IF(B505&lt;&gt;"Active","Inactive",IF(P505&lt;=0,"Out of Stock",IF(P505&lt;=N505,"Reorder","OK"))))</f>
        <v/>
      </c>
      <c r="S505" s="46">
        <f>IF(A505="","",IF(B505&lt;&gt;"Active",0,IF(P505&lt;=N505,MAX(O505-P505,0),0)))</f>
        <v/>
      </c>
      <c r="T505" s="47">
        <f>IF(A505="","",IFERROR(S505*L505,0))</f>
        <v/>
      </c>
      <c r="U505" s="48">
        <f>IF(A505="","",IF(COUNTIFS('Transactions'!$C$6:$C$505,A505,'Transactions'!$A$6:$A$505,"&gt;0")=0,"",IFERROR(MAXIFS('Transactions'!$A$6:$A$505,'Transactions'!$C$6:$C$505,A505),"")))</f>
        <v/>
      </c>
      <c r="V505" s="30">
        <f>IF(A505="","",IF(AND(B505="Active",OR(R505="Reorder",R505="Out of Stock")),COUNTIFS($B$6:B505,"Active",$R$6:R505,"Reorder")+COUNTIFS($B$6:B505,"Active",$R$6:R505,"Out of Stock"),""))</f>
        <v/>
      </c>
      <c r="W505" s="19">
        <f>IF(COUNTA(A505:O505)=0,"",IF(A505="","Missing Part ID",IF(COUNTIF($A$6:$A$505,A505)&gt;1,"Duplicate Part ID",IF(COUNTIF('Settings'!$F$4:$F$5,B505)=0,"Invalid Status",IF(C505="","Missing Part Name",IF(COUNTIF('Settings'!$G$4:$G$13,D505)=0,"Invalid Category",IF(COUNTIF('Settings'!$H$4:$H$9,E505)=0,"Invalid Unit",IF(L505="","Missing Unit Cost",IF(M505="","Missing Opening Quantity",IF(N505="","Missing Reorder Point",IF(O505="","Missing Target Stock",IF(O505&lt;N505,"Target Below Reorder Point",IF(P505&lt;0,"Negative On-Hand Quantity","OK")))))))))))))</f>
        <v/>
      </c>
    </row>
  </sheetData>
  <autoFilter ref="A5:W505"/>
  <mergeCells count="1">
    <mergeCell ref="A1:W1"/>
  </mergeCells>
  <conditionalFormatting sqref="R6:R505">
    <cfRule type="expression" priority="1" dxfId="1">
      <formula>=$R6="Out of Stock"</formula>
    </cfRule>
    <cfRule type="expression" priority="2" dxfId="2">
      <formula>=$R6="Reorder"</formula>
    </cfRule>
    <cfRule type="expression" priority="3" dxfId="0">
      <formula>=$R6="OK"</formula>
    </cfRule>
    <cfRule type="expression" priority="4" dxfId="3">
      <formula>=$R6="Inactive"</formula>
    </cfRule>
  </conditionalFormatting>
  <conditionalFormatting sqref="P6:P505">
    <cfRule type="expression" priority="5" dxfId="1">
      <formula>=P6&lt;0</formula>
    </cfRule>
  </conditionalFormatting>
  <conditionalFormatting sqref="W6:W505">
    <cfRule type="expression" priority="6" dxfId="0">
      <formula>=$W6="OK"</formula>
    </cfRule>
    <cfRule type="expression" priority="7" dxfId="1">
      <formula>=AND($W6&lt;&gt;"",$W6&lt;&gt;"OK")</formula>
    </cfRule>
  </conditionalFormatting>
  <conditionalFormatting sqref="A6:A505">
    <cfRule type="expression" priority="8" dxfId="4">
      <formula>=AND(A6&lt;&gt;"",COUNTIF($A$6:$A$505,A6)&gt;1)</formula>
    </cfRule>
  </conditionalFormatting>
  <dataValidations count="9">
    <dataValidation sqref="A6:A505" showDropDown="0" showInputMessage="0" showErrorMessage="1" allowBlank="0" errorTitle="Duplicate Part ID" error="Enter a unique Part ID or leave the cell blank." type="custom" errorStyle="stop">
      <formula1>=OR(A6="",COUNTIF($A$6:$A$505,A6)=1)</formula1>
    </dataValidation>
    <dataValidation sqref="B6:B505" showDropDown="0" showInputMessage="0" showErrorMessage="1" allowBlank="0" errorTitle="Invalid Status" error="Choose Active or Inactive from the list." type="list" errorStyle="stop">
      <formula1>=INDIRECT("'Settings'!$F$4:$F$5")</formula1>
    </dataValidation>
    <dataValidation sqref="D6:D505" showDropDown="0" showInputMessage="0" showErrorMessage="1" allowBlank="0" errorTitle="Invalid Category" error="Choose a category from the Settings list." type="list" errorStyle="stop">
      <formula1>=INDIRECT("'Settings'!$G$4:$G$13")</formula1>
    </dataValidation>
    <dataValidation sqref="E6:E505" showDropDown="0" showInputMessage="0" showErrorMessage="1" allowBlank="0" errorTitle="Invalid Unit" error="Choose a unit of measure from the Settings list." type="list" errorStyle="stop">
      <formula1>=INDIRECT("'Settings'!$H$4:$H$9")</formula1>
    </dataValidation>
    <dataValidation sqref="K6:K505" showDropDown="0" showInputMessage="0" showErrorMessage="1" allowBlank="0" errorTitle="Invalid Lead Time" error="Enter a whole number within the lead-time limit in Settings." type="whole" errorStyle="stop" operator="between">
      <formula1>0</formula1>
      <formula2>=INDIRECT("'Settings'!$B$9")</formula2>
    </dataValidation>
    <dataValidation sqref="L6:L505" showDropDown="0" showInputMessage="0" showErrorMessage="1" allowBlank="0" errorTitle="Invalid Unit Cost" error="Enter a U.S. dollar amount greater than or equal to zero." type="decimal" errorStyle="stop" operator="greaterThanOrEqual">
      <formula1>0</formula1>
    </dataValidation>
    <dataValidation sqref="M6:M505" showDropDown="0" showInputMessage="0" showErrorMessage="1" allowBlank="0" errorTitle="Invalid Opening Quantity" error="Enter a quantity greater than or equal to zero." type="decimal" errorStyle="stop" operator="greaterThanOrEqual">
      <formula1>0</formula1>
    </dataValidation>
    <dataValidation sqref="N6:N505" showDropDown="0" showInputMessage="0" showErrorMessage="1" allowBlank="0" errorTitle="Invalid Reorder Point" error="Enter a reorder point greater than or equal to zero." type="decimal" errorStyle="stop" operator="greaterThanOrEqual">
      <formula1>0</formula1>
    </dataValidation>
    <dataValidation sqref="O6:O505" showDropDown="0" showInputMessage="0" showErrorMessage="1" allowBlank="0" errorTitle="Invalid Target Stock" error="Enter a numeric target stock that is at least the reorder point, or leave it blank." type="custom" errorStyle="stop">
      <formula1>=OR(O6="",AND(ISNUMBER(O6),O6&gt;=N6))</formula1>
    </dataValidation>
  </dataValidations>
  <pageMargins left="0.75" right="0.75" top="1" bottom="1" header="0.5" footer="0.5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N50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3" customWidth="1" min="3" max="3"/>
    <col width="23" customWidth="1" min="4" max="4"/>
    <col width="12" customWidth="1" min="5" max="5"/>
    <col width="18" customWidth="1" min="6" max="6"/>
    <col width="18" customWidth="1" min="7" max="7"/>
    <col width="29" customWidth="1" min="8" max="8"/>
    <col width="19" customWidth="1" min="9" max="9"/>
    <col width="23" customWidth="1" min="10" max="10"/>
    <col width="31" customWidth="1" min="11" max="11"/>
    <col width="17" customWidth="1" min="12" max="12"/>
    <col width="21" customWidth="1" min="13" max="13"/>
    <col width="28" customWidth="1" min="14" max="14"/>
  </cols>
  <sheetData>
    <row r="1" ht="30" customHeight="1">
      <c r="A1" s="1" t="inlineStr">
        <is>
          <t>Inventory Transactions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3" ht="30" customHeight="1">
      <c r="A3" s="12" t="inlineStr">
        <is>
          <t>Enter transaction quantities as positive numbers. The transaction type determines whether inventory increases or decreases.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</row>
    <row r="5" ht="45" customHeight="1">
      <c r="A5" s="13" t="inlineStr">
        <is>
          <t>Date</t>
        </is>
      </c>
      <c r="B5" s="13" t="inlineStr">
        <is>
          <t>Transaction ID</t>
        </is>
      </c>
      <c r="C5" s="13" t="inlineStr">
        <is>
          <t>Part ID</t>
        </is>
      </c>
      <c r="D5" s="13" t="inlineStr">
        <is>
          <t>Transaction Type</t>
        </is>
      </c>
      <c r="E5" s="13" t="inlineStr">
        <is>
          <t>Quantity</t>
        </is>
      </c>
      <c r="F5" s="13" t="inlineStr">
        <is>
          <t>Entered Unit Cost</t>
        </is>
      </c>
      <c r="G5" s="13" t="inlineStr">
        <is>
          <t>Applied Unit Cost</t>
        </is>
      </c>
      <c r="H5" s="13" t="inlineStr">
        <is>
          <t>Vehicle / Work Order / PO</t>
        </is>
      </c>
      <c r="I5" s="13" t="inlineStr">
        <is>
          <t>Odometer (Miles)</t>
        </is>
      </c>
      <c r="J5" s="13" t="inlineStr">
        <is>
          <t>Vendor / Source</t>
        </is>
      </c>
      <c r="K5" s="13" t="inlineStr">
        <is>
          <t>Notes</t>
        </is>
      </c>
      <c r="L5" s="13" t="inlineStr">
        <is>
          <t>Signed Quantity</t>
        </is>
      </c>
      <c r="M5" s="13" t="inlineStr">
        <is>
          <t>Inventory Value Change</t>
        </is>
      </c>
      <c r="N5" s="13" t="inlineStr">
        <is>
          <t>Data Check</t>
        </is>
      </c>
    </row>
    <row r="6">
      <c r="A6" s="49" t="n">
        <v>46210</v>
      </c>
      <c r="B6" s="23" t="inlineStr">
        <is>
          <t>TXN-260001</t>
        </is>
      </c>
      <c r="C6" s="23" t="inlineStr">
        <is>
          <t>P-1001</t>
        </is>
      </c>
      <c r="D6" s="23" t="inlineStr">
        <is>
          <t>Issue</t>
        </is>
      </c>
      <c r="E6" s="45" t="n">
        <v>11</v>
      </c>
      <c r="F6" s="44" t="n"/>
      <c r="G6" s="47">
        <f>IF(C6="","",IFERROR(IF(F6&lt;&gt;"",F6,VLOOKUP(C6,'Parts Inventory'!$A$6:$L$505,12,FALSE)),""))</f>
        <v/>
      </c>
      <c r="H6" s="23" t="inlineStr">
        <is>
          <t>Unit 214 / WO-26031</t>
        </is>
      </c>
      <c r="I6" s="50" t="n">
        <v>482150</v>
      </c>
      <c r="J6" s="23" t="inlineStr">
        <is>
          <t>Service Bay</t>
        </is>
      </c>
      <c r="K6" s="23" t="inlineStr">
        <is>
          <t>Preventive maintenance</t>
        </is>
      </c>
      <c r="L6" s="46">
        <f>IF(OR(C6="",D6="",E6=""),"",IFERROR(IF(OR(D6="Receipt",D6="Return to Stock",D6="Adjustment Increase"),E6,-E6),""))</f>
        <v/>
      </c>
      <c r="M6" s="47">
        <f>IF(L6="","",IFERROR(L6*G6,0))</f>
        <v/>
      </c>
      <c r="N6" s="19">
        <f>IF(COUNTA(A6:F6)+COUNTA(H6:K6)=0,"",IF(A6="","Missing Date",IF(B6="","Missing Transaction ID",IF(COUNTIF($B$6:$B$505,B6)&gt;1,"Duplicate Transaction ID",IF(C6="","Missing Part ID",IF(COUNTIF('Parts Inventory'!$A$6:$A$505,C6)=0,"Unknown Part ID",IF(COUNTIF('Settings'!$I$4:$I$8,D6)=0,"Invalid Transaction Type",IF(E6="","Missing Quantity",IF(E6&lt;=0,"Quantity Must Be Positive",IF(G6="","Missing Unit Cost","OK"))))))))))</f>
        <v/>
      </c>
    </row>
    <row r="7">
      <c r="A7" s="49" t="n">
        <v>46216</v>
      </c>
      <c r="B7" s="23" t="inlineStr">
        <is>
          <t>TXN-260002</t>
        </is>
      </c>
      <c r="C7" s="23" t="inlineStr">
        <is>
          <t>P-1002</t>
        </is>
      </c>
      <c r="D7" s="23" t="inlineStr">
        <is>
          <t>Issue</t>
        </is>
      </c>
      <c r="E7" s="45" t="n">
        <v>3</v>
      </c>
      <c r="F7" s="44" t="n"/>
      <c r="G7" s="47">
        <f>IF(C7="","",IFERROR(IF(F7&lt;&gt;"",F7,VLOOKUP(C7,'Parts Inventory'!$A$6:$L$505,12,FALSE)),""))</f>
        <v/>
      </c>
      <c r="H7" s="23" t="inlineStr">
        <is>
          <t>Unit 307 / WO-26044</t>
        </is>
      </c>
      <c r="I7" s="50" t="n">
        <v>126880</v>
      </c>
      <c r="J7" s="23" t="inlineStr">
        <is>
          <t>Service Bay</t>
        </is>
      </c>
      <c r="K7" s="23" t="inlineStr">
        <is>
          <t>Fuel system service</t>
        </is>
      </c>
      <c r="L7" s="46">
        <f>IF(OR(C7="",D7="",E7=""),"",IFERROR(IF(OR(D7="Receipt",D7="Return to Stock",D7="Adjustment Increase"),E7,-E7),""))</f>
        <v/>
      </c>
      <c r="M7" s="47">
        <f>IF(L7="","",IFERROR(L7*G7,0))</f>
        <v/>
      </c>
      <c r="N7" s="19">
        <f>IF(COUNTA(A7:F7)+COUNTA(H7:K7)=0,"",IF(A7="","Missing Date",IF(B7="","Missing Transaction ID",IF(COUNTIF($B$6:$B$505,B7)&gt;1,"Duplicate Transaction ID",IF(C7="","Missing Part ID",IF(COUNTIF('Parts Inventory'!$A$6:$A$505,C7)=0,"Unknown Part ID",IF(COUNTIF('Settings'!$I$4:$I$8,D7)=0,"Invalid Transaction Type",IF(E7="","Missing Quantity",IF(E7&lt;=0,"Quantity Must Be Positive",IF(G7="","Missing Unit Cost","OK"))))))))))</f>
        <v/>
      </c>
    </row>
    <row r="8">
      <c r="A8" s="49" t="n">
        <v>46223</v>
      </c>
      <c r="B8" s="23" t="inlineStr">
        <is>
          <t>TXN-260003</t>
        </is>
      </c>
      <c r="C8" s="23" t="inlineStr">
        <is>
          <t>P-1003</t>
        </is>
      </c>
      <c r="D8" s="23" t="inlineStr">
        <is>
          <t>Issue</t>
        </is>
      </c>
      <c r="E8" s="45" t="n">
        <v>6</v>
      </c>
      <c r="F8" s="44" t="n"/>
      <c r="G8" s="47">
        <f>IF(C8="","",IFERROR(IF(F8&lt;&gt;"",F8,VLOOKUP(C8,'Parts Inventory'!$A$6:$L$505,12,FALSE)),""))</f>
        <v/>
      </c>
      <c r="H8" s="23" t="inlineStr">
        <is>
          <t>Units 118, 121, 126</t>
        </is>
      </c>
      <c r="I8" s="50" t="n">
        <v>74220</v>
      </c>
      <c r="J8" s="23" t="inlineStr">
        <is>
          <t>Brake Shop</t>
        </is>
      </c>
      <c r="K8" s="23" t="inlineStr">
        <is>
          <t>Three brake jobs</t>
        </is>
      </c>
      <c r="L8" s="46">
        <f>IF(OR(C8="",D8="",E8=""),"",IFERROR(IF(OR(D8="Receipt",D8="Return to Stock",D8="Adjustment Increase"),E8,-E8),""))</f>
        <v/>
      </c>
      <c r="M8" s="47">
        <f>IF(L8="","",IFERROR(L8*G8,0))</f>
        <v/>
      </c>
      <c r="N8" s="19">
        <f>IF(COUNTA(A8:F8)+COUNTA(H8:K8)=0,"",IF(A8="","Missing Date",IF(B8="","Missing Transaction ID",IF(COUNTIF($B$6:$B$505,B8)&gt;1,"Duplicate Transaction ID",IF(C8="","Missing Part ID",IF(COUNTIF('Parts Inventory'!$A$6:$A$505,C8)=0,"Unknown Part ID",IF(COUNTIF('Settings'!$I$4:$I$8,D8)=0,"Invalid Transaction Type",IF(E8="","Missing Quantity",IF(E8&lt;=0,"Quantity Must Be Positive",IF(G8="","Missing Unit Cost","OK"))))))))))</f>
        <v/>
      </c>
    </row>
    <row r="9">
      <c r="A9" s="49" t="n">
        <v>46230</v>
      </c>
      <c r="B9" s="23" t="inlineStr">
        <is>
          <t>TXN-260004</t>
        </is>
      </c>
      <c r="C9" s="23" t="inlineStr">
        <is>
          <t>P-1004</t>
        </is>
      </c>
      <c r="D9" s="23" t="inlineStr">
        <is>
          <t>Issue</t>
        </is>
      </c>
      <c r="E9" s="45" t="n">
        <v>4</v>
      </c>
      <c r="F9" s="44" t="n"/>
      <c r="G9" s="47">
        <f>IF(C9="","",IFERROR(IF(F9&lt;&gt;"",F9,VLOOKUP(C9,'Parts Inventory'!$A$6:$L$505,12,FALSE)),""))</f>
        <v/>
      </c>
      <c r="H9" s="23" t="inlineStr">
        <is>
          <t>Units 204, 209, 311, 318</t>
        </is>
      </c>
      <c r="I9" s="50" t="n">
        <v>98640</v>
      </c>
      <c r="J9" s="23" t="inlineStr">
        <is>
          <t>Service Bay</t>
        </is>
      </c>
      <c r="K9" s="23" t="inlineStr">
        <is>
          <t>Battery replacements</t>
        </is>
      </c>
      <c r="L9" s="46">
        <f>IF(OR(C9="",D9="",E9=""),"",IFERROR(IF(OR(D9="Receipt",D9="Return to Stock",D9="Adjustment Increase"),E9,-E9),""))</f>
        <v/>
      </c>
      <c r="M9" s="47">
        <f>IF(L9="","",IFERROR(L9*G9,0))</f>
        <v/>
      </c>
      <c r="N9" s="19">
        <f>IF(COUNTA(A9:F9)+COUNTA(H9:K9)=0,"",IF(A9="","Missing Date",IF(B9="","Missing Transaction ID",IF(COUNTIF($B$6:$B$505,B9)&gt;1,"Duplicate Transaction ID",IF(C9="","Missing Part ID",IF(COUNTIF('Parts Inventory'!$A$6:$A$505,C9)=0,"Unknown Part ID",IF(COUNTIF('Settings'!$I$4:$I$8,D9)=0,"Invalid Transaction Type",IF(E9="","Missing Quantity",IF(E9&lt;=0,"Quantity Must Be Positive",IF(G9="","Missing Unit Cost","OK"))))))))))</f>
        <v/>
      </c>
    </row>
    <row r="10">
      <c r="A10" s="49" t="n">
        <v>46237</v>
      </c>
      <c r="B10" s="23" t="inlineStr">
        <is>
          <t>TXN-260005</t>
        </is>
      </c>
      <c r="C10" s="23" t="inlineStr">
        <is>
          <t>P-1005</t>
        </is>
      </c>
      <c r="D10" s="23" t="inlineStr">
        <is>
          <t>Issue</t>
        </is>
      </c>
      <c r="E10" s="45" t="n">
        <v>55</v>
      </c>
      <c r="F10" s="44" t="n"/>
      <c r="G10" s="47">
        <f>IF(C10="","",IFERROR(IF(F10&lt;&gt;"",F10,VLOOKUP(C10,'Parts Inventory'!$A$6:$L$505,12,FALSE)),""))</f>
        <v/>
      </c>
      <c r="H10" s="23" t="inlineStr">
        <is>
          <t>Yard DEF Tank</t>
        </is>
      </c>
      <c r="I10" s="50" t="n"/>
      <c r="J10" s="23" t="inlineStr">
        <is>
          <t>Fuel Island</t>
        </is>
      </c>
      <c r="K10" s="23" t="inlineStr">
        <is>
          <t>Weekly DEF usage</t>
        </is>
      </c>
      <c r="L10" s="46">
        <f>IF(OR(C10="",D10="",E10=""),"",IFERROR(IF(OR(D10="Receipt",D10="Return to Stock",D10="Adjustment Increase"),E10,-E10),""))</f>
        <v/>
      </c>
      <c r="M10" s="47">
        <f>IF(L10="","",IFERROR(L10*G10,0))</f>
        <v/>
      </c>
      <c r="N10" s="19">
        <f>IF(COUNTA(A10:F10)+COUNTA(H10:K10)=0,"",IF(A10="","Missing Date",IF(B10="","Missing Transaction ID",IF(COUNTIF($B$6:$B$505,B10)&gt;1,"Duplicate Transaction ID",IF(C10="","Missing Part ID",IF(COUNTIF('Parts Inventory'!$A$6:$A$505,C10)=0,"Unknown Part ID",IF(COUNTIF('Settings'!$I$4:$I$8,D10)=0,"Invalid Transaction Type",IF(E10="","Missing Quantity",IF(E10&lt;=0,"Quantity Must Be Positive",IF(G10="","Missing Unit Cost","OK"))))))))))</f>
        <v/>
      </c>
    </row>
    <row r="11">
      <c r="A11" s="49" t="n">
        <v>46243</v>
      </c>
      <c r="B11" s="23" t="inlineStr">
        <is>
          <t>TXN-260006</t>
        </is>
      </c>
      <c r="C11" s="23" t="inlineStr">
        <is>
          <t>P-1006</t>
        </is>
      </c>
      <c r="D11" s="23" t="inlineStr">
        <is>
          <t>Receipt</t>
        </is>
      </c>
      <c r="E11" s="45" t="n">
        <v>6</v>
      </c>
      <c r="F11" s="44" t="n">
        <v>21.9</v>
      </c>
      <c r="G11" s="47">
        <f>IF(C11="","",IFERROR(IF(F11&lt;&gt;"",F11,VLOOKUP(C11,'Parts Inventory'!$A$6:$L$505,12,FALSE)),""))</f>
        <v/>
      </c>
      <c r="H11" s="23" t="inlineStr">
        <is>
          <t>PO-8612</t>
        </is>
      </c>
      <c r="I11" s="50" t="n"/>
      <c r="J11" s="23" t="inlineStr">
        <is>
          <t>AutoZone Commercial</t>
        </is>
      </c>
      <c r="K11" s="23" t="inlineStr">
        <is>
          <t>Restock shipment</t>
        </is>
      </c>
      <c r="L11" s="46">
        <f>IF(OR(C11="",D11="",E11=""),"",IFERROR(IF(OR(D11="Receipt",D11="Return to Stock",D11="Adjustment Increase"),E11,-E11),""))</f>
        <v/>
      </c>
      <c r="M11" s="47">
        <f>IF(L11="","",IFERROR(L11*G11,0))</f>
        <v/>
      </c>
      <c r="N11" s="19">
        <f>IF(COUNTA(A11:F11)+COUNTA(H11:K11)=0,"",IF(A11="","Missing Date",IF(B11="","Missing Transaction ID",IF(COUNTIF($B$6:$B$505,B11)&gt;1,"Duplicate Transaction ID",IF(C11="","Missing Part ID",IF(COUNTIF('Parts Inventory'!$A$6:$A$505,C11)=0,"Unknown Part ID",IF(COUNTIF('Settings'!$I$4:$I$8,D11)=0,"Invalid Transaction Type",IF(E11="","Missing Quantity",IF(E11&lt;=0,"Quantity Must Be Positive",IF(G11="","Missing Unit Cost","OK"))))))))))</f>
        <v/>
      </c>
    </row>
    <row r="12">
      <c r="A12" s="49" t="n">
        <v>46249</v>
      </c>
      <c r="B12" s="23" t="inlineStr">
        <is>
          <t>TXN-260007</t>
        </is>
      </c>
      <c r="C12" s="23" t="inlineStr">
        <is>
          <t>P-1007</t>
        </is>
      </c>
      <c r="D12" s="23" t="inlineStr">
        <is>
          <t>Issue</t>
        </is>
      </c>
      <c r="E12" s="45" t="n">
        <v>2</v>
      </c>
      <c r="F12" s="44" t="n"/>
      <c r="G12" s="47">
        <f>IF(C12="","",IFERROR(IF(F12&lt;&gt;"",F12,VLOOKUP(C12,'Parts Inventory'!$A$6:$L$505,12,FALSE)),""))</f>
        <v/>
      </c>
      <c r="H12" s="23" t="inlineStr">
        <is>
          <t>Unit 411 / WO-26103</t>
        </is>
      </c>
      <c r="I12" s="50" t="n">
        <v>167430</v>
      </c>
      <c r="J12" s="23" t="inlineStr">
        <is>
          <t>Service Bay</t>
        </is>
      </c>
      <c r="K12" s="23" t="inlineStr">
        <is>
          <t>Belt replacement</t>
        </is>
      </c>
      <c r="L12" s="46">
        <f>IF(OR(C12="",D12="",E12=""),"",IFERROR(IF(OR(D12="Receipt",D12="Return to Stock",D12="Adjustment Increase"),E12,-E12),""))</f>
        <v/>
      </c>
      <c r="M12" s="47">
        <f>IF(L12="","",IFERROR(L12*G12,0))</f>
        <v/>
      </c>
      <c r="N12" s="19">
        <f>IF(COUNTA(A12:F12)+COUNTA(H12:K12)=0,"",IF(A12="","Missing Date",IF(B12="","Missing Transaction ID",IF(COUNTIF($B$6:$B$505,B12)&gt;1,"Duplicate Transaction ID",IF(C12="","Missing Part ID",IF(COUNTIF('Parts Inventory'!$A$6:$A$505,C12)=0,"Unknown Part ID",IF(COUNTIF('Settings'!$I$4:$I$8,D12)=0,"Invalid Transaction Type",IF(E12="","Missing Quantity",IF(E12&lt;=0,"Quantity Must Be Positive",IF(G12="","Missing Unit Cost","OK"))))))))))</f>
        <v/>
      </c>
    </row>
    <row r="13">
      <c r="A13" s="49" t="n">
        <v>46255</v>
      </c>
      <c r="B13" s="23" t="inlineStr">
        <is>
          <t>TXN-260008</t>
        </is>
      </c>
      <c r="C13" s="23" t="inlineStr">
        <is>
          <t>P-1008</t>
        </is>
      </c>
      <c r="D13" s="23" t="inlineStr">
        <is>
          <t>Issue</t>
        </is>
      </c>
      <c r="E13" s="45" t="n">
        <v>4</v>
      </c>
      <c r="F13" s="44" t="n"/>
      <c r="G13" s="47">
        <f>IF(C13="","",IFERROR(IF(F13&lt;&gt;"",F13,VLOOKUP(C13,'Parts Inventory'!$A$6:$L$505,12,FALSE)),""))</f>
        <v/>
      </c>
      <c r="H13" s="23" t="inlineStr">
        <is>
          <t>Units 105 and 219</t>
        </is>
      </c>
      <c r="I13" s="50" t="n">
        <v>86775</v>
      </c>
      <c r="J13" s="23" t="inlineStr">
        <is>
          <t>Service Bay</t>
        </is>
      </c>
      <c r="K13" s="23" t="inlineStr">
        <is>
          <t>Headlamp repairs</t>
        </is>
      </c>
      <c r="L13" s="46">
        <f>IF(OR(C13="",D13="",E13=""),"",IFERROR(IF(OR(D13="Receipt",D13="Return to Stock",D13="Adjustment Increase"),E13,-E13),""))</f>
        <v/>
      </c>
      <c r="M13" s="47">
        <f>IF(L13="","",IFERROR(L13*G13,0))</f>
        <v/>
      </c>
      <c r="N13" s="19">
        <f>IF(COUNTA(A13:F13)+COUNTA(H13:K13)=0,"",IF(A13="","Missing Date",IF(B13="","Missing Transaction ID",IF(COUNTIF($B$6:$B$505,B13)&gt;1,"Duplicate Transaction ID",IF(C13="","Missing Part ID",IF(COUNTIF('Parts Inventory'!$A$6:$A$505,C13)=0,"Unknown Part ID",IF(COUNTIF('Settings'!$I$4:$I$8,D13)=0,"Invalid Transaction Type",IF(E13="","Missing Quantity",IF(E13&lt;=0,"Quantity Must Be Positive",IF(G13="","Missing Unit Cost","OK"))))))))))</f>
        <v/>
      </c>
    </row>
    <row r="14">
      <c r="A14" s="49" t="n">
        <v>46261</v>
      </c>
      <c r="B14" s="23" t="inlineStr">
        <is>
          <t>TXN-260009</t>
        </is>
      </c>
      <c r="C14" s="23" t="inlineStr">
        <is>
          <t>P-1009</t>
        </is>
      </c>
      <c r="D14" s="23" t="inlineStr">
        <is>
          <t>Issue</t>
        </is>
      </c>
      <c r="E14" s="45" t="n">
        <v>3</v>
      </c>
      <c r="F14" s="44" t="n"/>
      <c r="G14" s="47">
        <f>IF(C14="","",IFERROR(IF(F14&lt;&gt;"",F14,VLOOKUP(C14,'Parts Inventory'!$A$6:$L$505,12,FALSE)),""))</f>
        <v/>
      </c>
      <c r="H14" s="23" t="inlineStr">
        <is>
          <t>Unit 512 / WO-26140</t>
        </is>
      </c>
      <c r="I14" s="50" t="n">
        <v>54610</v>
      </c>
      <c r="J14" s="23" t="inlineStr">
        <is>
          <t>Tire Shop</t>
        </is>
      </c>
      <c r="K14" s="23" t="inlineStr">
        <is>
          <t>Tire replacements</t>
        </is>
      </c>
      <c r="L14" s="46">
        <f>IF(OR(C14="",D14="",E14=""),"",IFERROR(IF(OR(D14="Receipt",D14="Return to Stock",D14="Adjustment Increase"),E14,-E14),""))</f>
        <v/>
      </c>
      <c r="M14" s="47">
        <f>IF(L14="","",IFERROR(L14*G14,0))</f>
        <v/>
      </c>
      <c r="N14" s="19">
        <f>IF(COUNTA(A14:F14)+COUNTA(H14:K14)=0,"",IF(A14="","Missing Date",IF(B14="","Missing Transaction ID",IF(COUNTIF($B$6:$B$505,B14)&gt;1,"Duplicate Transaction ID",IF(C14="","Missing Part ID",IF(COUNTIF('Parts Inventory'!$A$6:$A$505,C14)=0,"Unknown Part ID",IF(COUNTIF('Settings'!$I$4:$I$8,D14)=0,"Invalid Transaction Type",IF(E14="","Missing Quantity",IF(E14&lt;=0,"Quantity Must Be Positive",IF(G14="","Missing Unit Cost","OK"))))))))))</f>
        <v/>
      </c>
    </row>
    <row r="15">
      <c r="A15" s="49" t="n">
        <v>46267</v>
      </c>
      <c r="B15" s="23" t="inlineStr">
        <is>
          <t>TXN-260010</t>
        </is>
      </c>
      <c r="C15" s="23" t="inlineStr">
        <is>
          <t>P-1010</t>
        </is>
      </c>
      <c r="D15" s="23" t="inlineStr">
        <is>
          <t>Adjustment Decrease</t>
        </is>
      </c>
      <c r="E15" s="45" t="n">
        <v>13</v>
      </c>
      <c r="F15" s="44" t="n"/>
      <c r="G15" s="47">
        <f>IF(C15="","",IFERROR(IF(F15&lt;&gt;"",F15,VLOOKUP(C15,'Parts Inventory'!$A$6:$L$505,12,FALSE)),""))</f>
        <v/>
      </c>
      <c r="H15" s="23" t="inlineStr">
        <is>
          <t>Cycle Count</t>
        </is>
      </c>
      <c r="I15" s="50" t="n"/>
      <c r="J15" s="23" t="inlineStr">
        <is>
          <t>Parts Room</t>
        </is>
      </c>
      <c r="K15" s="23" t="inlineStr">
        <is>
          <t>Corrected physical count</t>
        </is>
      </c>
      <c r="L15" s="46">
        <f>IF(OR(C15="",D15="",E15=""),"",IFERROR(IF(OR(D15="Receipt",D15="Return to Stock",D15="Adjustment Increase"),E15,-E15),""))</f>
        <v/>
      </c>
      <c r="M15" s="47">
        <f>IF(L15="","",IFERROR(L15*G15,0))</f>
        <v/>
      </c>
      <c r="N15" s="19">
        <f>IF(COUNTA(A15:F15)+COUNTA(H15:K15)=0,"",IF(A15="","Missing Date",IF(B15="","Missing Transaction ID",IF(COUNTIF($B$6:$B$505,B15)&gt;1,"Duplicate Transaction ID",IF(C15="","Missing Part ID",IF(COUNTIF('Parts Inventory'!$A$6:$A$505,C15)=0,"Unknown Part ID",IF(COUNTIF('Settings'!$I$4:$I$8,D15)=0,"Invalid Transaction Type",IF(E15="","Missing Quantity",IF(E15&lt;=0,"Quantity Must Be Positive",IF(G15="","Missing Unit Cost","OK"))))))))))</f>
        <v/>
      </c>
    </row>
    <row r="16">
      <c r="A16" s="49" t="n"/>
      <c r="B16" s="23" t="n"/>
      <c r="C16" s="23" t="n"/>
      <c r="D16" s="23" t="n"/>
      <c r="E16" s="45" t="n"/>
      <c r="F16" s="44" t="n"/>
      <c r="G16" s="47">
        <f>IF(C16="","",IFERROR(IF(F16&lt;&gt;"",F16,VLOOKUP(C16,'Parts Inventory'!$A$6:$L$505,12,FALSE)),""))</f>
        <v/>
      </c>
      <c r="H16" s="23" t="n"/>
      <c r="I16" s="50" t="n"/>
      <c r="J16" s="23" t="n"/>
      <c r="K16" s="23" t="n"/>
      <c r="L16" s="46">
        <f>IF(OR(C16="",D16="",E16=""),"",IFERROR(IF(OR(D16="Receipt",D16="Return to Stock",D16="Adjustment Increase"),E16,-E16),""))</f>
        <v/>
      </c>
      <c r="M16" s="47">
        <f>IF(L16="","",IFERROR(L16*G16,0))</f>
        <v/>
      </c>
      <c r="N16" s="19">
        <f>IF(COUNTA(A16:F16)+COUNTA(H16:K16)=0,"",IF(A16="","Missing Date",IF(B16="","Missing Transaction ID",IF(COUNTIF($B$6:$B$505,B16)&gt;1,"Duplicate Transaction ID",IF(C16="","Missing Part ID",IF(COUNTIF('Parts Inventory'!$A$6:$A$505,C16)=0,"Unknown Part ID",IF(COUNTIF('Settings'!$I$4:$I$8,D16)=0,"Invalid Transaction Type",IF(E16="","Missing Quantity",IF(E16&lt;=0,"Quantity Must Be Positive",IF(G16="","Missing Unit Cost","OK"))))))))))</f>
        <v/>
      </c>
    </row>
    <row r="17">
      <c r="A17" s="49" t="n"/>
      <c r="B17" s="23" t="n"/>
      <c r="C17" s="23" t="n"/>
      <c r="D17" s="23" t="n"/>
      <c r="E17" s="45" t="n"/>
      <c r="F17" s="44" t="n"/>
      <c r="G17" s="47">
        <f>IF(C17="","",IFERROR(IF(F17&lt;&gt;"",F17,VLOOKUP(C17,'Parts Inventory'!$A$6:$L$505,12,FALSE)),""))</f>
        <v/>
      </c>
      <c r="H17" s="23" t="n"/>
      <c r="I17" s="50" t="n"/>
      <c r="J17" s="23" t="n"/>
      <c r="K17" s="23" t="n"/>
      <c r="L17" s="46">
        <f>IF(OR(C17="",D17="",E17=""),"",IFERROR(IF(OR(D17="Receipt",D17="Return to Stock",D17="Adjustment Increase"),E17,-E17),""))</f>
        <v/>
      </c>
      <c r="M17" s="47">
        <f>IF(L17="","",IFERROR(L17*G17,0))</f>
        <v/>
      </c>
      <c r="N17" s="19">
        <f>IF(COUNTA(A17:F17)+COUNTA(H17:K17)=0,"",IF(A17="","Missing Date",IF(B17="","Missing Transaction ID",IF(COUNTIF($B$6:$B$505,B17)&gt;1,"Duplicate Transaction ID",IF(C17="","Missing Part ID",IF(COUNTIF('Parts Inventory'!$A$6:$A$505,C17)=0,"Unknown Part ID",IF(COUNTIF('Settings'!$I$4:$I$8,D17)=0,"Invalid Transaction Type",IF(E17="","Missing Quantity",IF(E17&lt;=0,"Quantity Must Be Positive",IF(G17="","Missing Unit Cost","OK"))))))))))</f>
        <v/>
      </c>
    </row>
    <row r="18">
      <c r="A18" s="49" t="n"/>
      <c r="B18" s="23" t="n"/>
      <c r="C18" s="23" t="n"/>
      <c r="D18" s="23" t="n"/>
      <c r="E18" s="45" t="n"/>
      <c r="F18" s="44" t="n"/>
      <c r="G18" s="47">
        <f>IF(C18="","",IFERROR(IF(F18&lt;&gt;"",F18,VLOOKUP(C18,'Parts Inventory'!$A$6:$L$505,12,FALSE)),""))</f>
        <v/>
      </c>
      <c r="H18" s="23" t="n"/>
      <c r="I18" s="50" t="n"/>
      <c r="J18" s="23" t="n"/>
      <c r="K18" s="23" t="n"/>
      <c r="L18" s="46">
        <f>IF(OR(C18="",D18="",E18=""),"",IFERROR(IF(OR(D18="Receipt",D18="Return to Stock",D18="Adjustment Increase"),E18,-E18),""))</f>
        <v/>
      </c>
      <c r="M18" s="47">
        <f>IF(L18="","",IFERROR(L18*G18,0))</f>
        <v/>
      </c>
      <c r="N18" s="19">
        <f>IF(COUNTA(A18:F18)+COUNTA(H18:K18)=0,"",IF(A18="","Missing Date",IF(B18="","Missing Transaction ID",IF(COUNTIF($B$6:$B$505,B18)&gt;1,"Duplicate Transaction ID",IF(C18="","Missing Part ID",IF(COUNTIF('Parts Inventory'!$A$6:$A$505,C18)=0,"Unknown Part ID",IF(COUNTIF('Settings'!$I$4:$I$8,D18)=0,"Invalid Transaction Type",IF(E18="","Missing Quantity",IF(E18&lt;=0,"Quantity Must Be Positive",IF(G18="","Missing Unit Cost","OK"))))))))))</f>
        <v/>
      </c>
    </row>
    <row r="19">
      <c r="A19" s="49" t="n"/>
      <c r="B19" s="23" t="n"/>
      <c r="C19" s="23" t="n"/>
      <c r="D19" s="23" t="n"/>
      <c r="E19" s="45" t="n"/>
      <c r="F19" s="44" t="n"/>
      <c r="G19" s="47">
        <f>IF(C19="","",IFERROR(IF(F19&lt;&gt;"",F19,VLOOKUP(C19,'Parts Inventory'!$A$6:$L$505,12,FALSE)),""))</f>
        <v/>
      </c>
      <c r="H19" s="23" t="n"/>
      <c r="I19" s="50" t="n"/>
      <c r="J19" s="23" t="n"/>
      <c r="K19" s="23" t="n"/>
      <c r="L19" s="46">
        <f>IF(OR(C19="",D19="",E19=""),"",IFERROR(IF(OR(D19="Receipt",D19="Return to Stock",D19="Adjustment Increase"),E19,-E19),""))</f>
        <v/>
      </c>
      <c r="M19" s="47">
        <f>IF(L19="","",IFERROR(L19*G19,0))</f>
        <v/>
      </c>
      <c r="N19" s="19">
        <f>IF(COUNTA(A19:F19)+COUNTA(H19:K19)=0,"",IF(A19="","Missing Date",IF(B19="","Missing Transaction ID",IF(COUNTIF($B$6:$B$505,B19)&gt;1,"Duplicate Transaction ID",IF(C19="","Missing Part ID",IF(COUNTIF('Parts Inventory'!$A$6:$A$505,C19)=0,"Unknown Part ID",IF(COUNTIF('Settings'!$I$4:$I$8,D19)=0,"Invalid Transaction Type",IF(E19="","Missing Quantity",IF(E19&lt;=0,"Quantity Must Be Positive",IF(G19="","Missing Unit Cost","OK"))))))))))</f>
        <v/>
      </c>
    </row>
    <row r="20">
      <c r="A20" s="49" t="n"/>
      <c r="B20" s="23" t="n"/>
      <c r="C20" s="23" t="n"/>
      <c r="D20" s="23" t="n"/>
      <c r="E20" s="45" t="n"/>
      <c r="F20" s="44" t="n"/>
      <c r="G20" s="47">
        <f>IF(C20="","",IFERROR(IF(F20&lt;&gt;"",F20,VLOOKUP(C20,'Parts Inventory'!$A$6:$L$505,12,FALSE)),""))</f>
        <v/>
      </c>
      <c r="H20" s="23" t="n"/>
      <c r="I20" s="50" t="n"/>
      <c r="J20" s="23" t="n"/>
      <c r="K20" s="23" t="n"/>
      <c r="L20" s="46">
        <f>IF(OR(C20="",D20="",E20=""),"",IFERROR(IF(OR(D20="Receipt",D20="Return to Stock",D20="Adjustment Increase"),E20,-E20),""))</f>
        <v/>
      </c>
      <c r="M20" s="47">
        <f>IF(L20="","",IFERROR(L20*G20,0))</f>
        <v/>
      </c>
      <c r="N20" s="19">
        <f>IF(COUNTA(A20:F20)+COUNTA(H20:K20)=0,"",IF(A20="","Missing Date",IF(B20="","Missing Transaction ID",IF(COUNTIF($B$6:$B$505,B20)&gt;1,"Duplicate Transaction ID",IF(C20="","Missing Part ID",IF(COUNTIF('Parts Inventory'!$A$6:$A$505,C20)=0,"Unknown Part ID",IF(COUNTIF('Settings'!$I$4:$I$8,D20)=0,"Invalid Transaction Type",IF(E20="","Missing Quantity",IF(E20&lt;=0,"Quantity Must Be Positive",IF(G20="","Missing Unit Cost","OK"))))))))))</f>
        <v/>
      </c>
    </row>
    <row r="21">
      <c r="A21" s="49" t="n"/>
      <c r="B21" s="23" t="n"/>
      <c r="C21" s="23" t="n"/>
      <c r="D21" s="23" t="n"/>
      <c r="E21" s="45" t="n"/>
      <c r="F21" s="44" t="n"/>
      <c r="G21" s="47">
        <f>IF(C21="","",IFERROR(IF(F21&lt;&gt;"",F21,VLOOKUP(C21,'Parts Inventory'!$A$6:$L$505,12,FALSE)),""))</f>
        <v/>
      </c>
      <c r="H21" s="23" t="n"/>
      <c r="I21" s="50" t="n"/>
      <c r="J21" s="23" t="n"/>
      <c r="K21" s="23" t="n"/>
      <c r="L21" s="46">
        <f>IF(OR(C21="",D21="",E21=""),"",IFERROR(IF(OR(D21="Receipt",D21="Return to Stock",D21="Adjustment Increase"),E21,-E21),""))</f>
        <v/>
      </c>
      <c r="M21" s="47">
        <f>IF(L21="","",IFERROR(L21*G21,0))</f>
        <v/>
      </c>
      <c r="N21" s="19">
        <f>IF(COUNTA(A21:F21)+COUNTA(H21:K21)=0,"",IF(A21="","Missing Date",IF(B21="","Missing Transaction ID",IF(COUNTIF($B$6:$B$505,B21)&gt;1,"Duplicate Transaction ID",IF(C21="","Missing Part ID",IF(COUNTIF('Parts Inventory'!$A$6:$A$505,C21)=0,"Unknown Part ID",IF(COUNTIF('Settings'!$I$4:$I$8,D21)=0,"Invalid Transaction Type",IF(E21="","Missing Quantity",IF(E21&lt;=0,"Quantity Must Be Positive",IF(G21="","Missing Unit Cost","OK"))))))))))</f>
        <v/>
      </c>
    </row>
    <row r="22">
      <c r="A22" s="49" t="n"/>
      <c r="B22" s="23" t="n"/>
      <c r="C22" s="23" t="n"/>
      <c r="D22" s="23" t="n"/>
      <c r="E22" s="45" t="n"/>
      <c r="F22" s="44" t="n"/>
      <c r="G22" s="47">
        <f>IF(C22="","",IFERROR(IF(F22&lt;&gt;"",F22,VLOOKUP(C22,'Parts Inventory'!$A$6:$L$505,12,FALSE)),""))</f>
        <v/>
      </c>
      <c r="H22" s="23" t="n"/>
      <c r="I22" s="50" t="n"/>
      <c r="J22" s="23" t="n"/>
      <c r="K22" s="23" t="n"/>
      <c r="L22" s="46">
        <f>IF(OR(C22="",D22="",E22=""),"",IFERROR(IF(OR(D22="Receipt",D22="Return to Stock",D22="Adjustment Increase"),E22,-E22),""))</f>
        <v/>
      </c>
      <c r="M22" s="47">
        <f>IF(L22="","",IFERROR(L22*G22,0))</f>
        <v/>
      </c>
      <c r="N22" s="19">
        <f>IF(COUNTA(A22:F22)+COUNTA(H22:K22)=0,"",IF(A22="","Missing Date",IF(B22="","Missing Transaction ID",IF(COUNTIF($B$6:$B$505,B22)&gt;1,"Duplicate Transaction ID",IF(C22="","Missing Part ID",IF(COUNTIF('Parts Inventory'!$A$6:$A$505,C22)=0,"Unknown Part ID",IF(COUNTIF('Settings'!$I$4:$I$8,D22)=0,"Invalid Transaction Type",IF(E22="","Missing Quantity",IF(E22&lt;=0,"Quantity Must Be Positive",IF(G22="","Missing Unit Cost","OK"))))))))))</f>
        <v/>
      </c>
    </row>
    <row r="23">
      <c r="A23" s="49" t="n"/>
      <c r="B23" s="23" t="n"/>
      <c r="C23" s="23" t="n"/>
      <c r="D23" s="23" t="n"/>
      <c r="E23" s="45" t="n"/>
      <c r="F23" s="44" t="n"/>
      <c r="G23" s="47">
        <f>IF(C23="","",IFERROR(IF(F23&lt;&gt;"",F23,VLOOKUP(C23,'Parts Inventory'!$A$6:$L$505,12,FALSE)),""))</f>
        <v/>
      </c>
      <c r="H23" s="23" t="n"/>
      <c r="I23" s="50" t="n"/>
      <c r="J23" s="23" t="n"/>
      <c r="K23" s="23" t="n"/>
      <c r="L23" s="46">
        <f>IF(OR(C23="",D23="",E23=""),"",IFERROR(IF(OR(D23="Receipt",D23="Return to Stock",D23="Adjustment Increase"),E23,-E23),""))</f>
        <v/>
      </c>
      <c r="M23" s="47">
        <f>IF(L23="","",IFERROR(L23*G23,0))</f>
        <v/>
      </c>
      <c r="N23" s="19">
        <f>IF(COUNTA(A23:F23)+COUNTA(H23:K23)=0,"",IF(A23="","Missing Date",IF(B23="","Missing Transaction ID",IF(COUNTIF($B$6:$B$505,B23)&gt;1,"Duplicate Transaction ID",IF(C23="","Missing Part ID",IF(COUNTIF('Parts Inventory'!$A$6:$A$505,C23)=0,"Unknown Part ID",IF(COUNTIF('Settings'!$I$4:$I$8,D23)=0,"Invalid Transaction Type",IF(E23="","Missing Quantity",IF(E23&lt;=0,"Quantity Must Be Positive",IF(G23="","Missing Unit Cost","OK"))))))))))</f>
        <v/>
      </c>
    </row>
    <row r="24">
      <c r="A24" s="49" t="n"/>
      <c r="B24" s="23" t="n"/>
      <c r="C24" s="23" t="n"/>
      <c r="D24" s="23" t="n"/>
      <c r="E24" s="45" t="n"/>
      <c r="F24" s="44" t="n"/>
      <c r="G24" s="47">
        <f>IF(C24="","",IFERROR(IF(F24&lt;&gt;"",F24,VLOOKUP(C24,'Parts Inventory'!$A$6:$L$505,12,FALSE)),""))</f>
        <v/>
      </c>
      <c r="H24" s="23" t="n"/>
      <c r="I24" s="50" t="n"/>
      <c r="J24" s="23" t="n"/>
      <c r="K24" s="23" t="n"/>
      <c r="L24" s="46">
        <f>IF(OR(C24="",D24="",E24=""),"",IFERROR(IF(OR(D24="Receipt",D24="Return to Stock",D24="Adjustment Increase"),E24,-E24),""))</f>
        <v/>
      </c>
      <c r="M24" s="47">
        <f>IF(L24="","",IFERROR(L24*G24,0))</f>
        <v/>
      </c>
      <c r="N24" s="19">
        <f>IF(COUNTA(A24:F24)+COUNTA(H24:K24)=0,"",IF(A24="","Missing Date",IF(B24="","Missing Transaction ID",IF(COUNTIF($B$6:$B$505,B24)&gt;1,"Duplicate Transaction ID",IF(C24="","Missing Part ID",IF(COUNTIF('Parts Inventory'!$A$6:$A$505,C24)=0,"Unknown Part ID",IF(COUNTIF('Settings'!$I$4:$I$8,D24)=0,"Invalid Transaction Type",IF(E24="","Missing Quantity",IF(E24&lt;=0,"Quantity Must Be Positive",IF(G24="","Missing Unit Cost","OK"))))))))))</f>
        <v/>
      </c>
    </row>
    <row r="25">
      <c r="A25" s="49" t="n"/>
      <c r="B25" s="23" t="n"/>
      <c r="C25" s="23" t="n"/>
      <c r="D25" s="23" t="n"/>
      <c r="E25" s="45" t="n"/>
      <c r="F25" s="44" t="n"/>
      <c r="G25" s="47">
        <f>IF(C25="","",IFERROR(IF(F25&lt;&gt;"",F25,VLOOKUP(C25,'Parts Inventory'!$A$6:$L$505,12,FALSE)),""))</f>
        <v/>
      </c>
      <c r="H25" s="23" t="n"/>
      <c r="I25" s="50" t="n"/>
      <c r="J25" s="23" t="n"/>
      <c r="K25" s="23" t="n"/>
      <c r="L25" s="46">
        <f>IF(OR(C25="",D25="",E25=""),"",IFERROR(IF(OR(D25="Receipt",D25="Return to Stock",D25="Adjustment Increase"),E25,-E25),""))</f>
        <v/>
      </c>
      <c r="M25" s="47">
        <f>IF(L25="","",IFERROR(L25*G25,0))</f>
        <v/>
      </c>
      <c r="N25" s="19">
        <f>IF(COUNTA(A25:F25)+COUNTA(H25:K25)=0,"",IF(A25="","Missing Date",IF(B25="","Missing Transaction ID",IF(COUNTIF($B$6:$B$505,B25)&gt;1,"Duplicate Transaction ID",IF(C25="","Missing Part ID",IF(COUNTIF('Parts Inventory'!$A$6:$A$505,C25)=0,"Unknown Part ID",IF(COUNTIF('Settings'!$I$4:$I$8,D25)=0,"Invalid Transaction Type",IF(E25="","Missing Quantity",IF(E25&lt;=0,"Quantity Must Be Positive",IF(G25="","Missing Unit Cost","OK"))))))))))</f>
        <v/>
      </c>
    </row>
    <row r="26">
      <c r="A26" s="49" t="n"/>
      <c r="B26" s="23" t="n"/>
      <c r="C26" s="23" t="n"/>
      <c r="D26" s="23" t="n"/>
      <c r="E26" s="45" t="n"/>
      <c r="F26" s="44" t="n"/>
      <c r="G26" s="47">
        <f>IF(C26="","",IFERROR(IF(F26&lt;&gt;"",F26,VLOOKUP(C26,'Parts Inventory'!$A$6:$L$505,12,FALSE)),""))</f>
        <v/>
      </c>
      <c r="H26" s="23" t="n"/>
      <c r="I26" s="50" t="n"/>
      <c r="J26" s="23" t="n"/>
      <c r="K26" s="23" t="n"/>
      <c r="L26" s="46">
        <f>IF(OR(C26="",D26="",E26=""),"",IFERROR(IF(OR(D26="Receipt",D26="Return to Stock",D26="Adjustment Increase"),E26,-E26),""))</f>
        <v/>
      </c>
      <c r="M26" s="47">
        <f>IF(L26="","",IFERROR(L26*G26,0))</f>
        <v/>
      </c>
      <c r="N26" s="19">
        <f>IF(COUNTA(A26:F26)+COUNTA(H26:K26)=0,"",IF(A26="","Missing Date",IF(B26="","Missing Transaction ID",IF(COUNTIF($B$6:$B$505,B26)&gt;1,"Duplicate Transaction ID",IF(C26="","Missing Part ID",IF(COUNTIF('Parts Inventory'!$A$6:$A$505,C26)=0,"Unknown Part ID",IF(COUNTIF('Settings'!$I$4:$I$8,D26)=0,"Invalid Transaction Type",IF(E26="","Missing Quantity",IF(E26&lt;=0,"Quantity Must Be Positive",IF(G26="","Missing Unit Cost","OK"))))))))))</f>
        <v/>
      </c>
    </row>
    <row r="27">
      <c r="A27" s="49" t="n"/>
      <c r="B27" s="23" t="n"/>
      <c r="C27" s="23" t="n"/>
      <c r="D27" s="23" t="n"/>
      <c r="E27" s="45" t="n"/>
      <c r="F27" s="44" t="n"/>
      <c r="G27" s="47">
        <f>IF(C27="","",IFERROR(IF(F27&lt;&gt;"",F27,VLOOKUP(C27,'Parts Inventory'!$A$6:$L$505,12,FALSE)),""))</f>
        <v/>
      </c>
      <c r="H27" s="23" t="n"/>
      <c r="I27" s="50" t="n"/>
      <c r="J27" s="23" t="n"/>
      <c r="K27" s="23" t="n"/>
      <c r="L27" s="46">
        <f>IF(OR(C27="",D27="",E27=""),"",IFERROR(IF(OR(D27="Receipt",D27="Return to Stock",D27="Adjustment Increase"),E27,-E27),""))</f>
        <v/>
      </c>
      <c r="M27" s="47">
        <f>IF(L27="","",IFERROR(L27*G27,0))</f>
        <v/>
      </c>
      <c r="N27" s="19">
        <f>IF(COUNTA(A27:F27)+COUNTA(H27:K27)=0,"",IF(A27="","Missing Date",IF(B27="","Missing Transaction ID",IF(COUNTIF($B$6:$B$505,B27)&gt;1,"Duplicate Transaction ID",IF(C27="","Missing Part ID",IF(COUNTIF('Parts Inventory'!$A$6:$A$505,C27)=0,"Unknown Part ID",IF(COUNTIF('Settings'!$I$4:$I$8,D27)=0,"Invalid Transaction Type",IF(E27="","Missing Quantity",IF(E27&lt;=0,"Quantity Must Be Positive",IF(G27="","Missing Unit Cost","OK"))))))))))</f>
        <v/>
      </c>
    </row>
    <row r="28">
      <c r="A28" s="49" t="n"/>
      <c r="B28" s="23" t="n"/>
      <c r="C28" s="23" t="n"/>
      <c r="D28" s="23" t="n"/>
      <c r="E28" s="45" t="n"/>
      <c r="F28" s="44" t="n"/>
      <c r="G28" s="47">
        <f>IF(C28="","",IFERROR(IF(F28&lt;&gt;"",F28,VLOOKUP(C28,'Parts Inventory'!$A$6:$L$505,12,FALSE)),""))</f>
        <v/>
      </c>
      <c r="H28" s="23" t="n"/>
      <c r="I28" s="50" t="n"/>
      <c r="J28" s="23" t="n"/>
      <c r="K28" s="23" t="n"/>
      <c r="L28" s="46">
        <f>IF(OR(C28="",D28="",E28=""),"",IFERROR(IF(OR(D28="Receipt",D28="Return to Stock",D28="Adjustment Increase"),E28,-E28),""))</f>
        <v/>
      </c>
      <c r="M28" s="47">
        <f>IF(L28="","",IFERROR(L28*G28,0))</f>
        <v/>
      </c>
      <c r="N28" s="19">
        <f>IF(COUNTA(A28:F28)+COUNTA(H28:K28)=0,"",IF(A28="","Missing Date",IF(B28="","Missing Transaction ID",IF(COUNTIF($B$6:$B$505,B28)&gt;1,"Duplicate Transaction ID",IF(C28="","Missing Part ID",IF(COUNTIF('Parts Inventory'!$A$6:$A$505,C28)=0,"Unknown Part ID",IF(COUNTIF('Settings'!$I$4:$I$8,D28)=0,"Invalid Transaction Type",IF(E28="","Missing Quantity",IF(E28&lt;=0,"Quantity Must Be Positive",IF(G28="","Missing Unit Cost","OK"))))))))))</f>
        <v/>
      </c>
    </row>
    <row r="29">
      <c r="A29" s="49" t="n"/>
      <c r="B29" s="23" t="n"/>
      <c r="C29" s="23" t="n"/>
      <c r="D29" s="23" t="n"/>
      <c r="E29" s="45" t="n"/>
      <c r="F29" s="44" t="n"/>
      <c r="G29" s="47">
        <f>IF(C29="","",IFERROR(IF(F29&lt;&gt;"",F29,VLOOKUP(C29,'Parts Inventory'!$A$6:$L$505,12,FALSE)),""))</f>
        <v/>
      </c>
      <c r="H29" s="23" t="n"/>
      <c r="I29" s="50" t="n"/>
      <c r="J29" s="23" t="n"/>
      <c r="K29" s="23" t="n"/>
      <c r="L29" s="46">
        <f>IF(OR(C29="",D29="",E29=""),"",IFERROR(IF(OR(D29="Receipt",D29="Return to Stock",D29="Adjustment Increase"),E29,-E29),""))</f>
        <v/>
      </c>
      <c r="M29" s="47">
        <f>IF(L29="","",IFERROR(L29*G29,0))</f>
        <v/>
      </c>
      <c r="N29" s="19">
        <f>IF(COUNTA(A29:F29)+COUNTA(H29:K29)=0,"",IF(A29="","Missing Date",IF(B29="","Missing Transaction ID",IF(COUNTIF($B$6:$B$505,B29)&gt;1,"Duplicate Transaction ID",IF(C29="","Missing Part ID",IF(COUNTIF('Parts Inventory'!$A$6:$A$505,C29)=0,"Unknown Part ID",IF(COUNTIF('Settings'!$I$4:$I$8,D29)=0,"Invalid Transaction Type",IF(E29="","Missing Quantity",IF(E29&lt;=0,"Quantity Must Be Positive",IF(G29="","Missing Unit Cost","OK"))))))))))</f>
        <v/>
      </c>
    </row>
    <row r="30">
      <c r="A30" s="49" t="n"/>
      <c r="B30" s="23" t="n"/>
      <c r="C30" s="23" t="n"/>
      <c r="D30" s="23" t="n"/>
      <c r="E30" s="45" t="n"/>
      <c r="F30" s="44" t="n"/>
      <c r="G30" s="47">
        <f>IF(C30="","",IFERROR(IF(F30&lt;&gt;"",F30,VLOOKUP(C30,'Parts Inventory'!$A$6:$L$505,12,FALSE)),""))</f>
        <v/>
      </c>
      <c r="H30" s="23" t="n"/>
      <c r="I30" s="50" t="n"/>
      <c r="J30" s="23" t="n"/>
      <c r="K30" s="23" t="n"/>
      <c r="L30" s="46">
        <f>IF(OR(C30="",D30="",E30=""),"",IFERROR(IF(OR(D30="Receipt",D30="Return to Stock",D30="Adjustment Increase"),E30,-E30),""))</f>
        <v/>
      </c>
      <c r="M30" s="47">
        <f>IF(L30="","",IFERROR(L30*G30,0))</f>
        <v/>
      </c>
      <c r="N30" s="19">
        <f>IF(COUNTA(A30:F30)+COUNTA(H30:K30)=0,"",IF(A30="","Missing Date",IF(B30="","Missing Transaction ID",IF(COUNTIF($B$6:$B$505,B30)&gt;1,"Duplicate Transaction ID",IF(C30="","Missing Part ID",IF(COUNTIF('Parts Inventory'!$A$6:$A$505,C30)=0,"Unknown Part ID",IF(COUNTIF('Settings'!$I$4:$I$8,D30)=0,"Invalid Transaction Type",IF(E30="","Missing Quantity",IF(E30&lt;=0,"Quantity Must Be Positive",IF(G30="","Missing Unit Cost","OK"))))))))))</f>
        <v/>
      </c>
    </row>
    <row r="31">
      <c r="A31" s="49" t="n"/>
      <c r="B31" s="23" t="n"/>
      <c r="C31" s="23" t="n"/>
      <c r="D31" s="23" t="n"/>
      <c r="E31" s="45" t="n"/>
      <c r="F31" s="44" t="n"/>
      <c r="G31" s="47">
        <f>IF(C31="","",IFERROR(IF(F31&lt;&gt;"",F31,VLOOKUP(C31,'Parts Inventory'!$A$6:$L$505,12,FALSE)),""))</f>
        <v/>
      </c>
      <c r="H31" s="23" t="n"/>
      <c r="I31" s="50" t="n"/>
      <c r="J31" s="23" t="n"/>
      <c r="K31" s="23" t="n"/>
      <c r="L31" s="46">
        <f>IF(OR(C31="",D31="",E31=""),"",IFERROR(IF(OR(D31="Receipt",D31="Return to Stock",D31="Adjustment Increase"),E31,-E31),""))</f>
        <v/>
      </c>
      <c r="M31" s="47">
        <f>IF(L31="","",IFERROR(L31*G31,0))</f>
        <v/>
      </c>
      <c r="N31" s="19">
        <f>IF(COUNTA(A31:F31)+COUNTA(H31:K31)=0,"",IF(A31="","Missing Date",IF(B31="","Missing Transaction ID",IF(COUNTIF($B$6:$B$505,B31)&gt;1,"Duplicate Transaction ID",IF(C31="","Missing Part ID",IF(COUNTIF('Parts Inventory'!$A$6:$A$505,C31)=0,"Unknown Part ID",IF(COUNTIF('Settings'!$I$4:$I$8,D31)=0,"Invalid Transaction Type",IF(E31="","Missing Quantity",IF(E31&lt;=0,"Quantity Must Be Positive",IF(G31="","Missing Unit Cost","OK"))))))))))</f>
        <v/>
      </c>
    </row>
    <row r="32">
      <c r="A32" s="49" t="n"/>
      <c r="B32" s="23" t="n"/>
      <c r="C32" s="23" t="n"/>
      <c r="D32" s="23" t="n"/>
      <c r="E32" s="45" t="n"/>
      <c r="F32" s="44" t="n"/>
      <c r="G32" s="47">
        <f>IF(C32="","",IFERROR(IF(F32&lt;&gt;"",F32,VLOOKUP(C32,'Parts Inventory'!$A$6:$L$505,12,FALSE)),""))</f>
        <v/>
      </c>
      <c r="H32" s="23" t="n"/>
      <c r="I32" s="50" t="n"/>
      <c r="J32" s="23" t="n"/>
      <c r="K32" s="23" t="n"/>
      <c r="L32" s="46">
        <f>IF(OR(C32="",D32="",E32=""),"",IFERROR(IF(OR(D32="Receipt",D32="Return to Stock",D32="Adjustment Increase"),E32,-E32),""))</f>
        <v/>
      </c>
      <c r="M32" s="47">
        <f>IF(L32="","",IFERROR(L32*G32,0))</f>
        <v/>
      </c>
      <c r="N32" s="19">
        <f>IF(COUNTA(A32:F32)+COUNTA(H32:K32)=0,"",IF(A32="","Missing Date",IF(B32="","Missing Transaction ID",IF(COUNTIF($B$6:$B$505,B32)&gt;1,"Duplicate Transaction ID",IF(C32="","Missing Part ID",IF(COUNTIF('Parts Inventory'!$A$6:$A$505,C32)=0,"Unknown Part ID",IF(COUNTIF('Settings'!$I$4:$I$8,D32)=0,"Invalid Transaction Type",IF(E32="","Missing Quantity",IF(E32&lt;=0,"Quantity Must Be Positive",IF(G32="","Missing Unit Cost","OK"))))))))))</f>
        <v/>
      </c>
    </row>
    <row r="33">
      <c r="A33" s="49" t="n"/>
      <c r="B33" s="23" t="n"/>
      <c r="C33" s="23" t="n"/>
      <c r="D33" s="23" t="n"/>
      <c r="E33" s="45" t="n"/>
      <c r="F33" s="44" t="n"/>
      <c r="G33" s="47">
        <f>IF(C33="","",IFERROR(IF(F33&lt;&gt;"",F33,VLOOKUP(C33,'Parts Inventory'!$A$6:$L$505,12,FALSE)),""))</f>
        <v/>
      </c>
      <c r="H33" s="23" t="n"/>
      <c r="I33" s="50" t="n"/>
      <c r="J33" s="23" t="n"/>
      <c r="K33" s="23" t="n"/>
      <c r="L33" s="46">
        <f>IF(OR(C33="",D33="",E33=""),"",IFERROR(IF(OR(D33="Receipt",D33="Return to Stock",D33="Adjustment Increase"),E33,-E33),""))</f>
        <v/>
      </c>
      <c r="M33" s="47">
        <f>IF(L33="","",IFERROR(L33*G33,0))</f>
        <v/>
      </c>
      <c r="N33" s="19">
        <f>IF(COUNTA(A33:F33)+COUNTA(H33:K33)=0,"",IF(A33="","Missing Date",IF(B33="","Missing Transaction ID",IF(COUNTIF($B$6:$B$505,B33)&gt;1,"Duplicate Transaction ID",IF(C33="","Missing Part ID",IF(COUNTIF('Parts Inventory'!$A$6:$A$505,C33)=0,"Unknown Part ID",IF(COUNTIF('Settings'!$I$4:$I$8,D33)=0,"Invalid Transaction Type",IF(E33="","Missing Quantity",IF(E33&lt;=0,"Quantity Must Be Positive",IF(G33="","Missing Unit Cost","OK"))))))))))</f>
        <v/>
      </c>
    </row>
    <row r="34">
      <c r="A34" s="49" t="n"/>
      <c r="B34" s="23" t="n"/>
      <c r="C34" s="23" t="n"/>
      <c r="D34" s="23" t="n"/>
      <c r="E34" s="45" t="n"/>
      <c r="F34" s="44" t="n"/>
      <c r="G34" s="47">
        <f>IF(C34="","",IFERROR(IF(F34&lt;&gt;"",F34,VLOOKUP(C34,'Parts Inventory'!$A$6:$L$505,12,FALSE)),""))</f>
        <v/>
      </c>
      <c r="H34" s="23" t="n"/>
      <c r="I34" s="50" t="n"/>
      <c r="J34" s="23" t="n"/>
      <c r="K34" s="23" t="n"/>
      <c r="L34" s="46">
        <f>IF(OR(C34="",D34="",E34=""),"",IFERROR(IF(OR(D34="Receipt",D34="Return to Stock",D34="Adjustment Increase"),E34,-E34),""))</f>
        <v/>
      </c>
      <c r="M34" s="47">
        <f>IF(L34="","",IFERROR(L34*G34,0))</f>
        <v/>
      </c>
      <c r="N34" s="19">
        <f>IF(COUNTA(A34:F34)+COUNTA(H34:K34)=0,"",IF(A34="","Missing Date",IF(B34="","Missing Transaction ID",IF(COUNTIF($B$6:$B$505,B34)&gt;1,"Duplicate Transaction ID",IF(C34="","Missing Part ID",IF(COUNTIF('Parts Inventory'!$A$6:$A$505,C34)=0,"Unknown Part ID",IF(COUNTIF('Settings'!$I$4:$I$8,D34)=0,"Invalid Transaction Type",IF(E34="","Missing Quantity",IF(E34&lt;=0,"Quantity Must Be Positive",IF(G34="","Missing Unit Cost","OK"))))))))))</f>
        <v/>
      </c>
    </row>
    <row r="35">
      <c r="A35" s="49" t="n"/>
      <c r="B35" s="23" t="n"/>
      <c r="C35" s="23" t="n"/>
      <c r="D35" s="23" t="n"/>
      <c r="E35" s="45" t="n"/>
      <c r="F35" s="44" t="n"/>
      <c r="G35" s="47">
        <f>IF(C35="","",IFERROR(IF(F35&lt;&gt;"",F35,VLOOKUP(C35,'Parts Inventory'!$A$6:$L$505,12,FALSE)),""))</f>
        <v/>
      </c>
      <c r="H35" s="23" t="n"/>
      <c r="I35" s="50" t="n"/>
      <c r="J35" s="23" t="n"/>
      <c r="K35" s="23" t="n"/>
      <c r="L35" s="46">
        <f>IF(OR(C35="",D35="",E35=""),"",IFERROR(IF(OR(D35="Receipt",D35="Return to Stock",D35="Adjustment Increase"),E35,-E35),""))</f>
        <v/>
      </c>
      <c r="M35" s="47">
        <f>IF(L35="","",IFERROR(L35*G35,0))</f>
        <v/>
      </c>
      <c r="N35" s="19">
        <f>IF(COUNTA(A35:F35)+COUNTA(H35:K35)=0,"",IF(A35="","Missing Date",IF(B35="","Missing Transaction ID",IF(COUNTIF($B$6:$B$505,B35)&gt;1,"Duplicate Transaction ID",IF(C35="","Missing Part ID",IF(COUNTIF('Parts Inventory'!$A$6:$A$505,C35)=0,"Unknown Part ID",IF(COUNTIF('Settings'!$I$4:$I$8,D35)=0,"Invalid Transaction Type",IF(E35="","Missing Quantity",IF(E35&lt;=0,"Quantity Must Be Positive",IF(G35="","Missing Unit Cost","OK"))))))))))</f>
        <v/>
      </c>
    </row>
    <row r="36">
      <c r="A36" s="49" t="n"/>
      <c r="B36" s="23" t="n"/>
      <c r="C36" s="23" t="n"/>
      <c r="D36" s="23" t="n"/>
      <c r="E36" s="45" t="n"/>
      <c r="F36" s="44" t="n"/>
      <c r="G36" s="47">
        <f>IF(C36="","",IFERROR(IF(F36&lt;&gt;"",F36,VLOOKUP(C36,'Parts Inventory'!$A$6:$L$505,12,FALSE)),""))</f>
        <v/>
      </c>
      <c r="H36" s="23" t="n"/>
      <c r="I36" s="50" t="n"/>
      <c r="J36" s="23" t="n"/>
      <c r="K36" s="23" t="n"/>
      <c r="L36" s="46">
        <f>IF(OR(C36="",D36="",E36=""),"",IFERROR(IF(OR(D36="Receipt",D36="Return to Stock",D36="Adjustment Increase"),E36,-E36),""))</f>
        <v/>
      </c>
      <c r="M36" s="47">
        <f>IF(L36="","",IFERROR(L36*G36,0))</f>
        <v/>
      </c>
      <c r="N36" s="19">
        <f>IF(COUNTA(A36:F36)+COUNTA(H36:K36)=0,"",IF(A36="","Missing Date",IF(B36="","Missing Transaction ID",IF(COUNTIF($B$6:$B$505,B36)&gt;1,"Duplicate Transaction ID",IF(C36="","Missing Part ID",IF(COUNTIF('Parts Inventory'!$A$6:$A$505,C36)=0,"Unknown Part ID",IF(COUNTIF('Settings'!$I$4:$I$8,D36)=0,"Invalid Transaction Type",IF(E36="","Missing Quantity",IF(E36&lt;=0,"Quantity Must Be Positive",IF(G36="","Missing Unit Cost","OK"))))))))))</f>
        <v/>
      </c>
    </row>
    <row r="37">
      <c r="A37" s="49" t="n"/>
      <c r="B37" s="23" t="n"/>
      <c r="C37" s="23" t="n"/>
      <c r="D37" s="23" t="n"/>
      <c r="E37" s="45" t="n"/>
      <c r="F37" s="44" t="n"/>
      <c r="G37" s="47">
        <f>IF(C37="","",IFERROR(IF(F37&lt;&gt;"",F37,VLOOKUP(C37,'Parts Inventory'!$A$6:$L$505,12,FALSE)),""))</f>
        <v/>
      </c>
      <c r="H37" s="23" t="n"/>
      <c r="I37" s="50" t="n"/>
      <c r="J37" s="23" t="n"/>
      <c r="K37" s="23" t="n"/>
      <c r="L37" s="46">
        <f>IF(OR(C37="",D37="",E37=""),"",IFERROR(IF(OR(D37="Receipt",D37="Return to Stock",D37="Adjustment Increase"),E37,-E37),""))</f>
        <v/>
      </c>
      <c r="M37" s="47">
        <f>IF(L37="","",IFERROR(L37*G37,0))</f>
        <v/>
      </c>
      <c r="N37" s="19">
        <f>IF(COUNTA(A37:F37)+COUNTA(H37:K37)=0,"",IF(A37="","Missing Date",IF(B37="","Missing Transaction ID",IF(COUNTIF($B$6:$B$505,B37)&gt;1,"Duplicate Transaction ID",IF(C37="","Missing Part ID",IF(COUNTIF('Parts Inventory'!$A$6:$A$505,C37)=0,"Unknown Part ID",IF(COUNTIF('Settings'!$I$4:$I$8,D37)=0,"Invalid Transaction Type",IF(E37="","Missing Quantity",IF(E37&lt;=0,"Quantity Must Be Positive",IF(G37="","Missing Unit Cost","OK"))))))))))</f>
        <v/>
      </c>
    </row>
    <row r="38">
      <c r="A38" s="49" t="n"/>
      <c r="B38" s="23" t="n"/>
      <c r="C38" s="23" t="n"/>
      <c r="D38" s="23" t="n"/>
      <c r="E38" s="45" t="n"/>
      <c r="F38" s="44" t="n"/>
      <c r="G38" s="47">
        <f>IF(C38="","",IFERROR(IF(F38&lt;&gt;"",F38,VLOOKUP(C38,'Parts Inventory'!$A$6:$L$505,12,FALSE)),""))</f>
        <v/>
      </c>
      <c r="H38" s="23" t="n"/>
      <c r="I38" s="50" t="n"/>
      <c r="J38" s="23" t="n"/>
      <c r="K38" s="23" t="n"/>
      <c r="L38" s="46">
        <f>IF(OR(C38="",D38="",E38=""),"",IFERROR(IF(OR(D38="Receipt",D38="Return to Stock",D38="Adjustment Increase"),E38,-E38),""))</f>
        <v/>
      </c>
      <c r="M38" s="47">
        <f>IF(L38="","",IFERROR(L38*G38,0))</f>
        <v/>
      </c>
      <c r="N38" s="19">
        <f>IF(COUNTA(A38:F38)+COUNTA(H38:K38)=0,"",IF(A38="","Missing Date",IF(B38="","Missing Transaction ID",IF(COUNTIF($B$6:$B$505,B38)&gt;1,"Duplicate Transaction ID",IF(C38="","Missing Part ID",IF(COUNTIF('Parts Inventory'!$A$6:$A$505,C38)=0,"Unknown Part ID",IF(COUNTIF('Settings'!$I$4:$I$8,D38)=0,"Invalid Transaction Type",IF(E38="","Missing Quantity",IF(E38&lt;=0,"Quantity Must Be Positive",IF(G38="","Missing Unit Cost","OK"))))))))))</f>
        <v/>
      </c>
    </row>
    <row r="39">
      <c r="A39" s="49" t="n"/>
      <c r="B39" s="23" t="n"/>
      <c r="C39" s="23" t="n"/>
      <c r="D39" s="23" t="n"/>
      <c r="E39" s="45" t="n"/>
      <c r="F39" s="44" t="n"/>
      <c r="G39" s="47">
        <f>IF(C39="","",IFERROR(IF(F39&lt;&gt;"",F39,VLOOKUP(C39,'Parts Inventory'!$A$6:$L$505,12,FALSE)),""))</f>
        <v/>
      </c>
      <c r="H39" s="23" t="n"/>
      <c r="I39" s="50" t="n"/>
      <c r="J39" s="23" t="n"/>
      <c r="K39" s="23" t="n"/>
      <c r="L39" s="46">
        <f>IF(OR(C39="",D39="",E39=""),"",IFERROR(IF(OR(D39="Receipt",D39="Return to Stock",D39="Adjustment Increase"),E39,-E39),""))</f>
        <v/>
      </c>
      <c r="M39" s="47">
        <f>IF(L39="","",IFERROR(L39*G39,0))</f>
        <v/>
      </c>
      <c r="N39" s="19">
        <f>IF(COUNTA(A39:F39)+COUNTA(H39:K39)=0,"",IF(A39="","Missing Date",IF(B39="","Missing Transaction ID",IF(COUNTIF($B$6:$B$505,B39)&gt;1,"Duplicate Transaction ID",IF(C39="","Missing Part ID",IF(COUNTIF('Parts Inventory'!$A$6:$A$505,C39)=0,"Unknown Part ID",IF(COUNTIF('Settings'!$I$4:$I$8,D39)=0,"Invalid Transaction Type",IF(E39="","Missing Quantity",IF(E39&lt;=0,"Quantity Must Be Positive",IF(G39="","Missing Unit Cost","OK"))))))))))</f>
        <v/>
      </c>
    </row>
    <row r="40">
      <c r="A40" s="49" t="n"/>
      <c r="B40" s="23" t="n"/>
      <c r="C40" s="23" t="n"/>
      <c r="D40" s="23" t="n"/>
      <c r="E40" s="45" t="n"/>
      <c r="F40" s="44" t="n"/>
      <c r="G40" s="47">
        <f>IF(C40="","",IFERROR(IF(F40&lt;&gt;"",F40,VLOOKUP(C40,'Parts Inventory'!$A$6:$L$505,12,FALSE)),""))</f>
        <v/>
      </c>
      <c r="H40" s="23" t="n"/>
      <c r="I40" s="50" t="n"/>
      <c r="J40" s="23" t="n"/>
      <c r="K40" s="23" t="n"/>
      <c r="L40" s="46">
        <f>IF(OR(C40="",D40="",E40=""),"",IFERROR(IF(OR(D40="Receipt",D40="Return to Stock",D40="Adjustment Increase"),E40,-E40),""))</f>
        <v/>
      </c>
      <c r="M40" s="47">
        <f>IF(L40="","",IFERROR(L40*G40,0))</f>
        <v/>
      </c>
      <c r="N40" s="19">
        <f>IF(COUNTA(A40:F40)+COUNTA(H40:K40)=0,"",IF(A40="","Missing Date",IF(B40="","Missing Transaction ID",IF(COUNTIF($B$6:$B$505,B40)&gt;1,"Duplicate Transaction ID",IF(C40="","Missing Part ID",IF(COUNTIF('Parts Inventory'!$A$6:$A$505,C40)=0,"Unknown Part ID",IF(COUNTIF('Settings'!$I$4:$I$8,D40)=0,"Invalid Transaction Type",IF(E40="","Missing Quantity",IF(E40&lt;=0,"Quantity Must Be Positive",IF(G40="","Missing Unit Cost","OK"))))))))))</f>
        <v/>
      </c>
    </row>
    <row r="41">
      <c r="A41" s="49" t="n"/>
      <c r="B41" s="23" t="n"/>
      <c r="C41" s="23" t="n"/>
      <c r="D41" s="23" t="n"/>
      <c r="E41" s="45" t="n"/>
      <c r="F41" s="44" t="n"/>
      <c r="G41" s="47">
        <f>IF(C41="","",IFERROR(IF(F41&lt;&gt;"",F41,VLOOKUP(C41,'Parts Inventory'!$A$6:$L$505,12,FALSE)),""))</f>
        <v/>
      </c>
      <c r="H41" s="23" t="n"/>
      <c r="I41" s="50" t="n"/>
      <c r="J41" s="23" t="n"/>
      <c r="K41" s="23" t="n"/>
      <c r="L41" s="46">
        <f>IF(OR(C41="",D41="",E41=""),"",IFERROR(IF(OR(D41="Receipt",D41="Return to Stock",D41="Adjustment Increase"),E41,-E41),""))</f>
        <v/>
      </c>
      <c r="M41" s="47">
        <f>IF(L41="","",IFERROR(L41*G41,0))</f>
        <v/>
      </c>
      <c r="N41" s="19">
        <f>IF(COUNTA(A41:F41)+COUNTA(H41:K41)=0,"",IF(A41="","Missing Date",IF(B41="","Missing Transaction ID",IF(COUNTIF($B$6:$B$505,B41)&gt;1,"Duplicate Transaction ID",IF(C41="","Missing Part ID",IF(COUNTIF('Parts Inventory'!$A$6:$A$505,C41)=0,"Unknown Part ID",IF(COUNTIF('Settings'!$I$4:$I$8,D41)=0,"Invalid Transaction Type",IF(E41="","Missing Quantity",IF(E41&lt;=0,"Quantity Must Be Positive",IF(G41="","Missing Unit Cost","OK"))))))))))</f>
        <v/>
      </c>
    </row>
    <row r="42">
      <c r="A42" s="49" t="n"/>
      <c r="B42" s="23" t="n"/>
      <c r="C42" s="23" t="n"/>
      <c r="D42" s="23" t="n"/>
      <c r="E42" s="45" t="n"/>
      <c r="F42" s="44" t="n"/>
      <c r="G42" s="47">
        <f>IF(C42="","",IFERROR(IF(F42&lt;&gt;"",F42,VLOOKUP(C42,'Parts Inventory'!$A$6:$L$505,12,FALSE)),""))</f>
        <v/>
      </c>
      <c r="H42" s="23" t="n"/>
      <c r="I42" s="50" t="n"/>
      <c r="J42" s="23" t="n"/>
      <c r="K42" s="23" t="n"/>
      <c r="L42" s="46">
        <f>IF(OR(C42="",D42="",E42=""),"",IFERROR(IF(OR(D42="Receipt",D42="Return to Stock",D42="Adjustment Increase"),E42,-E42),""))</f>
        <v/>
      </c>
      <c r="M42" s="47">
        <f>IF(L42="","",IFERROR(L42*G42,0))</f>
        <v/>
      </c>
      <c r="N42" s="19">
        <f>IF(COUNTA(A42:F42)+COUNTA(H42:K42)=0,"",IF(A42="","Missing Date",IF(B42="","Missing Transaction ID",IF(COUNTIF($B$6:$B$505,B42)&gt;1,"Duplicate Transaction ID",IF(C42="","Missing Part ID",IF(COUNTIF('Parts Inventory'!$A$6:$A$505,C42)=0,"Unknown Part ID",IF(COUNTIF('Settings'!$I$4:$I$8,D42)=0,"Invalid Transaction Type",IF(E42="","Missing Quantity",IF(E42&lt;=0,"Quantity Must Be Positive",IF(G42="","Missing Unit Cost","OK"))))))))))</f>
        <v/>
      </c>
    </row>
    <row r="43">
      <c r="A43" s="49" t="n"/>
      <c r="B43" s="23" t="n"/>
      <c r="C43" s="23" t="n"/>
      <c r="D43" s="23" t="n"/>
      <c r="E43" s="45" t="n"/>
      <c r="F43" s="44" t="n"/>
      <c r="G43" s="47">
        <f>IF(C43="","",IFERROR(IF(F43&lt;&gt;"",F43,VLOOKUP(C43,'Parts Inventory'!$A$6:$L$505,12,FALSE)),""))</f>
        <v/>
      </c>
      <c r="H43" s="23" t="n"/>
      <c r="I43" s="50" t="n"/>
      <c r="J43" s="23" t="n"/>
      <c r="K43" s="23" t="n"/>
      <c r="L43" s="46">
        <f>IF(OR(C43="",D43="",E43=""),"",IFERROR(IF(OR(D43="Receipt",D43="Return to Stock",D43="Adjustment Increase"),E43,-E43),""))</f>
        <v/>
      </c>
      <c r="M43" s="47">
        <f>IF(L43="","",IFERROR(L43*G43,0))</f>
        <v/>
      </c>
      <c r="N43" s="19">
        <f>IF(COUNTA(A43:F43)+COUNTA(H43:K43)=0,"",IF(A43="","Missing Date",IF(B43="","Missing Transaction ID",IF(COUNTIF($B$6:$B$505,B43)&gt;1,"Duplicate Transaction ID",IF(C43="","Missing Part ID",IF(COUNTIF('Parts Inventory'!$A$6:$A$505,C43)=0,"Unknown Part ID",IF(COUNTIF('Settings'!$I$4:$I$8,D43)=0,"Invalid Transaction Type",IF(E43="","Missing Quantity",IF(E43&lt;=0,"Quantity Must Be Positive",IF(G43="","Missing Unit Cost","OK"))))))))))</f>
        <v/>
      </c>
    </row>
    <row r="44">
      <c r="A44" s="49" t="n"/>
      <c r="B44" s="23" t="n"/>
      <c r="C44" s="23" t="n"/>
      <c r="D44" s="23" t="n"/>
      <c r="E44" s="45" t="n"/>
      <c r="F44" s="44" t="n"/>
      <c r="G44" s="47">
        <f>IF(C44="","",IFERROR(IF(F44&lt;&gt;"",F44,VLOOKUP(C44,'Parts Inventory'!$A$6:$L$505,12,FALSE)),""))</f>
        <v/>
      </c>
      <c r="H44" s="23" t="n"/>
      <c r="I44" s="50" t="n"/>
      <c r="J44" s="23" t="n"/>
      <c r="K44" s="23" t="n"/>
      <c r="L44" s="46">
        <f>IF(OR(C44="",D44="",E44=""),"",IFERROR(IF(OR(D44="Receipt",D44="Return to Stock",D44="Adjustment Increase"),E44,-E44),""))</f>
        <v/>
      </c>
      <c r="M44" s="47">
        <f>IF(L44="","",IFERROR(L44*G44,0))</f>
        <v/>
      </c>
      <c r="N44" s="19">
        <f>IF(COUNTA(A44:F44)+COUNTA(H44:K44)=0,"",IF(A44="","Missing Date",IF(B44="","Missing Transaction ID",IF(COUNTIF($B$6:$B$505,B44)&gt;1,"Duplicate Transaction ID",IF(C44="","Missing Part ID",IF(COUNTIF('Parts Inventory'!$A$6:$A$505,C44)=0,"Unknown Part ID",IF(COUNTIF('Settings'!$I$4:$I$8,D44)=0,"Invalid Transaction Type",IF(E44="","Missing Quantity",IF(E44&lt;=0,"Quantity Must Be Positive",IF(G44="","Missing Unit Cost","OK"))))))))))</f>
        <v/>
      </c>
    </row>
    <row r="45">
      <c r="A45" s="49" t="n"/>
      <c r="B45" s="23" t="n"/>
      <c r="C45" s="23" t="n"/>
      <c r="D45" s="23" t="n"/>
      <c r="E45" s="45" t="n"/>
      <c r="F45" s="44" t="n"/>
      <c r="G45" s="47">
        <f>IF(C45="","",IFERROR(IF(F45&lt;&gt;"",F45,VLOOKUP(C45,'Parts Inventory'!$A$6:$L$505,12,FALSE)),""))</f>
        <v/>
      </c>
      <c r="H45" s="23" t="n"/>
      <c r="I45" s="50" t="n"/>
      <c r="J45" s="23" t="n"/>
      <c r="K45" s="23" t="n"/>
      <c r="L45" s="46">
        <f>IF(OR(C45="",D45="",E45=""),"",IFERROR(IF(OR(D45="Receipt",D45="Return to Stock",D45="Adjustment Increase"),E45,-E45),""))</f>
        <v/>
      </c>
      <c r="M45" s="47">
        <f>IF(L45="","",IFERROR(L45*G45,0))</f>
        <v/>
      </c>
      <c r="N45" s="19">
        <f>IF(COUNTA(A45:F45)+COUNTA(H45:K45)=0,"",IF(A45="","Missing Date",IF(B45="","Missing Transaction ID",IF(COUNTIF($B$6:$B$505,B45)&gt;1,"Duplicate Transaction ID",IF(C45="","Missing Part ID",IF(COUNTIF('Parts Inventory'!$A$6:$A$505,C45)=0,"Unknown Part ID",IF(COUNTIF('Settings'!$I$4:$I$8,D45)=0,"Invalid Transaction Type",IF(E45="","Missing Quantity",IF(E45&lt;=0,"Quantity Must Be Positive",IF(G45="","Missing Unit Cost","OK"))))))))))</f>
        <v/>
      </c>
    </row>
    <row r="46">
      <c r="A46" s="49" t="n"/>
      <c r="B46" s="23" t="n"/>
      <c r="C46" s="23" t="n"/>
      <c r="D46" s="23" t="n"/>
      <c r="E46" s="45" t="n"/>
      <c r="F46" s="44" t="n"/>
      <c r="G46" s="47">
        <f>IF(C46="","",IFERROR(IF(F46&lt;&gt;"",F46,VLOOKUP(C46,'Parts Inventory'!$A$6:$L$505,12,FALSE)),""))</f>
        <v/>
      </c>
      <c r="H46" s="23" t="n"/>
      <c r="I46" s="50" t="n"/>
      <c r="J46" s="23" t="n"/>
      <c r="K46" s="23" t="n"/>
      <c r="L46" s="46">
        <f>IF(OR(C46="",D46="",E46=""),"",IFERROR(IF(OR(D46="Receipt",D46="Return to Stock",D46="Adjustment Increase"),E46,-E46),""))</f>
        <v/>
      </c>
      <c r="M46" s="47">
        <f>IF(L46="","",IFERROR(L46*G46,0))</f>
        <v/>
      </c>
      <c r="N46" s="19">
        <f>IF(COUNTA(A46:F46)+COUNTA(H46:K46)=0,"",IF(A46="","Missing Date",IF(B46="","Missing Transaction ID",IF(COUNTIF($B$6:$B$505,B46)&gt;1,"Duplicate Transaction ID",IF(C46="","Missing Part ID",IF(COUNTIF('Parts Inventory'!$A$6:$A$505,C46)=0,"Unknown Part ID",IF(COUNTIF('Settings'!$I$4:$I$8,D46)=0,"Invalid Transaction Type",IF(E46="","Missing Quantity",IF(E46&lt;=0,"Quantity Must Be Positive",IF(G46="","Missing Unit Cost","OK"))))))))))</f>
        <v/>
      </c>
    </row>
    <row r="47">
      <c r="A47" s="49" t="n"/>
      <c r="B47" s="23" t="n"/>
      <c r="C47" s="23" t="n"/>
      <c r="D47" s="23" t="n"/>
      <c r="E47" s="45" t="n"/>
      <c r="F47" s="44" t="n"/>
      <c r="G47" s="47">
        <f>IF(C47="","",IFERROR(IF(F47&lt;&gt;"",F47,VLOOKUP(C47,'Parts Inventory'!$A$6:$L$505,12,FALSE)),""))</f>
        <v/>
      </c>
      <c r="H47" s="23" t="n"/>
      <c r="I47" s="50" t="n"/>
      <c r="J47" s="23" t="n"/>
      <c r="K47" s="23" t="n"/>
      <c r="L47" s="46">
        <f>IF(OR(C47="",D47="",E47=""),"",IFERROR(IF(OR(D47="Receipt",D47="Return to Stock",D47="Adjustment Increase"),E47,-E47),""))</f>
        <v/>
      </c>
      <c r="M47" s="47">
        <f>IF(L47="","",IFERROR(L47*G47,0))</f>
        <v/>
      </c>
      <c r="N47" s="19">
        <f>IF(COUNTA(A47:F47)+COUNTA(H47:K47)=0,"",IF(A47="","Missing Date",IF(B47="","Missing Transaction ID",IF(COUNTIF($B$6:$B$505,B47)&gt;1,"Duplicate Transaction ID",IF(C47="","Missing Part ID",IF(COUNTIF('Parts Inventory'!$A$6:$A$505,C47)=0,"Unknown Part ID",IF(COUNTIF('Settings'!$I$4:$I$8,D47)=0,"Invalid Transaction Type",IF(E47="","Missing Quantity",IF(E47&lt;=0,"Quantity Must Be Positive",IF(G47="","Missing Unit Cost","OK"))))))))))</f>
        <v/>
      </c>
    </row>
    <row r="48">
      <c r="A48" s="49" t="n"/>
      <c r="B48" s="23" t="n"/>
      <c r="C48" s="23" t="n"/>
      <c r="D48" s="23" t="n"/>
      <c r="E48" s="45" t="n"/>
      <c r="F48" s="44" t="n"/>
      <c r="G48" s="47">
        <f>IF(C48="","",IFERROR(IF(F48&lt;&gt;"",F48,VLOOKUP(C48,'Parts Inventory'!$A$6:$L$505,12,FALSE)),""))</f>
        <v/>
      </c>
      <c r="H48" s="23" t="n"/>
      <c r="I48" s="50" t="n"/>
      <c r="J48" s="23" t="n"/>
      <c r="K48" s="23" t="n"/>
      <c r="L48" s="46">
        <f>IF(OR(C48="",D48="",E48=""),"",IFERROR(IF(OR(D48="Receipt",D48="Return to Stock",D48="Adjustment Increase"),E48,-E48),""))</f>
        <v/>
      </c>
      <c r="M48" s="47">
        <f>IF(L48="","",IFERROR(L48*G48,0))</f>
        <v/>
      </c>
      <c r="N48" s="19">
        <f>IF(COUNTA(A48:F48)+COUNTA(H48:K48)=0,"",IF(A48="","Missing Date",IF(B48="","Missing Transaction ID",IF(COUNTIF($B$6:$B$505,B48)&gt;1,"Duplicate Transaction ID",IF(C48="","Missing Part ID",IF(COUNTIF('Parts Inventory'!$A$6:$A$505,C48)=0,"Unknown Part ID",IF(COUNTIF('Settings'!$I$4:$I$8,D48)=0,"Invalid Transaction Type",IF(E48="","Missing Quantity",IF(E48&lt;=0,"Quantity Must Be Positive",IF(G48="","Missing Unit Cost","OK"))))))))))</f>
        <v/>
      </c>
    </row>
    <row r="49">
      <c r="A49" s="49" t="n"/>
      <c r="B49" s="23" t="n"/>
      <c r="C49" s="23" t="n"/>
      <c r="D49" s="23" t="n"/>
      <c r="E49" s="45" t="n"/>
      <c r="F49" s="44" t="n"/>
      <c r="G49" s="47">
        <f>IF(C49="","",IFERROR(IF(F49&lt;&gt;"",F49,VLOOKUP(C49,'Parts Inventory'!$A$6:$L$505,12,FALSE)),""))</f>
        <v/>
      </c>
      <c r="H49" s="23" t="n"/>
      <c r="I49" s="50" t="n"/>
      <c r="J49" s="23" t="n"/>
      <c r="K49" s="23" t="n"/>
      <c r="L49" s="46">
        <f>IF(OR(C49="",D49="",E49=""),"",IFERROR(IF(OR(D49="Receipt",D49="Return to Stock",D49="Adjustment Increase"),E49,-E49),""))</f>
        <v/>
      </c>
      <c r="M49" s="47">
        <f>IF(L49="","",IFERROR(L49*G49,0))</f>
        <v/>
      </c>
      <c r="N49" s="19">
        <f>IF(COUNTA(A49:F49)+COUNTA(H49:K49)=0,"",IF(A49="","Missing Date",IF(B49="","Missing Transaction ID",IF(COUNTIF($B$6:$B$505,B49)&gt;1,"Duplicate Transaction ID",IF(C49="","Missing Part ID",IF(COUNTIF('Parts Inventory'!$A$6:$A$505,C49)=0,"Unknown Part ID",IF(COUNTIF('Settings'!$I$4:$I$8,D49)=0,"Invalid Transaction Type",IF(E49="","Missing Quantity",IF(E49&lt;=0,"Quantity Must Be Positive",IF(G49="","Missing Unit Cost","OK"))))))))))</f>
        <v/>
      </c>
    </row>
    <row r="50">
      <c r="A50" s="49" t="n"/>
      <c r="B50" s="23" t="n"/>
      <c r="C50" s="23" t="n"/>
      <c r="D50" s="23" t="n"/>
      <c r="E50" s="45" t="n"/>
      <c r="F50" s="44" t="n"/>
      <c r="G50" s="47">
        <f>IF(C50="","",IFERROR(IF(F50&lt;&gt;"",F50,VLOOKUP(C50,'Parts Inventory'!$A$6:$L$505,12,FALSE)),""))</f>
        <v/>
      </c>
      <c r="H50" s="23" t="n"/>
      <c r="I50" s="50" t="n"/>
      <c r="J50" s="23" t="n"/>
      <c r="K50" s="23" t="n"/>
      <c r="L50" s="46">
        <f>IF(OR(C50="",D50="",E50=""),"",IFERROR(IF(OR(D50="Receipt",D50="Return to Stock",D50="Adjustment Increase"),E50,-E50),""))</f>
        <v/>
      </c>
      <c r="M50" s="47">
        <f>IF(L50="","",IFERROR(L50*G50,0))</f>
        <v/>
      </c>
      <c r="N50" s="19">
        <f>IF(COUNTA(A50:F50)+COUNTA(H50:K50)=0,"",IF(A50="","Missing Date",IF(B50="","Missing Transaction ID",IF(COUNTIF($B$6:$B$505,B50)&gt;1,"Duplicate Transaction ID",IF(C50="","Missing Part ID",IF(COUNTIF('Parts Inventory'!$A$6:$A$505,C50)=0,"Unknown Part ID",IF(COUNTIF('Settings'!$I$4:$I$8,D50)=0,"Invalid Transaction Type",IF(E50="","Missing Quantity",IF(E50&lt;=0,"Quantity Must Be Positive",IF(G50="","Missing Unit Cost","OK"))))))))))</f>
        <v/>
      </c>
    </row>
    <row r="51">
      <c r="A51" s="49" t="n"/>
      <c r="B51" s="23" t="n"/>
      <c r="C51" s="23" t="n"/>
      <c r="D51" s="23" t="n"/>
      <c r="E51" s="45" t="n"/>
      <c r="F51" s="44" t="n"/>
      <c r="G51" s="47">
        <f>IF(C51="","",IFERROR(IF(F51&lt;&gt;"",F51,VLOOKUP(C51,'Parts Inventory'!$A$6:$L$505,12,FALSE)),""))</f>
        <v/>
      </c>
      <c r="H51" s="23" t="n"/>
      <c r="I51" s="50" t="n"/>
      <c r="J51" s="23" t="n"/>
      <c r="K51" s="23" t="n"/>
      <c r="L51" s="46">
        <f>IF(OR(C51="",D51="",E51=""),"",IFERROR(IF(OR(D51="Receipt",D51="Return to Stock",D51="Adjustment Increase"),E51,-E51),""))</f>
        <v/>
      </c>
      <c r="M51" s="47">
        <f>IF(L51="","",IFERROR(L51*G51,0))</f>
        <v/>
      </c>
      <c r="N51" s="19">
        <f>IF(COUNTA(A51:F51)+COUNTA(H51:K51)=0,"",IF(A51="","Missing Date",IF(B51="","Missing Transaction ID",IF(COUNTIF($B$6:$B$505,B51)&gt;1,"Duplicate Transaction ID",IF(C51="","Missing Part ID",IF(COUNTIF('Parts Inventory'!$A$6:$A$505,C51)=0,"Unknown Part ID",IF(COUNTIF('Settings'!$I$4:$I$8,D51)=0,"Invalid Transaction Type",IF(E51="","Missing Quantity",IF(E51&lt;=0,"Quantity Must Be Positive",IF(G51="","Missing Unit Cost","OK"))))))))))</f>
        <v/>
      </c>
    </row>
    <row r="52">
      <c r="A52" s="49" t="n"/>
      <c r="B52" s="23" t="n"/>
      <c r="C52" s="23" t="n"/>
      <c r="D52" s="23" t="n"/>
      <c r="E52" s="45" t="n"/>
      <c r="F52" s="44" t="n"/>
      <c r="G52" s="47">
        <f>IF(C52="","",IFERROR(IF(F52&lt;&gt;"",F52,VLOOKUP(C52,'Parts Inventory'!$A$6:$L$505,12,FALSE)),""))</f>
        <v/>
      </c>
      <c r="H52" s="23" t="n"/>
      <c r="I52" s="50" t="n"/>
      <c r="J52" s="23" t="n"/>
      <c r="K52" s="23" t="n"/>
      <c r="L52" s="46">
        <f>IF(OR(C52="",D52="",E52=""),"",IFERROR(IF(OR(D52="Receipt",D52="Return to Stock",D52="Adjustment Increase"),E52,-E52),""))</f>
        <v/>
      </c>
      <c r="M52" s="47">
        <f>IF(L52="","",IFERROR(L52*G52,0))</f>
        <v/>
      </c>
      <c r="N52" s="19">
        <f>IF(COUNTA(A52:F52)+COUNTA(H52:K52)=0,"",IF(A52="","Missing Date",IF(B52="","Missing Transaction ID",IF(COUNTIF($B$6:$B$505,B52)&gt;1,"Duplicate Transaction ID",IF(C52="","Missing Part ID",IF(COUNTIF('Parts Inventory'!$A$6:$A$505,C52)=0,"Unknown Part ID",IF(COUNTIF('Settings'!$I$4:$I$8,D52)=0,"Invalid Transaction Type",IF(E52="","Missing Quantity",IF(E52&lt;=0,"Quantity Must Be Positive",IF(G52="","Missing Unit Cost","OK"))))))))))</f>
        <v/>
      </c>
    </row>
    <row r="53">
      <c r="A53" s="49" t="n"/>
      <c r="B53" s="23" t="n"/>
      <c r="C53" s="23" t="n"/>
      <c r="D53" s="23" t="n"/>
      <c r="E53" s="45" t="n"/>
      <c r="F53" s="44" t="n"/>
      <c r="G53" s="47">
        <f>IF(C53="","",IFERROR(IF(F53&lt;&gt;"",F53,VLOOKUP(C53,'Parts Inventory'!$A$6:$L$505,12,FALSE)),""))</f>
        <v/>
      </c>
      <c r="H53" s="23" t="n"/>
      <c r="I53" s="50" t="n"/>
      <c r="J53" s="23" t="n"/>
      <c r="K53" s="23" t="n"/>
      <c r="L53" s="46">
        <f>IF(OR(C53="",D53="",E53=""),"",IFERROR(IF(OR(D53="Receipt",D53="Return to Stock",D53="Adjustment Increase"),E53,-E53),""))</f>
        <v/>
      </c>
      <c r="M53" s="47">
        <f>IF(L53="","",IFERROR(L53*G53,0))</f>
        <v/>
      </c>
      <c r="N53" s="19">
        <f>IF(COUNTA(A53:F53)+COUNTA(H53:K53)=0,"",IF(A53="","Missing Date",IF(B53="","Missing Transaction ID",IF(COUNTIF($B$6:$B$505,B53)&gt;1,"Duplicate Transaction ID",IF(C53="","Missing Part ID",IF(COUNTIF('Parts Inventory'!$A$6:$A$505,C53)=0,"Unknown Part ID",IF(COUNTIF('Settings'!$I$4:$I$8,D53)=0,"Invalid Transaction Type",IF(E53="","Missing Quantity",IF(E53&lt;=0,"Quantity Must Be Positive",IF(G53="","Missing Unit Cost","OK"))))))))))</f>
        <v/>
      </c>
    </row>
    <row r="54">
      <c r="A54" s="49" t="n"/>
      <c r="B54" s="23" t="n"/>
      <c r="C54" s="23" t="n"/>
      <c r="D54" s="23" t="n"/>
      <c r="E54" s="45" t="n"/>
      <c r="F54" s="44" t="n"/>
      <c r="G54" s="47">
        <f>IF(C54="","",IFERROR(IF(F54&lt;&gt;"",F54,VLOOKUP(C54,'Parts Inventory'!$A$6:$L$505,12,FALSE)),""))</f>
        <v/>
      </c>
      <c r="H54" s="23" t="n"/>
      <c r="I54" s="50" t="n"/>
      <c r="J54" s="23" t="n"/>
      <c r="K54" s="23" t="n"/>
      <c r="L54" s="46">
        <f>IF(OR(C54="",D54="",E54=""),"",IFERROR(IF(OR(D54="Receipt",D54="Return to Stock",D54="Adjustment Increase"),E54,-E54),""))</f>
        <v/>
      </c>
      <c r="M54" s="47">
        <f>IF(L54="","",IFERROR(L54*G54,0))</f>
        <v/>
      </c>
      <c r="N54" s="19">
        <f>IF(COUNTA(A54:F54)+COUNTA(H54:K54)=0,"",IF(A54="","Missing Date",IF(B54="","Missing Transaction ID",IF(COUNTIF($B$6:$B$505,B54)&gt;1,"Duplicate Transaction ID",IF(C54="","Missing Part ID",IF(COUNTIF('Parts Inventory'!$A$6:$A$505,C54)=0,"Unknown Part ID",IF(COUNTIF('Settings'!$I$4:$I$8,D54)=0,"Invalid Transaction Type",IF(E54="","Missing Quantity",IF(E54&lt;=0,"Quantity Must Be Positive",IF(G54="","Missing Unit Cost","OK"))))))))))</f>
        <v/>
      </c>
    </row>
    <row r="55">
      <c r="A55" s="49" t="n"/>
      <c r="B55" s="23" t="n"/>
      <c r="C55" s="23" t="n"/>
      <c r="D55" s="23" t="n"/>
      <c r="E55" s="45" t="n"/>
      <c r="F55" s="44" t="n"/>
      <c r="G55" s="47">
        <f>IF(C55="","",IFERROR(IF(F55&lt;&gt;"",F55,VLOOKUP(C55,'Parts Inventory'!$A$6:$L$505,12,FALSE)),""))</f>
        <v/>
      </c>
      <c r="H55" s="23" t="n"/>
      <c r="I55" s="50" t="n"/>
      <c r="J55" s="23" t="n"/>
      <c r="K55" s="23" t="n"/>
      <c r="L55" s="46">
        <f>IF(OR(C55="",D55="",E55=""),"",IFERROR(IF(OR(D55="Receipt",D55="Return to Stock",D55="Adjustment Increase"),E55,-E55),""))</f>
        <v/>
      </c>
      <c r="M55" s="47">
        <f>IF(L55="","",IFERROR(L55*G55,0))</f>
        <v/>
      </c>
      <c r="N55" s="19">
        <f>IF(COUNTA(A55:F55)+COUNTA(H55:K55)=0,"",IF(A55="","Missing Date",IF(B55="","Missing Transaction ID",IF(COUNTIF($B$6:$B$505,B55)&gt;1,"Duplicate Transaction ID",IF(C55="","Missing Part ID",IF(COUNTIF('Parts Inventory'!$A$6:$A$505,C55)=0,"Unknown Part ID",IF(COUNTIF('Settings'!$I$4:$I$8,D55)=0,"Invalid Transaction Type",IF(E55="","Missing Quantity",IF(E55&lt;=0,"Quantity Must Be Positive",IF(G55="","Missing Unit Cost","OK"))))))))))</f>
        <v/>
      </c>
    </row>
    <row r="56">
      <c r="A56" s="49" t="n"/>
      <c r="B56" s="23" t="n"/>
      <c r="C56" s="23" t="n"/>
      <c r="D56" s="23" t="n"/>
      <c r="E56" s="45" t="n"/>
      <c r="F56" s="44" t="n"/>
      <c r="G56" s="47">
        <f>IF(C56="","",IFERROR(IF(F56&lt;&gt;"",F56,VLOOKUP(C56,'Parts Inventory'!$A$6:$L$505,12,FALSE)),""))</f>
        <v/>
      </c>
      <c r="H56" s="23" t="n"/>
      <c r="I56" s="50" t="n"/>
      <c r="J56" s="23" t="n"/>
      <c r="K56" s="23" t="n"/>
      <c r="L56" s="46">
        <f>IF(OR(C56="",D56="",E56=""),"",IFERROR(IF(OR(D56="Receipt",D56="Return to Stock",D56="Adjustment Increase"),E56,-E56),""))</f>
        <v/>
      </c>
      <c r="M56" s="47">
        <f>IF(L56="","",IFERROR(L56*G56,0))</f>
        <v/>
      </c>
      <c r="N56" s="19">
        <f>IF(COUNTA(A56:F56)+COUNTA(H56:K56)=0,"",IF(A56="","Missing Date",IF(B56="","Missing Transaction ID",IF(COUNTIF($B$6:$B$505,B56)&gt;1,"Duplicate Transaction ID",IF(C56="","Missing Part ID",IF(COUNTIF('Parts Inventory'!$A$6:$A$505,C56)=0,"Unknown Part ID",IF(COUNTIF('Settings'!$I$4:$I$8,D56)=0,"Invalid Transaction Type",IF(E56="","Missing Quantity",IF(E56&lt;=0,"Quantity Must Be Positive",IF(G56="","Missing Unit Cost","OK"))))))))))</f>
        <v/>
      </c>
    </row>
    <row r="57">
      <c r="A57" s="49" t="n"/>
      <c r="B57" s="23" t="n"/>
      <c r="C57" s="23" t="n"/>
      <c r="D57" s="23" t="n"/>
      <c r="E57" s="45" t="n"/>
      <c r="F57" s="44" t="n"/>
      <c r="G57" s="47">
        <f>IF(C57="","",IFERROR(IF(F57&lt;&gt;"",F57,VLOOKUP(C57,'Parts Inventory'!$A$6:$L$505,12,FALSE)),""))</f>
        <v/>
      </c>
      <c r="H57" s="23" t="n"/>
      <c r="I57" s="50" t="n"/>
      <c r="J57" s="23" t="n"/>
      <c r="K57" s="23" t="n"/>
      <c r="L57" s="46">
        <f>IF(OR(C57="",D57="",E57=""),"",IFERROR(IF(OR(D57="Receipt",D57="Return to Stock",D57="Adjustment Increase"),E57,-E57),""))</f>
        <v/>
      </c>
      <c r="M57" s="47">
        <f>IF(L57="","",IFERROR(L57*G57,0))</f>
        <v/>
      </c>
      <c r="N57" s="19">
        <f>IF(COUNTA(A57:F57)+COUNTA(H57:K57)=0,"",IF(A57="","Missing Date",IF(B57="","Missing Transaction ID",IF(COUNTIF($B$6:$B$505,B57)&gt;1,"Duplicate Transaction ID",IF(C57="","Missing Part ID",IF(COUNTIF('Parts Inventory'!$A$6:$A$505,C57)=0,"Unknown Part ID",IF(COUNTIF('Settings'!$I$4:$I$8,D57)=0,"Invalid Transaction Type",IF(E57="","Missing Quantity",IF(E57&lt;=0,"Quantity Must Be Positive",IF(G57="","Missing Unit Cost","OK"))))))))))</f>
        <v/>
      </c>
    </row>
    <row r="58">
      <c r="A58" s="49" t="n"/>
      <c r="B58" s="23" t="n"/>
      <c r="C58" s="23" t="n"/>
      <c r="D58" s="23" t="n"/>
      <c r="E58" s="45" t="n"/>
      <c r="F58" s="44" t="n"/>
      <c r="G58" s="47">
        <f>IF(C58="","",IFERROR(IF(F58&lt;&gt;"",F58,VLOOKUP(C58,'Parts Inventory'!$A$6:$L$505,12,FALSE)),""))</f>
        <v/>
      </c>
      <c r="H58" s="23" t="n"/>
      <c r="I58" s="50" t="n"/>
      <c r="J58" s="23" t="n"/>
      <c r="K58" s="23" t="n"/>
      <c r="L58" s="46">
        <f>IF(OR(C58="",D58="",E58=""),"",IFERROR(IF(OR(D58="Receipt",D58="Return to Stock",D58="Adjustment Increase"),E58,-E58),""))</f>
        <v/>
      </c>
      <c r="M58" s="47">
        <f>IF(L58="","",IFERROR(L58*G58,0))</f>
        <v/>
      </c>
      <c r="N58" s="19">
        <f>IF(COUNTA(A58:F58)+COUNTA(H58:K58)=0,"",IF(A58="","Missing Date",IF(B58="","Missing Transaction ID",IF(COUNTIF($B$6:$B$505,B58)&gt;1,"Duplicate Transaction ID",IF(C58="","Missing Part ID",IF(COUNTIF('Parts Inventory'!$A$6:$A$505,C58)=0,"Unknown Part ID",IF(COUNTIF('Settings'!$I$4:$I$8,D58)=0,"Invalid Transaction Type",IF(E58="","Missing Quantity",IF(E58&lt;=0,"Quantity Must Be Positive",IF(G58="","Missing Unit Cost","OK"))))))))))</f>
        <v/>
      </c>
    </row>
    <row r="59">
      <c r="A59" s="49" t="n"/>
      <c r="B59" s="23" t="n"/>
      <c r="C59" s="23" t="n"/>
      <c r="D59" s="23" t="n"/>
      <c r="E59" s="45" t="n"/>
      <c r="F59" s="44" t="n"/>
      <c r="G59" s="47">
        <f>IF(C59="","",IFERROR(IF(F59&lt;&gt;"",F59,VLOOKUP(C59,'Parts Inventory'!$A$6:$L$505,12,FALSE)),""))</f>
        <v/>
      </c>
      <c r="H59" s="23" t="n"/>
      <c r="I59" s="50" t="n"/>
      <c r="J59" s="23" t="n"/>
      <c r="K59" s="23" t="n"/>
      <c r="L59" s="46">
        <f>IF(OR(C59="",D59="",E59=""),"",IFERROR(IF(OR(D59="Receipt",D59="Return to Stock",D59="Adjustment Increase"),E59,-E59),""))</f>
        <v/>
      </c>
      <c r="M59" s="47">
        <f>IF(L59="","",IFERROR(L59*G59,0))</f>
        <v/>
      </c>
      <c r="N59" s="19">
        <f>IF(COUNTA(A59:F59)+COUNTA(H59:K59)=0,"",IF(A59="","Missing Date",IF(B59="","Missing Transaction ID",IF(COUNTIF($B$6:$B$505,B59)&gt;1,"Duplicate Transaction ID",IF(C59="","Missing Part ID",IF(COUNTIF('Parts Inventory'!$A$6:$A$505,C59)=0,"Unknown Part ID",IF(COUNTIF('Settings'!$I$4:$I$8,D59)=0,"Invalid Transaction Type",IF(E59="","Missing Quantity",IF(E59&lt;=0,"Quantity Must Be Positive",IF(G59="","Missing Unit Cost","OK"))))))))))</f>
        <v/>
      </c>
    </row>
    <row r="60">
      <c r="A60" s="49" t="n"/>
      <c r="B60" s="23" t="n"/>
      <c r="C60" s="23" t="n"/>
      <c r="D60" s="23" t="n"/>
      <c r="E60" s="45" t="n"/>
      <c r="F60" s="44" t="n"/>
      <c r="G60" s="47">
        <f>IF(C60="","",IFERROR(IF(F60&lt;&gt;"",F60,VLOOKUP(C60,'Parts Inventory'!$A$6:$L$505,12,FALSE)),""))</f>
        <v/>
      </c>
      <c r="H60" s="23" t="n"/>
      <c r="I60" s="50" t="n"/>
      <c r="J60" s="23" t="n"/>
      <c r="K60" s="23" t="n"/>
      <c r="L60" s="46">
        <f>IF(OR(C60="",D60="",E60=""),"",IFERROR(IF(OR(D60="Receipt",D60="Return to Stock",D60="Adjustment Increase"),E60,-E60),""))</f>
        <v/>
      </c>
      <c r="M60" s="47">
        <f>IF(L60="","",IFERROR(L60*G60,0))</f>
        <v/>
      </c>
      <c r="N60" s="19">
        <f>IF(COUNTA(A60:F60)+COUNTA(H60:K60)=0,"",IF(A60="","Missing Date",IF(B60="","Missing Transaction ID",IF(COUNTIF($B$6:$B$505,B60)&gt;1,"Duplicate Transaction ID",IF(C60="","Missing Part ID",IF(COUNTIF('Parts Inventory'!$A$6:$A$505,C60)=0,"Unknown Part ID",IF(COUNTIF('Settings'!$I$4:$I$8,D60)=0,"Invalid Transaction Type",IF(E60="","Missing Quantity",IF(E60&lt;=0,"Quantity Must Be Positive",IF(G60="","Missing Unit Cost","OK"))))))))))</f>
        <v/>
      </c>
    </row>
    <row r="61">
      <c r="A61" s="49" t="n"/>
      <c r="B61" s="23" t="n"/>
      <c r="C61" s="23" t="n"/>
      <c r="D61" s="23" t="n"/>
      <c r="E61" s="45" t="n"/>
      <c r="F61" s="44" t="n"/>
      <c r="G61" s="47">
        <f>IF(C61="","",IFERROR(IF(F61&lt;&gt;"",F61,VLOOKUP(C61,'Parts Inventory'!$A$6:$L$505,12,FALSE)),""))</f>
        <v/>
      </c>
      <c r="H61" s="23" t="n"/>
      <c r="I61" s="50" t="n"/>
      <c r="J61" s="23" t="n"/>
      <c r="K61" s="23" t="n"/>
      <c r="L61" s="46">
        <f>IF(OR(C61="",D61="",E61=""),"",IFERROR(IF(OR(D61="Receipt",D61="Return to Stock",D61="Adjustment Increase"),E61,-E61),""))</f>
        <v/>
      </c>
      <c r="M61" s="47">
        <f>IF(L61="","",IFERROR(L61*G61,0))</f>
        <v/>
      </c>
      <c r="N61" s="19">
        <f>IF(COUNTA(A61:F61)+COUNTA(H61:K61)=0,"",IF(A61="","Missing Date",IF(B61="","Missing Transaction ID",IF(COUNTIF($B$6:$B$505,B61)&gt;1,"Duplicate Transaction ID",IF(C61="","Missing Part ID",IF(COUNTIF('Parts Inventory'!$A$6:$A$505,C61)=0,"Unknown Part ID",IF(COUNTIF('Settings'!$I$4:$I$8,D61)=0,"Invalid Transaction Type",IF(E61="","Missing Quantity",IF(E61&lt;=0,"Quantity Must Be Positive",IF(G61="","Missing Unit Cost","OK"))))))))))</f>
        <v/>
      </c>
    </row>
    <row r="62">
      <c r="A62" s="49" t="n"/>
      <c r="B62" s="23" t="n"/>
      <c r="C62" s="23" t="n"/>
      <c r="D62" s="23" t="n"/>
      <c r="E62" s="45" t="n"/>
      <c r="F62" s="44" t="n"/>
      <c r="G62" s="47">
        <f>IF(C62="","",IFERROR(IF(F62&lt;&gt;"",F62,VLOOKUP(C62,'Parts Inventory'!$A$6:$L$505,12,FALSE)),""))</f>
        <v/>
      </c>
      <c r="H62" s="23" t="n"/>
      <c r="I62" s="50" t="n"/>
      <c r="J62" s="23" t="n"/>
      <c r="K62" s="23" t="n"/>
      <c r="L62" s="46">
        <f>IF(OR(C62="",D62="",E62=""),"",IFERROR(IF(OR(D62="Receipt",D62="Return to Stock",D62="Adjustment Increase"),E62,-E62),""))</f>
        <v/>
      </c>
      <c r="M62" s="47">
        <f>IF(L62="","",IFERROR(L62*G62,0))</f>
        <v/>
      </c>
      <c r="N62" s="19">
        <f>IF(COUNTA(A62:F62)+COUNTA(H62:K62)=0,"",IF(A62="","Missing Date",IF(B62="","Missing Transaction ID",IF(COUNTIF($B$6:$B$505,B62)&gt;1,"Duplicate Transaction ID",IF(C62="","Missing Part ID",IF(COUNTIF('Parts Inventory'!$A$6:$A$505,C62)=0,"Unknown Part ID",IF(COUNTIF('Settings'!$I$4:$I$8,D62)=0,"Invalid Transaction Type",IF(E62="","Missing Quantity",IF(E62&lt;=0,"Quantity Must Be Positive",IF(G62="","Missing Unit Cost","OK"))))))))))</f>
        <v/>
      </c>
    </row>
    <row r="63">
      <c r="A63" s="49" t="n"/>
      <c r="B63" s="23" t="n"/>
      <c r="C63" s="23" t="n"/>
      <c r="D63" s="23" t="n"/>
      <c r="E63" s="45" t="n"/>
      <c r="F63" s="44" t="n"/>
      <c r="G63" s="47">
        <f>IF(C63="","",IFERROR(IF(F63&lt;&gt;"",F63,VLOOKUP(C63,'Parts Inventory'!$A$6:$L$505,12,FALSE)),""))</f>
        <v/>
      </c>
      <c r="H63" s="23" t="n"/>
      <c r="I63" s="50" t="n"/>
      <c r="J63" s="23" t="n"/>
      <c r="K63" s="23" t="n"/>
      <c r="L63" s="46">
        <f>IF(OR(C63="",D63="",E63=""),"",IFERROR(IF(OR(D63="Receipt",D63="Return to Stock",D63="Adjustment Increase"),E63,-E63),""))</f>
        <v/>
      </c>
      <c r="M63" s="47">
        <f>IF(L63="","",IFERROR(L63*G63,0))</f>
        <v/>
      </c>
      <c r="N63" s="19">
        <f>IF(COUNTA(A63:F63)+COUNTA(H63:K63)=0,"",IF(A63="","Missing Date",IF(B63="","Missing Transaction ID",IF(COUNTIF($B$6:$B$505,B63)&gt;1,"Duplicate Transaction ID",IF(C63="","Missing Part ID",IF(COUNTIF('Parts Inventory'!$A$6:$A$505,C63)=0,"Unknown Part ID",IF(COUNTIF('Settings'!$I$4:$I$8,D63)=0,"Invalid Transaction Type",IF(E63="","Missing Quantity",IF(E63&lt;=0,"Quantity Must Be Positive",IF(G63="","Missing Unit Cost","OK"))))))))))</f>
        <v/>
      </c>
    </row>
    <row r="64">
      <c r="A64" s="49" t="n"/>
      <c r="B64" s="23" t="n"/>
      <c r="C64" s="23" t="n"/>
      <c r="D64" s="23" t="n"/>
      <c r="E64" s="45" t="n"/>
      <c r="F64" s="44" t="n"/>
      <c r="G64" s="47">
        <f>IF(C64="","",IFERROR(IF(F64&lt;&gt;"",F64,VLOOKUP(C64,'Parts Inventory'!$A$6:$L$505,12,FALSE)),""))</f>
        <v/>
      </c>
      <c r="H64" s="23" t="n"/>
      <c r="I64" s="50" t="n"/>
      <c r="J64" s="23" t="n"/>
      <c r="K64" s="23" t="n"/>
      <c r="L64" s="46">
        <f>IF(OR(C64="",D64="",E64=""),"",IFERROR(IF(OR(D64="Receipt",D64="Return to Stock",D64="Adjustment Increase"),E64,-E64),""))</f>
        <v/>
      </c>
      <c r="M64" s="47">
        <f>IF(L64="","",IFERROR(L64*G64,0))</f>
        <v/>
      </c>
      <c r="N64" s="19">
        <f>IF(COUNTA(A64:F64)+COUNTA(H64:K64)=0,"",IF(A64="","Missing Date",IF(B64="","Missing Transaction ID",IF(COUNTIF($B$6:$B$505,B64)&gt;1,"Duplicate Transaction ID",IF(C64="","Missing Part ID",IF(COUNTIF('Parts Inventory'!$A$6:$A$505,C64)=0,"Unknown Part ID",IF(COUNTIF('Settings'!$I$4:$I$8,D64)=0,"Invalid Transaction Type",IF(E64="","Missing Quantity",IF(E64&lt;=0,"Quantity Must Be Positive",IF(G64="","Missing Unit Cost","OK"))))))))))</f>
        <v/>
      </c>
    </row>
    <row r="65">
      <c r="A65" s="49" t="n"/>
      <c r="B65" s="23" t="n"/>
      <c r="C65" s="23" t="n"/>
      <c r="D65" s="23" t="n"/>
      <c r="E65" s="45" t="n"/>
      <c r="F65" s="44" t="n"/>
      <c r="G65" s="47">
        <f>IF(C65="","",IFERROR(IF(F65&lt;&gt;"",F65,VLOOKUP(C65,'Parts Inventory'!$A$6:$L$505,12,FALSE)),""))</f>
        <v/>
      </c>
      <c r="H65" s="23" t="n"/>
      <c r="I65" s="50" t="n"/>
      <c r="J65" s="23" t="n"/>
      <c r="K65" s="23" t="n"/>
      <c r="L65" s="46">
        <f>IF(OR(C65="",D65="",E65=""),"",IFERROR(IF(OR(D65="Receipt",D65="Return to Stock",D65="Adjustment Increase"),E65,-E65),""))</f>
        <v/>
      </c>
      <c r="M65" s="47">
        <f>IF(L65="","",IFERROR(L65*G65,0))</f>
        <v/>
      </c>
      <c r="N65" s="19">
        <f>IF(COUNTA(A65:F65)+COUNTA(H65:K65)=0,"",IF(A65="","Missing Date",IF(B65="","Missing Transaction ID",IF(COUNTIF($B$6:$B$505,B65)&gt;1,"Duplicate Transaction ID",IF(C65="","Missing Part ID",IF(COUNTIF('Parts Inventory'!$A$6:$A$505,C65)=0,"Unknown Part ID",IF(COUNTIF('Settings'!$I$4:$I$8,D65)=0,"Invalid Transaction Type",IF(E65="","Missing Quantity",IF(E65&lt;=0,"Quantity Must Be Positive",IF(G65="","Missing Unit Cost","OK"))))))))))</f>
        <v/>
      </c>
    </row>
    <row r="66">
      <c r="A66" s="49" t="n"/>
      <c r="B66" s="23" t="n"/>
      <c r="C66" s="23" t="n"/>
      <c r="D66" s="23" t="n"/>
      <c r="E66" s="45" t="n"/>
      <c r="F66" s="44" t="n"/>
      <c r="G66" s="47">
        <f>IF(C66="","",IFERROR(IF(F66&lt;&gt;"",F66,VLOOKUP(C66,'Parts Inventory'!$A$6:$L$505,12,FALSE)),""))</f>
        <v/>
      </c>
      <c r="H66" s="23" t="n"/>
      <c r="I66" s="50" t="n"/>
      <c r="J66" s="23" t="n"/>
      <c r="K66" s="23" t="n"/>
      <c r="L66" s="46">
        <f>IF(OR(C66="",D66="",E66=""),"",IFERROR(IF(OR(D66="Receipt",D66="Return to Stock",D66="Adjustment Increase"),E66,-E66),""))</f>
        <v/>
      </c>
      <c r="M66" s="47">
        <f>IF(L66="","",IFERROR(L66*G66,0))</f>
        <v/>
      </c>
      <c r="N66" s="19">
        <f>IF(COUNTA(A66:F66)+COUNTA(H66:K66)=0,"",IF(A66="","Missing Date",IF(B66="","Missing Transaction ID",IF(COUNTIF($B$6:$B$505,B66)&gt;1,"Duplicate Transaction ID",IF(C66="","Missing Part ID",IF(COUNTIF('Parts Inventory'!$A$6:$A$505,C66)=0,"Unknown Part ID",IF(COUNTIF('Settings'!$I$4:$I$8,D66)=0,"Invalid Transaction Type",IF(E66="","Missing Quantity",IF(E66&lt;=0,"Quantity Must Be Positive",IF(G66="","Missing Unit Cost","OK"))))))))))</f>
        <v/>
      </c>
    </row>
    <row r="67">
      <c r="A67" s="49" t="n"/>
      <c r="B67" s="23" t="n"/>
      <c r="C67" s="23" t="n"/>
      <c r="D67" s="23" t="n"/>
      <c r="E67" s="45" t="n"/>
      <c r="F67" s="44" t="n"/>
      <c r="G67" s="47">
        <f>IF(C67="","",IFERROR(IF(F67&lt;&gt;"",F67,VLOOKUP(C67,'Parts Inventory'!$A$6:$L$505,12,FALSE)),""))</f>
        <v/>
      </c>
      <c r="H67" s="23" t="n"/>
      <c r="I67" s="50" t="n"/>
      <c r="J67" s="23" t="n"/>
      <c r="K67" s="23" t="n"/>
      <c r="L67" s="46">
        <f>IF(OR(C67="",D67="",E67=""),"",IFERROR(IF(OR(D67="Receipt",D67="Return to Stock",D67="Adjustment Increase"),E67,-E67),""))</f>
        <v/>
      </c>
      <c r="M67" s="47">
        <f>IF(L67="","",IFERROR(L67*G67,0))</f>
        <v/>
      </c>
      <c r="N67" s="19">
        <f>IF(COUNTA(A67:F67)+COUNTA(H67:K67)=0,"",IF(A67="","Missing Date",IF(B67="","Missing Transaction ID",IF(COUNTIF($B$6:$B$505,B67)&gt;1,"Duplicate Transaction ID",IF(C67="","Missing Part ID",IF(COUNTIF('Parts Inventory'!$A$6:$A$505,C67)=0,"Unknown Part ID",IF(COUNTIF('Settings'!$I$4:$I$8,D67)=0,"Invalid Transaction Type",IF(E67="","Missing Quantity",IF(E67&lt;=0,"Quantity Must Be Positive",IF(G67="","Missing Unit Cost","OK"))))))))))</f>
        <v/>
      </c>
    </row>
    <row r="68">
      <c r="A68" s="49" t="n"/>
      <c r="B68" s="23" t="n"/>
      <c r="C68" s="23" t="n"/>
      <c r="D68" s="23" t="n"/>
      <c r="E68" s="45" t="n"/>
      <c r="F68" s="44" t="n"/>
      <c r="G68" s="47">
        <f>IF(C68="","",IFERROR(IF(F68&lt;&gt;"",F68,VLOOKUP(C68,'Parts Inventory'!$A$6:$L$505,12,FALSE)),""))</f>
        <v/>
      </c>
      <c r="H68" s="23" t="n"/>
      <c r="I68" s="50" t="n"/>
      <c r="J68" s="23" t="n"/>
      <c r="K68" s="23" t="n"/>
      <c r="L68" s="46">
        <f>IF(OR(C68="",D68="",E68=""),"",IFERROR(IF(OR(D68="Receipt",D68="Return to Stock",D68="Adjustment Increase"),E68,-E68),""))</f>
        <v/>
      </c>
      <c r="M68" s="47">
        <f>IF(L68="","",IFERROR(L68*G68,0))</f>
        <v/>
      </c>
      <c r="N68" s="19">
        <f>IF(COUNTA(A68:F68)+COUNTA(H68:K68)=0,"",IF(A68="","Missing Date",IF(B68="","Missing Transaction ID",IF(COUNTIF($B$6:$B$505,B68)&gt;1,"Duplicate Transaction ID",IF(C68="","Missing Part ID",IF(COUNTIF('Parts Inventory'!$A$6:$A$505,C68)=0,"Unknown Part ID",IF(COUNTIF('Settings'!$I$4:$I$8,D68)=0,"Invalid Transaction Type",IF(E68="","Missing Quantity",IF(E68&lt;=0,"Quantity Must Be Positive",IF(G68="","Missing Unit Cost","OK"))))))))))</f>
        <v/>
      </c>
    </row>
    <row r="69">
      <c r="A69" s="49" t="n"/>
      <c r="B69" s="23" t="n"/>
      <c r="C69" s="23" t="n"/>
      <c r="D69" s="23" t="n"/>
      <c r="E69" s="45" t="n"/>
      <c r="F69" s="44" t="n"/>
      <c r="G69" s="47">
        <f>IF(C69="","",IFERROR(IF(F69&lt;&gt;"",F69,VLOOKUP(C69,'Parts Inventory'!$A$6:$L$505,12,FALSE)),""))</f>
        <v/>
      </c>
      <c r="H69" s="23" t="n"/>
      <c r="I69" s="50" t="n"/>
      <c r="J69" s="23" t="n"/>
      <c r="K69" s="23" t="n"/>
      <c r="L69" s="46">
        <f>IF(OR(C69="",D69="",E69=""),"",IFERROR(IF(OR(D69="Receipt",D69="Return to Stock",D69="Adjustment Increase"),E69,-E69),""))</f>
        <v/>
      </c>
      <c r="M69" s="47">
        <f>IF(L69="","",IFERROR(L69*G69,0))</f>
        <v/>
      </c>
      <c r="N69" s="19">
        <f>IF(COUNTA(A69:F69)+COUNTA(H69:K69)=0,"",IF(A69="","Missing Date",IF(B69="","Missing Transaction ID",IF(COUNTIF($B$6:$B$505,B69)&gt;1,"Duplicate Transaction ID",IF(C69="","Missing Part ID",IF(COUNTIF('Parts Inventory'!$A$6:$A$505,C69)=0,"Unknown Part ID",IF(COUNTIF('Settings'!$I$4:$I$8,D69)=0,"Invalid Transaction Type",IF(E69="","Missing Quantity",IF(E69&lt;=0,"Quantity Must Be Positive",IF(G69="","Missing Unit Cost","OK"))))))))))</f>
        <v/>
      </c>
    </row>
    <row r="70">
      <c r="A70" s="49" t="n"/>
      <c r="B70" s="23" t="n"/>
      <c r="C70" s="23" t="n"/>
      <c r="D70" s="23" t="n"/>
      <c r="E70" s="45" t="n"/>
      <c r="F70" s="44" t="n"/>
      <c r="G70" s="47">
        <f>IF(C70="","",IFERROR(IF(F70&lt;&gt;"",F70,VLOOKUP(C70,'Parts Inventory'!$A$6:$L$505,12,FALSE)),""))</f>
        <v/>
      </c>
      <c r="H70" s="23" t="n"/>
      <c r="I70" s="50" t="n"/>
      <c r="J70" s="23" t="n"/>
      <c r="K70" s="23" t="n"/>
      <c r="L70" s="46">
        <f>IF(OR(C70="",D70="",E70=""),"",IFERROR(IF(OR(D70="Receipt",D70="Return to Stock",D70="Adjustment Increase"),E70,-E70),""))</f>
        <v/>
      </c>
      <c r="M70" s="47">
        <f>IF(L70="","",IFERROR(L70*G70,0))</f>
        <v/>
      </c>
      <c r="N70" s="19">
        <f>IF(COUNTA(A70:F70)+COUNTA(H70:K70)=0,"",IF(A70="","Missing Date",IF(B70="","Missing Transaction ID",IF(COUNTIF($B$6:$B$505,B70)&gt;1,"Duplicate Transaction ID",IF(C70="","Missing Part ID",IF(COUNTIF('Parts Inventory'!$A$6:$A$505,C70)=0,"Unknown Part ID",IF(COUNTIF('Settings'!$I$4:$I$8,D70)=0,"Invalid Transaction Type",IF(E70="","Missing Quantity",IF(E70&lt;=0,"Quantity Must Be Positive",IF(G70="","Missing Unit Cost","OK"))))))))))</f>
        <v/>
      </c>
    </row>
    <row r="71">
      <c r="A71" s="49" t="n"/>
      <c r="B71" s="23" t="n"/>
      <c r="C71" s="23" t="n"/>
      <c r="D71" s="23" t="n"/>
      <c r="E71" s="45" t="n"/>
      <c r="F71" s="44" t="n"/>
      <c r="G71" s="47">
        <f>IF(C71="","",IFERROR(IF(F71&lt;&gt;"",F71,VLOOKUP(C71,'Parts Inventory'!$A$6:$L$505,12,FALSE)),""))</f>
        <v/>
      </c>
      <c r="H71" s="23" t="n"/>
      <c r="I71" s="50" t="n"/>
      <c r="J71" s="23" t="n"/>
      <c r="K71" s="23" t="n"/>
      <c r="L71" s="46">
        <f>IF(OR(C71="",D71="",E71=""),"",IFERROR(IF(OR(D71="Receipt",D71="Return to Stock",D71="Adjustment Increase"),E71,-E71),""))</f>
        <v/>
      </c>
      <c r="M71" s="47">
        <f>IF(L71="","",IFERROR(L71*G71,0))</f>
        <v/>
      </c>
      <c r="N71" s="19">
        <f>IF(COUNTA(A71:F71)+COUNTA(H71:K71)=0,"",IF(A71="","Missing Date",IF(B71="","Missing Transaction ID",IF(COUNTIF($B$6:$B$505,B71)&gt;1,"Duplicate Transaction ID",IF(C71="","Missing Part ID",IF(COUNTIF('Parts Inventory'!$A$6:$A$505,C71)=0,"Unknown Part ID",IF(COUNTIF('Settings'!$I$4:$I$8,D71)=0,"Invalid Transaction Type",IF(E71="","Missing Quantity",IF(E71&lt;=0,"Quantity Must Be Positive",IF(G71="","Missing Unit Cost","OK"))))))))))</f>
        <v/>
      </c>
    </row>
    <row r="72">
      <c r="A72" s="49" t="n"/>
      <c r="B72" s="23" t="n"/>
      <c r="C72" s="23" t="n"/>
      <c r="D72" s="23" t="n"/>
      <c r="E72" s="45" t="n"/>
      <c r="F72" s="44" t="n"/>
      <c r="G72" s="47">
        <f>IF(C72="","",IFERROR(IF(F72&lt;&gt;"",F72,VLOOKUP(C72,'Parts Inventory'!$A$6:$L$505,12,FALSE)),""))</f>
        <v/>
      </c>
      <c r="H72" s="23" t="n"/>
      <c r="I72" s="50" t="n"/>
      <c r="J72" s="23" t="n"/>
      <c r="K72" s="23" t="n"/>
      <c r="L72" s="46">
        <f>IF(OR(C72="",D72="",E72=""),"",IFERROR(IF(OR(D72="Receipt",D72="Return to Stock",D72="Adjustment Increase"),E72,-E72),""))</f>
        <v/>
      </c>
      <c r="M72" s="47">
        <f>IF(L72="","",IFERROR(L72*G72,0))</f>
        <v/>
      </c>
      <c r="N72" s="19">
        <f>IF(COUNTA(A72:F72)+COUNTA(H72:K72)=0,"",IF(A72="","Missing Date",IF(B72="","Missing Transaction ID",IF(COUNTIF($B$6:$B$505,B72)&gt;1,"Duplicate Transaction ID",IF(C72="","Missing Part ID",IF(COUNTIF('Parts Inventory'!$A$6:$A$505,C72)=0,"Unknown Part ID",IF(COUNTIF('Settings'!$I$4:$I$8,D72)=0,"Invalid Transaction Type",IF(E72="","Missing Quantity",IF(E72&lt;=0,"Quantity Must Be Positive",IF(G72="","Missing Unit Cost","OK"))))))))))</f>
        <v/>
      </c>
    </row>
    <row r="73">
      <c r="A73" s="49" t="n"/>
      <c r="B73" s="23" t="n"/>
      <c r="C73" s="23" t="n"/>
      <c r="D73" s="23" t="n"/>
      <c r="E73" s="45" t="n"/>
      <c r="F73" s="44" t="n"/>
      <c r="G73" s="47">
        <f>IF(C73="","",IFERROR(IF(F73&lt;&gt;"",F73,VLOOKUP(C73,'Parts Inventory'!$A$6:$L$505,12,FALSE)),""))</f>
        <v/>
      </c>
      <c r="H73" s="23" t="n"/>
      <c r="I73" s="50" t="n"/>
      <c r="J73" s="23" t="n"/>
      <c r="K73" s="23" t="n"/>
      <c r="L73" s="46">
        <f>IF(OR(C73="",D73="",E73=""),"",IFERROR(IF(OR(D73="Receipt",D73="Return to Stock",D73="Adjustment Increase"),E73,-E73),""))</f>
        <v/>
      </c>
      <c r="M73" s="47">
        <f>IF(L73="","",IFERROR(L73*G73,0))</f>
        <v/>
      </c>
      <c r="N73" s="19">
        <f>IF(COUNTA(A73:F73)+COUNTA(H73:K73)=0,"",IF(A73="","Missing Date",IF(B73="","Missing Transaction ID",IF(COUNTIF($B$6:$B$505,B73)&gt;1,"Duplicate Transaction ID",IF(C73="","Missing Part ID",IF(COUNTIF('Parts Inventory'!$A$6:$A$505,C73)=0,"Unknown Part ID",IF(COUNTIF('Settings'!$I$4:$I$8,D73)=0,"Invalid Transaction Type",IF(E73="","Missing Quantity",IF(E73&lt;=0,"Quantity Must Be Positive",IF(G73="","Missing Unit Cost","OK"))))))))))</f>
        <v/>
      </c>
    </row>
    <row r="74">
      <c r="A74" s="49" t="n"/>
      <c r="B74" s="23" t="n"/>
      <c r="C74" s="23" t="n"/>
      <c r="D74" s="23" t="n"/>
      <c r="E74" s="45" t="n"/>
      <c r="F74" s="44" t="n"/>
      <c r="G74" s="47">
        <f>IF(C74="","",IFERROR(IF(F74&lt;&gt;"",F74,VLOOKUP(C74,'Parts Inventory'!$A$6:$L$505,12,FALSE)),""))</f>
        <v/>
      </c>
      <c r="H74" s="23" t="n"/>
      <c r="I74" s="50" t="n"/>
      <c r="J74" s="23" t="n"/>
      <c r="K74" s="23" t="n"/>
      <c r="L74" s="46">
        <f>IF(OR(C74="",D74="",E74=""),"",IFERROR(IF(OR(D74="Receipt",D74="Return to Stock",D74="Adjustment Increase"),E74,-E74),""))</f>
        <v/>
      </c>
      <c r="M74" s="47">
        <f>IF(L74="","",IFERROR(L74*G74,0))</f>
        <v/>
      </c>
      <c r="N74" s="19">
        <f>IF(COUNTA(A74:F74)+COUNTA(H74:K74)=0,"",IF(A74="","Missing Date",IF(B74="","Missing Transaction ID",IF(COUNTIF($B$6:$B$505,B74)&gt;1,"Duplicate Transaction ID",IF(C74="","Missing Part ID",IF(COUNTIF('Parts Inventory'!$A$6:$A$505,C74)=0,"Unknown Part ID",IF(COUNTIF('Settings'!$I$4:$I$8,D74)=0,"Invalid Transaction Type",IF(E74="","Missing Quantity",IF(E74&lt;=0,"Quantity Must Be Positive",IF(G74="","Missing Unit Cost","OK"))))))))))</f>
        <v/>
      </c>
    </row>
    <row r="75">
      <c r="A75" s="49" t="n"/>
      <c r="B75" s="23" t="n"/>
      <c r="C75" s="23" t="n"/>
      <c r="D75" s="23" t="n"/>
      <c r="E75" s="45" t="n"/>
      <c r="F75" s="44" t="n"/>
      <c r="G75" s="47">
        <f>IF(C75="","",IFERROR(IF(F75&lt;&gt;"",F75,VLOOKUP(C75,'Parts Inventory'!$A$6:$L$505,12,FALSE)),""))</f>
        <v/>
      </c>
      <c r="H75" s="23" t="n"/>
      <c r="I75" s="50" t="n"/>
      <c r="J75" s="23" t="n"/>
      <c r="K75" s="23" t="n"/>
      <c r="L75" s="46">
        <f>IF(OR(C75="",D75="",E75=""),"",IFERROR(IF(OR(D75="Receipt",D75="Return to Stock",D75="Adjustment Increase"),E75,-E75),""))</f>
        <v/>
      </c>
      <c r="M75" s="47">
        <f>IF(L75="","",IFERROR(L75*G75,0))</f>
        <v/>
      </c>
      <c r="N75" s="19">
        <f>IF(COUNTA(A75:F75)+COUNTA(H75:K75)=0,"",IF(A75="","Missing Date",IF(B75="","Missing Transaction ID",IF(COUNTIF($B$6:$B$505,B75)&gt;1,"Duplicate Transaction ID",IF(C75="","Missing Part ID",IF(COUNTIF('Parts Inventory'!$A$6:$A$505,C75)=0,"Unknown Part ID",IF(COUNTIF('Settings'!$I$4:$I$8,D75)=0,"Invalid Transaction Type",IF(E75="","Missing Quantity",IF(E75&lt;=0,"Quantity Must Be Positive",IF(G75="","Missing Unit Cost","OK"))))))))))</f>
        <v/>
      </c>
    </row>
    <row r="76">
      <c r="A76" s="49" t="n"/>
      <c r="B76" s="23" t="n"/>
      <c r="C76" s="23" t="n"/>
      <c r="D76" s="23" t="n"/>
      <c r="E76" s="45" t="n"/>
      <c r="F76" s="44" t="n"/>
      <c r="G76" s="47">
        <f>IF(C76="","",IFERROR(IF(F76&lt;&gt;"",F76,VLOOKUP(C76,'Parts Inventory'!$A$6:$L$505,12,FALSE)),""))</f>
        <v/>
      </c>
      <c r="H76" s="23" t="n"/>
      <c r="I76" s="50" t="n"/>
      <c r="J76" s="23" t="n"/>
      <c r="K76" s="23" t="n"/>
      <c r="L76" s="46">
        <f>IF(OR(C76="",D76="",E76=""),"",IFERROR(IF(OR(D76="Receipt",D76="Return to Stock",D76="Adjustment Increase"),E76,-E76),""))</f>
        <v/>
      </c>
      <c r="M76" s="47">
        <f>IF(L76="","",IFERROR(L76*G76,0))</f>
        <v/>
      </c>
      <c r="N76" s="19">
        <f>IF(COUNTA(A76:F76)+COUNTA(H76:K76)=0,"",IF(A76="","Missing Date",IF(B76="","Missing Transaction ID",IF(COUNTIF($B$6:$B$505,B76)&gt;1,"Duplicate Transaction ID",IF(C76="","Missing Part ID",IF(COUNTIF('Parts Inventory'!$A$6:$A$505,C76)=0,"Unknown Part ID",IF(COUNTIF('Settings'!$I$4:$I$8,D76)=0,"Invalid Transaction Type",IF(E76="","Missing Quantity",IF(E76&lt;=0,"Quantity Must Be Positive",IF(G76="","Missing Unit Cost","OK"))))))))))</f>
        <v/>
      </c>
    </row>
    <row r="77">
      <c r="A77" s="49" t="n"/>
      <c r="B77" s="23" t="n"/>
      <c r="C77" s="23" t="n"/>
      <c r="D77" s="23" t="n"/>
      <c r="E77" s="45" t="n"/>
      <c r="F77" s="44" t="n"/>
      <c r="G77" s="47">
        <f>IF(C77="","",IFERROR(IF(F77&lt;&gt;"",F77,VLOOKUP(C77,'Parts Inventory'!$A$6:$L$505,12,FALSE)),""))</f>
        <v/>
      </c>
      <c r="H77" s="23" t="n"/>
      <c r="I77" s="50" t="n"/>
      <c r="J77" s="23" t="n"/>
      <c r="K77" s="23" t="n"/>
      <c r="L77" s="46">
        <f>IF(OR(C77="",D77="",E77=""),"",IFERROR(IF(OR(D77="Receipt",D77="Return to Stock",D77="Adjustment Increase"),E77,-E77),""))</f>
        <v/>
      </c>
      <c r="M77" s="47">
        <f>IF(L77="","",IFERROR(L77*G77,0))</f>
        <v/>
      </c>
      <c r="N77" s="19">
        <f>IF(COUNTA(A77:F77)+COUNTA(H77:K77)=0,"",IF(A77="","Missing Date",IF(B77="","Missing Transaction ID",IF(COUNTIF($B$6:$B$505,B77)&gt;1,"Duplicate Transaction ID",IF(C77="","Missing Part ID",IF(COUNTIF('Parts Inventory'!$A$6:$A$505,C77)=0,"Unknown Part ID",IF(COUNTIF('Settings'!$I$4:$I$8,D77)=0,"Invalid Transaction Type",IF(E77="","Missing Quantity",IF(E77&lt;=0,"Quantity Must Be Positive",IF(G77="","Missing Unit Cost","OK"))))))))))</f>
        <v/>
      </c>
    </row>
    <row r="78">
      <c r="A78" s="49" t="n"/>
      <c r="B78" s="23" t="n"/>
      <c r="C78" s="23" t="n"/>
      <c r="D78" s="23" t="n"/>
      <c r="E78" s="45" t="n"/>
      <c r="F78" s="44" t="n"/>
      <c r="G78" s="47">
        <f>IF(C78="","",IFERROR(IF(F78&lt;&gt;"",F78,VLOOKUP(C78,'Parts Inventory'!$A$6:$L$505,12,FALSE)),""))</f>
        <v/>
      </c>
      <c r="H78" s="23" t="n"/>
      <c r="I78" s="50" t="n"/>
      <c r="J78" s="23" t="n"/>
      <c r="K78" s="23" t="n"/>
      <c r="L78" s="46">
        <f>IF(OR(C78="",D78="",E78=""),"",IFERROR(IF(OR(D78="Receipt",D78="Return to Stock",D78="Adjustment Increase"),E78,-E78),""))</f>
        <v/>
      </c>
      <c r="M78" s="47">
        <f>IF(L78="","",IFERROR(L78*G78,0))</f>
        <v/>
      </c>
      <c r="N78" s="19">
        <f>IF(COUNTA(A78:F78)+COUNTA(H78:K78)=0,"",IF(A78="","Missing Date",IF(B78="","Missing Transaction ID",IF(COUNTIF($B$6:$B$505,B78)&gt;1,"Duplicate Transaction ID",IF(C78="","Missing Part ID",IF(COUNTIF('Parts Inventory'!$A$6:$A$505,C78)=0,"Unknown Part ID",IF(COUNTIF('Settings'!$I$4:$I$8,D78)=0,"Invalid Transaction Type",IF(E78="","Missing Quantity",IF(E78&lt;=0,"Quantity Must Be Positive",IF(G78="","Missing Unit Cost","OK"))))))))))</f>
        <v/>
      </c>
    </row>
    <row r="79">
      <c r="A79" s="49" t="n"/>
      <c r="B79" s="23" t="n"/>
      <c r="C79" s="23" t="n"/>
      <c r="D79" s="23" t="n"/>
      <c r="E79" s="45" t="n"/>
      <c r="F79" s="44" t="n"/>
      <c r="G79" s="47">
        <f>IF(C79="","",IFERROR(IF(F79&lt;&gt;"",F79,VLOOKUP(C79,'Parts Inventory'!$A$6:$L$505,12,FALSE)),""))</f>
        <v/>
      </c>
      <c r="H79" s="23" t="n"/>
      <c r="I79" s="50" t="n"/>
      <c r="J79" s="23" t="n"/>
      <c r="K79" s="23" t="n"/>
      <c r="L79" s="46">
        <f>IF(OR(C79="",D79="",E79=""),"",IFERROR(IF(OR(D79="Receipt",D79="Return to Stock",D79="Adjustment Increase"),E79,-E79),""))</f>
        <v/>
      </c>
      <c r="M79" s="47">
        <f>IF(L79="","",IFERROR(L79*G79,0))</f>
        <v/>
      </c>
      <c r="N79" s="19">
        <f>IF(COUNTA(A79:F79)+COUNTA(H79:K79)=0,"",IF(A79="","Missing Date",IF(B79="","Missing Transaction ID",IF(COUNTIF($B$6:$B$505,B79)&gt;1,"Duplicate Transaction ID",IF(C79="","Missing Part ID",IF(COUNTIF('Parts Inventory'!$A$6:$A$505,C79)=0,"Unknown Part ID",IF(COUNTIF('Settings'!$I$4:$I$8,D79)=0,"Invalid Transaction Type",IF(E79="","Missing Quantity",IF(E79&lt;=0,"Quantity Must Be Positive",IF(G79="","Missing Unit Cost","OK"))))))))))</f>
        <v/>
      </c>
    </row>
    <row r="80">
      <c r="A80" s="49" t="n"/>
      <c r="B80" s="23" t="n"/>
      <c r="C80" s="23" t="n"/>
      <c r="D80" s="23" t="n"/>
      <c r="E80" s="45" t="n"/>
      <c r="F80" s="44" t="n"/>
      <c r="G80" s="47">
        <f>IF(C80="","",IFERROR(IF(F80&lt;&gt;"",F80,VLOOKUP(C80,'Parts Inventory'!$A$6:$L$505,12,FALSE)),""))</f>
        <v/>
      </c>
      <c r="H80" s="23" t="n"/>
      <c r="I80" s="50" t="n"/>
      <c r="J80" s="23" t="n"/>
      <c r="K80" s="23" t="n"/>
      <c r="L80" s="46">
        <f>IF(OR(C80="",D80="",E80=""),"",IFERROR(IF(OR(D80="Receipt",D80="Return to Stock",D80="Adjustment Increase"),E80,-E80),""))</f>
        <v/>
      </c>
      <c r="M80" s="47">
        <f>IF(L80="","",IFERROR(L80*G80,0))</f>
        <v/>
      </c>
      <c r="N80" s="19">
        <f>IF(COUNTA(A80:F80)+COUNTA(H80:K80)=0,"",IF(A80="","Missing Date",IF(B80="","Missing Transaction ID",IF(COUNTIF($B$6:$B$505,B80)&gt;1,"Duplicate Transaction ID",IF(C80="","Missing Part ID",IF(COUNTIF('Parts Inventory'!$A$6:$A$505,C80)=0,"Unknown Part ID",IF(COUNTIF('Settings'!$I$4:$I$8,D80)=0,"Invalid Transaction Type",IF(E80="","Missing Quantity",IF(E80&lt;=0,"Quantity Must Be Positive",IF(G80="","Missing Unit Cost","OK"))))))))))</f>
        <v/>
      </c>
    </row>
    <row r="81">
      <c r="A81" s="49" t="n"/>
      <c r="B81" s="23" t="n"/>
      <c r="C81" s="23" t="n"/>
      <c r="D81" s="23" t="n"/>
      <c r="E81" s="45" t="n"/>
      <c r="F81" s="44" t="n"/>
      <c r="G81" s="47">
        <f>IF(C81="","",IFERROR(IF(F81&lt;&gt;"",F81,VLOOKUP(C81,'Parts Inventory'!$A$6:$L$505,12,FALSE)),""))</f>
        <v/>
      </c>
      <c r="H81" s="23" t="n"/>
      <c r="I81" s="50" t="n"/>
      <c r="J81" s="23" t="n"/>
      <c r="K81" s="23" t="n"/>
      <c r="L81" s="46">
        <f>IF(OR(C81="",D81="",E81=""),"",IFERROR(IF(OR(D81="Receipt",D81="Return to Stock",D81="Adjustment Increase"),E81,-E81),""))</f>
        <v/>
      </c>
      <c r="M81" s="47">
        <f>IF(L81="","",IFERROR(L81*G81,0))</f>
        <v/>
      </c>
      <c r="N81" s="19">
        <f>IF(COUNTA(A81:F81)+COUNTA(H81:K81)=0,"",IF(A81="","Missing Date",IF(B81="","Missing Transaction ID",IF(COUNTIF($B$6:$B$505,B81)&gt;1,"Duplicate Transaction ID",IF(C81="","Missing Part ID",IF(COUNTIF('Parts Inventory'!$A$6:$A$505,C81)=0,"Unknown Part ID",IF(COUNTIF('Settings'!$I$4:$I$8,D81)=0,"Invalid Transaction Type",IF(E81="","Missing Quantity",IF(E81&lt;=0,"Quantity Must Be Positive",IF(G81="","Missing Unit Cost","OK"))))))))))</f>
        <v/>
      </c>
    </row>
    <row r="82">
      <c r="A82" s="49" t="n"/>
      <c r="B82" s="23" t="n"/>
      <c r="C82" s="23" t="n"/>
      <c r="D82" s="23" t="n"/>
      <c r="E82" s="45" t="n"/>
      <c r="F82" s="44" t="n"/>
      <c r="G82" s="47">
        <f>IF(C82="","",IFERROR(IF(F82&lt;&gt;"",F82,VLOOKUP(C82,'Parts Inventory'!$A$6:$L$505,12,FALSE)),""))</f>
        <v/>
      </c>
      <c r="H82" s="23" t="n"/>
      <c r="I82" s="50" t="n"/>
      <c r="J82" s="23" t="n"/>
      <c r="K82" s="23" t="n"/>
      <c r="L82" s="46">
        <f>IF(OR(C82="",D82="",E82=""),"",IFERROR(IF(OR(D82="Receipt",D82="Return to Stock",D82="Adjustment Increase"),E82,-E82),""))</f>
        <v/>
      </c>
      <c r="M82" s="47">
        <f>IF(L82="","",IFERROR(L82*G82,0))</f>
        <v/>
      </c>
      <c r="N82" s="19">
        <f>IF(COUNTA(A82:F82)+COUNTA(H82:K82)=0,"",IF(A82="","Missing Date",IF(B82="","Missing Transaction ID",IF(COUNTIF($B$6:$B$505,B82)&gt;1,"Duplicate Transaction ID",IF(C82="","Missing Part ID",IF(COUNTIF('Parts Inventory'!$A$6:$A$505,C82)=0,"Unknown Part ID",IF(COUNTIF('Settings'!$I$4:$I$8,D82)=0,"Invalid Transaction Type",IF(E82="","Missing Quantity",IF(E82&lt;=0,"Quantity Must Be Positive",IF(G82="","Missing Unit Cost","OK"))))))))))</f>
        <v/>
      </c>
    </row>
    <row r="83">
      <c r="A83" s="49" t="n"/>
      <c r="B83" s="23" t="n"/>
      <c r="C83" s="23" t="n"/>
      <c r="D83" s="23" t="n"/>
      <c r="E83" s="45" t="n"/>
      <c r="F83" s="44" t="n"/>
      <c r="G83" s="47">
        <f>IF(C83="","",IFERROR(IF(F83&lt;&gt;"",F83,VLOOKUP(C83,'Parts Inventory'!$A$6:$L$505,12,FALSE)),""))</f>
        <v/>
      </c>
      <c r="H83" s="23" t="n"/>
      <c r="I83" s="50" t="n"/>
      <c r="J83" s="23" t="n"/>
      <c r="K83" s="23" t="n"/>
      <c r="L83" s="46">
        <f>IF(OR(C83="",D83="",E83=""),"",IFERROR(IF(OR(D83="Receipt",D83="Return to Stock",D83="Adjustment Increase"),E83,-E83),""))</f>
        <v/>
      </c>
      <c r="M83" s="47">
        <f>IF(L83="","",IFERROR(L83*G83,0))</f>
        <v/>
      </c>
      <c r="N83" s="19">
        <f>IF(COUNTA(A83:F83)+COUNTA(H83:K83)=0,"",IF(A83="","Missing Date",IF(B83="","Missing Transaction ID",IF(COUNTIF($B$6:$B$505,B83)&gt;1,"Duplicate Transaction ID",IF(C83="","Missing Part ID",IF(COUNTIF('Parts Inventory'!$A$6:$A$505,C83)=0,"Unknown Part ID",IF(COUNTIF('Settings'!$I$4:$I$8,D83)=0,"Invalid Transaction Type",IF(E83="","Missing Quantity",IF(E83&lt;=0,"Quantity Must Be Positive",IF(G83="","Missing Unit Cost","OK"))))))))))</f>
        <v/>
      </c>
    </row>
    <row r="84">
      <c r="A84" s="49" t="n"/>
      <c r="B84" s="23" t="n"/>
      <c r="C84" s="23" t="n"/>
      <c r="D84" s="23" t="n"/>
      <c r="E84" s="45" t="n"/>
      <c r="F84" s="44" t="n"/>
      <c r="G84" s="47">
        <f>IF(C84="","",IFERROR(IF(F84&lt;&gt;"",F84,VLOOKUP(C84,'Parts Inventory'!$A$6:$L$505,12,FALSE)),""))</f>
        <v/>
      </c>
      <c r="H84" s="23" t="n"/>
      <c r="I84" s="50" t="n"/>
      <c r="J84" s="23" t="n"/>
      <c r="K84" s="23" t="n"/>
      <c r="L84" s="46">
        <f>IF(OR(C84="",D84="",E84=""),"",IFERROR(IF(OR(D84="Receipt",D84="Return to Stock",D84="Adjustment Increase"),E84,-E84),""))</f>
        <v/>
      </c>
      <c r="M84" s="47">
        <f>IF(L84="","",IFERROR(L84*G84,0))</f>
        <v/>
      </c>
      <c r="N84" s="19">
        <f>IF(COUNTA(A84:F84)+COUNTA(H84:K84)=0,"",IF(A84="","Missing Date",IF(B84="","Missing Transaction ID",IF(COUNTIF($B$6:$B$505,B84)&gt;1,"Duplicate Transaction ID",IF(C84="","Missing Part ID",IF(COUNTIF('Parts Inventory'!$A$6:$A$505,C84)=0,"Unknown Part ID",IF(COUNTIF('Settings'!$I$4:$I$8,D84)=0,"Invalid Transaction Type",IF(E84="","Missing Quantity",IF(E84&lt;=0,"Quantity Must Be Positive",IF(G84="","Missing Unit Cost","OK"))))))))))</f>
        <v/>
      </c>
    </row>
    <row r="85">
      <c r="A85" s="49" t="n"/>
      <c r="B85" s="23" t="n"/>
      <c r="C85" s="23" t="n"/>
      <c r="D85" s="23" t="n"/>
      <c r="E85" s="45" t="n"/>
      <c r="F85" s="44" t="n"/>
      <c r="G85" s="47">
        <f>IF(C85="","",IFERROR(IF(F85&lt;&gt;"",F85,VLOOKUP(C85,'Parts Inventory'!$A$6:$L$505,12,FALSE)),""))</f>
        <v/>
      </c>
      <c r="H85" s="23" t="n"/>
      <c r="I85" s="50" t="n"/>
      <c r="J85" s="23" t="n"/>
      <c r="K85" s="23" t="n"/>
      <c r="L85" s="46">
        <f>IF(OR(C85="",D85="",E85=""),"",IFERROR(IF(OR(D85="Receipt",D85="Return to Stock",D85="Adjustment Increase"),E85,-E85),""))</f>
        <v/>
      </c>
      <c r="M85" s="47">
        <f>IF(L85="","",IFERROR(L85*G85,0))</f>
        <v/>
      </c>
      <c r="N85" s="19">
        <f>IF(COUNTA(A85:F85)+COUNTA(H85:K85)=0,"",IF(A85="","Missing Date",IF(B85="","Missing Transaction ID",IF(COUNTIF($B$6:$B$505,B85)&gt;1,"Duplicate Transaction ID",IF(C85="","Missing Part ID",IF(COUNTIF('Parts Inventory'!$A$6:$A$505,C85)=0,"Unknown Part ID",IF(COUNTIF('Settings'!$I$4:$I$8,D85)=0,"Invalid Transaction Type",IF(E85="","Missing Quantity",IF(E85&lt;=0,"Quantity Must Be Positive",IF(G85="","Missing Unit Cost","OK"))))))))))</f>
        <v/>
      </c>
    </row>
    <row r="86">
      <c r="A86" s="49" t="n"/>
      <c r="B86" s="23" t="n"/>
      <c r="C86" s="23" t="n"/>
      <c r="D86" s="23" t="n"/>
      <c r="E86" s="45" t="n"/>
      <c r="F86" s="44" t="n"/>
      <c r="G86" s="47">
        <f>IF(C86="","",IFERROR(IF(F86&lt;&gt;"",F86,VLOOKUP(C86,'Parts Inventory'!$A$6:$L$505,12,FALSE)),""))</f>
        <v/>
      </c>
      <c r="H86" s="23" t="n"/>
      <c r="I86" s="50" t="n"/>
      <c r="J86" s="23" t="n"/>
      <c r="K86" s="23" t="n"/>
      <c r="L86" s="46">
        <f>IF(OR(C86="",D86="",E86=""),"",IFERROR(IF(OR(D86="Receipt",D86="Return to Stock",D86="Adjustment Increase"),E86,-E86),""))</f>
        <v/>
      </c>
      <c r="M86" s="47">
        <f>IF(L86="","",IFERROR(L86*G86,0))</f>
        <v/>
      </c>
      <c r="N86" s="19">
        <f>IF(COUNTA(A86:F86)+COUNTA(H86:K86)=0,"",IF(A86="","Missing Date",IF(B86="","Missing Transaction ID",IF(COUNTIF($B$6:$B$505,B86)&gt;1,"Duplicate Transaction ID",IF(C86="","Missing Part ID",IF(COUNTIF('Parts Inventory'!$A$6:$A$505,C86)=0,"Unknown Part ID",IF(COUNTIF('Settings'!$I$4:$I$8,D86)=0,"Invalid Transaction Type",IF(E86="","Missing Quantity",IF(E86&lt;=0,"Quantity Must Be Positive",IF(G86="","Missing Unit Cost","OK"))))))))))</f>
        <v/>
      </c>
    </row>
    <row r="87">
      <c r="A87" s="49" t="n"/>
      <c r="B87" s="23" t="n"/>
      <c r="C87" s="23" t="n"/>
      <c r="D87" s="23" t="n"/>
      <c r="E87" s="45" t="n"/>
      <c r="F87" s="44" t="n"/>
      <c r="G87" s="47">
        <f>IF(C87="","",IFERROR(IF(F87&lt;&gt;"",F87,VLOOKUP(C87,'Parts Inventory'!$A$6:$L$505,12,FALSE)),""))</f>
        <v/>
      </c>
      <c r="H87" s="23" t="n"/>
      <c r="I87" s="50" t="n"/>
      <c r="J87" s="23" t="n"/>
      <c r="K87" s="23" t="n"/>
      <c r="L87" s="46">
        <f>IF(OR(C87="",D87="",E87=""),"",IFERROR(IF(OR(D87="Receipt",D87="Return to Stock",D87="Adjustment Increase"),E87,-E87),""))</f>
        <v/>
      </c>
      <c r="M87" s="47">
        <f>IF(L87="","",IFERROR(L87*G87,0))</f>
        <v/>
      </c>
      <c r="N87" s="19">
        <f>IF(COUNTA(A87:F87)+COUNTA(H87:K87)=0,"",IF(A87="","Missing Date",IF(B87="","Missing Transaction ID",IF(COUNTIF($B$6:$B$505,B87)&gt;1,"Duplicate Transaction ID",IF(C87="","Missing Part ID",IF(COUNTIF('Parts Inventory'!$A$6:$A$505,C87)=0,"Unknown Part ID",IF(COUNTIF('Settings'!$I$4:$I$8,D87)=0,"Invalid Transaction Type",IF(E87="","Missing Quantity",IF(E87&lt;=0,"Quantity Must Be Positive",IF(G87="","Missing Unit Cost","OK"))))))))))</f>
        <v/>
      </c>
    </row>
    <row r="88">
      <c r="A88" s="49" t="n"/>
      <c r="B88" s="23" t="n"/>
      <c r="C88" s="23" t="n"/>
      <c r="D88" s="23" t="n"/>
      <c r="E88" s="45" t="n"/>
      <c r="F88" s="44" t="n"/>
      <c r="G88" s="47">
        <f>IF(C88="","",IFERROR(IF(F88&lt;&gt;"",F88,VLOOKUP(C88,'Parts Inventory'!$A$6:$L$505,12,FALSE)),""))</f>
        <v/>
      </c>
      <c r="H88" s="23" t="n"/>
      <c r="I88" s="50" t="n"/>
      <c r="J88" s="23" t="n"/>
      <c r="K88" s="23" t="n"/>
      <c r="L88" s="46">
        <f>IF(OR(C88="",D88="",E88=""),"",IFERROR(IF(OR(D88="Receipt",D88="Return to Stock",D88="Adjustment Increase"),E88,-E88),""))</f>
        <v/>
      </c>
      <c r="M88" s="47">
        <f>IF(L88="","",IFERROR(L88*G88,0))</f>
        <v/>
      </c>
      <c r="N88" s="19">
        <f>IF(COUNTA(A88:F88)+COUNTA(H88:K88)=0,"",IF(A88="","Missing Date",IF(B88="","Missing Transaction ID",IF(COUNTIF($B$6:$B$505,B88)&gt;1,"Duplicate Transaction ID",IF(C88="","Missing Part ID",IF(COUNTIF('Parts Inventory'!$A$6:$A$505,C88)=0,"Unknown Part ID",IF(COUNTIF('Settings'!$I$4:$I$8,D88)=0,"Invalid Transaction Type",IF(E88="","Missing Quantity",IF(E88&lt;=0,"Quantity Must Be Positive",IF(G88="","Missing Unit Cost","OK"))))))))))</f>
        <v/>
      </c>
    </row>
    <row r="89">
      <c r="A89" s="49" t="n"/>
      <c r="B89" s="23" t="n"/>
      <c r="C89" s="23" t="n"/>
      <c r="D89" s="23" t="n"/>
      <c r="E89" s="45" t="n"/>
      <c r="F89" s="44" t="n"/>
      <c r="G89" s="47">
        <f>IF(C89="","",IFERROR(IF(F89&lt;&gt;"",F89,VLOOKUP(C89,'Parts Inventory'!$A$6:$L$505,12,FALSE)),""))</f>
        <v/>
      </c>
      <c r="H89" s="23" t="n"/>
      <c r="I89" s="50" t="n"/>
      <c r="J89" s="23" t="n"/>
      <c r="K89" s="23" t="n"/>
      <c r="L89" s="46">
        <f>IF(OR(C89="",D89="",E89=""),"",IFERROR(IF(OR(D89="Receipt",D89="Return to Stock",D89="Adjustment Increase"),E89,-E89),""))</f>
        <v/>
      </c>
      <c r="M89" s="47">
        <f>IF(L89="","",IFERROR(L89*G89,0))</f>
        <v/>
      </c>
      <c r="N89" s="19">
        <f>IF(COUNTA(A89:F89)+COUNTA(H89:K89)=0,"",IF(A89="","Missing Date",IF(B89="","Missing Transaction ID",IF(COUNTIF($B$6:$B$505,B89)&gt;1,"Duplicate Transaction ID",IF(C89="","Missing Part ID",IF(COUNTIF('Parts Inventory'!$A$6:$A$505,C89)=0,"Unknown Part ID",IF(COUNTIF('Settings'!$I$4:$I$8,D89)=0,"Invalid Transaction Type",IF(E89="","Missing Quantity",IF(E89&lt;=0,"Quantity Must Be Positive",IF(G89="","Missing Unit Cost","OK"))))))))))</f>
        <v/>
      </c>
    </row>
    <row r="90">
      <c r="A90" s="49" t="n"/>
      <c r="B90" s="23" t="n"/>
      <c r="C90" s="23" t="n"/>
      <c r="D90" s="23" t="n"/>
      <c r="E90" s="45" t="n"/>
      <c r="F90" s="44" t="n"/>
      <c r="G90" s="47">
        <f>IF(C90="","",IFERROR(IF(F90&lt;&gt;"",F90,VLOOKUP(C90,'Parts Inventory'!$A$6:$L$505,12,FALSE)),""))</f>
        <v/>
      </c>
      <c r="H90" s="23" t="n"/>
      <c r="I90" s="50" t="n"/>
      <c r="J90" s="23" t="n"/>
      <c r="K90" s="23" t="n"/>
      <c r="L90" s="46">
        <f>IF(OR(C90="",D90="",E90=""),"",IFERROR(IF(OR(D90="Receipt",D90="Return to Stock",D90="Adjustment Increase"),E90,-E90),""))</f>
        <v/>
      </c>
      <c r="M90" s="47">
        <f>IF(L90="","",IFERROR(L90*G90,0))</f>
        <v/>
      </c>
      <c r="N90" s="19">
        <f>IF(COUNTA(A90:F90)+COUNTA(H90:K90)=0,"",IF(A90="","Missing Date",IF(B90="","Missing Transaction ID",IF(COUNTIF($B$6:$B$505,B90)&gt;1,"Duplicate Transaction ID",IF(C90="","Missing Part ID",IF(COUNTIF('Parts Inventory'!$A$6:$A$505,C90)=0,"Unknown Part ID",IF(COUNTIF('Settings'!$I$4:$I$8,D90)=0,"Invalid Transaction Type",IF(E90="","Missing Quantity",IF(E90&lt;=0,"Quantity Must Be Positive",IF(G90="","Missing Unit Cost","OK"))))))))))</f>
        <v/>
      </c>
    </row>
    <row r="91">
      <c r="A91" s="49" t="n"/>
      <c r="B91" s="23" t="n"/>
      <c r="C91" s="23" t="n"/>
      <c r="D91" s="23" t="n"/>
      <c r="E91" s="45" t="n"/>
      <c r="F91" s="44" t="n"/>
      <c r="G91" s="47">
        <f>IF(C91="","",IFERROR(IF(F91&lt;&gt;"",F91,VLOOKUP(C91,'Parts Inventory'!$A$6:$L$505,12,FALSE)),""))</f>
        <v/>
      </c>
      <c r="H91" s="23" t="n"/>
      <c r="I91" s="50" t="n"/>
      <c r="J91" s="23" t="n"/>
      <c r="K91" s="23" t="n"/>
      <c r="L91" s="46">
        <f>IF(OR(C91="",D91="",E91=""),"",IFERROR(IF(OR(D91="Receipt",D91="Return to Stock",D91="Adjustment Increase"),E91,-E91),""))</f>
        <v/>
      </c>
      <c r="M91" s="47">
        <f>IF(L91="","",IFERROR(L91*G91,0))</f>
        <v/>
      </c>
      <c r="N91" s="19">
        <f>IF(COUNTA(A91:F91)+COUNTA(H91:K91)=0,"",IF(A91="","Missing Date",IF(B91="","Missing Transaction ID",IF(COUNTIF($B$6:$B$505,B91)&gt;1,"Duplicate Transaction ID",IF(C91="","Missing Part ID",IF(COUNTIF('Parts Inventory'!$A$6:$A$505,C91)=0,"Unknown Part ID",IF(COUNTIF('Settings'!$I$4:$I$8,D91)=0,"Invalid Transaction Type",IF(E91="","Missing Quantity",IF(E91&lt;=0,"Quantity Must Be Positive",IF(G91="","Missing Unit Cost","OK"))))))))))</f>
        <v/>
      </c>
    </row>
    <row r="92">
      <c r="A92" s="49" t="n"/>
      <c r="B92" s="23" t="n"/>
      <c r="C92" s="23" t="n"/>
      <c r="D92" s="23" t="n"/>
      <c r="E92" s="45" t="n"/>
      <c r="F92" s="44" t="n"/>
      <c r="G92" s="47">
        <f>IF(C92="","",IFERROR(IF(F92&lt;&gt;"",F92,VLOOKUP(C92,'Parts Inventory'!$A$6:$L$505,12,FALSE)),""))</f>
        <v/>
      </c>
      <c r="H92" s="23" t="n"/>
      <c r="I92" s="50" t="n"/>
      <c r="J92" s="23" t="n"/>
      <c r="K92" s="23" t="n"/>
      <c r="L92" s="46">
        <f>IF(OR(C92="",D92="",E92=""),"",IFERROR(IF(OR(D92="Receipt",D92="Return to Stock",D92="Adjustment Increase"),E92,-E92),""))</f>
        <v/>
      </c>
      <c r="M92" s="47">
        <f>IF(L92="","",IFERROR(L92*G92,0))</f>
        <v/>
      </c>
      <c r="N92" s="19">
        <f>IF(COUNTA(A92:F92)+COUNTA(H92:K92)=0,"",IF(A92="","Missing Date",IF(B92="","Missing Transaction ID",IF(COUNTIF($B$6:$B$505,B92)&gt;1,"Duplicate Transaction ID",IF(C92="","Missing Part ID",IF(COUNTIF('Parts Inventory'!$A$6:$A$505,C92)=0,"Unknown Part ID",IF(COUNTIF('Settings'!$I$4:$I$8,D92)=0,"Invalid Transaction Type",IF(E92="","Missing Quantity",IF(E92&lt;=0,"Quantity Must Be Positive",IF(G92="","Missing Unit Cost","OK"))))))))))</f>
        <v/>
      </c>
    </row>
    <row r="93">
      <c r="A93" s="49" t="n"/>
      <c r="B93" s="23" t="n"/>
      <c r="C93" s="23" t="n"/>
      <c r="D93" s="23" t="n"/>
      <c r="E93" s="45" t="n"/>
      <c r="F93" s="44" t="n"/>
      <c r="G93" s="47">
        <f>IF(C93="","",IFERROR(IF(F93&lt;&gt;"",F93,VLOOKUP(C93,'Parts Inventory'!$A$6:$L$505,12,FALSE)),""))</f>
        <v/>
      </c>
      <c r="H93" s="23" t="n"/>
      <c r="I93" s="50" t="n"/>
      <c r="J93" s="23" t="n"/>
      <c r="K93" s="23" t="n"/>
      <c r="L93" s="46">
        <f>IF(OR(C93="",D93="",E93=""),"",IFERROR(IF(OR(D93="Receipt",D93="Return to Stock",D93="Adjustment Increase"),E93,-E93),""))</f>
        <v/>
      </c>
      <c r="M93" s="47">
        <f>IF(L93="","",IFERROR(L93*G93,0))</f>
        <v/>
      </c>
      <c r="N93" s="19">
        <f>IF(COUNTA(A93:F93)+COUNTA(H93:K93)=0,"",IF(A93="","Missing Date",IF(B93="","Missing Transaction ID",IF(COUNTIF($B$6:$B$505,B93)&gt;1,"Duplicate Transaction ID",IF(C93="","Missing Part ID",IF(COUNTIF('Parts Inventory'!$A$6:$A$505,C93)=0,"Unknown Part ID",IF(COUNTIF('Settings'!$I$4:$I$8,D93)=0,"Invalid Transaction Type",IF(E93="","Missing Quantity",IF(E93&lt;=0,"Quantity Must Be Positive",IF(G93="","Missing Unit Cost","OK"))))))))))</f>
        <v/>
      </c>
    </row>
    <row r="94">
      <c r="A94" s="49" t="n"/>
      <c r="B94" s="23" t="n"/>
      <c r="C94" s="23" t="n"/>
      <c r="D94" s="23" t="n"/>
      <c r="E94" s="45" t="n"/>
      <c r="F94" s="44" t="n"/>
      <c r="G94" s="47">
        <f>IF(C94="","",IFERROR(IF(F94&lt;&gt;"",F94,VLOOKUP(C94,'Parts Inventory'!$A$6:$L$505,12,FALSE)),""))</f>
        <v/>
      </c>
      <c r="H94" s="23" t="n"/>
      <c r="I94" s="50" t="n"/>
      <c r="J94" s="23" t="n"/>
      <c r="K94" s="23" t="n"/>
      <c r="L94" s="46">
        <f>IF(OR(C94="",D94="",E94=""),"",IFERROR(IF(OR(D94="Receipt",D94="Return to Stock",D94="Adjustment Increase"),E94,-E94),""))</f>
        <v/>
      </c>
      <c r="M94" s="47">
        <f>IF(L94="","",IFERROR(L94*G94,0))</f>
        <v/>
      </c>
      <c r="N94" s="19">
        <f>IF(COUNTA(A94:F94)+COUNTA(H94:K94)=0,"",IF(A94="","Missing Date",IF(B94="","Missing Transaction ID",IF(COUNTIF($B$6:$B$505,B94)&gt;1,"Duplicate Transaction ID",IF(C94="","Missing Part ID",IF(COUNTIF('Parts Inventory'!$A$6:$A$505,C94)=0,"Unknown Part ID",IF(COUNTIF('Settings'!$I$4:$I$8,D94)=0,"Invalid Transaction Type",IF(E94="","Missing Quantity",IF(E94&lt;=0,"Quantity Must Be Positive",IF(G94="","Missing Unit Cost","OK"))))))))))</f>
        <v/>
      </c>
    </row>
    <row r="95">
      <c r="A95" s="49" t="n"/>
      <c r="B95" s="23" t="n"/>
      <c r="C95" s="23" t="n"/>
      <c r="D95" s="23" t="n"/>
      <c r="E95" s="45" t="n"/>
      <c r="F95" s="44" t="n"/>
      <c r="G95" s="47">
        <f>IF(C95="","",IFERROR(IF(F95&lt;&gt;"",F95,VLOOKUP(C95,'Parts Inventory'!$A$6:$L$505,12,FALSE)),""))</f>
        <v/>
      </c>
      <c r="H95" s="23" t="n"/>
      <c r="I95" s="50" t="n"/>
      <c r="J95" s="23" t="n"/>
      <c r="K95" s="23" t="n"/>
      <c r="L95" s="46">
        <f>IF(OR(C95="",D95="",E95=""),"",IFERROR(IF(OR(D95="Receipt",D95="Return to Stock",D95="Adjustment Increase"),E95,-E95),""))</f>
        <v/>
      </c>
      <c r="M95" s="47">
        <f>IF(L95="","",IFERROR(L95*G95,0))</f>
        <v/>
      </c>
      <c r="N95" s="19">
        <f>IF(COUNTA(A95:F95)+COUNTA(H95:K95)=0,"",IF(A95="","Missing Date",IF(B95="","Missing Transaction ID",IF(COUNTIF($B$6:$B$505,B95)&gt;1,"Duplicate Transaction ID",IF(C95="","Missing Part ID",IF(COUNTIF('Parts Inventory'!$A$6:$A$505,C95)=0,"Unknown Part ID",IF(COUNTIF('Settings'!$I$4:$I$8,D95)=0,"Invalid Transaction Type",IF(E95="","Missing Quantity",IF(E95&lt;=0,"Quantity Must Be Positive",IF(G95="","Missing Unit Cost","OK"))))))))))</f>
        <v/>
      </c>
    </row>
    <row r="96">
      <c r="A96" s="49" t="n"/>
      <c r="B96" s="23" t="n"/>
      <c r="C96" s="23" t="n"/>
      <c r="D96" s="23" t="n"/>
      <c r="E96" s="45" t="n"/>
      <c r="F96" s="44" t="n"/>
      <c r="G96" s="47">
        <f>IF(C96="","",IFERROR(IF(F96&lt;&gt;"",F96,VLOOKUP(C96,'Parts Inventory'!$A$6:$L$505,12,FALSE)),""))</f>
        <v/>
      </c>
      <c r="H96" s="23" t="n"/>
      <c r="I96" s="50" t="n"/>
      <c r="J96" s="23" t="n"/>
      <c r="K96" s="23" t="n"/>
      <c r="L96" s="46">
        <f>IF(OR(C96="",D96="",E96=""),"",IFERROR(IF(OR(D96="Receipt",D96="Return to Stock",D96="Adjustment Increase"),E96,-E96),""))</f>
        <v/>
      </c>
      <c r="M96" s="47">
        <f>IF(L96="","",IFERROR(L96*G96,0))</f>
        <v/>
      </c>
      <c r="N96" s="19">
        <f>IF(COUNTA(A96:F96)+COUNTA(H96:K96)=0,"",IF(A96="","Missing Date",IF(B96="","Missing Transaction ID",IF(COUNTIF($B$6:$B$505,B96)&gt;1,"Duplicate Transaction ID",IF(C96="","Missing Part ID",IF(COUNTIF('Parts Inventory'!$A$6:$A$505,C96)=0,"Unknown Part ID",IF(COUNTIF('Settings'!$I$4:$I$8,D96)=0,"Invalid Transaction Type",IF(E96="","Missing Quantity",IF(E96&lt;=0,"Quantity Must Be Positive",IF(G96="","Missing Unit Cost","OK"))))))))))</f>
        <v/>
      </c>
    </row>
    <row r="97">
      <c r="A97" s="49" t="n"/>
      <c r="B97" s="23" t="n"/>
      <c r="C97" s="23" t="n"/>
      <c r="D97" s="23" t="n"/>
      <c r="E97" s="45" t="n"/>
      <c r="F97" s="44" t="n"/>
      <c r="G97" s="47">
        <f>IF(C97="","",IFERROR(IF(F97&lt;&gt;"",F97,VLOOKUP(C97,'Parts Inventory'!$A$6:$L$505,12,FALSE)),""))</f>
        <v/>
      </c>
      <c r="H97" s="23" t="n"/>
      <c r="I97" s="50" t="n"/>
      <c r="J97" s="23" t="n"/>
      <c r="K97" s="23" t="n"/>
      <c r="L97" s="46">
        <f>IF(OR(C97="",D97="",E97=""),"",IFERROR(IF(OR(D97="Receipt",D97="Return to Stock",D97="Adjustment Increase"),E97,-E97),""))</f>
        <v/>
      </c>
      <c r="M97" s="47">
        <f>IF(L97="","",IFERROR(L97*G97,0))</f>
        <v/>
      </c>
      <c r="N97" s="19">
        <f>IF(COUNTA(A97:F97)+COUNTA(H97:K97)=0,"",IF(A97="","Missing Date",IF(B97="","Missing Transaction ID",IF(COUNTIF($B$6:$B$505,B97)&gt;1,"Duplicate Transaction ID",IF(C97="","Missing Part ID",IF(COUNTIF('Parts Inventory'!$A$6:$A$505,C97)=0,"Unknown Part ID",IF(COUNTIF('Settings'!$I$4:$I$8,D97)=0,"Invalid Transaction Type",IF(E97="","Missing Quantity",IF(E97&lt;=0,"Quantity Must Be Positive",IF(G97="","Missing Unit Cost","OK"))))))))))</f>
        <v/>
      </c>
    </row>
    <row r="98">
      <c r="A98" s="49" t="n"/>
      <c r="B98" s="23" t="n"/>
      <c r="C98" s="23" t="n"/>
      <c r="D98" s="23" t="n"/>
      <c r="E98" s="45" t="n"/>
      <c r="F98" s="44" t="n"/>
      <c r="G98" s="47">
        <f>IF(C98="","",IFERROR(IF(F98&lt;&gt;"",F98,VLOOKUP(C98,'Parts Inventory'!$A$6:$L$505,12,FALSE)),""))</f>
        <v/>
      </c>
      <c r="H98" s="23" t="n"/>
      <c r="I98" s="50" t="n"/>
      <c r="J98" s="23" t="n"/>
      <c r="K98" s="23" t="n"/>
      <c r="L98" s="46">
        <f>IF(OR(C98="",D98="",E98=""),"",IFERROR(IF(OR(D98="Receipt",D98="Return to Stock",D98="Adjustment Increase"),E98,-E98),""))</f>
        <v/>
      </c>
      <c r="M98" s="47">
        <f>IF(L98="","",IFERROR(L98*G98,0))</f>
        <v/>
      </c>
      <c r="N98" s="19">
        <f>IF(COUNTA(A98:F98)+COUNTA(H98:K98)=0,"",IF(A98="","Missing Date",IF(B98="","Missing Transaction ID",IF(COUNTIF($B$6:$B$505,B98)&gt;1,"Duplicate Transaction ID",IF(C98="","Missing Part ID",IF(COUNTIF('Parts Inventory'!$A$6:$A$505,C98)=0,"Unknown Part ID",IF(COUNTIF('Settings'!$I$4:$I$8,D98)=0,"Invalid Transaction Type",IF(E98="","Missing Quantity",IF(E98&lt;=0,"Quantity Must Be Positive",IF(G98="","Missing Unit Cost","OK"))))))))))</f>
        <v/>
      </c>
    </row>
    <row r="99">
      <c r="A99" s="49" t="n"/>
      <c r="B99" s="23" t="n"/>
      <c r="C99" s="23" t="n"/>
      <c r="D99" s="23" t="n"/>
      <c r="E99" s="45" t="n"/>
      <c r="F99" s="44" t="n"/>
      <c r="G99" s="47">
        <f>IF(C99="","",IFERROR(IF(F99&lt;&gt;"",F99,VLOOKUP(C99,'Parts Inventory'!$A$6:$L$505,12,FALSE)),""))</f>
        <v/>
      </c>
      <c r="H99" s="23" t="n"/>
      <c r="I99" s="50" t="n"/>
      <c r="J99" s="23" t="n"/>
      <c r="K99" s="23" t="n"/>
      <c r="L99" s="46">
        <f>IF(OR(C99="",D99="",E99=""),"",IFERROR(IF(OR(D99="Receipt",D99="Return to Stock",D99="Adjustment Increase"),E99,-E99),""))</f>
        <v/>
      </c>
      <c r="M99" s="47">
        <f>IF(L99="","",IFERROR(L99*G99,0))</f>
        <v/>
      </c>
      <c r="N99" s="19">
        <f>IF(COUNTA(A99:F99)+COUNTA(H99:K99)=0,"",IF(A99="","Missing Date",IF(B99="","Missing Transaction ID",IF(COUNTIF($B$6:$B$505,B99)&gt;1,"Duplicate Transaction ID",IF(C99="","Missing Part ID",IF(COUNTIF('Parts Inventory'!$A$6:$A$505,C99)=0,"Unknown Part ID",IF(COUNTIF('Settings'!$I$4:$I$8,D99)=0,"Invalid Transaction Type",IF(E99="","Missing Quantity",IF(E99&lt;=0,"Quantity Must Be Positive",IF(G99="","Missing Unit Cost","OK"))))))))))</f>
        <v/>
      </c>
    </row>
    <row r="100">
      <c r="A100" s="49" t="n"/>
      <c r="B100" s="23" t="n"/>
      <c r="C100" s="23" t="n"/>
      <c r="D100" s="23" t="n"/>
      <c r="E100" s="45" t="n"/>
      <c r="F100" s="44" t="n"/>
      <c r="G100" s="47">
        <f>IF(C100="","",IFERROR(IF(F100&lt;&gt;"",F100,VLOOKUP(C100,'Parts Inventory'!$A$6:$L$505,12,FALSE)),""))</f>
        <v/>
      </c>
      <c r="H100" s="23" t="n"/>
      <c r="I100" s="50" t="n"/>
      <c r="J100" s="23" t="n"/>
      <c r="K100" s="23" t="n"/>
      <c r="L100" s="46">
        <f>IF(OR(C100="",D100="",E100=""),"",IFERROR(IF(OR(D100="Receipt",D100="Return to Stock",D100="Adjustment Increase"),E100,-E100),""))</f>
        <v/>
      </c>
      <c r="M100" s="47">
        <f>IF(L100="","",IFERROR(L100*G100,0))</f>
        <v/>
      </c>
      <c r="N100" s="19">
        <f>IF(COUNTA(A100:F100)+COUNTA(H100:K100)=0,"",IF(A100="","Missing Date",IF(B100="","Missing Transaction ID",IF(COUNTIF($B$6:$B$505,B100)&gt;1,"Duplicate Transaction ID",IF(C100="","Missing Part ID",IF(COUNTIF('Parts Inventory'!$A$6:$A$505,C100)=0,"Unknown Part ID",IF(COUNTIF('Settings'!$I$4:$I$8,D100)=0,"Invalid Transaction Type",IF(E100="","Missing Quantity",IF(E100&lt;=0,"Quantity Must Be Positive",IF(G100="","Missing Unit Cost","OK"))))))))))</f>
        <v/>
      </c>
    </row>
    <row r="101">
      <c r="A101" s="49" t="n"/>
      <c r="B101" s="23" t="n"/>
      <c r="C101" s="23" t="n"/>
      <c r="D101" s="23" t="n"/>
      <c r="E101" s="45" t="n"/>
      <c r="F101" s="44" t="n"/>
      <c r="G101" s="47">
        <f>IF(C101="","",IFERROR(IF(F101&lt;&gt;"",F101,VLOOKUP(C101,'Parts Inventory'!$A$6:$L$505,12,FALSE)),""))</f>
        <v/>
      </c>
      <c r="H101" s="23" t="n"/>
      <c r="I101" s="50" t="n"/>
      <c r="J101" s="23" t="n"/>
      <c r="K101" s="23" t="n"/>
      <c r="L101" s="46">
        <f>IF(OR(C101="",D101="",E101=""),"",IFERROR(IF(OR(D101="Receipt",D101="Return to Stock",D101="Adjustment Increase"),E101,-E101),""))</f>
        <v/>
      </c>
      <c r="M101" s="47">
        <f>IF(L101="","",IFERROR(L101*G101,0))</f>
        <v/>
      </c>
      <c r="N101" s="19">
        <f>IF(COUNTA(A101:F101)+COUNTA(H101:K101)=0,"",IF(A101="","Missing Date",IF(B101="","Missing Transaction ID",IF(COUNTIF($B$6:$B$505,B101)&gt;1,"Duplicate Transaction ID",IF(C101="","Missing Part ID",IF(COUNTIF('Parts Inventory'!$A$6:$A$505,C101)=0,"Unknown Part ID",IF(COUNTIF('Settings'!$I$4:$I$8,D101)=0,"Invalid Transaction Type",IF(E101="","Missing Quantity",IF(E101&lt;=0,"Quantity Must Be Positive",IF(G101="","Missing Unit Cost","OK"))))))))))</f>
        <v/>
      </c>
    </row>
    <row r="102">
      <c r="A102" s="49" t="n"/>
      <c r="B102" s="23" t="n"/>
      <c r="C102" s="23" t="n"/>
      <c r="D102" s="23" t="n"/>
      <c r="E102" s="45" t="n"/>
      <c r="F102" s="44" t="n"/>
      <c r="G102" s="47">
        <f>IF(C102="","",IFERROR(IF(F102&lt;&gt;"",F102,VLOOKUP(C102,'Parts Inventory'!$A$6:$L$505,12,FALSE)),""))</f>
        <v/>
      </c>
      <c r="H102" s="23" t="n"/>
      <c r="I102" s="50" t="n"/>
      <c r="J102" s="23" t="n"/>
      <c r="K102" s="23" t="n"/>
      <c r="L102" s="46">
        <f>IF(OR(C102="",D102="",E102=""),"",IFERROR(IF(OR(D102="Receipt",D102="Return to Stock",D102="Adjustment Increase"),E102,-E102),""))</f>
        <v/>
      </c>
      <c r="M102" s="47">
        <f>IF(L102="","",IFERROR(L102*G102,0))</f>
        <v/>
      </c>
      <c r="N102" s="19">
        <f>IF(COUNTA(A102:F102)+COUNTA(H102:K102)=0,"",IF(A102="","Missing Date",IF(B102="","Missing Transaction ID",IF(COUNTIF($B$6:$B$505,B102)&gt;1,"Duplicate Transaction ID",IF(C102="","Missing Part ID",IF(COUNTIF('Parts Inventory'!$A$6:$A$505,C102)=0,"Unknown Part ID",IF(COUNTIF('Settings'!$I$4:$I$8,D102)=0,"Invalid Transaction Type",IF(E102="","Missing Quantity",IF(E102&lt;=0,"Quantity Must Be Positive",IF(G102="","Missing Unit Cost","OK"))))))))))</f>
        <v/>
      </c>
    </row>
    <row r="103">
      <c r="A103" s="49" t="n"/>
      <c r="B103" s="23" t="n"/>
      <c r="C103" s="23" t="n"/>
      <c r="D103" s="23" t="n"/>
      <c r="E103" s="45" t="n"/>
      <c r="F103" s="44" t="n"/>
      <c r="G103" s="47">
        <f>IF(C103="","",IFERROR(IF(F103&lt;&gt;"",F103,VLOOKUP(C103,'Parts Inventory'!$A$6:$L$505,12,FALSE)),""))</f>
        <v/>
      </c>
      <c r="H103" s="23" t="n"/>
      <c r="I103" s="50" t="n"/>
      <c r="J103" s="23" t="n"/>
      <c r="K103" s="23" t="n"/>
      <c r="L103" s="46">
        <f>IF(OR(C103="",D103="",E103=""),"",IFERROR(IF(OR(D103="Receipt",D103="Return to Stock",D103="Adjustment Increase"),E103,-E103),""))</f>
        <v/>
      </c>
      <c r="M103" s="47">
        <f>IF(L103="","",IFERROR(L103*G103,0))</f>
        <v/>
      </c>
      <c r="N103" s="19">
        <f>IF(COUNTA(A103:F103)+COUNTA(H103:K103)=0,"",IF(A103="","Missing Date",IF(B103="","Missing Transaction ID",IF(COUNTIF($B$6:$B$505,B103)&gt;1,"Duplicate Transaction ID",IF(C103="","Missing Part ID",IF(COUNTIF('Parts Inventory'!$A$6:$A$505,C103)=0,"Unknown Part ID",IF(COUNTIF('Settings'!$I$4:$I$8,D103)=0,"Invalid Transaction Type",IF(E103="","Missing Quantity",IF(E103&lt;=0,"Quantity Must Be Positive",IF(G103="","Missing Unit Cost","OK"))))))))))</f>
        <v/>
      </c>
    </row>
    <row r="104">
      <c r="A104" s="49" t="n"/>
      <c r="B104" s="23" t="n"/>
      <c r="C104" s="23" t="n"/>
      <c r="D104" s="23" t="n"/>
      <c r="E104" s="45" t="n"/>
      <c r="F104" s="44" t="n"/>
      <c r="G104" s="47">
        <f>IF(C104="","",IFERROR(IF(F104&lt;&gt;"",F104,VLOOKUP(C104,'Parts Inventory'!$A$6:$L$505,12,FALSE)),""))</f>
        <v/>
      </c>
      <c r="H104" s="23" t="n"/>
      <c r="I104" s="50" t="n"/>
      <c r="J104" s="23" t="n"/>
      <c r="K104" s="23" t="n"/>
      <c r="L104" s="46">
        <f>IF(OR(C104="",D104="",E104=""),"",IFERROR(IF(OR(D104="Receipt",D104="Return to Stock",D104="Adjustment Increase"),E104,-E104),""))</f>
        <v/>
      </c>
      <c r="M104" s="47">
        <f>IF(L104="","",IFERROR(L104*G104,0))</f>
        <v/>
      </c>
      <c r="N104" s="19">
        <f>IF(COUNTA(A104:F104)+COUNTA(H104:K104)=0,"",IF(A104="","Missing Date",IF(B104="","Missing Transaction ID",IF(COUNTIF($B$6:$B$505,B104)&gt;1,"Duplicate Transaction ID",IF(C104="","Missing Part ID",IF(COUNTIF('Parts Inventory'!$A$6:$A$505,C104)=0,"Unknown Part ID",IF(COUNTIF('Settings'!$I$4:$I$8,D104)=0,"Invalid Transaction Type",IF(E104="","Missing Quantity",IF(E104&lt;=0,"Quantity Must Be Positive",IF(G104="","Missing Unit Cost","OK"))))))))))</f>
        <v/>
      </c>
    </row>
    <row r="105">
      <c r="A105" s="49" t="n"/>
      <c r="B105" s="23" t="n"/>
      <c r="C105" s="23" t="n"/>
      <c r="D105" s="23" t="n"/>
      <c r="E105" s="45" t="n"/>
      <c r="F105" s="44" t="n"/>
      <c r="G105" s="47">
        <f>IF(C105="","",IFERROR(IF(F105&lt;&gt;"",F105,VLOOKUP(C105,'Parts Inventory'!$A$6:$L$505,12,FALSE)),""))</f>
        <v/>
      </c>
      <c r="H105" s="23" t="n"/>
      <c r="I105" s="50" t="n"/>
      <c r="J105" s="23" t="n"/>
      <c r="K105" s="23" t="n"/>
      <c r="L105" s="46">
        <f>IF(OR(C105="",D105="",E105=""),"",IFERROR(IF(OR(D105="Receipt",D105="Return to Stock",D105="Adjustment Increase"),E105,-E105),""))</f>
        <v/>
      </c>
      <c r="M105" s="47">
        <f>IF(L105="","",IFERROR(L105*G105,0))</f>
        <v/>
      </c>
      <c r="N105" s="19">
        <f>IF(COUNTA(A105:F105)+COUNTA(H105:K105)=0,"",IF(A105="","Missing Date",IF(B105="","Missing Transaction ID",IF(COUNTIF($B$6:$B$505,B105)&gt;1,"Duplicate Transaction ID",IF(C105="","Missing Part ID",IF(COUNTIF('Parts Inventory'!$A$6:$A$505,C105)=0,"Unknown Part ID",IF(COUNTIF('Settings'!$I$4:$I$8,D105)=0,"Invalid Transaction Type",IF(E105="","Missing Quantity",IF(E105&lt;=0,"Quantity Must Be Positive",IF(G105="","Missing Unit Cost","OK"))))))))))</f>
        <v/>
      </c>
    </row>
    <row r="106">
      <c r="A106" s="49" t="n"/>
      <c r="B106" s="23" t="n"/>
      <c r="C106" s="23" t="n"/>
      <c r="D106" s="23" t="n"/>
      <c r="E106" s="45" t="n"/>
      <c r="F106" s="44" t="n"/>
      <c r="G106" s="47">
        <f>IF(C106="","",IFERROR(IF(F106&lt;&gt;"",F106,VLOOKUP(C106,'Parts Inventory'!$A$6:$L$505,12,FALSE)),""))</f>
        <v/>
      </c>
      <c r="H106" s="23" t="n"/>
      <c r="I106" s="50" t="n"/>
      <c r="J106" s="23" t="n"/>
      <c r="K106" s="23" t="n"/>
      <c r="L106" s="46">
        <f>IF(OR(C106="",D106="",E106=""),"",IFERROR(IF(OR(D106="Receipt",D106="Return to Stock",D106="Adjustment Increase"),E106,-E106),""))</f>
        <v/>
      </c>
      <c r="M106" s="47">
        <f>IF(L106="","",IFERROR(L106*G106,0))</f>
        <v/>
      </c>
      <c r="N106" s="19">
        <f>IF(COUNTA(A106:F106)+COUNTA(H106:K106)=0,"",IF(A106="","Missing Date",IF(B106="","Missing Transaction ID",IF(COUNTIF($B$6:$B$505,B106)&gt;1,"Duplicate Transaction ID",IF(C106="","Missing Part ID",IF(COUNTIF('Parts Inventory'!$A$6:$A$505,C106)=0,"Unknown Part ID",IF(COUNTIF('Settings'!$I$4:$I$8,D106)=0,"Invalid Transaction Type",IF(E106="","Missing Quantity",IF(E106&lt;=0,"Quantity Must Be Positive",IF(G106="","Missing Unit Cost","OK"))))))))))</f>
        <v/>
      </c>
    </row>
    <row r="107">
      <c r="A107" s="49" t="n"/>
      <c r="B107" s="23" t="n"/>
      <c r="C107" s="23" t="n"/>
      <c r="D107" s="23" t="n"/>
      <c r="E107" s="45" t="n"/>
      <c r="F107" s="44" t="n"/>
      <c r="G107" s="47">
        <f>IF(C107="","",IFERROR(IF(F107&lt;&gt;"",F107,VLOOKUP(C107,'Parts Inventory'!$A$6:$L$505,12,FALSE)),""))</f>
        <v/>
      </c>
      <c r="H107" s="23" t="n"/>
      <c r="I107" s="50" t="n"/>
      <c r="J107" s="23" t="n"/>
      <c r="K107" s="23" t="n"/>
      <c r="L107" s="46">
        <f>IF(OR(C107="",D107="",E107=""),"",IFERROR(IF(OR(D107="Receipt",D107="Return to Stock",D107="Adjustment Increase"),E107,-E107),""))</f>
        <v/>
      </c>
      <c r="M107" s="47">
        <f>IF(L107="","",IFERROR(L107*G107,0))</f>
        <v/>
      </c>
      <c r="N107" s="19">
        <f>IF(COUNTA(A107:F107)+COUNTA(H107:K107)=0,"",IF(A107="","Missing Date",IF(B107="","Missing Transaction ID",IF(COUNTIF($B$6:$B$505,B107)&gt;1,"Duplicate Transaction ID",IF(C107="","Missing Part ID",IF(COUNTIF('Parts Inventory'!$A$6:$A$505,C107)=0,"Unknown Part ID",IF(COUNTIF('Settings'!$I$4:$I$8,D107)=0,"Invalid Transaction Type",IF(E107="","Missing Quantity",IF(E107&lt;=0,"Quantity Must Be Positive",IF(G107="","Missing Unit Cost","OK"))))))))))</f>
        <v/>
      </c>
    </row>
    <row r="108">
      <c r="A108" s="49" t="n"/>
      <c r="B108" s="23" t="n"/>
      <c r="C108" s="23" t="n"/>
      <c r="D108" s="23" t="n"/>
      <c r="E108" s="45" t="n"/>
      <c r="F108" s="44" t="n"/>
      <c r="G108" s="47">
        <f>IF(C108="","",IFERROR(IF(F108&lt;&gt;"",F108,VLOOKUP(C108,'Parts Inventory'!$A$6:$L$505,12,FALSE)),""))</f>
        <v/>
      </c>
      <c r="H108" s="23" t="n"/>
      <c r="I108" s="50" t="n"/>
      <c r="J108" s="23" t="n"/>
      <c r="K108" s="23" t="n"/>
      <c r="L108" s="46">
        <f>IF(OR(C108="",D108="",E108=""),"",IFERROR(IF(OR(D108="Receipt",D108="Return to Stock",D108="Adjustment Increase"),E108,-E108),""))</f>
        <v/>
      </c>
      <c r="M108" s="47">
        <f>IF(L108="","",IFERROR(L108*G108,0))</f>
        <v/>
      </c>
      <c r="N108" s="19">
        <f>IF(COUNTA(A108:F108)+COUNTA(H108:K108)=0,"",IF(A108="","Missing Date",IF(B108="","Missing Transaction ID",IF(COUNTIF($B$6:$B$505,B108)&gt;1,"Duplicate Transaction ID",IF(C108="","Missing Part ID",IF(COUNTIF('Parts Inventory'!$A$6:$A$505,C108)=0,"Unknown Part ID",IF(COUNTIF('Settings'!$I$4:$I$8,D108)=0,"Invalid Transaction Type",IF(E108="","Missing Quantity",IF(E108&lt;=0,"Quantity Must Be Positive",IF(G108="","Missing Unit Cost","OK"))))))))))</f>
        <v/>
      </c>
    </row>
    <row r="109">
      <c r="A109" s="49" t="n"/>
      <c r="B109" s="23" t="n"/>
      <c r="C109" s="23" t="n"/>
      <c r="D109" s="23" t="n"/>
      <c r="E109" s="45" t="n"/>
      <c r="F109" s="44" t="n"/>
      <c r="G109" s="47">
        <f>IF(C109="","",IFERROR(IF(F109&lt;&gt;"",F109,VLOOKUP(C109,'Parts Inventory'!$A$6:$L$505,12,FALSE)),""))</f>
        <v/>
      </c>
      <c r="H109" s="23" t="n"/>
      <c r="I109" s="50" t="n"/>
      <c r="J109" s="23" t="n"/>
      <c r="K109" s="23" t="n"/>
      <c r="L109" s="46">
        <f>IF(OR(C109="",D109="",E109=""),"",IFERROR(IF(OR(D109="Receipt",D109="Return to Stock",D109="Adjustment Increase"),E109,-E109),""))</f>
        <v/>
      </c>
      <c r="M109" s="47">
        <f>IF(L109="","",IFERROR(L109*G109,0))</f>
        <v/>
      </c>
      <c r="N109" s="19">
        <f>IF(COUNTA(A109:F109)+COUNTA(H109:K109)=0,"",IF(A109="","Missing Date",IF(B109="","Missing Transaction ID",IF(COUNTIF($B$6:$B$505,B109)&gt;1,"Duplicate Transaction ID",IF(C109="","Missing Part ID",IF(COUNTIF('Parts Inventory'!$A$6:$A$505,C109)=0,"Unknown Part ID",IF(COUNTIF('Settings'!$I$4:$I$8,D109)=0,"Invalid Transaction Type",IF(E109="","Missing Quantity",IF(E109&lt;=0,"Quantity Must Be Positive",IF(G109="","Missing Unit Cost","OK"))))))))))</f>
        <v/>
      </c>
    </row>
    <row r="110">
      <c r="A110" s="49" t="n"/>
      <c r="B110" s="23" t="n"/>
      <c r="C110" s="23" t="n"/>
      <c r="D110" s="23" t="n"/>
      <c r="E110" s="45" t="n"/>
      <c r="F110" s="44" t="n"/>
      <c r="G110" s="47">
        <f>IF(C110="","",IFERROR(IF(F110&lt;&gt;"",F110,VLOOKUP(C110,'Parts Inventory'!$A$6:$L$505,12,FALSE)),""))</f>
        <v/>
      </c>
      <c r="H110" s="23" t="n"/>
      <c r="I110" s="50" t="n"/>
      <c r="J110" s="23" t="n"/>
      <c r="K110" s="23" t="n"/>
      <c r="L110" s="46">
        <f>IF(OR(C110="",D110="",E110=""),"",IFERROR(IF(OR(D110="Receipt",D110="Return to Stock",D110="Adjustment Increase"),E110,-E110),""))</f>
        <v/>
      </c>
      <c r="M110" s="47">
        <f>IF(L110="","",IFERROR(L110*G110,0))</f>
        <v/>
      </c>
      <c r="N110" s="19">
        <f>IF(COUNTA(A110:F110)+COUNTA(H110:K110)=0,"",IF(A110="","Missing Date",IF(B110="","Missing Transaction ID",IF(COUNTIF($B$6:$B$505,B110)&gt;1,"Duplicate Transaction ID",IF(C110="","Missing Part ID",IF(COUNTIF('Parts Inventory'!$A$6:$A$505,C110)=0,"Unknown Part ID",IF(COUNTIF('Settings'!$I$4:$I$8,D110)=0,"Invalid Transaction Type",IF(E110="","Missing Quantity",IF(E110&lt;=0,"Quantity Must Be Positive",IF(G110="","Missing Unit Cost","OK"))))))))))</f>
        <v/>
      </c>
    </row>
    <row r="111">
      <c r="A111" s="49" t="n"/>
      <c r="B111" s="23" t="n"/>
      <c r="C111" s="23" t="n"/>
      <c r="D111" s="23" t="n"/>
      <c r="E111" s="45" t="n"/>
      <c r="F111" s="44" t="n"/>
      <c r="G111" s="47">
        <f>IF(C111="","",IFERROR(IF(F111&lt;&gt;"",F111,VLOOKUP(C111,'Parts Inventory'!$A$6:$L$505,12,FALSE)),""))</f>
        <v/>
      </c>
      <c r="H111" s="23" t="n"/>
      <c r="I111" s="50" t="n"/>
      <c r="J111" s="23" t="n"/>
      <c r="K111" s="23" t="n"/>
      <c r="L111" s="46">
        <f>IF(OR(C111="",D111="",E111=""),"",IFERROR(IF(OR(D111="Receipt",D111="Return to Stock",D111="Adjustment Increase"),E111,-E111),""))</f>
        <v/>
      </c>
      <c r="M111" s="47">
        <f>IF(L111="","",IFERROR(L111*G111,0))</f>
        <v/>
      </c>
      <c r="N111" s="19">
        <f>IF(COUNTA(A111:F111)+COUNTA(H111:K111)=0,"",IF(A111="","Missing Date",IF(B111="","Missing Transaction ID",IF(COUNTIF($B$6:$B$505,B111)&gt;1,"Duplicate Transaction ID",IF(C111="","Missing Part ID",IF(COUNTIF('Parts Inventory'!$A$6:$A$505,C111)=0,"Unknown Part ID",IF(COUNTIF('Settings'!$I$4:$I$8,D111)=0,"Invalid Transaction Type",IF(E111="","Missing Quantity",IF(E111&lt;=0,"Quantity Must Be Positive",IF(G111="","Missing Unit Cost","OK"))))))))))</f>
        <v/>
      </c>
    </row>
    <row r="112">
      <c r="A112" s="49" t="n"/>
      <c r="B112" s="23" t="n"/>
      <c r="C112" s="23" t="n"/>
      <c r="D112" s="23" t="n"/>
      <c r="E112" s="45" t="n"/>
      <c r="F112" s="44" t="n"/>
      <c r="G112" s="47">
        <f>IF(C112="","",IFERROR(IF(F112&lt;&gt;"",F112,VLOOKUP(C112,'Parts Inventory'!$A$6:$L$505,12,FALSE)),""))</f>
        <v/>
      </c>
      <c r="H112" s="23" t="n"/>
      <c r="I112" s="50" t="n"/>
      <c r="J112" s="23" t="n"/>
      <c r="K112" s="23" t="n"/>
      <c r="L112" s="46">
        <f>IF(OR(C112="",D112="",E112=""),"",IFERROR(IF(OR(D112="Receipt",D112="Return to Stock",D112="Adjustment Increase"),E112,-E112),""))</f>
        <v/>
      </c>
      <c r="M112" s="47">
        <f>IF(L112="","",IFERROR(L112*G112,0))</f>
        <v/>
      </c>
      <c r="N112" s="19">
        <f>IF(COUNTA(A112:F112)+COUNTA(H112:K112)=0,"",IF(A112="","Missing Date",IF(B112="","Missing Transaction ID",IF(COUNTIF($B$6:$B$505,B112)&gt;1,"Duplicate Transaction ID",IF(C112="","Missing Part ID",IF(COUNTIF('Parts Inventory'!$A$6:$A$505,C112)=0,"Unknown Part ID",IF(COUNTIF('Settings'!$I$4:$I$8,D112)=0,"Invalid Transaction Type",IF(E112="","Missing Quantity",IF(E112&lt;=0,"Quantity Must Be Positive",IF(G112="","Missing Unit Cost","OK"))))))))))</f>
        <v/>
      </c>
    </row>
    <row r="113">
      <c r="A113" s="49" t="n"/>
      <c r="B113" s="23" t="n"/>
      <c r="C113" s="23" t="n"/>
      <c r="D113" s="23" t="n"/>
      <c r="E113" s="45" t="n"/>
      <c r="F113" s="44" t="n"/>
      <c r="G113" s="47">
        <f>IF(C113="","",IFERROR(IF(F113&lt;&gt;"",F113,VLOOKUP(C113,'Parts Inventory'!$A$6:$L$505,12,FALSE)),""))</f>
        <v/>
      </c>
      <c r="H113" s="23" t="n"/>
      <c r="I113" s="50" t="n"/>
      <c r="J113" s="23" t="n"/>
      <c r="K113" s="23" t="n"/>
      <c r="L113" s="46">
        <f>IF(OR(C113="",D113="",E113=""),"",IFERROR(IF(OR(D113="Receipt",D113="Return to Stock",D113="Adjustment Increase"),E113,-E113),""))</f>
        <v/>
      </c>
      <c r="M113" s="47">
        <f>IF(L113="","",IFERROR(L113*G113,0))</f>
        <v/>
      </c>
      <c r="N113" s="19">
        <f>IF(COUNTA(A113:F113)+COUNTA(H113:K113)=0,"",IF(A113="","Missing Date",IF(B113="","Missing Transaction ID",IF(COUNTIF($B$6:$B$505,B113)&gt;1,"Duplicate Transaction ID",IF(C113="","Missing Part ID",IF(COUNTIF('Parts Inventory'!$A$6:$A$505,C113)=0,"Unknown Part ID",IF(COUNTIF('Settings'!$I$4:$I$8,D113)=0,"Invalid Transaction Type",IF(E113="","Missing Quantity",IF(E113&lt;=0,"Quantity Must Be Positive",IF(G113="","Missing Unit Cost","OK"))))))))))</f>
        <v/>
      </c>
    </row>
    <row r="114">
      <c r="A114" s="49" t="n"/>
      <c r="B114" s="23" t="n"/>
      <c r="C114" s="23" t="n"/>
      <c r="D114" s="23" t="n"/>
      <c r="E114" s="45" t="n"/>
      <c r="F114" s="44" t="n"/>
      <c r="G114" s="47">
        <f>IF(C114="","",IFERROR(IF(F114&lt;&gt;"",F114,VLOOKUP(C114,'Parts Inventory'!$A$6:$L$505,12,FALSE)),""))</f>
        <v/>
      </c>
      <c r="H114" s="23" t="n"/>
      <c r="I114" s="50" t="n"/>
      <c r="J114" s="23" t="n"/>
      <c r="K114" s="23" t="n"/>
      <c r="L114" s="46">
        <f>IF(OR(C114="",D114="",E114=""),"",IFERROR(IF(OR(D114="Receipt",D114="Return to Stock",D114="Adjustment Increase"),E114,-E114),""))</f>
        <v/>
      </c>
      <c r="M114" s="47">
        <f>IF(L114="","",IFERROR(L114*G114,0))</f>
        <v/>
      </c>
      <c r="N114" s="19">
        <f>IF(COUNTA(A114:F114)+COUNTA(H114:K114)=0,"",IF(A114="","Missing Date",IF(B114="","Missing Transaction ID",IF(COUNTIF($B$6:$B$505,B114)&gt;1,"Duplicate Transaction ID",IF(C114="","Missing Part ID",IF(COUNTIF('Parts Inventory'!$A$6:$A$505,C114)=0,"Unknown Part ID",IF(COUNTIF('Settings'!$I$4:$I$8,D114)=0,"Invalid Transaction Type",IF(E114="","Missing Quantity",IF(E114&lt;=0,"Quantity Must Be Positive",IF(G114="","Missing Unit Cost","OK"))))))))))</f>
        <v/>
      </c>
    </row>
    <row r="115">
      <c r="A115" s="49" t="n"/>
      <c r="B115" s="23" t="n"/>
      <c r="C115" s="23" t="n"/>
      <c r="D115" s="23" t="n"/>
      <c r="E115" s="45" t="n"/>
      <c r="F115" s="44" t="n"/>
      <c r="G115" s="47">
        <f>IF(C115="","",IFERROR(IF(F115&lt;&gt;"",F115,VLOOKUP(C115,'Parts Inventory'!$A$6:$L$505,12,FALSE)),""))</f>
        <v/>
      </c>
      <c r="H115" s="23" t="n"/>
      <c r="I115" s="50" t="n"/>
      <c r="J115" s="23" t="n"/>
      <c r="K115" s="23" t="n"/>
      <c r="L115" s="46">
        <f>IF(OR(C115="",D115="",E115=""),"",IFERROR(IF(OR(D115="Receipt",D115="Return to Stock",D115="Adjustment Increase"),E115,-E115),""))</f>
        <v/>
      </c>
      <c r="M115" s="47">
        <f>IF(L115="","",IFERROR(L115*G115,0))</f>
        <v/>
      </c>
      <c r="N115" s="19">
        <f>IF(COUNTA(A115:F115)+COUNTA(H115:K115)=0,"",IF(A115="","Missing Date",IF(B115="","Missing Transaction ID",IF(COUNTIF($B$6:$B$505,B115)&gt;1,"Duplicate Transaction ID",IF(C115="","Missing Part ID",IF(COUNTIF('Parts Inventory'!$A$6:$A$505,C115)=0,"Unknown Part ID",IF(COUNTIF('Settings'!$I$4:$I$8,D115)=0,"Invalid Transaction Type",IF(E115="","Missing Quantity",IF(E115&lt;=0,"Quantity Must Be Positive",IF(G115="","Missing Unit Cost","OK"))))))))))</f>
        <v/>
      </c>
    </row>
    <row r="116">
      <c r="A116" s="49" t="n"/>
      <c r="B116" s="23" t="n"/>
      <c r="C116" s="23" t="n"/>
      <c r="D116" s="23" t="n"/>
      <c r="E116" s="45" t="n"/>
      <c r="F116" s="44" t="n"/>
      <c r="G116" s="47">
        <f>IF(C116="","",IFERROR(IF(F116&lt;&gt;"",F116,VLOOKUP(C116,'Parts Inventory'!$A$6:$L$505,12,FALSE)),""))</f>
        <v/>
      </c>
      <c r="H116" s="23" t="n"/>
      <c r="I116" s="50" t="n"/>
      <c r="J116" s="23" t="n"/>
      <c r="K116" s="23" t="n"/>
      <c r="L116" s="46">
        <f>IF(OR(C116="",D116="",E116=""),"",IFERROR(IF(OR(D116="Receipt",D116="Return to Stock",D116="Adjustment Increase"),E116,-E116),""))</f>
        <v/>
      </c>
      <c r="M116" s="47">
        <f>IF(L116="","",IFERROR(L116*G116,0))</f>
        <v/>
      </c>
      <c r="N116" s="19">
        <f>IF(COUNTA(A116:F116)+COUNTA(H116:K116)=0,"",IF(A116="","Missing Date",IF(B116="","Missing Transaction ID",IF(COUNTIF($B$6:$B$505,B116)&gt;1,"Duplicate Transaction ID",IF(C116="","Missing Part ID",IF(COUNTIF('Parts Inventory'!$A$6:$A$505,C116)=0,"Unknown Part ID",IF(COUNTIF('Settings'!$I$4:$I$8,D116)=0,"Invalid Transaction Type",IF(E116="","Missing Quantity",IF(E116&lt;=0,"Quantity Must Be Positive",IF(G116="","Missing Unit Cost","OK"))))))))))</f>
        <v/>
      </c>
    </row>
    <row r="117">
      <c r="A117" s="49" t="n"/>
      <c r="B117" s="23" t="n"/>
      <c r="C117" s="23" t="n"/>
      <c r="D117" s="23" t="n"/>
      <c r="E117" s="45" t="n"/>
      <c r="F117" s="44" t="n"/>
      <c r="G117" s="47">
        <f>IF(C117="","",IFERROR(IF(F117&lt;&gt;"",F117,VLOOKUP(C117,'Parts Inventory'!$A$6:$L$505,12,FALSE)),""))</f>
        <v/>
      </c>
      <c r="H117" s="23" t="n"/>
      <c r="I117" s="50" t="n"/>
      <c r="J117" s="23" t="n"/>
      <c r="K117" s="23" t="n"/>
      <c r="L117" s="46">
        <f>IF(OR(C117="",D117="",E117=""),"",IFERROR(IF(OR(D117="Receipt",D117="Return to Stock",D117="Adjustment Increase"),E117,-E117),""))</f>
        <v/>
      </c>
      <c r="M117" s="47">
        <f>IF(L117="","",IFERROR(L117*G117,0))</f>
        <v/>
      </c>
      <c r="N117" s="19">
        <f>IF(COUNTA(A117:F117)+COUNTA(H117:K117)=0,"",IF(A117="","Missing Date",IF(B117="","Missing Transaction ID",IF(COUNTIF($B$6:$B$505,B117)&gt;1,"Duplicate Transaction ID",IF(C117="","Missing Part ID",IF(COUNTIF('Parts Inventory'!$A$6:$A$505,C117)=0,"Unknown Part ID",IF(COUNTIF('Settings'!$I$4:$I$8,D117)=0,"Invalid Transaction Type",IF(E117="","Missing Quantity",IF(E117&lt;=0,"Quantity Must Be Positive",IF(G117="","Missing Unit Cost","OK"))))))))))</f>
        <v/>
      </c>
    </row>
    <row r="118">
      <c r="A118" s="49" t="n"/>
      <c r="B118" s="23" t="n"/>
      <c r="C118" s="23" t="n"/>
      <c r="D118" s="23" t="n"/>
      <c r="E118" s="45" t="n"/>
      <c r="F118" s="44" t="n"/>
      <c r="G118" s="47">
        <f>IF(C118="","",IFERROR(IF(F118&lt;&gt;"",F118,VLOOKUP(C118,'Parts Inventory'!$A$6:$L$505,12,FALSE)),""))</f>
        <v/>
      </c>
      <c r="H118" s="23" t="n"/>
      <c r="I118" s="50" t="n"/>
      <c r="J118" s="23" t="n"/>
      <c r="K118" s="23" t="n"/>
      <c r="L118" s="46">
        <f>IF(OR(C118="",D118="",E118=""),"",IFERROR(IF(OR(D118="Receipt",D118="Return to Stock",D118="Adjustment Increase"),E118,-E118),""))</f>
        <v/>
      </c>
      <c r="M118" s="47">
        <f>IF(L118="","",IFERROR(L118*G118,0))</f>
        <v/>
      </c>
      <c r="N118" s="19">
        <f>IF(COUNTA(A118:F118)+COUNTA(H118:K118)=0,"",IF(A118="","Missing Date",IF(B118="","Missing Transaction ID",IF(COUNTIF($B$6:$B$505,B118)&gt;1,"Duplicate Transaction ID",IF(C118="","Missing Part ID",IF(COUNTIF('Parts Inventory'!$A$6:$A$505,C118)=0,"Unknown Part ID",IF(COUNTIF('Settings'!$I$4:$I$8,D118)=0,"Invalid Transaction Type",IF(E118="","Missing Quantity",IF(E118&lt;=0,"Quantity Must Be Positive",IF(G118="","Missing Unit Cost","OK"))))))))))</f>
        <v/>
      </c>
    </row>
    <row r="119">
      <c r="A119" s="49" t="n"/>
      <c r="B119" s="23" t="n"/>
      <c r="C119" s="23" t="n"/>
      <c r="D119" s="23" t="n"/>
      <c r="E119" s="45" t="n"/>
      <c r="F119" s="44" t="n"/>
      <c r="G119" s="47">
        <f>IF(C119="","",IFERROR(IF(F119&lt;&gt;"",F119,VLOOKUP(C119,'Parts Inventory'!$A$6:$L$505,12,FALSE)),""))</f>
        <v/>
      </c>
      <c r="H119" s="23" t="n"/>
      <c r="I119" s="50" t="n"/>
      <c r="J119" s="23" t="n"/>
      <c r="K119" s="23" t="n"/>
      <c r="L119" s="46">
        <f>IF(OR(C119="",D119="",E119=""),"",IFERROR(IF(OR(D119="Receipt",D119="Return to Stock",D119="Adjustment Increase"),E119,-E119),""))</f>
        <v/>
      </c>
      <c r="M119" s="47">
        <f>IF(L119="","",IFERROR(L119*G119,0))</f>
        <v/>
      </c>
      <c r="N119" s="19">
        <f>IF(COUNTA(A119:F119)+COUNTA(H119:K119)=0,"",IF(A119="","Missing Date",IF(B119="","Missing Transaction ID",IF(COUNTIF($B$6:$B$505,B119)&gt;1,"Duplicate Transaction ID",IF(C119="","Missing Part ID",IF(COUNTIF('Parts Inventory'!$A$6:$A$505,C119)=0,"Unknown Part ID",IF(COUNTIF('Settings'!$I$4:$I$8,D119)=0,"Invalid Transaction Type",IF(E119="","Missing Quantity",IF(E119&lt;=0,"Quantity Must Be Positive",IF(G119="","Missing Unit Cost","OK"))))))))))</f>
        <v/>
      </c>
    </row>
    <row r="120">
      <c r="A120" s="49" t="n"/>
      <c r="B120" s="23" t="n"/>
      <c r="C120" s="23" t="n"/>
      <c r="D120" s="23" t="n"/>
      <c r="E120" s="45" t="n"/>
      <c r="F120" s="44" t="n"/>
      <c r="G120" s="47">
        <f>IF(C120="","",IFERROR(IF(F120&lt;&gt;"",F120,VLOOKUP(C120,'Parts Inventory'!$A$6:$L$505,12,FALSE)),""))</f>
        <v/>
      </c>
      <c r="H120" s="23" t="n"/>
      <c r="I120" s="50" t="n"/>
      <c r="J120" s="23" t="n"/>
      <c r="K120" s="23" t="n"/>
      <c r="L120" s="46">
        <f>IF(OR(C120="",D120="",E120=""),"",IFERROR(IF(OR(D120="Receipt",D120="Return to Stock",D120="Adjustment Increase"),E120,-E120),""))</f>
        <v/>
      </c>
      <c r="M120" s="47">
        <f>IF(L120="","",IFERROR(L120*G120,0))</f>
        <v/>
      </c>
      <c r="N120" s="19">
        <f>IF(COUNTA(A120:F120)+COUNTA(H120:K120)=0,"",IF(A120="","Missing Date",IF(B120="","Missing Transaction ID",IF(COUNTIF($B$6:$B$505,B120)&gt;1,"Duplicate Transaction ID",IF(C120="","Missing Part ID",IF(COUNTIF('Parts Inventory'!$A$6:$A$505,C120)=0,"Unknown Part ID",IF(COUNTIF('Settings'!$I$4:$I$8,D120)=0,"Invalid Transaction Type",IF(E120="","Missing Quantity",IF(E120&lt;=0,"Quantity Must Be Positive",IF(G120="","Missing Unit Cost","OK"))))))))))</f>
        <v/>
      </c>
    </row>
    <row r="121">
      <c r="A121" s="49" t="n"/>
      <c r="B121" s="23" t="n"/>
      <c r="C121" s="23" t="n"/>
      <c r="D121" s="23" t="n"/>
      <c r="E121" s="45" t="n"/>
      <c r="F121" s="44" t="n"/>
      <c r="G121" s="47">
        <f>IF(C121="","",IFERROR(IF(F121&lt;&gt;"",F121,VLOOKUP(C121,'Parts Inventory'!$A$6:$L$505,12,FALSE)),""))</f>
        <v/>
      </c>
      <c r="H121" s="23" t="n"/>
      <c r="I121" s="50" t="n"/>
      <c r="J121" s="23" t="n"/>
      <c r="K121" s="23" t="n"/>
      <c r="L121" s="46">
        <f>IF(OR(C121="",D121="",E121=""),"",IFERROR(IF(OR(D121="Receipt",D121="Return to Stock",D121="Adjustment Increase"),E121,-E121),""))</f>
        <v/>
      </c>
      <c r="M121" s="47">
        <f>IF(L121="","",IFERROR(L121*G121,0))</f>
        <v/>
      </c>
      <c r="N121" s="19">
        <f>IF(COUNTA(A121:F121)+COUNTA(H121:K121)=0,"",IF(A121="","Missing Date",IF(B121="","Missing Transaction ID",IF(COUNTIF($B$6:$B$505,B121)&gt;1,"Duplicate Transaction ID",IF(C121="","Missing Part ID",IF(COUNTIF('Parts Inventory'!$A$6:$A$505,C121)=0,"Unknown Part ID",IF(COUNTIF('Settings'!$I$4:$I$8,D121)=0,"Invalid Transaction Type",IF(E121="","Missing Quantity",IF(E121&lt;=0,"Quantity Must Be Positive",IF(G121="","Missing Unit Cost","OK"))))))))))</f>
        <v/>
      </c>
    </row>
    <row r="122">
      <c r="A122" s="49" t="n"/>
      <c r="B122" s="23" t="n"/>
      <c r="C122" s="23" t="n"/>
      <c r="D122" s="23" t="n"/>
      <c r="E122" s="45" t="n"/>
      <c r="F122" s="44" t="n"/>
      <c r="G122" s="47">
        <f>IF(C122="","",IFERROR(IF(F122&lt;&gt;"",F122,VLOOKUP(C122,'Parts Inventory'!$A$6:$L$505,12,FALSE)),""))</f>
        <v/>
      </c>
      <c r="H122" s="23" t="n"/>
      <c r="I122" s="50" t="n"/>
      <c r="J122" s="23" t="n"/>
      <c r="K122" s="23" t="n"/>
      <c r="L122" s="46">
        <f>IF(OR(C122="",D122="",E122=""),"",IFERROR(IF(OR(D122="Receipt",D122="Return to Stock",D122="Adjustment Increase"),E122,-E122),""))</f>
        <v/>
      </c>
      <c r="M122" s="47">
        <f>IF(L122="","",IFERROR(L122*G122,0))</f>
        <v/>
      </c>
      <c r="N122" s="19">
        <f>IF(COUNTA(A122:F122)+COUNTA(H122:K122)=0,"",IF(A122="","Missing Date",IF(B122="","Missing Transaction ID",IF(COUNTIF($B$6:$B$505,B122)&gt;1,"Duplicate Transaction ID",IF(C122="","Missing Part ID",IF(COUNTIF('Parts Inventory'!$A$6:$A$505,C122)=0,"Unknown Part ID",IF(COUNTIF('Settings'!$I$4:$I$8,D122)=0,"Invalid Transaction Type",IF(E122="","Missing Quantity",IF(E122&lt;=0,"Quantity Must Be Positive",IF(G122="","Missing Unit Cost","OK"))))))))))</f>
        <v/>
      </c>
    </row>
    <row r="123">
      <c r="A123" s="49" t="n"/>
      <c r="B123" s="23" t="n"/>
      <c r="C123" s="23" t="n"/>
      <c r="D123" s="23" t="n"/>
      <c r="E123" s="45" t="n"/>
      <c r="F123" s="44" t="n"/>
      <c r="G123" s="47">
        <f>IF(C123="","",IFERROR(IF(F123&lt;&gt;"",F123,VLOOKUP(C123,'Parts Inventory'!$A$6:$L$505,12,FALSE)),""))</f>
        <v/>
      </c>
      <c r="H123" s="23" t="n"/>
      <c r="I123" s="50" t="n"/>
      <c r="J123" s="23" t="n"/>
      <c r="K123" s="23" t="n"/>
      <c r="L123" s="46">
        <f>IF(OR(C123="",D123="",E123=""),"",IFERROR(IF(OR(D123="Receipt",D123="Return to Stock",D123="Adjustment Increase"),E123,-E123),""))</f>
        <v/>
      </c>
      <c r="M123" s="47">
        <f>IF(L123="","",IFERROR(L123*G123,0))</f>
        <v/>
      </c>
      <c r="N123" s="19">
        <f>IF(COUNTA(A123:F123)+COUNTA(H123:K123)=0,"",IF(A123="","Missing Date",IF(B123="","Missing Transaction ID",IF(COUNTIF($B$6:$B$505,B123)&gt;1,"Duplicate Transaction ID",IF(C123="","Missing Part ID",IF(COUNTIF('Parts Inventory'!$A$6:$A$505,C123)=0,"Unknown Part ID",IF(COUNTIF('Settings'!$I$4:$I$8,D123)=0,"Invalid Transaction Type",IF(E123="","Missing Quantity",IF(E123&lt;=0,"Quantity Must Be Positive",IF(G123="","Missing Unit Cost","OK"))))))))))</f>
        <v/>
      </c>
    </row>
    <row r="124">
      <c r="A124" s="49" t="n"/>
      <c r="B124" s="23" t="n"/>
      <c r="C124" s="23" t="n"/>
      <c r="D124" s="23" t="n"/>
      <c r="E124" s="45" t="n"/>
      <c r="F124" s="44" t="n"/>
      <c r="G124" s="47">
        <f>IF(C124="","",IFERROR(IF(F124&lt;&gt;"",F124,VLOOKUP(C124,'Parts Inventory'!$A$6:$L$505,12,FALSE)),""))</f>
        <v/>
      </c>
      <c r="H124" s="23" t="n"/>
      <c r="I124" s="50" t="n"/>
      <c r="J124" s="23" t="n"/>
      <c r="K124" s="23" t="n"/>
      <c r="L124" s="46">
        <f>IF(OR(C124="",D124="",E124=""),"",IFERROR(IF(OR(D124="Receipt",D124="Return to Stock",D124="Adjustment Increase"),E124,-E124),""))</f>
        <v/>
      </c>
      <c r="M124" s="47">
        <f>IF(L124="","",IFERROR(L124*G124,0))</f>
        <v/>
      </c>
      <c r="N124" s="19">
        <f>IF(COUNTA(A124:F124)+COUNTA(H124:K124)=0,"",IF(A124="","Missing Date",IF(B124="","Missing Transaction ID",IF(COUNTIF($B$6:$B$505,B124)&gt;1,"Duplicate Transaction ID",IF(C124="","Missing Part ID",IF(COUNTIF('Parts Inventory'!$A$6:$A$505,C124)=0,"Unknown Part ID",IF(COUNTIF('Settings'!$I$4:$I$8,D124)=0,"Invalid Transaction Type",IF(E124="","Missing Quantity",IF(E124&lt;=0,"Quantity Must Be Positive",IF(G124="","Missing Unit Cost","OK"))))))))))</f>
        <v/>
      </c>
    </row>
    <row r="125">
      <c r="A125" s="49" t="n"/>
      <c r="B125" s="23" t="n"/>
      <c r="C125" s="23" t="n"/>
      <c r="D125" s="23" t="n"/>
      <c r="E125" s="45" t="n"/>
      <c r="F125" s="44" t="n"/>
      <c r="G125" s="47">
        <f>IF(C125="","",IFERROR(IF(F125&lt;&gt;"",F125,VLOOKUP(C125,'Parts Inventory'!$A$6:$L$505,12,FALSE)),""))</f>
        <v/>
      </c>
      <c r="H125" s="23" t="n"/>
      <c r="I125" s="50" t="n"/>
      <c r="J125" s="23" t="n"/>
      <c r="K125" s="23" t="n"/>
      <c r="L125" s="46">
        <f>IF(OR(C125="",D125="",E125=""),"",IFERROR(IF(OR(D125="Receipt",D125="Return to Stock",D125="Adjustment Increase"),E125,-E125),""))</f>
        <v/>
      </c>
      <c r="M125" s="47">
        <f>IF(L125="","",IFERROR(L125*G125,0))</f>
        <v/>
      </c>
      <c r="N125" s="19">
        <f>IF(COUNTA(A125:F125)+COUNTA(H125:K125)=0,"",IF(A125="","Missing Date",IF(B125="","Missing Transaction ID",IF(COUNTIF($B$6:$B$505,B125)&gt;1,"Duplicate Transaction ID",IF(C125="","Missing Part ID",IF(COUNTIF('Parts Inventory'!$A$6:$A$505,C125)=0,"Unknown Part ID",IF(COUNTIF('Settings'!$I$4:$I$8,D125)=0,"Invalid Transaction Type",IF(E125="","Missing Quantity",IF(E125&lt;=0,"Quantity Must Be Positive",IF(G125="","Missing Unit Cost","OK"))))))))))</f>
        <v/>
      </c>
    </row>
    <row r="126">
      <c r="A126" s="49" t="n"/>
      <c r="B126" s="23" t="n"/>
      <c r="C126" s="23" t="n"/>
      <c r="D126" s="23" t="n"/>
      <c r="E126" s="45" t="n"/>
      <c r="F126" s="44" t="n"/>
      <c r="G126" s="47">
        <f>IF(C126="","",IFERROR(IF(F126&lt;&gt;"",F126,VLOOKUP(C126,'Parts Inventory'!$A$6:$L$505,12,FALSE)),""))</f>
        <v/>
      </c>
      <c r="H126" s="23" t="n"/>
      <c r="I126" s="50" t="n"/>
      <c r="J126" s="23" t="n"/>
      <c r="K126" s="23" t="n"/>
      <c r="L126" s="46">
        <f>IF(OR(C126="",D126="",E126=""),"",IFERROR(IF(OR(D126="Receipt",D126="Return to Stock",D126="Adjustment Increase"),E126,-E126),""))</f>
        <v/>
      </c>
      <c r="M126" s="47">
        <f>IF(L126="","",IFERROR(L126*G126,0))</f>
        <v/>
      </c>
      <c r="N126" s="19">
        <f>IF(COUNTA(A126:F126)+COUNTA(H126:K126)=0,"",IF(A126="","Missing Date",IF(B126="","Missing Transaction ID",IF(COUNTIF($B$6:$B$505,B126)&gt;1,"Duplicate Transaction ID",IF(C126="","Missing Part ID",IF(COUNTIF('Parts Inventory'!$A$6:$A$505,C126)=0,"Unknown Part ID",IF(COUNTIF('Settings'!$I$4:$I$8,D126)=0,"Invalid Transaction Type",IF(E126="","Missing Quantity",IF(E126&lt;=0,"Quantity Must Be Positive",IF(G126="","Missing Unit Cost","OK"))))))))))</f>
        <v/>
      </c>
    </row>
    <row r="127">
      <c r="A127" s="49" t="n"/>
      <c r="B127" s="23" t="n"/>
      <c r="C127" s="23" t="n"/>
      <c r="D127" s="23" t="n"/>
      <c r="E127" s="45" t="n"/>
      <c r="F127" s="44" t="n"/>
      <c r="G127" s="47">
        <f>IF(C127="","",IFERROR(IF(F127&lt;&gt;"",F127,VLOOKUP(C127,'Parts Inventory'!$A$6:$L$505,12,FALSE)),""))</f>
        <v/>
      </c>
      <c r="H127" s="23" t="n"/>
      <c r="I127" s="50" t="n"/>
      <c r="J127" s="23" t="n"/>
      <c r="K127" s="23" t="n"/>
      <c r="L127" s="46">
        <f>IF(OR(C127="",D127="",E127=""),"",IFERROR(IF(OR(D127="Receipt",D127="Return to Stock",D127="Adjustment Increase"),E127,-E127),""))</f>
        <v/>
      </c>
      <c r="M127" s="47">
        <f>IF(L127="","",IFERROR(L127*G127,0))</f>
        <v/>
      </c>
      <c r="N127" s="19">
        <f>IF(COUNTA(A127:F127)+COUNTA(H127:K127)=0,"",IF(A127="","Missing Date",IF(B127="","Missing Transaction ID",IF(COUNTIF($B$6:$B$505,B127)&gt;1,"Duplicate Transaction ID",IF(C127="","Missing Part ID",IF(COUNTIF('Parts Inventory'!$A$6:$A$505,C127)=0,"Unknown Part ID",IF(COUNTIF('Settings'!$I$4:$I$8,D127)=0,"Invalid Transaction Type",IF(E127="","Missing Quantity",IF(E127&lt;=0,"Quantity Must Be Positive",IF(G127="","Missing Unit Cost","OK"))))))))))</f>
        <v/>
      </c>
    </row>
    <row r="128">
      <c r="A128" s="49" t="n"/>
      <c r="B128" s="23" t="n"/>
      <c r="C128" s="23" t="n"/>
      <c r="D128" s="23" t="n"/>
      <c r="E128" s="45" t="n"/>
      <c r="F128" s="44" t="n"/>
      <c r="G128" s="47">
        <f>IF(C128="","",IFERROR(IF(F128&lt;&gt;"",F128,VLOOKUP(C128,'Parts Inventory'!$A$6:$L$505,12,FALSE)),""))</f>
        <v/>
      </c>
      <c r="H128" s="23" t="n"/>
      <c r="I128" s="50" t="n"/>
      <c r="J128" s="23" t="n"/>
      <c r="K128" s="23" t="n"/>
      <c r="L128" s="46">
        <f>IF(OR(C128="",D128="",E128=""),"",IFERROR(IF(OR(D128="Receipt",D128="Return to Stock",D128="Adjustment Increase"),E128,-E128),""))</f>
        <v/>
      </c>
      <c r="M128" s="47">
        <f>IF(L128="","",IFERROR(L128*G128,0))</f>
        <v/>
      </c>
      <c r="N128" s="19">
        <f>IF(COUNTA(A128:F128)+COUNTA(H128:K128)=0,"",IF(A128="","Missing Date",IF(B128="","Missing Transaction ID",IF(COUNTIF($B$6:$B$505,B128)&gt;1,"Duplicate Transaction ID",IF(C128="","Missing Part ID",IF(COUNTIF('Parts Inventory'!$A$6:$A$505,C128)=0,"Unknown Part ID",IF(COUNTIF('Settings'!$I$4:$I$8,D128)=0,"Invalid Transaction Type",IF(E128="","Missing Quantity",IF(E128&lt;=0,"Quantity Must Be Positive",IF(G128="","Missing Unit Cost","OK"))))))))))</f>
        <v/>
      </c>
    </row>
    <row r="129">
      <c r="A129" s="49" t="n"/>
      <c r="B129" s="23" t="n"/>
      <c r="C129" s="23" t="n"/>
      <c r="D129" s="23" t="n"/>
      <c r="E129" s="45" t="n"/>
      <c r="F129" s="44" t="n"/>
      <c r="G129" s="47">
        <f>IF(C129="","",IFERROR(IF(F129&lt;&gt;"",F129,VLOOKUP(C129,'Parts Inventory'!$A$6:$L$505,12,FALSE)),""))</f>
        <v/>
      </c>
      <c r="H129" s="23" t="n"/>
      <c r="I129" s="50" t="n"/>
      <c r="J129" s="23" t="n"/>
      <c r="K129" s="23" t="n"/>
      <c r="L129" s="46">
        <f>IF(OR(C129="",D129="",E129=""),"",IFERROR(IF(OR(D129="Receipt",D129="Return to Stock",D129="Adjustment Increase"),E129,-E129),""))</f>
        <v/>
      </c>
      <c r="M129" s="47">
        <f>IF(L129="","",IFERROR(L129*G129,0))</f>
        <v/>
      </c>
      <c r="N129" s="19">
        <f>IF(COUNTA(A129:F129)+COUNTA(H129:K129)=0,"",IF(A129="","Missing Date",IF(B129="","Missing Transaction ID",IF(COUNTIF($B$6:$B$505,B129)&gt;1,"Duplicate Transaction ID",IF(C129="","Missing Part ID",IF(COUNTIF('Parts Inventory'!$A$6:$A$505,C129)=0,"Unknown Part ID",IF(COUNTIF('Settings'!$I$4:$I$8,D129)=0,"Invalid Transaction Type",IF(E129="","Missing Quantity",IF(E129&lt;=0,"Quantity Must Be Positive",IF(G129="","Missing Unit Cost","OK"))))))))))</f>
        <v/>
      </c>
    </row>
    <row r="130">
      <c r="A130" s="49" t="n"/>
      <c r="B130" s="23" t="n"/>
      <c r="C130" s="23" t="n"/>
      <c r="D130" s="23" t="n"/>
      <c r="E130" s="45" t="n"/>
      <c r="F130" s="44" t="n"/>
      <c r="G130" s="47">
        <f>IF(C130="","",IFERROR(IF(F130&lt;&gt;"",F130,VLOOKUP(C130,'Parts Inventory'!$A$6:$L$505,12,FALSE)),""))</f>
        <v/>
      </c>
      <c r="H130" s="23" t="n"/>
      <c r="I130" s="50" t="n"/>
      <c r="J130" s="23" t="n"/>
      <c r="K130" s="23" t="n"/>
      <c r="L130" s="46">
        <f>IF(OR(C130="",D130="",E130=""),"",IFERROR(IF(OR(D130="Receipt",D130="Return to Stock",D130="Adjustment Increase"),E130,-E130),""))</f>
        <v/>
      </c>
      <c r="M130" s="47">
        <f>IF(L130="","",IFERROR(L130*G130,0))</f>
        <v/>
      </c>
      <c r="N130" s="19">
        <f>IF(COUNTA(A130:F130)+COUNTA(H130:K130)=0,"",IF(A130="","Missing Date",IF(B130="","Missing Transaction ID",IF(COUNTIF($B$6:$B$505,B130)&gt;1,"Duplicate Transaction ID",IF(C130="","Missing Part ID",IF(COUNTIF('Parts Inventory'!$A$6:$A$505,C130)=0,"Unknown Part ID",IF(COUNTIF('Settings'!$I$4:$I$8,D130)=0,"Invalid Transaction Type",IF(E130="","Missing Quantity",IF(E130&lt;=0,"Quantity Must Be Positive",IF(G130="","Missing Unit Cost","OK"))))))))))</f>
        <v/>
      </c>
    </row>
    <row r="131">
      <c r="A131" s="49" t="n"/>
      <c r="B131" s="23" t="n"/>
      <c r="C131" s="23" t="n"/>
      <c r="D131" s="23" t="n"/>
      <c r="E131" s="45" t="n"/>
      <c r="F131" s="44" t="n"/>
      <c r="G131" s="47">
        <f>IF(C131="","",IFERROR(IF(F131&lt;&gt;"",F131,VLOOKUP(C131,'Parts Inventory'!$A$6:$L$505,12,FALSE)),""))</f>
        <v/>
      </c>
      <c r="H131" s="23" t="n"/>
      <c r="I131" s="50" t="n"/>
      <c r="J131" s="23" t="n"/>
      <c r="K131" s="23" t="n"/>
      <c r="L131" s="46">
        <f>IF(OR(C131="",D131="",E131=""),"",IFERROR(IF(OR(D131="Receipt",D131="Return to Stock",D131="Adjustment Increase"),E131,-E131),""))</f>
        <v/>
      </c>
      <c r="M131" s="47">
        <f>IF(L131="","",IFERROR(L131*G131,0))</f>
        <v/>
      </c>
      <c r="N131" s="19">
        <f>IF(COUNTA(A131:F131)+COUNTA(H131:K131)=0,"",IF(A131="","Missing Date",IF(B131="","Missing Transaction ID",IF(COUNTIF($B$6:$B$505,B131)&gt;1,"Duplicate Transaction ID",IF(C131="","Missing Part ID",IF(COUNTIF('Parts Inventory'!$A$6:$A$505,C131)=0,"Unknown Part ID",IF(COUNTIF('Settings'!$I$4:$I$8,D131)=0,"Invalid Transaction Type",IF(E131="","Missing Quantity",IF(E131&lt;=0,"Quantity Must Be Positive",IF(G131="","Missing Unit Cost","OK"))))))))))</f>
        <v/>
      </c>
    </row>
    <row r="132">
      <c r="A132" s="49" t="n"/>
      <c r="B132" s="23" t="n"/>
      <c r="C132" s="23" t="n"/>
      <c r="D132" s="23" t="n"/>
      <c r="E132" s="45" t="n"/>
      <c r="F132" s="44" t="n"/>
      <c r="G132" s="47">
        <f>IF(C132="","",IFERROR(IF(F132&lt;&gt;"",F132,VLOOKUP(C132,'Parts Inventory'!$A$6:$L$505,12,FALSE)),""))</f>
        <v/>
      </c>
      <c r="H132" s="23" t="n"/>
      <c r="I132" s="50" t="n"/>
      <c r="J132" s="23" t="n"/>
      <c r="K132" s="23" t="n"/>
      <c r="L132" s="46">
        <f>IF(OR(C132="",D132="",E132=""),"",IFERROR(IF(OR(D132="Receipt",D132="Return to Stock",D132="Adjustment Increase"),E132,-E132),""))</f>
        <v/>
      </c>
      <c r="M132" s="47">
        <f>IF(L132="","",IFERROR(L132*G132,0))</f>
        <v/>
      </c>
      <c r="N132" s="19">
        <f>IF(COUNTA(A132:F132)+COUNTA(H132:K132)=0,"",IF(A132="","Missing Date",IF(B132="","Missing Transaction ID",IF(COUNTIF($B$6:$B$505,B132)&gt;1,"Duplicate Transaction ID",IF(C132="","Missing Part ID",IF(COUNTIF('Parts Inventory'!$A$6:$A$505,C132)=0,"Unknown Part ID",IF(COUNTIF('Settings'!$I$4:$I$8,D132)=0,"Invalid Transaction Type",IF(E132="","Missing Quantity",IF(E132&lt;=0,"Quantity Must Be Positive",IF(G132="","Missing Unit Cost","OK"))))))))))</f>
        <v/>
      </c>
    </row>
    <row r="133">
      <c r="A133" s="49" t="n"/>
      <c r="B133" s="23" t="n"/>
      <c r="C133" s="23" t="n"/>
      <c r="D133" s="23" t="n"/>
      <c r="E133" s="45" t="n"/>
      <c r="F133" s="44" t="n"/>
      <c r="G133" s="47">
        <f>IF(C133="","",IFERROR(IF(F133&lt;&gt;"",F133,VLOOKUP(C133,'Parts Inventory'!$A$6:$L$505,12,FALSE)),""))</f>
        <v/>
      </c>
      <c r="H133" s="23" t="n"/>
      <c r="I133" s="50" t="n"/>
      <c r="J133" s="23" t="n"/>
      <c r="K133" s="23" t="n"/>
      <c r="L133" s="46">
        <f>IF(OR(C133="",D133="",E133=""),"",IFERROR(IF(OR(D133="Receipt",D133="Return to Stock",D133="Adjustment Increase"),E133,-E133),""))</f>
        <v/>
      </c>
      <c r="M133" s="47">
        <f>IF(L133="","",IFERROR(L133*G133,0))</f>
        <v/>
      </c>
      <c r="N133" s="19">
        <f>IF(COUNTA(A133:F133)+COUNTA(H133:K133)=0,"",IF(A133="","Missing Date",IF(B133="","Missing Transaction ID",IF(COUNTIF($B$6:$B$505,B133)&gt;1,"Duplicate Transaction ID",IF(C133="","Missing Part ID",IF(COUNTIF('Parts Inventory'!$A$6:$A$505,C133)=0,"Unknown Part ID",IF(COUNTIF('Settings'!$I$4:$I$8,D133)=0,"Invalid Transaction Type",IF(E133="","Missing Quantity",IF(E133&lt;=0,"Quantity Must Be Positive",IF(G133="","Missing Unit Cost","OK"))))))))))</f>
        <v/>
      </c>
    </row>
    <row r="134">
      <c r="A134" s="49" t="n"/>
      <c r="B134" s="23" t="n"/>
      <c r="C134" s="23" t="n"/>
      <c r="D134" s="23" t="n"/>
      <c r="E134" s="45" t="n"/>
      <c r="F134" s="44" t="n"/>
      <c r="G134" s="47">
        <f>IF(C134="","",IFERROR(IF(F134&lt;&gt;"",F134,VLOOKUP(C134,'Parts Inventory'!$A$6:$L$505,12,FALSE)),""))</f>
        <v/>
      </c>
      <c r="H134" s="23" t="n"/>
      <c r="I134" s="50" t="n"/>
      <c r="J134" s="23" t="n"/>
      <c r="K134" s="23" t="n"/>
      <c r="L134" s="46">
        <f>IF(OR(C134="",D134="",E134=""),"",IFERROR(IF(OR(D134="Receipt",D134="Return to Stock",D134="Adjustment Increase"),E134,-E134),""))</f>
        <v/>
      </c>
      <c r="M134" s="47">
        <f>IF(L134="","",IFERROR(L134*G134,0))</f>
        <v/>
      </c>
      <c r="N134" s="19">
        <f>IF(COUNTA(A134:F134)+COUNTA(H134:K134)=0,"",IF(A134="","Missing Date",IF(B134="","Missing Transaction ID",IF(COUNTIF($B$6:$B$505,B134)&gt;1,"Duplicate Transaction ID",IF(C134="","Missing Part ID",IF(COUNTIF('Parts Inventory'!$A$6:$A$505,C134)=0,"Unknown Part ID",IF(COUNTIF('Settings'!$I$4:$I$8,D134)=0,"Invalid Transaction Type",IF(E134="","Missing Quantity",IF(E134&lt;=0,"Quantity Must Be Positive",IF(G134="","Missing Unit Cost","OK"))))))))))</f>
        <v/>
      </c>
    </row>
    <row r="135">
      <c r="A135" s="49" t="n"/>
      <c r="B135" s="23" t="n"/>
      <c r="C135" s="23" t="n"/>
      <c r="D135" s="23" t="n"/>
      <c r="E135" s="45" t="n"/>
      <c r="F135" s="44" t="n"/>
      <c r="G135" s="47">
        <f>IF(C135="","",IFERROR(IF(F135&lt;&gt;"",F135,VLOOKUP(C135,'Parts Inventory'!$A$6:$L$505,12,FALSE)),""))</f>
        <v/>
      </c>
      <c r="H135" s="23" t="n"/>
      <c r="I135" s="50" t="n"/>
      <c r="J135" s="23" t="n"/>
      <c r="K135" s="23" t="n"/>
      <c r="L135" s="46">
        <f>IF(OR(C135="",D135="",E135=""),"",IFERROR(IF(OR(D135="Receipt",D135="Return to Stock",D135="Adjustment Increase"),E135,-E135),""))</f>
        <v/>
      </c>
      <c r="M135" s="47">
        <f>IF(L135="","",IFERROR(L135*G135,0))</f>
        <v/>
      </c>
      <c r="N135" s="19">
        <f>IF(COUNTA(A135:F135)+COUNTA(H135:K135)=0,"",IF(A135="","Missing Date",IF(B135="","Missing Transaction ID",IF(COUNTIF($B$6:$B$505,B135)&gt;1,"Duplicate Transaction ID",IF(C135="","Missing Part ID",IF(COUNTIF('Parts Inventory'!$A$6:$A$505,C135)=0,"Unknown Part ID",IF(COUNTIF('Settings'!$I$4:$I$8,D135)=0,"Invalid Transaction Type",IF(E135="","Missing Quantity",IF(E135&lt;=0,"Quantity Must Be Positive",IF(G135="","Missing Unit Cost","OK"))))))))))</f>
        <v/>
      </c>
    </row>
    <row r="136">
      <c r="A136" s="49" t="n"/>
      <c r="B136" s="23" t="n"/>
      <c r="C136" s="23" t="n"/>
      <c r="D136" s="23" t="n"/>
      <c r="E136" s="45" t="n"/>
      <c r="F136" s="44" t="n"/>
      <c r="G136" s="47">
        <f>IF(C136="","",IFERROR(IF(F136&lt;&gt;"",F136,VLOOKUP(C136,'Parts Inventory'!$A$6:$L$505,12,FALSE)),""))</f>
        <v/>
      </c>
      <c r="H136" s="23" t="n"/>
      <c r="I136" s="50" t="n"/>
      <c r="J136" s="23" t="n"/>
      <c r="K136" s="23" t="n"/>
      <c r="L136" s="46">
        <f>IF(OR(C136="",D136="",E136=""),"",IFERROR(IF(OR(D136="Receipt",D136="Return to Stock",D136="Adjustment Increase"),E136,-E136),""))</f>
        <v/>
      </c>
      <c r="M136" s="47">
        <f>IF(L136="","",IFERROR(L136*G136,0))</f>
        <v/>
      </c>
      <c r="N136" s="19">
        <f>IF(COUNTA(A136:F136)+COUNTA(H136:K136)=0,"",IF(A136="","Missing Date",IF(B136="","Missing Transaction ID",IF(COUNTIF($B$6:$B$505,B136)&gt;1,"Duplicate Transaction ID",IF(C136="","Missing Part ID",IF(COUNTIF('Parts Inventory'!$A$6:$A$505,C136)=0,"Unknown Part ID",IF(COUNTIF('Settings'!$I$4:$I$8,D136)=0,"Invalid Transaction Type",IF(E136="","Missing Quantity",IF(E136&lt;=0,"Quantity Must Be Positive",IF(G136="","Missing Unit Cost","OK"))))))))))</f>
        <v/>
      </c>
    </row>
    <row r="137">
      <c r="A137" s="49" t="n"/>
      <c r="B137" s="23" t="n"/>
      <c r="C137" s="23" t="n"/>
      <c r="D137" s="23" t="n"/>
      <c r="E137" s="45" t="n"/>
      <c r="F137" s="44" t="n"/>
      <c r="G137" s="47">
        <f>IF(C137="","",IFERROR(IF(F137&lt;&gt;"",F137,VLOOKUP(C137,'Parts Inventory'!$A$6:$L$505,12,FALSE)),""))</f>
        <v/>
      </c>
      <c r="H137" s="23" t="n"/>
      <c r="I137" s="50" t="n"/>
      <c r="J137" s="23" t="n"/>
      <c r="K137" s="23" t="n"/>
      <c r="L137" s="46">
        <f>IF(OR(C137="",D137="",E137=""),"",IFERROR(IF(OR(D137="Receipt",D137="Return to Stock",D137="Adjustment Increase"),E137,-E137),""))</f>
        <v/>
      </c>
      <c r="M137" s="47">
        <f>IF(L137="","",IFERROR(L137*G137,0))</f>
        <v/>
      </c>
      <c r="N137" s="19">
        <f>IF(COUNTA(A137:F137)+COUNTA(H137:K137)=0,"",IF(A137="","Missing Date",IF(B137="","Missing Transaction ID",IF(COUNTIF($B$6:$B$505,B137)&gt;1,"Duplicate Transaction ID",IF(C137="","Missing Part ID",IF(COUNTIF('Parts Inventory'!$A$6:$A$505,C137)=0,"Unknown Part ID",IF(COUNTIF('Settings'!$I$4:$I$8,D137)=0,"Invalid Transaction Type",IF(E137="","Missing Quantity",IF(E137&lt;=0,"Quantity Must Be Positive",IF(G137="","Missing Unit Cost","OK"))))))))))</f>
        <v/>
      </c>
    </row>
    <row r="138">
      <c r="A138" s="49" t="n"/>
      <c r="B138" s="23" t="n"/>
      <c r="C138" s="23" t="n"/>
      <c r="D138" s="23" t="n"/>
      <c r="E138" s="45" t="n"/>
      <c r="F138" s="44" t="n"/>
      <c r="G138" s="47">
        <f>IF(C138="","",IFERROR(IF(F138&lt;&gt;"",F138,VLOOKUP(C138,'Parts Inventory'!$A$6:$L$505,12,FALSE)),""))</f>
        <v/>
      </c>
      <c r="H138" s="23" t="n"/>
      <c r="I138" s="50" t="n"/>
      <c r="J138" s="23" t="n"/>
      <c r="K138" s="23" t="n"/>
      <c r="L138" s="46">
        <f>IF(OR(C138="",D138="",E138=""),"",IFERROR(IF(OR(D138="Receipt",D138="Return to Stock",D138="Adjustment Increase"),E138,-E138),""))</f>
        <v/>
      </c>
      <c r="M138" s="47">
        <f>IF(L138="","",IFERROR(L138*G138,0))</f>
        <v/>
      </c>
      <c r="N138" s="19">
        <f>IF(COUNTA(A138:F138)+COUNTA(H138:K138)=0,"",IF(A138="","Missing Date",IF(B138="","Missing Transaction ID",IF(COUNTIF($B$6:$B$505,B138)&gt;1,"Duplicate Transaction ID",IF(C138="","Missing Part ID",IF(COUNTIF('Parts Inventory'!$A$6:$A$505,C138)=0,"Unknown Part ID",IF(COUNTIF('Settings'!$I$4:$I$8,D138)=0,"Invalid Transaction Type",IF(E138="","Missing Quantity",IF(E138&lt;=0,"Quantity Must Be Positive",IF(G138="","Missing Unit Cost","OK"))))))))))</f>
        <v/>
      </c>
    </row>
    <row r="139">
      <c r="A139" s="49" t="n"/>
      <c r="B139" s="23" t="n"/>
      <c r="C139" s="23" t="n"/>
      <c r="D139" s="23" t="n"/>
      <c r="E139" s="45" t="n"/>
      <c r="F139" s="44" t="n"/>
      <c r="G139" s="47">
        <f>IF(C139="","",IFERROR(IF(F139&lt;&gt;"",F139,VLOOKUP(C139,'Parts Inventory'!$A$6:$L$505,12,FALSE)),""))</f>
        <v/>
      </c>
      <c r="H139" s="23" t="n"/>
      <c r="I139" s="50" t="n"/>
      <c r="J139" s="23" t="n"/>
      <c r="K139" s="23" t="n"/>
      <c r="L139" s="46">
        <f>IF(OR(C139="",D139="",E139=""),"",IFERROR(IF(OR(D139="Receipt",D139="Return to Stock",D139="Adjustment Increase"),E139,-E139),""))</f>
        <v/>
      </c>
      <c r="M139" s="47">
        <f>IF(L139="","",IFERROR(L139*G139,0))</f>
        <v/>
      </c>
      <c r="N139" s="19">
        <f>IF(COUNTA(A139:F139)+COUNTA(H139:K139)=0,"",IF(A139="","Missing Date",IF(B139="","Missing Transaction ID",IF(COUNTIF($B$6:$B$505,B139)&gt;1,"Duplicate Transaction ID",IF(C139="","Missing Part ID",IF(COUNTIF('Parts Inventory'!$A$6:$A$505,C139)=0,"Unknown Part ID",IF(COUNTIF('Settings'!$I$4:$I$8,D139)=0,"Invalid Transaction Type",IF(E139="","Missing Quantity",IF(E139&lt;=0,"Quantity Must Be Positive",IF(G139="","Missing Unit Cost","OK"))))))))))</f>
        <v/>
      </c>
    </row>
    <row r="140">
      <c r="A140" s="49" t="n"/>
      <c r="B140" s="23" t="n"/>
      <c r="C140" s="23" t="n"/>
      <c r="D140" s="23" t="n"/>
      <c r="E140" s="45" t="n"/>
      <c r="F140" s="44" t="n"/>
      <c r="G140" s="47">
        <f>IF(C140="","",IFERROR(IF(F140&lt;&gt;"",F140,VLOOKUP(C140,'Parts Inventory'!$A$6:$L$505,12,FALSE)),""))</f>
        <v/>
      </c>
      <c r="H140" s="23" t="n"/>
      <c r="I140" s="50" t="n"/>
      <c r="J140" s="23" t="n"/>
      <c r="K140" s="23" t="n"/>
      <c r="L140" s="46">
        <f>IF(OR(C140="",D140="",E140=""),"",IFERROR(IF(OR(D140="Receipt",D140="Return to Stock",D140="Adjustment Increase"),E140,-E140),""))</f>
        <v/>
      </c>
      <c r="M140" s="47">
        <f>IF(L140="","",IFERROR(L140*G140,0))</f>
        <v/>
      </c>
      <c r="N140" s="19">
        <f>IF(COUNTA(A140:F140)+COUNTA(H140:K140)=0,"",IF(A140="","Missing Date",IF(B140="","Missing Transaction ID",IF(COUNTIF($B$6:$B$505,B140)&gt;1,"Duplicate Transaction ID",IF(C140="","Missing Part ID",IF(COUNTIF('Parts Inventory'!$A$6:$A$505,C140)=0,"Unknown Part ID",IF(COUNTIF('Settings'!$I$4:$I$8,D140)=0,"Invalid Transaction Type",IF(E140="","Missing Quantity",IF(E140&lt;=0,"Quantity Must Be Positive",IF(G140="","Missing Unit Cost","OK"))))))))))</f>
        <v/>
      </c>
    </row>
    <row r="141">
      <c r="A141" s="49" t="n"/>
      <c r="B141" s="23" t="n"/>
      <c r="C141" s="23" t="n"/>
      <c r="D141" s="23" t="n"/>
      <c r="E141" s="45" t="n"/>
      <c r="F141" s="44" t="n"/>
      <c r="G141" s="47">
        <f>IF(C141="","",IFERROR(IF(F141&lt;&gt;"",F141,VLOOKUP(C141,'Parts Inventory'!$A$6:$L$505,12,FALSE)),""))</f>
        <v/>
      </c>
      <c r="H141" s="23" t="n"/>
      <c r="I141" s="50" t="n"/>
      <c r="J141" s="23" t="n"/>
      <c r="K141" s="23" t="n"/>
      <c r="L141" s="46">
        <f>IF(OR(C141="",D141="",E141=""),"",IFERROR(IF(OR(D141="Receipt",D141="Return to Stock",D141="Adjustment Increase"),E141,-E141),""))</f>
        <v/>
      </c>
      <c r="M141" s="47">
        <f>IF(L141="","",IFERROR(L141*G141,0))</f>
        <v/>
      </c>
      <c r="N141" s="19">
        <f>IF(COUNTA(A141:F141)+COUNTA(H141:K141)=0,"",IF(A141="","Missing Date",IF(B141="","Missing Transaction ID",IF(COUNTIF($B$6:$B$505,B141)&gt;1,"Duplicate Transaction ID",IF(C141="","Missing Part ID",IF(COUNTIF('Parts Inventory'!$A$6:$A$505,C141)=0,"Unknown Part ID",IF(COUNTIF('Settings'!$I$4:$I$8,D141)=0,"Invalid Transaction Type",IF(E141="","Missing Quantity",IF(E141&lt;=0,"Quantity Must Be Positive",IF(G141="","Missing Unit Cost","OK"))))))))))</f>
        <v/>
      </c>
    </row>
    <row r="142">
      <c r="A142" s="49" t="n"/>
      <c r="B142" s="23" t="n"/>
      <c r="C142" s="23" t="n"/>
      <c r="D142" s="23" t="n"/>
      <c r="E142" s="45" t="n"/>
      <c r="F142" s="44" t="n"/>
      <c r="G142" s="47">
        <f>IF(C142="","",IFERROR(IF(F142&lt;&gt;"",F142,VLOOKUP(C142,'Parts Inventory'!$A$6:$L$505,12,FALSE)),""))</f>
        <v/>
      </c>
      <c r="H142" s="23" t="n"/>
      <c r="I142" s="50" t="n"/>
      <c r="J142" s="23" t="n"/>
      <c r="K142" s="23" t="n"/>
      <c r="L142" s="46">
        <f>IF(OR(C142="",D142="",E142=""),"",IFERROR(IF(OR(D142="Receipt",D142="Return to Stock",D142="Adjustment Increase"),E142,-E142),""))</f>
        <v/>
      </c>
      <c r="M142" s="47">
        <f>IF(L142="","",IFERROR(L142*G142,0))</f>
        <v/>
      </c>
      <c r="N142" s="19">
        <f>IF(COUNTA(A142:F142)+COUNTA(H142:K142)=0,"",IF(A142="","Missing Date",IF(B142="","Missing Transaction ID",IF(COUNTIF($B$6:$B$505,B142)&gt;1,"Duplicate Transaction ID",IF(C142="","Missing Part ID",IF(COUNTIF('Parts Inventory'!$A$6:$A$505,C142)=0,"Unknown Part ID",IF(COUNTIF('Settings'!$I$4:$I$8,D142)=0,"Invalid Transaction Type",IF(E142="","Missing Quantity",IF(E142&lt;=0,"Quantity Must Be Positive",IF(G142="","Missing Unit Cost","OK"))))))))))</f>
        <v/>
      </c>
    </row>
    <row r="143">
      <c r="A143" s="49" t="n"/>
      <c r="B143" s="23" t="n"/>
      <c r="C143" s="23" t="n"/>
      <c r="D143" s="23" t="n"/>
      <c r="E143" s="45" t="n"/>
      <c r="F143" s="44" t="n"/>
      <c r="G143" s="47">
        <f>IF(C143="","",IFERROR(IF(F143&lt;&gt;"",F143,VLOOKUP(C143,'Parts Inventory'!$A$6:$L$505,12,FALSE)),""))</f>
        <v/>
      </c>
      <c r="H143" s="23" t="n"/>
      <c r="I143" s="50" t="n"/>
      <c r="J143" s="23" t="n"/>
      <c r="K143" s="23" t="n"/>
      <c r="L143" s="46">
        <f>IF(OR(C143="",D143="",E143=""),"",IFERROR(IF(OR(D143="Receipt",D143="Return to Stock",D143="Adjustment Increase"),E143,-E143),""))</f>
        <v/>
      </c>
      <c r="M143" s="47">
        <f>IF(L143="","",IFERROR(L143*G143,0))</f>
        <v/>
      </c>
      <c r="N143" s="19">
        <f>IF(COUNTA(A143:F143)+COUNTA(H143:K143)=0,"",IF(A143="","Missing Date",IF(B143="","Missing Transaction ID",IF(COUNTIF($B$6:$B$505,B143)&gt;1,"Duplicate Transaction ID",IF(C143="","Missing Part ID",IF(COUNTIF('Parts Inventory'!$A$6:$A$505,C143)=0,"Unknown Part ID",IF(COUNTIF('Settings'!$I$4:$I$8,D143)=0,"Invalid Transaction Type",IF(E143="","Missing Quantity",IF(E143&lt;=0,"Quantity Must Be Positive",IF(G143="","Missing Unit Cost","OK"))))))))))</f>
        <v/>
      </c>
    </row>
    <row r="144">
      <c r="A144" s="49" t="n"/>
      <c r="B144" s="23" t="n"/>
      <c r="C144" s="23" t="n"/>
      <c r="D144" s="23" t="n"/>
      <c r="E144" s="45" t="n"/>
      <c r="F144" s="44" t="n"/>
      <c r="G144" s="47">
        <f>IF(C144="","",IFERROR(IF(F144&lt;&gt;"",F144,VLOOKUP(C144,'Parts Inventory'!$A$6:$L$505,12,FALSE)),""))</f>
        <v/>
      </c>
      <c r="H144" s="23" t="n"/>
      <c r="I144" s="50" t="n"/>
      <c r="J144" s="23" t="n"/>
      <c r="K144" s="23" t="n"/>
      <c r="L144" s="46">
        <f>IF(OR(C144="",D144="",E144=""),"",IFERROR(IF(OR(D144="Receipt",D144="Return to Stock",D144="Adjustment Increase"),E144,-E144),""))</f>
        <v/>
      </c>
      <c r="M144" s="47">
        <f>IF(L144="","",IFERROR(L144*G144,0))</f>
        <v/>
      </c>
      <c r="N144" s="19">
        <f>IF(COUNTA(A144:F144)+COUNTA(H144:K144)=0,"",IF(A144="","Missing Date",IF(B144="","Missing Transaction ID",IF(COUNTIF($B$6:$B$505,B144)&gt;1,"Duplicate Transaction ID",IF(C144="","Missing Part ID",IF(COUNTIF('Parts Inventory'!$A$6:$A$505,C144)=0,"Unknown Part ID",IF(COUNTIF('Settings'!$I$4:$I$8,D144)=0,"Invalid Transaction Type",IF(E144="","Missing Quantity",IF(E144&lt;=0,"Quantity Must Be Positive",IF(G144="","Missing Unit Cost","OK"))))))))))</f>
        <v/>
      </c>
    </row>
    <row r="145">
      <c r="A145" s="49" t="n"/>
      <c r="B145" s="23" t="n"/>
      <c r="C145" s="23" t="n"/>
      <c r="D145" s="23" t="n"/>
      <c r="E145" s="45" t="n"/>
      <c r="F145" s="44" t="n"/>
      <c r="G145" s="47">
        <f>IF(C145="","",IFERROR(IF(F145&lt;&gt;"",F145,VLOOKUP(C145,'Parts Inventory'!$A$6:$L$505,12,FALSE)),""))</f>
        <v/>
      </c>
      <c r="H145" s="23" t="n"/>
      <c r="I145" s="50" t="n"/>
      <c r="J145" s="23" t="n"/>
      <c r="K145" s="23" t="n"/>
      <c r="L145" s="46">
        <f>IF(OR(C145="",D145="",E145=""),"",IFERROR(IF(OR(D145="Receipt",D145="Return to Stock",D145="Adjustment Increase"),E145,-E145),""))</f>
        <v/>
      </c>
      <c r="M145" s="47">
        <f>IF(L145="","",IFERROR(L145*G145,0))</f>
        <v/>
      </c>
      <c r="N145" s="19">
        <f>IF(COUNTA(A145:F145)+COUNTA(H145:K145)=0,"",IF(A145="","Missing Date",IF(B145="","Missing Transaction ID",IF(COUNTIF($B$6:$B$505,B145)&gt;1,"Duplicate Transaction ID",IF(C145="","Missing Part ID",IF(COUNTIF('Parts Inventory'!$A$6:$A$505,C145)=0,"Unknown Part ID",IF(COUNTIF('Settings'!$I$4:$I$8,D145)=0,"Invalid Transaction Type",IF(E145="","Missing Quantity",IF(E145&lt;=0,"Quantity Must Be Positive",IF(G145="","Missing Unit Cost","OK"))))))))))</f>
        <v/>
      </c>
    </row>
    <row r="146">
      <c r="A146" s="49" t="n"/>
      <c r="B146" s="23" t="n"/>
      <c r="C146" s="23" t="n"/>
      <c r="D146" s="23" t="n"/>
      <c r="E146" s="45" t="n"/>
      <c r="F146" s="44" t="n"/>
      <c r="G146" s="47">
        <f>IF(C146="","",IFERROR(IF(F146&lt;&gt;"",F146,VLOOKUP(C146,'Parts Inventory'!$A$6:$L$505,12,FALSE)),""))</f>
        <v/>
      </c>
      <c r="H146" s="23" t="n"/>
      <c r="I146" s="50" t="n"/>
      <c r="J146" s="23" t="n"/>
      <c r="K146" s="23" t="n"/>
      <c r="L146" s="46">
        <f>IF(OR(C146="",D146="",E146=""),"",IFERROR(IF(OR(D146="Receipt",D146="Return to Stock",D146="Adjustment Increase"),E146,-E146),""))</f>
        <v/>
      </c>
      <c r="M146" s="47">
        <f>IF(L146="","",IFERROR(L146*G146,0))</f>
        <v/>
      </c>
      <c r="N146" s="19">
        <f>IF(COUNTA(A146:F146)+COUNTA(H146:K146)=0,"",IF(A146="","Missing Date",IF(B146="","Missing Transaction ID",IF(COUNTIF($B$6:$B$505,B146)&gt;1,"Duplicate Transaction ID",IF(C146="","Missing Part ID",IF(COUNTIF('Parts Inventory'!$A$6:$A$505,C146)=0,"Unknown Part ID",IF(COUNTIF('Settings'!$I$4:$I$8,D146)=0,"Invalid Transaction Type",IF(E146="","Missing Quantity",IF(E146&lt;=0,"Quantity Must Be Positive",IF(G146="","Missing Unit Cost","OK"))))))))))</f>
        <v/>
      </c>
    </row>
    <row r="147">
      <c r="A147" s="49" t="n"/>
      <c r="B147" s="23" t="n"/>
      <c r="C147" s="23" t="n"/>
      <c r="D147" s="23" t="n"/>
      <c r="E147" s="45" t="n"/>
      <c r="F147" s="44" t="n"/>
      <c r="G147" s="47">
        <f>IF(C147="","",IFERROR(IF(F147&lt;&gt;"",F147,VLOOKUP(C147,'Parts Inventory'!$A$6:$L$505,12,FALSE)),""))</f>
        <v/>
      </c>
      <c r="H147" s="23" t="n"/>
      <c r="I147" s="50" t="n"/>
      <c r="J147" s="23" t="n"/>
      <c r="K147" s="23" t="n"/>
      <c r="L147" s="46">
        <f>IF(OR(C147="",D147="",E147=""),"",IFERROR(IF(OR(D147="Receipt",D147="Return to Stock",D147="Adjustment Increase"),E147,-E147),""))</f>
        <v/>
      </c>
      <c r="M147" s="47">
        <f>IF(L147="","",IFERROR(L147*G147,0))</f>
        <v/>
      </c>
      <c r="N147" s="19">
        <f>IF(COUNTA(A147:F147)+COUNTA(H147:K147)=0,"",IF(A147="","Missing Date",IF(B147="","Missing Transaction ID",IF(COUNTIF($B$6:$B$505,B147)&gt;1,"Duplicate Transaction ID",IF(C147="","Missing Part ID",IF(COUNTIF('Parts Inventory'!$A$6:$A$505,C147)=0,"Unknown Part ID",IF(COUNTIF('Settings'!$I$4:$I$8,D147)=0,"Invalid Transaction Type",IF(E147="","Missing Quantity",IF(E147&lt;=0,"Quantity Must Be Positive",IF(G147="","Missing Unit Cost","OK"))))))))))</f>
        <v/>
      </c>
    </row>
    <row r="148">
      <c r="A148" s="49" t="n"/>
      <c r="B148" s="23" t="n"/>
      <c r="C148" s="23" t="n"/>
      <c r="D148" s="23" t="n"/>
      <c r="E148" s="45" t="n"/>
      <c r="F148" s="44" t="n"/>
      <c r="G148" s="47">
        <f>IF(C148="","",IFERROR(IF(F148&lt;&gt;"",F148,VLOOKUP(C148,'Parts Inventory'!$A$6:$L$505,12,FALSE)),""))</f>
        <v/>
      </c>
      <c r="H148" s="23" t="n"/>
      <c r="I148" s="50" t="n"/>
      <c r="J148" s="23" t="n"/>
      <c r="K148" s="23" t="n"/>
      <c r="L148" s="46">
        <f>IF(OR(C148="",D148="",E148=""),"",IFERROR(IF(OR(D148="Receipt",D148="Return to Stock",D148="Adjustment Increase"),E148,-E148),""))</f>
        <v/>
      </c>
      <c r="M148" s="47">
        <f>IF(L148="","",IFERROR(L148*G148,0))</f>
        <v/>
      </c>
      <c r="N148" s="19">
        <f>IF(COUNTA(A148:F148)+COUNTA(H148:K148)=0,"",IF(A148="","Missing Date",IF(B148="","Missing Transaction ID",IF(COUNTIF($B$6:$B$505,B148)&gt;1,"Duplicate Transaction ID",IF(C148="","Missing Part ID",IF(COUNTIF('Parts Inventory'!$A$6:$A$505,C148)=0,"Unknown Part ID",IF(COUNTIF('Settings'!$I$4:$I$8,D148)=0,"Invalid Transaction Type",IF(E148="","Missing Quantity",IF(E148&lt;=0,"Quantity Must Be Positive",IF(G148="","Missing Unit Cost","OK"))))))))))</f>
        <v/>
      </c>
    </row>
    <row r="149">
      <c r="A149" s="49" t="n"/>
      <c r="B149" s="23" t="n"/>
      <c r="C149" s="23" t="n"/>
      <c r="D149" s="23" t="n"/>
      <c r="E149" s="45" t="n"/>
      <c r="F149" s="44" t="n"/>
      <c r="G149" s="47">
        <f>IF(C149="","",IFERROR(IF(F149&lt;&gt;"",F149,VLOOKUP(C149,'Parts Inventory'!$A$6:$L$505,12,FALSE)),""))</f>
        <v/>
      </c>
      <c r="H149" s="23" t="n"/>
      <c r="I149" s="50" t="n"/>
      <c r="J149" s="23" t="n"/>
      <c r="K149" s="23" t="n"/>
      <c r="L149" s="46">
        <f>IF(OR(C149="",D149="",E149=""),"",IFERROR(IF(OR(D149="Receipt",D149="Return to Stock",D149="Adjustment Increase"),E149,-E149),""))</f>
        <v/>
      </c>
      <c r="M149" s="47">
        <f>IF(L149="","",IFERROR(L149*G149,0))</f>
        <v/>
      </c>
      <c r="N149" s="19">
        <f>IF(COUNTA(A149:F149)+COUNTA(H149:K149)=0,"",IF(A149="","Missing Date",IF(B149="","Missing Transaction ID",IF(COUNTIF($B$6:$B$505,B149)&gt;1,"Duplicate Transaction ID",IF(C149="","Missing Part ID",IF(COUNTIF('Parts Inventory'!$A$6:$A$505,C149)=0,"Unknown Part ID",IF(COUNTIF('Settings'!$I$4:$I$8,D149)=0,"Invalid Transaction Type",IF(E149="","Missing Quantity",IF(E149&lt;=0,"Quantity Must Be Positive",IF(G149="","Missing Unit Cost","OK"))))))))))</f>
        <v/>
      </c>
    </row>
    <row r="150">
      <c r="A150" s="49" t="n"/>
      <c r="B150" s="23" t="n"/>
      <c r="C150" s="23" t="n"/>
      <c r="D150" s="23" t="n"/>
      <c r="E150" s="45" t="n"/>
      <c r="F150" s="44" t="n"/>
      <c r="G150" s="47">
        <f>IF(C150="","",IFERROR(IF(F150&lt;&gt;"",F150,VLOOKUP(C150,'Parts Inventory'!$A$6:$L$505,12,FALSE)),""))</f>
        <v/>
      </c>
      <c r="H150" s="23" t="n"/>
      <c r="I150" s="50" t="n"/>
      <c r="J150" s="23" t="n"/>
      <c r="K150" s="23" t="n"/>
      <c r="L150" s="46">
        <f>IF(OR(C150="",D150="",E150=""),"",IFERROR(IF(OR(D150="Receipt",D150="Return to Stock",D150="Adjustment Increase"),E150,-E150),""))</f>
        <v/>
      </c>
      <c r="M150" s="47">
        <f>IF(L150="","",IFERROR(L150*G150,0))</f>
        <v/>
      </c>
      <c r="N150" s="19">
        <f>IF(COUNTA(A150:F150)+COUNTA(H150:K150)=0,"",IF(A150="","Missing Date",IF(B150="","Missing Transaction ID",IF(COUNTIF($B$6:$B$505,B150)&gt;1,"Duplicate Transaction ID",IF(C150="","Missing Part ID",IF(COUNTIF('Parts Inventory'!$A$6:$A$505,C150)=0,"Unknown Part ID",IF(COUNTIF('Settings'!$I$4:$I$8,D150)=0,"Invalid Transaction Type",IF(E150="","Missing Quantity",IF(E150&lt;=0,"Quantity Must Be Positive",IF(G150="","Missing Unit Cost","OK"))))))))))</f>
        <v/>
      </c>
    </row>
    <row r="151">
      <c r="A151" s="49" t="n"/>
      <c r="B151" s="23" t="n"/>
      <c r="C151" s="23" t="n"/>
      <c r="D151" s="23" t="n"/>
      <c r="E151" s="45" t="n"/>
      <c r="F151" s="44" t="n"/>
      <c r="G151" s="47">
        <f>IF(C151="","",IFERROR(IF(F151&lt;&gt;"",F151,VLOOKUP(C151,'Parts Inventory'!$A$6:$L$505,12,FALSE)),""))</f>
        <v/>
      </c>
      <c r="H151" s="23" t="n"/>
      <c r="I151" s="50" t="n"/>
      <c r="J151" s="23" t="n"/>
      <c r="K151" s="23" t="n"/>
      <c r="L151" s="46">
        <f>IF(OR(C151="",D151="",E151=""),"",IFERROR(IF(OR(D151="Receipt",D151="Return to Stock",D151="Adjustment Increase"),E151,-E151),""))</f>
        <v/>
      </c>
      <c r="M151" s="47">
        <f>IF(L151="","",IFERROR(L151*G151,0))</f>
        <v/>
      </c>
      <c r="N151" s="19">
        <f>IF(COUNTA(A151:F151)+COUNTA(H151:K151)=0,"",IF(A151="","Missing Date",IF(B151="","Missing Transaction ID",IF(COUNTIF($B$6:$B$505,B151)&gt;1,"Duplicate Transaction ID",IF(C151="","Missing Part ID",IF(COUNTIF('Parts Inventory'!$A$6:$A$505,C151)=0,"Unknown Part ID",IF(COUNTIF('Settings'!$I$4:$I$8,D151)=0,"Invalid Transaction Type",IF(E151="","Missing Quantity",IF(E151&lt;=0,"Quantity Must Be Positive",IF(G151="","Missing Unit Cost","OK"))))))))))</f>
        <v/>
      </c>
    </row>
    <row r="152">
      <c r="A152" s="49" t="n"/>
      <c r="B152" s="23" t="n"/>
      <c r="C152" s="23" t="n"/>
      <c r="D152" s="23" t="n"/>
      <c r="E152" s="45" t="n"/>
      <c r="F152" s="44" t="n"/>
      <c r="G152" s="47">
        <f>IF(C152="","",IFERROR(IF(F152&lt;&gt;"",F152,VLOOKUP(C152,'Parts Inventory'!$A$6:$L$505,12,FALSE)),""))</f>
        <v/>
      </c>
      <c r="H152" s="23" t="n"/>
      <c r="I152" s="50" t="n"/>
      <c r="J152" s="23" t="n"/>
      <c r="K152" s="23" t="n"/>
      <c r="L152" s="46">
        <f>IF(OR(C152="",D152="",E152=""),"",IFERROR(IF(OR(D152="Receipt",D152="Return to Stock",D152="Adjustment Increase"),E152,-E152),""))</f>
        <v/>
      </c>
      <c r="M152" s="47">
        <f>IF(L152="","",IFERROR(L152*G152,0))</f>
        <v/>
      </c>
      <c r="N152" s="19">
        <f>IF(COUNTA(A152:F152)+COUNTA(H152:K152)=0,"",IF(A152="","Missing Date",IF(B152="","Missing Transaction ID",IF(COUNTIF($B$6:$B$505,B152)&gt;1,"Duplicate Transaction ID",IF(C152="","Missing Part ID",IF(COUNTIF('Parts Inventory'!$A$6:$A$505,C152)=0,"Unknown Part ID",IF(COUNTIF('Settings'!$I$4:$I$8,D152)=0,"Invalid Transaction Type",IF(E152="","Missing Quantity",IF(E152&lt;=0,"Quantity Must Be Positive",IF(G152="","Missing Unit Cost","OK"))))))))))</f>
        <v/>
      </c>
    </row>
    <row r="153">
      <c r="A153" s="49" t="n"/>
      <c r="B153" s="23" t="n"/>
      <c r="C153" s="23" t="n"/>
      <c r="D153" s="23" t="n"/>
      <c r="E153" s="45" t="n"/>
      <c r="F153" s="44" t="n"/>
      <c r="G153" s="47">
        <f>IF(C153="","",IFERROR(IF(F153&lt;&gt;"",F153,VLOOKUP(C153,'Parts Inventory'!$A$6:$L$505,12,FALSE)),""))</f>
        <v/>
      </c>
      <c r="H153" s="23" t="n"/>
      <c r="I153" s="50" t="n"/>
      <c r="J153" s="23" t="n"/>
      <c r="K153" s="23" t="n"/>
      <c r="L153" s="46">
        <f>IF(OR(C153="",D153="",E153=""),"",IFERROR(IF(OR(D153="Receipt",D153="Return to Stock",D153="Adjustment Increase"),E153,-E153),""))</f>
        <v/>
      </c>
      <c r="M153" s="47">
        <f>IF(L153="","",IFERROR(L153*G153,0))</f>
        <v/>
      </c>
      <c r="N153" s="19">
        <f>IF(COUNTA(A153:F153)+COUNTA(H153:K153)=0,"",IF(A153="","Missing Date",IF(B153="","Missing Transaction ID",IF(COUNTIF($B$6:$B$505,B153)&gt;1,"Duplicate Transaction ID",IF(C153="","Missing Part ID",IF(COUNTIF('Parts Inventory'!$A$6:$A$505,C153)=0,"Unknown Part ID",IF(COUNTIF('Settings'!$I$4:$I$8,D153)=0,"Invalid Transaction Type",IF(E153="","Missing Quantity",IF(E153&lt;=0,"Quantity Must Be Positive",IF(G153="","Missing Unit Cost","OK"))))))))))</f>
        <v/>
      </c>
    </row>
    <row r="154">
      <c r="A154" s="49" t="n"/>
      <c r="B154" s="23" t="n"/>
      <c r="C154" s="23" t="n"/>
      <c r="D154" s="23" t="n"/>
      <c r="E154" s="45" t="n"/>
      <c r="F154" s="44" t="n"/>
      <c r="G154" s="47">
        <f>IF(C154="","",IFERROR(IF(F154&lt;&gt;"",F154,VLOOKUP(C154,'Parts Inventory'!$A$6:$L$505,12,FALSE)),""))</f>
        <v/>
      </c>
      <c r="H154" s="23" t="n"/>
      <c r="I154" s="50" t="n"/>
      <c r="J154" s="23" t="n"/>
      <c r="K154" s="23" t="n"/>
      <c r="L154" s="46">
        <f>IF(OR(C154="",D154="",E154=""),"",IFERROR(IF(OR(D154="Receipt",D154="Return to Stock",D154="Adjustment Increase"),E154,-E154),""))</f>
        <v/>
      </c>
      <c r="M154" s="47">
        <f>IF(L154="","",IFERROR(L154*G154,0))</f>
        <v/>
      </c>
      <c r="N154" s="19">
        <f>IF(COUNTA(A154:F154)+COUNTA(H154:K154)=0,"",IF(A154="","Missing Date",IF(B154="","Missing Transaction ID",IF(COUNTIF($B$6:$B$505,B154)&gt;1,"Duplicate Transaction ID",IF(C154="","Missing Part ID",IF(COUNTIF('Parts Inventory'!$A$6:$A$505,C154)=0,"Unknown Part ID",IF(COUNTIF('Settings'!$I$4:$I$8,D154)=0,"Invalid Transaction Type",IF(E154="","Missing Quantity",IF(E154&lt;=0,"Quantity Must Be Positive",IF(G154="","Missing Unit Cost","OK"))))))))))</f>
        <v/>
      </c>
    </row>
    <row r="155">
      <c r="A155" s="49" t="n"/>
      <c r="B155" s="23" t="n"/>
      <c r="C155" s="23" t="n"/>
      <c r="D155" s="23" t="n"/>
      <c r="E155" s="45" t="n"/>
      <c r="F155" s="44" t="n"/>
      <c r="G155" s="47">
        <f>IF(C155="","",IFERROR(IF(F155&lt;&gt;"",F155,VLOOKUP(C155,'Parts Inventory'!$A$6:$L$505,12,FALSE)),""))</f>
        <v/>
      </c>
      <c r="H155" s="23" t="n"/>
      <c r="I155" s="50" t="n"/>
      <c r="J155" s="23" t="n"/>
      <c r="K155" s="23" t="n"/>
      <c r="L155" s="46">
        <f>IF(OR(C155="",D155="",E155=""),"",IFERROR(IF(OR(D155="Receipt",D155="Return to Stock",D155="Adjustment Increase"),E155,-E155),""))</f>
        <v/>
      </c>
      <c r="M155" s="47">
        <f>IF(L155="","",IFERROR(L155*G155,0))</f>
        <v/>
      </c>
      <c r="N155" s="19">
        <f>IF(COUNTA(A155:F155)+COUNTA(H155:K155)=0,"",IF(A155="","Missing Date",IF(B155="","Missing Transaction ID",IF(COUNTIF($B$6:$B$505,B155)&gt;1,"Duplicate Transaction ID",IF(C155="","Missing Part ID",IF(COUNTIF('Parts Inventory'!$A$6:$A$505,C155)=0,"Unknown Part ID",IF(COUNTIF('Settings'!$I$4:$I$8,D155)=0,"Invalid Transaction Type",IF(E155="","Missing Quantity",IF(E155&lt;=0,"Quantity Must Be Positive",IF(G155="","Missing Unit Cost","OK"))))))))))</f>
        <v/>
      </c>
    </row>
    <row r="156">
      <c r="A156" s="49" t="n"/>
      <c r="B156" s="23" t="n"/>
      <c r="C156" s="23" t="n"/>
      <c r="D156" s="23" t="n"/>
      <c r="E156" s="45" t="n"/>
      <c r="F156" s="44" t="n"/>
      <c r="G156" s="47">
        <f>IF(C156="","",IFERROR(IF(F156&lt;&gt;"",F156,VLOOKUP(C156,'Parts Inventory'!$A$6:$L$505,12,FALSE)),""))</f>
        <v/>
      </c>
      <c r="H156" s="23" t="n"/>
      <c r="I156" s="50" t="n"/>
      <c r="J156" s="23" t="n"/>
      <c r="K156" s="23" t="n"/>
      <c r="L156" s="46">
        <f>IF(OR(C156="",D156="",E156=""),"",IFERROR(IF(OR(D156="Receipt",D156="Return to Stock",D156="Adjustment Increase"),E156,-E156),""))</f>
        <v/>
      </c>
      <c r="M156" s="47">
        <f>IF(L156="","",IFERROR(L156*G156,0))</f>
        <v/>
      </c>
      <c r="N156" s="19">
        <f>IF(COUNTA(A156:F156)+COUNTA(H156:K156)=0,"",IF(A156="","Missing Date",IF(B156="","Missing Transaction ID",IF(COUNTIF($B$6:$B$505,B156)&gt;1,"Duplicate Transaction ID",IF(C156="","Missing Part ID",IF(COUNTIF('Parts Inventory'!$A$6:$A$505,C156)=0,"Unknown Part ID",IF(COUNTIF('Settings'!$I$4:$I$8,D156)=0,"Invalid Transaction Type",IF(E156="","Missing Quantity",IF(E156&lt;=0,"Quantity Must Be Positive",IF(G156="","Missing Unit Cost","OK"))))))))))</f>
        <v/>
      </c>
    </row>
    <row r="157">
      <c r="A157" s="49" t="n"/>
      <c r="B157" s="23" t="n"/>
      <c r="C157" s="23" t="n"/>
      <c r="D157" s="23" t="n"/>
      <c r="E157" s="45" t="n"/>
      <c r="F157" s="44" t="n"/>
      <c r="G157" s="47">
        <f>IF(C157="","",IFERROR(IF(F157&lt;&gt;"",F157,VLOOKUP(C157,'Parts Inventory'!$A$6:$L$505,12,FALSE)),""))</f>
        <v/>
      </c>
      <c r="H157" s="23" t="n"/>
      <c r="I157" s="50" t="n"/>
      <c r="J157" s="23" t="n"/>
      <c r="K157" s="23" t="n"/>
      <c r="L157" s="46">
        <f>IF(OR(C157="",D157="",E157=""),"",IFERROR(IF(OR(D157="Receipt",D157="Return to Stock",D157="Adjustment Increase"),E157,-E157),""))</f>
        <v/>
      </c>
      <c r="M157" s="47">
        <f>IF(L157="","",IFERROR(L157*G157,0))</f>
        <v/>
      </c>
      <c r="N157" s="19">
        <f>IF(COUNTA(A157:F157)+COUNTA(H157:K157)=0,"",IF(A157="","Missing Date",IF(B157="","Missing Transaction ID",IF(COUNTIF($B$6:$B$505,B157)&gt;1,"Duplicate Transaction ID",IF(C157="","Missing Part ID",IF(COUNTIF('Parts Inventory'!$A$6:$A$505,C157)=0,"Unknown Part ID",IF(COUNTIF('Settings'!$I$4:$I$8,D157)=0,"Invalid Transaction Type",IF(E157="","Missing Quantity",IF(E157&lt;=0,"Quantity Must Be Positive",IF(G157="","Missing Unit Cost","OK"))))))))))</f>
        <v/>
      </c>
    </row>
    <row r="158">
      <c r="A158" s="49" t="n"/>
      <c r="B158" s="23" t="n"/>
      <c r="C158" s="23" t="n"/>
      <c r="D158" s="23" t="n"/>
      <c r="E158" s="45" t="n"/>
      <c r="F158" s="44" t="n"/>
      <c r="G158" s="47">
        <f>IF(C158="","",IFERROR(IF(F158&lt;&gt;"",F158,VLOOKUP(C158,'Parts Inventory'!$A$6:$L$505,12,FALSE)),""))</f>
        <v/>
      </c>
      <c r="H158" s="23" t="n"/>
      <c r="I158" s="50" t="n"/>
      <c r="J158" s="23" t="n"/>
      <c r="K158" s="23" t="n"/>
      <c r="L158" s="46">
        <f>IF(OR(C158="",D158="",E158=""),"",IFERROR(IF(OR(D158="Receipt",D158="Return to Stock",D158="Adjustment Increase"),E158,-E158),""))</f>
        <v/>
      </c>
      <c r="M158" s="47">
        <f>IF(L158="","",IFERROR(L158*G158,0))</f>
        <v/>
      </c>
      <c r="N158" s="19">
        <f>IF(COUNTA(A158:F158)+COUNTA(H158:K158)=0,"",IF(A158="","Missing Date",IF(B158="","Missing Transaction ID",IF(COUNTIF($B$6:$B$505,B158)&gt;1,"Duplicate Transaction ID",IF(C158="","Missing Part ID",IF(COUNTIF('Parts Inventory'!$A$6:$A$505,C158)=0,"Unknown Part ID",IF(COUNTIF('Settings'!$I$4:$I$8,D158)=0,"Invalid Transaction Type",IF(E158="","Missing Quantity",IF(E158&lt;=0,"Quantity Must Be Positive",IF(G158="","Missing Unit Cost","OK"))))))))))</f>
        <v/>
      </c>
    </row>
    <row r="159">
      <c r="A159" s="49" t="n"/>
      <c r="B159" s="23" t="n"/>
      <c r="C159" s="23" t="n"/>
      <c r="D159" s="23" t="n"/>
      <c r="E159" s="45" t="n"/>
      <c r="F159" s="44" t="n"/>
      <c r="G159" s="47">
        <f>IF(C159="","",IFERROR(IF(F159&lt;&gt;"",F159,VLOOKUP(C159,'Parts Inventory'!$A$6:$L$505,12,FALSE)),""))</f>
        <v/>
      </c>
      <c r="H159" s="23" t="n"/>
      <c r="I159" s="50" t="n"/>
      <c r="J159" s="23" t="n"/>
      <c r="K159" s="23" t="n"/>
      <c r="L159" s="46">
        <f>IF(OR(C159="",D159="",E159=""),"",IFERROR(IF(OR(D159="Receipt",D159="Return to Stock",D159="Adjustment Increase"),E159,-E159),""))</f>
        <v/>
      </c>
      <c r="M159" s="47">
        <f>IF(L159="","",IFERROR(L159*G159,0))</f>
        <v/>
      </c>
      <c r="N159" s="19">
        <f>IF(COUNTA(A159:F159)+COUNTA(H159:K159)=0,"",IF(A159="","Missing Date",IF(B159="","Missing Transaction ID",IF(COUNTIF($B$6:$B$505,B159)&gt;1,"Duplicate Transaction ID",IF(C159="","Missing Part ID",IF(COUNTIF('Parts Inventory'!$A$6:$A$505,C159)=0,"Unknown Part ID",IF(COUNTIF('Settings'!$I$4:$I$8,D159)=0,"Invalid Transaction Type",IF(E159="","Missing Quantity",IF(E159&lt;=0,"Quantity Must Be Positive",IF(G159="","Missing Unit Cost","OK"))))))))))</f>
        <v/>
      </c>
    </row>
    <row r="160">
      <c r="A160" s="49" t="n"/>
      <c r="B160" s="23" t="n"/>
      <c r="C160" s="23" t="n"/>
      <c r="D160" s="23" t="n"/>
      <c r="E160" s="45" t="n"/>
      <c r="F160" s="44" t="n"/>
      <c r="G160" s="47">
        <f>IF(C160="","",IFERROR(IF(F160&lt;&gt;"",F160,VLOOKUP(C160,'Parts Inventory'!$A$6:$L$505,12,FALSE)),""))</f>
        <v/>
      </c>
      <c r="H160" s="23" t="n"/>
      <c r="I160" s="50" t="n"/>
      <c r="J160" s="23" t="n"/>
      <c r="K160" s="23" t="n"/>
      <c r="L160" s="46">
        <f>IF(OR(C160="",D160="",E160=""),"",IFERROR(IF(OR(D160="Receipt",D160="Return to Stock",D160="Adjustment Increase"),E160,-E160),""))</f>
        <v/>
      </c>
      <c r="M160" s="47">
        <f>IF(L160="","",IFERROR(L160*G160,0))</f>
        <v/>
      </c>
      <c r="N160" s="19">
        <f>IF(COUNTA(A160:F160)+COUNTA(H160:K160)=0,"",IF(A160="","Missing Date",IF(B160="","Missing Transaction ID",IF(COUNTIF($B$6:$B$505,B160)&gt;1,"Duplicate Transaction ID",IF(C160="","Missing Part ID",IF(COUNTIF('Parts Inventory'!$A$6:$A$505,C160)=0,"Unknown Part ID",IF(COUNTIF('Settings'!$I$4:$I$8,D160)=0,"Invalid Transaction Type",IF(E160="","Missing Quantity",IF(E160&lt;=0,"Quantity Must Be Positive",IF(G160="","Missing Unit Cost","OK"))))))))))</f>
        <v/>
      </c>
    </row>
    <row r="161">
      <c r="A161" s="49" t="n"/>
      <c r="B161" s="23" t="n"/>
      <c r="C161" s="23" t="n"/>
      <c r="D161" s="23" t="n"/>
      <c r="E161" s="45" t="n"/>
      <c r="F161" s="44" t="n"/>
      <c r="G161" s="47">
        <f>IF(C161="","",IFERROR(IF(F161&lt;&gt;"",F161,VLOOKUP(C161,'Parts Inventory'!$A$6:$L$505,12,FALSE)),""))</f>
        <v/>
      </c>
      <c r="H161" s="23" t="n"/>
      <c r="I161" s="50" t="n"/>
      <c r="J161" s="23" t="n"/>
      <c r="K161" s="23" t="n"/>
      <c r="L161" s="46">
        <f>IF(OR(C161="",D161="",E161=""),"",IFERROR(IF(OR(D161="Receipt",D161="Return to Stock",D161="Adjustment Increase"),E161,-E161),""))</f>
        <v/>
      </c>
      <c r="M161" s="47">
        <f>IF(L161="","",IFERROR(L161*G161,0))</f>
        <v/>
      </c>
      <c r="N161" s="19">
        <f>IF(COUNTA(A161:F161)+COUNTA(H161:K161)=0,"",IF(A161="","Missing Date",IF(B161="","Missing Transaction ID",IF(COUNTIF($B$6:$B$505,B161)&gt;1,"Duplicate Transaction ID",IF(C161="","Missing Part ID",IF(COUNTIF('Parts Inventory'!$A$6:$A$505,C161)=0,"Unknown Part ID",IF(COUNTIF('Settings'!$I$4:$I$8,D161)=0,"Invalid Transaction Type",IF(E161="","Missing Quantity",IF(E161&lt;=0,"Quantity Must Be Positive",IF(G161="","Missing Unit Cost","OK"))))))))))</f>
        <v/>
      </c>
    </row>
    <row r="162">
      <c r="A162" s="49" t="n"/>
      <c r="B162" s="23" t="n"/>
      <c r="C162" s="23" t="n"/>
      <c r="D162" s="23" t="n"/>
      <c r="E162" s="45" t="n"/>
      <c r="F162" s="44" t="n"/>
      <c r="G162" s="47">
        <f>IF(C162="","",IFERROR(IF(F162&lt;&gt;"",F162,VLOOKUP(C162,'Parts Inventory'!$A$6:$L$505,12,FALSE)),""))</f>
        <v/>
      </c>
      <c r="H162" s="23" t="n"/>
      <c r="I162" s="50" t="n"/>
      <c r="J162" s="23" t="n"/>
      <c r="K162" s="23" t="n"/>
      <c r="L162" s="46">
        <f>IF(OR(C162="",D162="",E162=""),"",IFERROR(IF(OR(D162="Receipt",D162="Return to Stock",D162="Adjustment Increase"),E162,-E162),""))</f>
        <v/>
      </c>
      <c r="M162" s="47">
        <f>IF(L162="","",IFERROR(L162*G162,0))</f>
        <v/>
      </c>
      <c r="N162" s="19">
        <f>IF(COUNTA(A162:F162)+COUNTA(H162:K162)=0,"",IF(A162="","Missing Date",IF(B162="","Missing Transaction ID",IF(COUNTIF($B$6:$B$505,B162)&gt;1,"Duplicate Transaction ID",IF(C162="","Missing Part ID",IF(COUNTIF('Parts Inventory'!$A$6:$A$505,C162)=0,"Unknown Part ID",IF(COUNTIF('Settings'!$I$4:$I$8,D162)=0,"Invalid Transaction Type",IF(E162="","Missing Quantity",IF(E162&lt;=0,"Quantity Must Be Positive",IF(G162="","Missing Unit Cost","OK"))))))))))</f>
        <v/>
      </c>
    </row>
    <row r="163">
      <c r="A163" s="49" t="n"/>
      <c r="B163" s="23" t="n"/>
      <c r="C163" s="23" t="n"/>
      <c r="D163" s="23" t="n"/>
      <c r="E163" s="45" t="n"/>
      <c r="F163" s="44" t="n"/>
      <c r="G163" s="47">
        <f>IF(C163="","",IFERROR(IF(F163&lt;&gt;"",F163,VLOOKUP(C163,'Parts Inventory'!$A$6:$L$505,12,FALSE)),""))</f>
        <v/>
      </c>
      <c r="H163" s="23" t="n"/>
      <c r="I163" s="50" t="n"/>
      <c r="J163" s="23" t="n"/>
      <c r="K163" s="23" t="n"/>
      <c r="L163" s="46">
        <f>IF(OR(C163="",D163="",E163=""),"",IFERROR(IF(OR(D163="Receipt",D163="Return to Stock",D163="Adjustment Increase"),E163,-E163),""))</f>
        <v/>
      </c>
      <c r="M163" s="47">
        <f>IF(L163="","",IFERROR(L163*G163,0))</f>
        <v/>
      </c>
      <c r="N163" s="19">
        <f>IF(COUNTA(A163:F163)+COUNTA(H163:K163)=0,"",IF(A163="","Missing Date",IF(B163="","Missing Transaction ID",IF(COUNTIF($B$6:$B$505,B163)&gt;1,"Duplicate Transaction ID",IF(C163="","Missing Part ID",IF(COUNTIF('Parts Inventory'!$A$6:$A$505,C163)=0,"Unknown Part ID",IF(COUNTIF('Settings'!$I$4:$I$8,D163)=0,"Invalid Transaction Type",IF(E163="","Missing Quantity",IF(E163&lt;=0,"Quantity Must Be Positive",IF(G163="","Missing Unit Cost","OK"))))))))))</f>
        <v/>
      </c>
    </row>
    <row r="164">
      <c r="A164" s="49" t="n"/>
      <c r="B164" s="23" t="n"/>
      <c r="C164" s="23" t="n"/>
      <c r="D164" s="23" t="n"/>
      <c r="E164" s="45" t="n"/>
      <c r="F164" s="44" t="n"/>
      <c r="G164" s="47">
        <f>IF(C164="","",IFERROR(IF(F164&lt;&gt;"",F164,VLOOKUP(C164,'Parts Inventory'!$A$6:$L$505,12,FALSE)),""))</f>
        <v/>
      </c>
      <c r="H164" s="23" t="n"/>
      <c r="I164" s="50" t="n"/>
      <c r="J164" s="23" t="n"/>
      <c r="K164" s="23" t="n"/>
      <c r="L164" s="46">
        <f>IF(OR(C164="",D164="",E164=""),"",IFERROR(IF(OR(D164="Receipt",D164="Return to Stock",D164="Adjustment Increase"),E164,-E164),""))</f>
        <v/>
      </c>
      <c r="M164" s="47">
        <f>IF(L164="","",IFERROR(L164*G164,0))</f>
        <v/>
      </c>
      <c r="N164" s="19">
        <f>IF(COUNTA(A164:F164)+COUNTA(H164:K164)=0,"",IF(A164="","Missing Date",IF(B164="","Missing Transaction ID",IF(COUNTIF($B$6:$B$505,B164)&gt;1,"Duplicate Transaction ID",IF(C164="","Missing Part ID",IF(COUNTIF('Parts Inventory'!$A$6:$A$505,C164)=0,"Unknown Part ID",IF(COUNTIF('Settings'!$I$4:$I$8,D164)=0,"Invalid Transaction Type",IF(E164="","Missing Quantity",IF(E164&lt;=0,"Quantity Must Be Positive",IF(G164="","Missing Unit Cost","OK"))))))))))</f>
        <v/>
      </c>
    </row>
    <row r="165">
      <c r="A165" s="49" t="n"/>
      <c r="B165" s="23" t="n"/>
      <c r="C165" s="23" t="n"/>
      <c r="D165" s="23" t="n"/>
      <c r="E165" s="45" t="n"/>
      <c r="F165" s="44" t="n"/>
      <c r="G165" s="47">
        <f>IF(C165="","",IFERROR(IF(F165&lt;&gt;"",F165,VLOOKUP(C165,'Parts Inventory'!$A$6:$L$505,12,FALSE)),""))</f>
        <v/>
      </c>
      <c r="H165" s="23" t="n"/>
      <c r="I165" s="50" t="n"/>
      <c r="J165" s="23" t="n"/>
      <c r="K165" s="23" t="n"/>
      <c r="L165" s="46">
        <f>IF(OR(C165="",D165="",E165=""),"",IFERROR(IF(OR(D165="Receipt",D165="Return to Stock",D165="Adjustment Increase"),E165,-E165),""))</f>
        <v/>
      </c>
      <c r="M165" s="47">
        <f>IF(L165="","",IFERROR(L165*G165,0))</f>
        <v/>
      </c>
      <c r="N165" s="19">
        <f>IF(COUNTA(A165:F165)+COUNTA(H165:K165)=0,"",IF(A165="","Missing Date",IF(B165="","Missing Transaction ID",IF(COUNTIF($B$6:$B$505,B165)&gt;1,"Duplicate Transaction ID",IF(C165="","Missing Part ID",IF(COUNTIF('Parts Inventory'!$A$6:$A$505,C165)=0,"Unknown Part ID",IF(COUNTIF('Settings'!$I$4:$I$8,D165)=0,"Invalid Transaction Type",IF(E165="","Missing Quantity",IF(E165&lt;=0,"Quantity Must Be Positive",IF(G165="","Missing Unit Cost","OK"))))))))))</f>
        <v/>
      </c>
    </row>
    <row r="166">
      <c r="A166" s="49" t="n"/>
      <c r="B166" s="23" t="n"/>
      <c r="C166" s="23" t="n"/>
      <c r="D166" s="23" t="n"/>
      <c r="E166" s="45" t="n"/>
      <c r="F166" s="44" t="n"/>
      <c r="G166" s="47">
        <f>IF(C166="","",IFERROR(IF(F166&lt;&gt;"",F166,VLOOKUP(C166,'Parts Inventory'!$A$6:$L$505,12,FALSE)),""))</f>
        <v/>
      </c>
      <c r="H166" s="23" t="n"/>
      <c r="I166" s="50" t="n"/>
      <c r="J166" s="23" t="n"/>
      <c r="K166" s="23" t="n"/>
      <c r="L166" s="46">
        <f>IF(OR(C166="",D166="",E166=""),"",IFERROR(IF(OR(D166="Receipt",D166="Return to Stock",D166="Adjustment Increase"),E166,-E166),""))</f>
        <v/>
      </c>
      <c r="M166" s="47">
        <f>IF(L166="","",IFERROR(L166*G166,0))</f>
        <v/>
      </c>
      <c r="N166" s="19">
        <f>IF(COUNTA(A166:F166)+COUNTA(H166:K166)=0,"",IF(A166="","Missing Date",IF(B166="","Missing Transaction ID",IF(COUNTIF($B$6:$B$505,B166)&gt;1,"Duplicate Transaction ID",IF(C166="","Missing Part ID",IF(COUNTIF('Parts Inventory'!$A$6:$A$505,C166)=0,"Unknown Part ID",IF(COUNTIF('Settings'!$I$4:$I$8,D166)=0,"Invalid Transaction Type",IF(E166="","Missing Quantity",IF(E166&lt;=0,"Quantity Must Be Positive",IF(G166="","Missing Unit Cost","OK"))))))))))</f>
        <v/>
      </c>
    </row>
    <row r="167">
      <c r="A167" s="49" t="n"/>
      <c r="B167" s="23" t="n"/>
      <c r="C167" s="23" t="n"/>
      <c r="D167" s="23" t="n"/>
      <c r="E167" s="45" t="n"/>
      <c r="F167" s="44" t="n"/>
      <c r="G167" s="47">
        <f>IF(C167="","",IFERROR(IF(F167&lt;&gt;"",F167,VLOOKUP(C167,'Parts Inventory'!$A$6:$L$505,12,FALSE)),""))</f>
        <v/>
      </c>
      <c r="H167" s="23" t="n"/>
      <c r="I167" s="50" t="n"/>
      <c r="J167" s="23" t="n"/>
      <c r="K167" s="23" t="n"/>
      <c r="L167" s="46">
        <f>IF(OR(C167="",D167="",E167=""),"",IFERROR(IF(OR(D167="Receipt",D167="Return to Stock",D167="Adjustment Increase"),E167,-E167),""))</f>
        <v/>
      </c>
      <c r="M167" s="47">
        <f>IF(L167="","",IFERROR(L167*G167,0))</f>
        <v/>
      </c>
      <c r="N167" s="19">
        <f>IF(COUNTA(A167:F167)+COUNTA(H167:K167)=0,"",IF(A167="","Missing Date",IF(B167="","Missing Transaction ID",IF(COUNTIF($B$6:$B$505,B167)&gt;1,"Duplicate Transaction ID",IF(C167="","Missing Part ID",IF(COUNTIF('Parts Inventory'!$A$6:$A$505,C167)=0,"Unknown Part ID",IF(COUNTIF('Settings'!$I$4:$I$8,D167)=0,"Invalid Transaction Type",IF(E167="","Missing Quantity",IF(E167&lt;=0,"Quantity Must Be Positive",IF(G167="","Missing Unit Cost","OK"))))))))))</f>
        <v/>
      </c>
    </row>
    <row r="168">
      <c r="A168" s="49" t="n"/>
      <c r="B168" s="23" t="n"/>
      <c r="C168" s="23" t="n"/>
      <c r="D168" s="23" t="n"/>
      <c r="E168" s="45" t="n"/>
      <c r="F168" s="44" t="n"/>
      <c r="G168" s="47">
        <f>IF(C168="","",IFERROR(IF(F168&lt;&gt;"",F168,VLOOKUP(C168,'Parts Inventory'!$A$6:$L$505,12,FALSE)),""))</f>
        <v/>
      </c>
      <c r="H168" s="23" t="n"/>
      <c r="I168" s="50" t="n"/>
      <c r="J168" s="23" t="n"/>
      <c r="K168" s="23" t="n"/>
      <c r="L168" s="46">
        <f>IF(OR(C168="",D168="",E168=""),"",IFERROR(IF(OR(D168="Receipt",D168="Return to Stock",D168="Adjustment Increase"),E168,-E168),""))</f>
        <v/>
      </c>
      <c r="M168" s="47">
        <f>IF(L168="","",IFERROR(L168*G168,0))</f>
        <v/>
      </c>
      <c r="N168" s="19">
        <f>IF(COUNTA(A168:F168)+COUNTA(H168:K168)=0,"",IF(A168="","Missing Date",IF(B168="","Missing Transaction ID",IF(COUNTIF($B$6:$B$505,B168)&gt;1,"Duplicate Transaction ID",IF(C168="","Missing Part ID",IF(COUNTIF('Parts Inventory'!$A$6:$A$505,C168)=0,"Unknown Part ID",IF(COUNTIF('Settings'!$I$4:$I$8,D168)=0,"Invalid Transaction Type",IF(E168="","Missing Quantity",IF(E168&lt;=0,"Quantity Must Be Positive",IF(G168="","Missing Unit Cost","OK"))))))))))</f>
        <v/>
      </c>
    </row>
    <row r="169">
      <c r="A169" s="49" t="n"/>
      <c r="B169" s="23" t="n"/>
      <c r="C169" s="23" t="n"/>
      <c r="D169" s="23" t="n"/>
      <c r="E169" s="45" t="n"/>
      <c r="F169" s="44" t="n"/>
      <c r="G169" s="47">
        <f>IF(C169="","",IFERROR(IF(F169&lt;&gt;"",F169,VLOOKUP(C169,'Parts Inventory'!$A$6:$L$505,12,FALSE)),""))</f>
        <v/>
      </c>
      <c r="H169" s="23" t="n"/>
      <c r="I169" s="50" t="n"/>
      <c r="J169" s="23" t="n"/>
      <c r="K169" s="23" t="n"/>
      <c r="L169" s="46">
        <f>IF(OR(C169="",D169="",E169=""),"",IFERROR(IF(OR(D169="Receipt",D169="Return to Stock",D169="Adjustment Increase"),E169,-E169),""))</f>
        <v/>
      </c>
      <c r="M169" s="47">
        <f>IF(L169="","",IFERROR(L169*G169,0))</f>
        <v/>
      </c>
      <c r="N169" s="19">
        <f>IF(COUNTA(A169:F169)+COUNTA(H169:K169)=0,"",IF(A169="","Missing Date",IF(B169="","Missing Transaction ID",IF(COUNTIF($B$6:$B$505,B169)&gt;1,"Duplicate Transaction ID",IF(C169="","Missing Part ID",IF(COUNTIF('Parts Inventory'!$A$6:$A$505,C169)=0,"Unknown Part ID",IF(COUNTIF('Settings'!$I$4:$I$8,D169)=0,"Invalid Transaction Type",IF(E169="","Missing Quantity",IF(E169&lt;=0,"Quantity Must Be Positive",IF(G169="","Missing Unit Cost","OK"))))))))))</f>
        <v/>
      </c>
    </row>
    <row r="170">
      <c r="A170" s="49" t="n"/>
      <c r="B170" s="23" t="n"/>
      <c r="C170" s="23" t="n"/>
      <c r="D170" s="23" t="n"/>
      <c r="E170" s="45" t="n"/>
      <c r="F170" s="44" t="n"/>
      <c r="G170" s="47">
        <f>IF(C170="","",IFERROR(IF(F170&lt;&gt;"",F170,VLOOKUP(C170,'Parts Inventory'!$A$6:$L$505,12,FALSE)),""))</f>
        <v/>
      </c>
      <c r="H170" s="23" t="n"/>
      <c r="I170" s="50" t="n"/>
      <c r="J170" s="23" t="n"/>
      <c r="K170" s="23" t="n"/>
      <c r="L170" s="46">
        <f>IF(OR(C170="",D170="",E170=""),"",IFERROR(IF(OR(D170="Receipt",D170="Return to Stock",D170="Adjustment Increase"),E170,-E170),""))</f>
        <v/>
      </c>
      <c r="M170" s="47">
        <f>IF(L170="","",IFERROR(L170*G170,0))</f>
        <v/>
      </c>
      <c r="N170" s="19">
        <f>IF(COUNTA(A170:F170)+COUNTA(H170:K170)=0,"",IF(A170="","Missing Date",IF(B170="","Missing Transaction ID",IF(COUNTIF($B$6:$B$505,B170)&gt;1,"Duplicate Transaction ID",IF(C170="","Missing Part ID",IF(COUNTIF('Parts Inventory'!$A$6:$A$505,C170)=0,"Unknown Part ID",IF(COUNTIF('Settings'!$I$4:$I$8,D170)=0,"Invalid Transaction Type",IF(E170="","Missing Quantity",IF(E170&lt;=0,"Quantity Must Be Positive",IF(G170="","Missing Unit Cost","OK"))))))))))</f>
        <v/>
      </c>
    </row>
    <row r="171">
      <c r="A171" s="49" t="n"/>
      <c r="B171" s="23" t="n"/>
      <c r="C171" s="23" t="n"/>
      <c r="D171" s="23" t="n"/>
      <c r="E171" s="45" t="n"/>
      <c r="F171" s="44" t="n"/>
      <c r="G171" s="47">
        <f>IF(C171="","",IFERROR(IF(F171&lt;&gt;"",F171,VLOOKUP(C171,'Parts Inventory'!$A$6:$L$505,12,FALSE)),""))</f>
        <v/>
      </c>
      <c r="H171" s="23" t="n"/>
      <c r="I171" s="50" t="n"/>
      <c r="J171" s="23" t="n"/>
      <c r="K171" s="23" t="n"/>
      <c r="L171" s="46">
        <f>IF(OR(C171="",D171="",E171=""),"",IFERROR(IF(OR(D171="Receipt",D171="Return to Stock",D171="Adjustment Increase"),E171,-E171),""))</f>
        <v/>
      </c>
      <c r="M171" s="47">
        <f>IF(L171="","",IFERROR(L171*G171,0))</f>
        <v/>
      </c>
      <c r="N171" s="19">
        <f>IF(COUNTA(A171:F171)+COUNTA(H171:K171)=0,"",IF(A171="","Missing Date",IF(B171="","Missing Transaction ID",IF(COUNTIF($B$6:$B$505,B171)&gt;1,"Duplicate Transaction ID",IF(C171="","Missing Part ID",IF(COUNTIF('Parts Inventory'!$A$6:$A$505,C171)=0,"Unknown Part ID",IF(COUNTIF('Settings'!$I$4:$I$8,D171)=0,"Invalid Transaction Type",IF(E171="","Missing Quantity",IF(E171&lt;=0,"Quantity Must Be Positive",IF(G171="","Missing Unit Cost","OK"))))))))))</f>
        <v/>
      </c>
    </row>
    <row r="172">
      <c r="A172" s="49" t="n"/>
      <c r="B172" s="23" t="n"/>
      <c r="C172" s="23" t="n"/>
      <c r="D172" s="23" t="n"/>
      <c r="E172" s="45" t="n"/>
      <c r="F172" s="44" t="n"/>
      <c r="G172" s="47">
        <f>IF(C172="","",IFERROR(IF(F172&lt;&gt;"",F172,VLOOKUP(C172,'Parts Inventory'!$A$6:$L$505,12,FALSE)),""))</f>
        <v/>
      </c>
      <c r="H172" s="23" t="n"/>
      <c r="I172" s="50" t="n"/>
      <c r="J172" s="23" t="n"/>
      <c r="K172" s="23" t="n"/>
      <c r="L172" s="46">
        <f>IF(OR(C172="",D172="",E172=""),"",IFERROR(IF(OR(D172="Receipt",D172="Return to Stock",D172="Adjustment Increase"),E172,-E172),""))</f>
        <v/>
      </c>
      <c r="M172" s="47">
        <f>IF(L172="","",IFERROR(L172*G172,0))</f>
        <v/>
      </c>
      <c r="N172" s="19">
        <f>IF(COUNTA(A172:F172)+COUNTA(H172:K172)=0,"",IF(A172="","Missing Date",IF(B172="","Missing Transaction ID",IF(COUNTIF($B$6:$B$505,B172)&gt;1,"Duplicate Transaction ID",IF(C172="","Missing Part ID",IF(COUNTIF('Parts Inventory'!$A$6:$A$505,C172)=0,"Unknown Part ID",IF(COUNTIF('Settings'!$I$4:$I$8,D172)=0,"Invalid Transaction Type",IF(E172="","Missing Quantity",IF(E172&lt;=0,"Quantity Must Be Positive",IF(G172="","Missing Unit Cost","OK"))))))))))</f>
        <v/>
      </c>
    </row>
    <row r="173">
      <c r="A173" s="49" t="n"/>
      <c r="B173" s="23" t="n"/>
      <c r="C173" s="23" t="n"/>
      <c r="D173" s="23" t="n"/>
      <c r="E173" s="45" t="n"/>
      <c r="F173" s="44" t="n"/>
      <c r="G173" s="47">
        <f>IF(C173="","",IFERROR(IF(F173&lt;&gt;"",F173,VLOOKUP(C173,'Parts Inventory'!$A$6:$L$505,12,FALSE)),""))</f>
        <v/>
      </c>
      <c r="H173" s="23" t="n"/>
      <c r="I173" s="50" t="n"/>
      <c r="J173" s="23" t="n"/>
      <c r="K173" s="23" t="n"/>
      <c r="L173" s="46">
        <f>IF(OR(C173="",D173="",E173=""),"",IFERROR(IF(OR(D173="Receipt",D173="Return to Stock",D173="Adjustment Increase"),E173,-E173),""))</f>
        <v/>
      </c>
      <c r="M173" s="47">
        <f>IF(L173="","",IFERROR(L173*G173,0))</f>
        <v/>
      </c>
      <c r="N173" s="19">
        <f>IF(COUNTA(A173:F173)+COUNTA(H173:K173)=0,"",IF(A173="","Missing Date",IF(B173="","Missing Transaction ID",IF(COUNTIF($B$6:$B$505,B173)&gt;1,"Duplicate Transaction ID",IF(C173="","Missing Part ID",IF(COUNTIF('Parts Inventory'!$A$6:$A$505,C173)=0,"Unknown Part ID",IF(COUNTIF('Settings'!$I$4:$I$8,D173)=0,"Invalid Transaction Type",IF(E173="","Missing Quantity",IF(E173&lt;=0,"Quantity Must Be Positive",IF(G173="","Missing Unit Cost","OK"))))))))))</f>
        <v/>
      </c>
    </row>
    <row r="174">
      <c r="A174" s="49" t="n"/>
      <c r="B174" s="23" t="n"/>
      <c r="C174" s="23" t="n"/>
      <c r="D174" s="23" t="n"/>
      <c r="E174" s="45" t="n"/>
      <c r="F174" s="44" t="n"/>
      <c r="G174" s="47">
        <f>IF(C174="","",IFERROR(IF(F174&lt;&gt;"",F174,VLOOKUP(C174,'Parts Inventory'!$A$6:$L$505,12,FALSE)),""))</f>
        <v/>
      </c>
      <c r="H174" s="23" t="n"/>
      <c r="I174" s="50" t="n"/>
      <c r="J174" s="23" t="n"/>
      <c r="K174" s="23" t="n"/>
      <c r="L174" s="46">
        <f>IF(OR(C174="",D174="",E174=""),"",IFERROR(IF(OR(D174="Receipt",D174="Return to Stock",D174="Adjustment Increase"),E174,-E174),""))</f>
        <v/>
      </c>
      <c r="M174" s="47">
        <f>IF(L174="","",IFERROR(L174*G174,0))</f>
        <v/>
      </c>
      <c r="N174" s="19">
        <f>IF(COUNTA(A174:F174)+COUNTA(H174:K174)=0,"",IF(A174="","Missing Date",IF(B174="","Missing Transaction ID",IF(COUNTIF($B$6:$B$505,B174)&gt;1,"Duplicate Transaction ID",IF(C174="","Missing Part ID",IF(COUNTIF('Parts Inventory'!$A$6:$A$505,C174)=0,"Unknown Part ID",IF(COUNTIF('Settings'!$I$4:$I$8,D174)=0,"Invalid Transaction Type",IF(E174="","Missing Quantity",IF(E174&lt;=0,"Quantity Must Be Positive",IF(G174="","Missing Unit Cost","OK"))))))))))</f>
        <v/>
      </c>
    </row>
    <row r="175">
      <c r="A175" s="49" t="n"/>
      <c r="B175" s="23" t="n"/>
      <c r="C175" s="23" t="n"/>
      <c r="D175" s="23" t="n"/>
      <c r="E175" s="45" t="n"/>
      <c r="F175" s="44" t="n"/>
      <c r="G175" s="47">
        <f>IF(C175="","",IFERROR(IF(F175&lt;&gt;"",F175,VLOOKUP(C175,'Parts Inventory'!$A$6:$L$505,12,FALSE)),""))</f>
        <v/>
      </c>
      <c r="H175" s="23" t="n"/>
      <c r="I175" s="50" t="n"/>
      <c r="J175" s="23" t="n"/>
      <c r="K175" s="23" t="n"/>
      <c r="L175" s="46">
        <f>IF(OR(C175="",D175="",E175=""),"",IFERROR(IF(OR(D175="Receipt",D175="Return to Stock",D175="Adjustment Increase"),E175,-E175),""))</f>
        <v/>
      </c>
      <c r="M175" s="47">
        <f>IF(L175="","",IFERROR(L175*G175,0))</f>
        <v/>
      </c>
      <c r="N175" s="19">
        <f>IF(COUNTA(A175:F175)+COUNTA(H175:K175)=0,"",IF(A175="","Missing Date",IF(B175="","Missing Transaction ID",IF(COUNTIF($B$6:$B$505,B175)&gt;1,"Duplicate Transaction ID",IF(C175="","Missing Part ID",IF(COUNTIF('Parts Inventory'!$A$6:$A$505,C175)=0,"Unknown Part ID",IF(COUNTIF('Settings'!$I$4:$I$8,D175)=0,"Invalid Transaction Type",IF(E175="","Missing Quantity",IF(E175&lt;=0,"Quantity Must Be Positive",IF(G175="","Missing Unit Cost","OK"))))))))))</f>
        <v/>
      </c>
    </row>
    <row r="176">
      <c r="A176" s="49" t="n"/>
      <c r="B176" s="23" t="n"/>
      <c r="C176" s="23" t="n"/>
      <c r="D176" s="23" t="n"/>
      <c r="E176" s="45" t="n"/>
      <c r="F176" s="44" t="n"/>
      <c r="G176" s="47">
        <f>IF(C176="","",IFERROR(IF(F176&lt;&gt;"",F176,VLOOKUP(C176,'Parts Inventory'!$A$6:$L$505,12,FALSE)),""))</f>
        <v/>
      </c>
      <c r="H176" s="23" t="n"/>
      <c r="I176" s="50" t="n"/>
      <c r="J176" s="23" t="n"/>
      <c r="K176" s="23" t="n"/>
      <c r="L176" s="46">
        <f>IF(OR(C176="",D176="",E176=""),"",IFERROR(IF(OR(D176="Receipt",D176="Return to Stock",D176="Adjustment Increase"),E176,-E176),""))</f>
        <v/>
      </c>
      <c r="M176" s="47">
        <f>IF(L176="","",IFERROR(L176*G176,0))</f>
        <v/>
      </c>
      <c r="N176" s="19">
        <f>IF(COUNTA(A176:F176)+COUNTA(H176:K176)=0,"",IF(A176="","Missing Date",IF(B176="","Missing Transaction ID",IF(COUNTIF($B$6:$B$505,B176)&gt;1,"Duplicate Transaction ID",IF(C176="","Missing Part ID",IF(COUNTIF('Parts Inventory'!$A$6:$A$505,C176)=0,"Unknown Part ID",IF(COUNTIF('Settings'!$I$4:$I$8,D176)=0,"Invalid Transaction Type",IF(E176="","Missing Quantity",IF(E176&lt;=0,"Quantity Must Be Positive",IF(G176="","Missing Unit Cost","OK"))))))))))</f>
        <v/>
      </c>
    </row>
    <row r="177">
      <c r="A177" s="49" t="n"/>
      <c r="B177" s="23" t="n"/>
      <c r="C177" s="23" t="n"/>
      <c r="D177" s="23" t="n"/>
      <c r="E177" s="45" t="n"/>
      <c r="F177" s="44" t="n"/>
      <c r="G177" s="47">
        <f>IF(C177="","",IFERROR(IF(F177&lt;&gt;"",F177,VLOOKUP(C177,'Parts Inventory'!$A$6:$L$505,12,FALSE)),""))</f>
        <v/>
      </c>
      <c r="H177" s="23" t="n"/>
      <c r="I177" s="50" t="n"/>
      <c r="J177" s="23" t="n"/>
      <c r="K177" s="23" t="n"/>
      <c r="L177" s="46">
        <f>IF(OR(C177="",D177="",E177=""),"",IFERROR(IF(OR(D177="Receipt",D177="Return to Stock",D177="Adjustment Increase"),E177,-E177),""))</f>
        <v/>
      </c>
      <c r="M177" s="47">
        <f>IF(L177="","",IFERROR(L177*G177,0))</f>
        <v/>
      </c>
      <c r="N177" s="19">
        <f>IF(COUNTA(A177:F177)+COUNTA(H177:K177)=0,"",IF(A177="","Missing Date",IF(B177="","Missing Transaction ID",IF(COUNTIF($B$6:$B$505,B177)&gt;1,"Duplicate Transaction ID",IF(C177="","Missing Part ID",IF(COUNTIF('Parts Inventory'!$A$6:$A$505,C177)=0,"Unknown Part ID",IF(COUNTIF('Settings'!$I$4:$I$8,D177)=0,"Invalid Transaction Type",IF(E177="","Missing Quantity",IF(E177&lt;=0,"Quantity Must Be Positive",IF(G177="","Missing Unit Cost","OK"))))))))))</f>
        <v/>
      </c>
    </row>
    <row r="178">
      <c r="A178" s="49" t="n"/>
      <c r="B178" s="23" t="n"/>
      <c r="C178" s="23" t="n"/>
      <c r="D178" s="23" t="n"/>
      <c r="E178" s="45" t="n"/>
      <c r="F178" s="44" t="n"/>
      <c r="G178" s="47">
        <f>IF(C178="","",IFERROR(IF(F178&lt;&gt;"",F178,VLOOKUP(C178,'Parts Inventory'!$A$6:$L$505,12,FALSE)),""))</f>
        <v/>
      </c>
      <c r="H178" s="23" t="n"/>
      <c r="I178" s="50" t="n"/>
      <c r="J178" s="23" t="n"/>
      <c r="K178" s="23" t="n"/>
      <c r="L178" s="46">
        <f>IF(OR(C178="",D178="",E178=""),"",IFERROR(IF(OR(D178="Receipt",D178="Return to Stock",D178="Adjustment Increase"),E178,-E178),""))</f>
        <v/>
      </c>
      <c r="M178" s="47">
        <f>IF(L178="","",IFERROR(L178*G178,0))</f>
        <v/>
      </c>
      <c r="N178" s="19">
        <f>IF(COUNTA(A178:F178)+COUNTA(H178:K178)=0,"",IF(A178="","Missing Date",IF(B178="","Missing Transaction ID",IF(COUNTIF($B$6:$B$505,B178)&gt;1,"Duplicate Transaction ID",IF(C178="","Missing Part ID",IF(COUNTIF('Parts Inventory'!$A$6:$A$505,C178)=0,"Unknown Part ID",IF(COUNTIF('Settings'!$I$4:$I$8,D178)=0,"Invalid Transaction Type",IF(E178="","Missing Quantity",IF(E178&lt;=0,"Quantity Must Be Positive",IF(G178="","Missing Unit Cost","OK"))))))))))</f>
        <v/>
      </c>
    </row>
    <row r="179">
      <c r="A179" s="49" t="n"/>
      <c r="B179" s="23" t="n"/>
      <c r="C179" s="23" t="n"/>
      <c r="D179" s="23" t="n"/>
      <c r="E179" s="45" t="n"/>
      <c r="F179" s="44" t="n"/>
      <c r="G179" s="47">
        <f>IF(C179="","",IFERROR(IF(F179&lt;&gt;"",F179,VLOOKUP(C179,'Parts Inventory'!$A$6:$L$505,12,FALSE)),""))</f>
        <v/>
      </c>
      <c r="H179" s="23" t="n"/>
      <c r="I179" s="50" t="n"/>
      <c r="J179" s="23" t="n"/>
      <c r="K179" s="23" t="n"/>
      <c r="L179" s="46">
        <f>IF(OR(C179="",D179="",E179=""),"",IFERROR(IF(OR(D179="Receipt",D179="Return to Stock",D179="Adjustment Increase"),E179,-E179),""))</f>
        <v/>
      </c>
      <c r="M179" s="47">
        <f>IF(L179="","",IFERROR(L179*G179,0))</f>
        <v/>
      </c>
      <c r="N179" s="19">
        <f>IF(COUNTA(A179:F179)+COUNTA(H179:K179)=0,"",IF(A179="","Missing Date",IF(B179="","Missing Transaction ID",IF(COUNTIF($B$6:$B$505,B179)&gt;1,"Duplicate Transaction ID",IF(C179="","Missing Part ID",IF(COUNTIF('Parts Inventory'!$A$6:$A$505,C179)=0,"Unknown Part ID",IF(COUNTIF('Settings'!$I$4:$I$8,D179)=0,"Invalid Transaction Type",IF(E179="","Missing Quantity",IF(E179&lt;=0,"Quantity Must Be Positive",IF(G179="","Missing Unit Cost","OK"))))))))))</f>
        <v/>
      </c>
    </row>
    <row r="180">
      <c r="A180" s="49" t="n"/>
      <c r="B180" s="23" t="n"/>
      <c r="C180" s="23" t="n"/>
      <c r="D180" s="23" t="n"/>
      <c r="E180" s="45" t="n"/>
      <c r="F180" s="44" t="n"/>
      <c r="G180" s="47">
        <f>IF(C180="","",IFERROR(IF(F180&lt;&gt;"",F180,VLOOKUP(C180,'Parts Inventory'!$A$6:$L$505,12,FALSE)),""))</f>
        <v/>
      </c>
      <c r="H180" s="23" t="n"/>
      <c r="I180" s="50" t="n"/>
      <c r="J180" s="23" t="n"/>
      <c r="K180" s="23" t="n"/>
      <c r="L180" s="46">
        <f>IF(OR(C180="",D180="",E180=""),"",IFERROR(IF(OR(D180="Receipt",D180="Return to Stock",D180="Adjustment Increase"),E180,-E180),""))</f>
        <v/>
      </c>
      <c r="M180" s="47">
        <f>IF(L180="","",IFERROR(L180*G180,0))</f>
        <v/>
      </c>
      <c r="N180" s="19">
        <f>IF(COUNTA(A180:F180)+COUNTA(H180:K180)=0,"",IF(A180="","Missing Date",IF(B180="","Missing Transaction ID",IF(COUNTIF($B$6:$B$505,B180)&gt;1,"Duplicate Transaction ID",IF(C180="","Missing Part ID",IF(COUNTIF('Parts Inventory'!$A$6:$A$505,C180)=0,"Unknown Part ID",IF(COUNTIF('Settings'!$I$4:$I$8,D180)=0,"Invalid Transaction Type",IF(E180="","Missing Quantity",IF(E180&lt;=0,"Quantity Must Be Positive",IF(G180="","Missing Unit Cost","OK"))))))))))</f>
        <v/>
      </c>
    </row>
    <row r="181">
      <c r="A181" s="49" t="n"/>
      <c r="B181" s="23" t="n"/>
      <c r="C181" s="23" t="n"/>
      <c r="D181" s="23" t="n"/>
      <c r="E181" s="45" t="n"/>
      <c r="F181" s="44" t="n"/>
      <c r="G181" s="47">
        <f>IF(C181="","",IFERROR(IF(F181&lt;&gt;"",F181,VLOOKUP(C181,'Parts Inventory'!$A$6:$L$505,12,FALSE)),""))</f>
        <v/>
      </c>
      <c r="H181" s="23" t="n"/>
      <c r="I181" s="50" t="n"/>
      <c r="J181" s="23" t="n"/>
      <c r="K181" s="23" t="n"/>
      <c r="L181" s="46">
        <f>IF(OR(C181="",D181="",E181=""),"",IFERROR(IF(OR(D181="Receipt",D181="Return to Stock",D181="Adjustment Increase"),E181,-E181),""))</f>
        <v/>
      </c>
      <c r="M181" s="47">
        <f>IF(L181="","",IFERROR(L181*G181,0))</f>
        <v/>
      </c>
      <c r="N181" s="19">
        <f>IF(COUNTA(A181:F181)+COUNTA(H181:K181)=0,"",IF(A181="","Missing Date",IF(B181="","Missing Transaction ID",IF(COUNTIF($B$6:$B$505,B181)&gt;1,"Duplicate Transaction ID",IF(C181="","Missing Part ID",IF(COUNTIF('Parts Inventory'!$A$6:$A$505,C181)=0,"Unknown Part ID",IF(COUNTIF('Settings'!$I$4:$I$8,D181)=0,"Invalid Transaction Type",IF(E181="","Missing Quantity",IF(E181&lt;=0,"Quantity Must Be Positive",IF(G181="","Missing Unit Cost","OK"))))))))))</f>
        <v/>
      </c>
    </row>
    <row r="182">
      <c r="A182" s="49" t="n"/>
      <c r="B182" s="23" t="n"/>
      <c r="C182" s="23" t="n"/>
      <c r="D182" s="23" t="n"/>
      <c r="E182" s="45" t="n"/>
      <c r="F182" s="44" t="n"/>
      <c r="G182" s="47">
        <f>IF(C182="","",IFERROR(IF(F182&lt;&gt;"",F182,VLOOKUP(C182,'Parts Inventory'!$A$6:$L$505,12,FALSE)),""))</f>
        <v/>
      </c>
      <c r="H182" s="23" t="n"/>
      <c r="I182" s="50" t="n"/>
      <c r="J182" s="23" t="n"/>
      <c r="K182" s="23" t="n"/>
      <c r="L182" s="46">
        <f>IF(OR(C182="",D182="",E182=""),"",IFERROR(IF(OR(D182="Receipt",D182="Return to Stock",D182="Adjustment Increase"),E182,-E182),""))</f>
        <v/>
      </c>
      <c r="M182" s="47">
        <f>IF(L182="","",IFERROR(L182*G182,0))</f>
        <v/>
      </c>
      <c r="N182" s="19">
        <f>IF(COUNTA(A182:F182)+COUNTA(H182:K182)=0,"",IF(A182="","Missing Date",IF(B182="","Missing Transaction ID",IF(COUNTIF($B$6:$B$505,B182)&gt;1,"Duplicate Transaction ID",IF(C182="","Missing Part ID",IF(COUNTIF('Parts Inventory'!$A$6:$A$505,C182)=0,"Unknown Part ID",IF(COUNTIF('Settings'!$I$4:$I$8,D182)=0,"Invalid Transaction Type",IF(E182="","Missing Quantity",IF(E182&lt;=0,"Quantity Must Be Positive",IF(G182="","Missing Unit Cost","OK"))))))))))</f>
        <v/>
      </c>
    </row>
    <row r="183">
      <c r="A183" s="49" t="n"/>
      <c r="B183" s="23" t="n"/>
      <c r="C183" s="23" t="n"/>
      <c r="D183" s="23" t="n"/>
      <c r="E183" s="45" t="n"/>
      <c r="F183" s="44" t="n"/>
      <c r="G183" s="47">
        <f>IF(C183="","",IFERROR(IF(F183&lt;&gt;"",F183,VLOOKUP(C183,'Parts Inventory'!$A$6:$L$505,12,FALSE)),""))</f>
        <v/>
      </c>
      <c r="H183" s="23" t="n"/>
      <c r="I183" s="50" t="n"/>
      <c r="J183" s="23" t="n"/>
      <c r="K183" s="23" t="n"/>
      <c r="L183" s="46">
        <f>IF(OR(C183="",D183="",E183=""),"",IFERROR(IF(OR(D183="Receipt",D183="Return to Stock",D183="Adjustment Increase"),E183,-E183),""))</f>
        <v/>
      </c>
      <c r="M183" s="47">
        <f>IF(L183="","",IFERROR(L183*G183,0))</f>
        <v/>
      </c>
      <c r="N183" s="19">
        <f>IF(COUNTA(A183:F183)+COUNTA(H183:K183)=0,"",IF(A183="","Missing Date",IF(B183="","Missing Transaction ID",IF(COUNTIF($B$6:$B$505,B183)&gt;1,"Duplicate Transaction ID",IF(C183="","Missing Part ID",IF(COUNTIF('Parts Inventory'!$A$6:$A$505,C183)=0,"Unknown Part ID",IF(COUNTIF('Settings'!$I$4:$I$8,D183)=0,"Invalid Transaction Type",IF(E183="","Missing Quantity",IF(E183&lt;=0,"Quantity Must Be Positive",IF(G183="","Missing Unit Cost","OK"))))))))))</f>
        <v/>
      </c>
    </row>
    <row r="184">
      <c r="A184" s="49" t="n"/>
      <c r="B184" s="23" t="n"/>
      <c r="C184" s="23" t="n"/>
      <c r="D184" s="23" t="n"/>
      <c r="E184" s="45" t="n"/>
      <c r="F184" s="44" t="n"/>
      <c r="G184" s="47">
        <f>IF(C184="","",IFERROR(IF(F184&lt;&gt;"",F184,VLOOKUP(C184,'Parts Inventory'!$A$6:$L$505,12,FALSE)),""))</f>
        <v/>
      </c>
      <c r="H184" s="23" t="n"/>
      <c r="I184" s="50" t="n"/>
      <c r="J184" s="23" t="n"/>
      <c r="K184" s="23" t="n"/>
      <c r="L184" s="46">
        <f>IF(OR(C184="",D184="",E184=""),"",IFERROR(IF(OR(D184="Receipt",D184="Return to Stock",D184="Adjustment Increase"),E184,-E184),""))</f>
        <v/>
      </c>
      <c r="M184" s="47">
        <f>IF(L184="","",IFERROR(L184*G184,0))</f>
        <v/>
      </c>
      <c r="N184" s="19">
        <f>IF(COUNTA(A184:F184)+COUNTA(H184:K184)=0,"",IF(A184="","Missing Date",IF(B184="","Missing Transaction ID",IF(COUNTIF($B$6:$B$505,B184)&gt;1,"Duplicate Transaction ID",IF(C184="","Missing Part ID",IF(COUNTIF('Parts Inventory'!$A$6:$A$505,C184)=0,"Unknown Part ID",IF(COUNTIF('Settings'!$I$4:$I$8,D184)=0,"Invalid Transaction Type",IF(E184="","Missing Quantity",IF(E184&lt;=0,"Quantity Must Be Positive",IF(G184="","Missing Unit Cost","OK"))))))))))</f>
        <v/>
      </c>
    </row>
    <row r="185">
      <c r="A185" s="49" t="n"/>
      <c r="B185" s="23" t="n"/>
      <c r="C185" s="23" t="n"/>
      <c r="D185" s="23" t="n"/>
      <c r="E185" s="45" t="n"/>
      <c r="F185" s="44" t="n"/>
      <c r="G185" s="47">
        <f>IF(C185="","",IFERROR(IF(F185&lt;&gt;"",F185,VLOOKUP(C185,'Parts Inventory'!$A$6:$L$505,12,FALSE)),""))</f>
        <v/>
      </c>
      <c r="H185" s="23" t="n"/>
      <c r="I185" s="50" t="n"/>
      <c r="J185" s="23" t="n"/>
      <c r="K185" s="23" t="n"/>
      <c r="L185" s="46">
        <f>IF(OR(C185="",D185="",E185=""),"",IFERROR(IF(OR(D185="Receipt",D185="Return to Stock",D185="Adjustment Increase"),E185,-E185),""))</f>
        <v/>
      </c>
      <c r="M185" s="47">
        <f>IF(L185="","",IFERROR(L185*G185,0))</f>
        <v/>
      </c>
      <c r="N185" s="19">
        <f>IF(COUNTA(A185:F185)+COUNTA(H185:K185)=0,"",IF(A185="","Missing Date",IF(B185="","Missing Transaction ID",IF(COUNTIF($B$6:$B$505,B185)&gt;1,"Duplicate Transaction ID",IF(C185="","Missing Part ID",IF(COUNTIF('Parts Inventory'!$A$6:$A$505,C185)=0,"Unknown Part ID",IF(COUNTIF('Settings'!$I$4:$I$8,D185)=0,"Invalid Transaction Type",IF(E185="","Missing Quantity",IF(E185&lt;=0,"Quantity Must Be Positive",IF(G185="","Missing Unit Cost","OK"))))))))))</f>
        <v/>
      </c>
    </row>
    <row r="186">
      <c r="A186" s="49" t="n"/>
      <c r="B186" s="23" t="n"/>
      <c r="C186" s="23" t="n"/>
      <c r="D186" s="23" t="n"/>
      <c r="E186" s="45" t="n"/>
      <c r="F186" s="44" t="n"/>
      <c r="G186" s="47">
        <f>IF(C186="","",IFERROR(IF(F186&lt;&gt;"",F186,VLOOKUP(C186,'Parts Inventory'!$A$6:$L$505,12,FALSE)),""))</f>
        <v/>
      </c>
      <c r="H186" s="23" t="n"/>
      <c r="I186" s="50" t="n"/>
      <c r="J186" s="23" t="n"/>
      <c r="K186" s="23" t="n"/>
      <c r="L186" s="46">
        <f>IF(OR(C186="",D186="",E186=""),"",IFERROR(IF(OR(D186="Receipt",D186="Return to Stock",D186="Adjustment Increase"),E186,-E186),""))</f>
        <v/>
      </c>
      <c r="M186" s="47">
        <f>IF(L186="","",IFERROR(L186*G186,0))</f>
        <v/>
      </c>
      <c r="N186" s="19">
        <f>IF(COUNTA(A186:F186)+COUNTA(H186:K186)=0,"",IF(A186="","Missing Date",IF(B186="","Missing Transaction ID",IF(COUNTIF($B$6:$B$505,B186)&gt;1,"Duplicate Transaction ID",IF(C186="","Missing Part ID",IF(COUNTIF('Parts Inventory'!$A$6:$A$505,C186)=0,"Unknown Part ID",IF(COUNTIF('Settings'!$I$4:$I$8,D186)=0,"Invalid Transaction Type",IF(E186="","Missing Quantity",IF(E186&lt;=0,"Quantity Must Be Positive",IF(G186="","Missing Unit Cost","OK"))))))))))</f>
        <v/>
      </c>
    </row>
    <row r="187">
      <c r="A187" s="49" t="n"/>
      <c r="B187" s="23" t="n"/>
      <c r="C187" s="23" t="n"/>
      <c r="D187" s="23" t="n"/>
      <c r="E187" s="45" t="n"/>
      <c r="F187" s="44" t="n"/>
      <c r="G187" s="47">
        <f>IF(C187="","",IFERROR(IF(F187&lt;&gt;"",F187,VLOOKUP(C187,'Parts Inventory'!$A$6:$L$505,12,FALSE)),""))</f>
        <v/>
      </c>
      <c r="H187" s="23" t="n"/>
      <c r="I187" s="50" t="n"/>
      <c r="J187" s="23" t="n"/>
      <c r="K187" s="23" t="n"/>
      <c r="L187" s="46">
        <f>IF(OR(C187="",D187="",E187=""),"",IFERROR(IF(OR(D187="Receipt",D187="Return to Stock",D187="Adjustment Increase"),E187,-E187),""))</f>
        <v/>
      </c>
      <c r="M187" s="47">
        <f>IF(L187="","",IFERROR(L187*G187,0))</f>
        <v/>
      </c>
      <c r="N187" s="19">
        <f>IF(COUNTA(A187:F187)+COUNTA(H187:K187)=0,"",IF(A187="","Missing Date",IF(B187="","Missing Transaction ID",IF(COUNTIF($B$6:$B$505,B187)&gt;1,"Duplicate Transaction ID",IF(C187="","Missing Part ID",IF(COUNTIF('Parts Inventory'!$A$6:$A$505,C187)=0,"Unknown Part ID",IF(COUNTIF('Settings'!$I$4:$I$8,D187)=0,"Invalid Transaction Type",IF(E187="","Missing Quantity",IF(E187&lt;=0,"Quantity Must Be Positive",IF(G187="","Missing Unit Cost","OK"))))))))))</f>
        <v/>
      </c>
    </row>
    <row r="188">
      <c r="A188" s="49" t="n"/>
      <c r="B188" s="23" t="n"/>
      <c r="C188" s="23" t="n"/>
      <c r="D188" s="23" t="n"/>
      <c r="E188" s="45" t="n"/>
      <c r="F188" s="44" t="n"/>
      <c r="G188" s="47">
        <f>IF(C188="","",IFERROR(IF(F188&lt;&gt;"",F188,VLOOKUP(C188,'Parts Inventory'!$A$6:$L$505,12,FALSE)),""))</f>
        <v/>
      </c>
      <c r="H188" s="23" t="n"/>
      <c r="I188" s="50" t="n"/>
      <c r="J188" s="23" t="n"/>
      <c r="K188" s="23" t="n"/>
      <c r="L188" s="46">
        <f>IF(OR(C188="",D188="",E188=""),"",IFERROR(IF(OR(D188="Receipt",D188="Return to Stock",D188="Adjustment Increase"),E188,-E188),""))</f>
        <v/>
      </c>
      <c r="M188" s="47">
        <f>IF(L188="","",IFERROR(L188*G188,0))</f>
        <v/>
      </c>
      <c r="N188" s="19">
        <f>IF(COUNTA(A188:F188)+COUNTA(H188:K188)=0,"",IF(A188="","Missing Date",IF(B188="","Missing Transaction ID",IF(COUNTIF($B$6:$B$505,B188)&gt;1,"Duplicate Transaction ID",IF(C188="","Missing Part ID",IF(COUNTIF('Parts Inventory'!$A$6:$A$505,C188)=0,"Unknown Part ID",IF(COUNTIF('Settings'!$I$4:$I$8,D188)=0,"Invalid Transaction Type",IF(E188="","Missing Quantity",IF(E188&lt;=0,"Quantity Must Be Positive",IF(G188="","Missing Unit Cost","OK"))))))))))</f>
        <v/>
      </c>
    </row>
    <row r="189">
      <c r="A189" s="49" t="n"/>
      <c r="B189" s="23" t="n"/>
      <c r="C189" s="23" t="n"/>
      <c r="D189" s="23" t="n"/>
      <c r="E189" s="45" t="n"/>
      <c r="F189" s="44" t="n"/>
      <c r="G189" s="47">
        <f>IF(C189="","",IFERROR(IF(F189&lt;&gt;"",F189,VLOOKUP(C189,'Parts Inventory'!$A$6:$L$505,12,FALSE)),""))</f>
        <v/>
      </c>
      <c r="H189" s="23" t="n"/>
      <c r="I189" s="50" t="n"/>
      <c r="J189" s="23" t="n"/>
      <c r="K189" s="23" t="n"/>
      <c r="L189" s="46">
        <f>IF(OR(C189="",D189="",E189=""),"",IFERROR(IF(OR(D189="Receipt",D189="Return to Stock",D189="Adjustment Increase"),E189,-E189),""))</f>
        <v/>
      </c>
      <c r="M189" s="47">
        <f>IF(L189="","",IFERROR(L189*G189,0))</f>
        <v/>
      </c>
      <c r="N189" s="19">
        <f>IF(COUNTA(A189:F189)+COUNTA(H189:K189)=0,"",IF(A189="","Missing Date",IF(B189="","Missing Transaction ID",IF(COUNTIF($B$6:$B$505,B189)&gt;1,"Duplicate Transaction ID",IF(C189="","Missing Part ID",IF(COUNTIF('Parts Inventory'!$A$6:$A$505,C189)=0,"Unknown Part ID",IF(COUNTIF('Settings'!$I$4:$I$8,D189)=0,"Invalid Transaction Type",IF(E189="","Missing Quantity",IF(E189&lt;=0,"Quantity Must Be Positive",IF(G189="","Missing Unit Cost","OK"))))))))))</f>
        <v/>
      </c>
    </row>
    <row r="190">
      <c r="A190" s="49" t="n"/>
      <c r="B190" s="23" t="n"/>
      <c r="C190" s="23" t="n"/>
      <c r="D190" s="23" t="n"/>
      <c r="E190" s="45" t="n"/>
      <c r="F190" s="44" t="n"/>
      <c r="G190" s="47">
        <f>IF(C190="","",IFERROR(IF(F190&lt;&gt;"",F190,VLOOKUP(C190,'Parts Inventory'!$A$6:$L$505,12,FALSE)),""))</f>
        <v/>
      </c>
      <c r="H190" s="23" t="n"/>
      <c r="I190" s="50" t="n"/>
      <c r="J190" s="23" t="n"/>
      <c r="K190" s="23" t="n"/>
      <c r="L190" s="46">
        <f>IF(OR(C190="",D190="",E190=""),"",IFERROR(IF(OR(D190="Receipt",D190="Return to Stock",D190="Adjustment Increase"),E190,-E190),""))</f>
        <v/>
      </c>
      <c r="M190" s="47">
        <f>IF(L190="","",IFERROR(L190*G190,0))</f>
        <v/>
      </c>
      <c r="N190" s="19">
        <f>IF(COUNTA(A190:F190)+COUNTA(H190:K190)=0,"",IF(A190="","Missing Date",IF(B190="","Missing Transaction ID",IF(COUNTIF($B$6:$B$505,B190)&gt;1,"Duplicate Transaction ID",IF(C190="","Missing Part ID",IF(COUNTIF('Parts Inventory'!$A$6:$A$505,C190)=0,"Unknown Part ID",IF(COUNTIF('Settings'!$I$4:$I$8,D190)=0,"Invalid Transaction Type",IF(E190="","Missing Quantity",IF(E190&lt;=0,"Quantity Must Be Positive",IF(G190="","Missing Unit Cost","OK"))))))))))</f>
        <v/>
      </c>
    </row>
    <row r="191">
      <c r="A191" s="49" t="n"/>
      <c r="B191" s="23" t="n"/>
      <c r="C191" s="23" t="n"/>
      <c r="D191" s="23" t="n"/>
      <c r="E191" s="45" t="n"/>
      <c r="F191" s="44" t="n"/>
      <c r="G191" s="47">
        <f>IF(C191="","",IFERROR(IF(F191&lt;&gt;"",F191,VLOOKUP(C191,'Parts Inventory'!$A$6:$L$505,12,FALSE)),""))</f>
        <v/>
      </c>
      <c r="H191" s="23" t="n"/>
      <c r="I191" s="50" t="n"/>
      <c r="J191" s="23" t="n"/>
      <c r="K191" s="23" t="n"/>
      <c r="L191" s="46">
        <f>IF(OR(C191="",D191="",E191=""),"",IFERROR(IF(OR(D191="Receipt",D191="Return to Stock",D191="Adjustment Increase"),E191,-E191),""))</f>
        <v/>
      </c>
      <c r="M191" s="47">
        <f>IF(L191="","",IFERROR(L191*G191,0))</f>
        <v/>
      </c>
      <c r="N191" s="19">
        <f>IF(COUNTA(A191:F191)+COUNTA(H191:K191)=0,"",IF(A191="","Missing Date",IF(B191="","Missing Transaction ID",IF(COUNTIF($B$6:$B$505,B191)&gt;1,"Duplicate Transaction ID",IF(C191="","Missing Part ID",IF(COUNTIF('Parts Inventory'!$A$6:$A$505,C191)=0,"Unknown Part ID",IF(COUNTIF('Settings'!$I$4:$I$8,D191)=0,"Invalid Transaction Type",IF(E191="","Missing Quantity",IF(E191&lt;=0,"Quantity Must Be Positive",IF(G191="","Missing Unit Cost","OK"))))))))))</f>
        <v/>
      </c>
    </row>
    <row r="192">
      <c r="A192" s="49" t="n"/>
      <c r="B192" s="23" t="n"/>
      <c r="C192" s="23" t="n"/>
      <c r="D192" s="23" t="n"/>
      <c r="E192" s="45" t="n"/>
      <c r="F192" s="44" t="n"/>
      <c r="G192" s="47">
        <f>IF(C192="","",IFERROR(IF(F192&lt;&gt;"",F192,VLOOKUP(C192,'Parts Inventory'!$A$6:$L$505,12,FALSE)),""))</f>
        <v/>
      </c>
      <c r="H192" s="23" t="n"/>
      <c r="I192" s="50" t="n"/>
      <c r="J192" s="23" t="n"/>
      <c r="K192" s="23" t="n"/>
      <c r="L192" s="46">
        <f>IF(OR(C192="",D192="",E192=""),"",IFERROR(IF(OR(D192="Receipt",D192="Return to Stock",D192="Adjustment Increase"),E192,-E192),""))</f>
        <v/>
      </c>
      <c r="M192" s="47">
        <f>IF(L192="","",IFERROR(L192*G192,0))</f>
        <v/>
      </c>
      <c r="N192" s="19">
        <f>IF(COUNTA(A192:F192)+COUNTA(H192:K192)=0,"",IF(A192="","Missing Date",IF(B192="","Missing Transaction ID",IF(COUNTIF($B$6:$B$505,B192)&gt;1,"Duplicate Transaction ID",IF(C192="","Missing Part ID",IF(COUNTIF('Parts Inventory'!$A$6:$A$505,C192)=0,"Unknown Part ID",IF(COUNTIF('Settings'!$I$4:$I$8,D192)=0,"Invalid Transaction Type",IF(E192="","Missing Quantity",IF(E192&lt;=0,"Quantity Must Be Positive",IF(G192="","Missing Unit Cost","OK"))))))))))</f>
        <v/>
      </c>
    </row>
    <row r="193">
      <c r="A193" s="49" t="n"/>
      <c r="B193" s="23" t="n"/>
      <c r="C193" s="23" t="n"/>
      <c r="D193" s="23" t="n"/>
      <c r="E193" s="45" t="n"/>
      <c r="F193" s="44" t="n"/>
      <c r="G193" s="47">
        <f>IF(C193="","",IFERROR(IF(F193&lt;&gt;"",F193,VLOOKUP(C193,'Parts Inventory'!$A$6:$L$505,12,FALSE)),""))</f>
        <v/>
      </c>
      <c r="H193" s="23" t="n"/>
      <c r="I193" s="50" t="n"/>
      <c r="J193" s="23" t="n"/>
      <c r="K193" s="23" t="n"/>
      <c r="L193" s="46">
        <f>IF(OR(C193="",D193="",E193=""),"",IFERROR(IF(OR(D193="Receipt",D193="Return to Stock",D193="Adjustment Increase"),E193,-E193),""))</f>
        <v/>
      </c>
      <c r="M193" s="47">
        <f>IF(L193="","",IFERROR(L193*G193,0))</f>
        <v/>
      </c>
      <c r="N193" s="19">
        <f>IF(COUNTA(A193:F193)+COUNTA(H193:K193)=0,"",IF(A193="","Missing Date",IF(B193="","Missing Transaction ID",IF(COUNTIF($B$6:$B$505,B193)&gt;1,"Duplicate Transaction ID",IF(C193="","Missing Part ID",IF(COUNTIF('Parts Inventory'!$A$6:$A$505,C193)=0,"Unknown Part ID",IF(COUNTIF('Settings'!$I$4:$I$8,D193)=0,"Invalid Transaction Type",IF(E193="","Missing Quantity",IF(E193&lt;=0,"Quantity Must Be Positive",IF(G193="","Missing Unit Cost","OK"))))))))))</f>
        <v/>
      </c>
    </row>
    <row r="194">
      <c r="A194" s="49" t="n"/>
      <c r="B194" s="23" t="n"/>
      <c r="C194" s="23" t="n"/>
      <c r="D194" s="23" t="n"/>
      <c r="E194" s="45" t="n"/>
      <c r="F194" s="44" t="n"/>
      <c r="G194" s="47">
        <f>IF(C194="","",IFERROR(IF(F194&lt;&gt;"",F194,VLOOKUP(C194,'Parts Inventory'!$A$6:$L$505,12,FALSE)),""))</f>
        <v/>
      </c>
      <c r="H194" s="23" t="n"/>
      <c r="I194" s="50" t="n"/>
      <c r="J194" s="23" t="n"/>
      <c r="K194" s="23" t="n"/>
      <c r="L194" s="46">
        <f>IF(OR(C194="",D194="",E194=""),"",IFERROR(IF(OR(D194="Receipt",D194="Return to Stock",D194="Adjustment Increase"),E194,-E194),""))</f>
        <v/>
      </c>
      <c r="M194" s="47">
        <f>IF(L194="","",IFERROR(L194*G194,0))</f>
        <v/>
      </c>
      <c r="N194" s="19">
        <f>IF(COUNTA(A194:F194)+COUNTA(H194:K194)=0,"",IF(A194="","Missing Date",IF(B194="","Missing Transaction ID",IF(COUNTIF($B$6:$B$505,B194)&gt;1,"Duplicate Transaction ID",IF(C194="","Missing Part ID",IF(COUNTIF('Parts Inventory'!$A$6:$A$505,C194)=0,"Unknown Part ID",IF(COUNTIF('Settings'!$I$4:$I$8,D194)=0,"Invalid Transaction Type",IF(E194="","Missing Quantity",IF(E194&lt;=0,"Quantity Must Be Positive",IF(G194="","Missing Unit Cost","OK"))))))))))</f>
        <v/>
      </c>
    </row>
    <row r="195">
      <c r="A195" s="49" t="n"/>
      <c r="B195" s="23" t="n"/>
      <c r="C195" s="23" t="n"/>
      <c r="D195" s="23" t="n"/>
      <c r="E195" s="45" t="n"/>
      <c r="F195" s="44" t="n"/>
      <c r="G195" s="47">
        <f>IF(C195="","",IFERROR(IF(F195&lt;&gt;"",F195,VLOOKUP(C195,'Parts Inventory'!$A$6:$L$505,12,FALSE)),""))</f>
        <v/>
      </c>
      <c r="H195" s="23" t="n"/>
      <c r="I195" s="50" t="n"/>
      <c r="J195" s="23" t="n"/>
      <c r="K195" s="23" t="n"/>
      <c r="L195" s="46">
        <f>IF(OR(C195="",D195="",E195=""),"",IFERROR(IF(OR(D195="Receipt",D195="Return to Stock",D195="Adjustment Increase"),E195,-E195),""))</f>
        <v/>
      </c>
      <c r="M195" s="47">
        <f>IF(L195="","",IFERROR(L195*G195,0))</f>
        <v/>
      </c>
      <c r="N195" s="19">
        <f>IF(COUNTA(A195:F195)+COUNTA(H195:K195)=0,"",IF(A195="","Missing Date",IF(B195="","Missing Transaction ID",IF(COUNTIF($B$6:$B$505,B195)&gt;1,"Duplicate Transaction ID",IF(C195="","Missing Part ID",IF(COUNTIF('Parts Inventory'!$A$6:$A$505,C195)=0,"Unknown Part ID",IF(COUNTIF('Settings'!$I$4:$I$8,D195)=0,"Invalid Transaction Type",IF(E195="","Missing Quantity",IF(E195&lt;=0,"Quantity Must Be Positive",IF(G195="","Missing Unit Cost","OK"))))))))))</f>
        <v/>
      </c>
    </row>
    <row r="196">
      <c r="A196" s="49" t="n"/>
      <c r="B196" s="23" t="n"/>
      <c r="C196" s="23" t="n"/>
      <c r="D196" s="23" t="n"/>
      <c r="E196" s="45" t="n"/>
      <c r="F196" s="44" t="n"/>
      <c r="G196" s="47">
        <f>IF(C196="","",IFERROR(IF(F196&lt;&gt;"",F196,VLOOKUP(C196,'Parts Inventory'!$A$6:$L$505,12,FALSE)),""))</f>
        <v/>
      </c>
      <c r="H196" s="23" t="n"/>
      <c r="I196" s="50" t="n"/>
      <c r="J196" s="23" t="n"/>
      <c r="K196" s="23" t="n"/>
      <c r="L196" s="46">
        <f>IF(OR(C196="",D196="",E196=""),"",IFERROR(IF(OR(D196="Receipt",D196="Return to Stock",D196="Adjustment Increase"),E196,-E196),""))</f>
        <v/>
      </c>
      <c r="M196" s="47">
        <f>IF(L196="","",IFERROR(L196*G196,0))</f>
        <v/>
      </c>
      <c r="N196" s="19">
        <f>IF(COUNTA(A196:F196)+COUNTA(H196:K196)=0,"",IF(A196="","Missing Date",IF(B196="","Missing Transaction ID",IF(COUNTIF($B$6:$B$505,B196)&gt;1,"Duplicate Transaction ID",IF(C196="","Missing Part ID",IF(COUNTIF('Parts Inventory'!$A$6:$A$505,C196)=0,"Unknown Part ID",IF(COUNTIF('Settings'!$I$4:$I$8,D196)=0,"Invalid Transaction Type",IF(E196="","Missing Quantity",IF(E196&lt;=0,"Quantity Must Be Positive",IF(G196="","Missing Unit Cost","OK"))))))))))</f>
        <v/>
      </c>
    </row>
    <row r="197">
      <c r="A197" s="49" t="n"/>
      <c r="B197" s="23" t="n"/>
      <c r="C197" s="23" t="n"/>
      <c r="D197" s="23" t="n"/>
      <c r="E197" s="45" t="n"/>
      <c r="F197" s="44" t="n"/>
      <c r="G197" s="47">
        <f>IF(C197="","",IFERROR(IF(F197&lt;&gt;"",F197,VLOOKUP(C197,'Parts Inventory'!$A$6:$L$505,12,FALSE)),""))</f>
        <v/>
      </c>
      <c r="H197" s="23" t="n"/>
      <c r="I197" s="50" t="n"/>
      <c r="J197" s="23" t="n"/>
      <c r="K197" s="23" t="n"/>
      <c r="L197" s="46">
        <f>IF(OR(C197="",D197="",E197=""),"",IFERROR(IF(OR(D197="Receipt",D197="Return to Stock",D197="Adjustment Increase"),E197,-E197),""))</f>
        <v/>
      </c>
      <c r="M197" s="47">
        <f>IF(L197="","",IFERROR(L197*G197,0))</f>
        <v/>
      </c>
      <c r="N197" s="19">
        <f>IF(COUNTA(A197:F197)+COUNTA(H197:K197)=0,"",IF(A197="","Missing Date",IF(B197="","Missing Transaction ID",IF(COUNTIF($B$6:$B$505,B197)&gt;1,"Duplicate Transaction ID",IF(C197="","Missing Part ID",IF(COUNTIF('Parts Inventory'!$A$6:$A$505,C197)=0,"Unknown Part ID",IF(COUNTIF('Settings'!$I$4:$I$8,D197)=0,"Invalid Transaction Type",IF(E197="","Missing Quantity",IF(E197&lt;=0,"Quantity Must Be Positive",IF(G197="","Missing Unit Cost","OK"))))))))))</f>
        <v/>
      </c>
    </row>
    <row r="198">
      <c r="A198" s="49" t="n"/>
      <c r="B198" s="23" t="n"/>
      <c r="C198" s="23" t="n"/>
      <c r="D198" s="23" t="n"/>
      <c r="E198" s="45" t="n"/>
      <c r="F198" s="44" t="n"/>
      <c r="G198" s="47">
        <f>IF(C198="","",IFERROR(IF(F198&lt;&gt;"",F198,VLOOKUP(C198,'Parts Inventory'!$A$6:$L$505,12,FALSE)),""))</f>
        <v/>
      </c>
      <c r="H198" s="23" t="n"/>
      <c r="I198" s="50" t="n"/>
      <c r="J198" s="23" t="n"/>
      <c r="K198" s="23" t="n"/>
      <c r="L198" s="46">
        <f>IF(OR(C198="",D198="",E198=""),"",IFERROR(IF(OR(D198="Receipt",D198="Return to Stock",D198="Adjustment Increase"),E198,-E198),""))</f>
        <v/>
      </c>
      <c r="M198" s="47">
        <f>IF(L198="","",IFERROR(L198*G198,0))</f>
        <v/>
      </c>
      <c r="N198" s="19">
        <f>IF(COUNTA(A198:F198)+COUNTA(H198:K198)=0,"",IF(A198="","Missing Date",IF(B198="","Missing Transaction ID",IF(COUNTIF($B$6:$B$505,B198)&gt;1,"Duplicate Transaction ID",IF(C198="","Missing Part ID",IF(COUNTIF('Parts Inventory'!$A$6:$A$505,C198)=0,"Unknown Part ID",IF(COUNTIF('Settings'!$I$4:$I$8,D198)=0,"Invalid Transaction Type",IF(E198="","Missing Quantity",IF(E198&lt;=0,"Quantity Must Be Positive",IF(G198="","Missing Unit Cost","OK"))))))))))</f>
        <v/>
      </c>
    </row>
    <row r="199">
      <c r="A199" s="49" t="n"/>
      <c r="B199" s="23" t="n"/>
      <c r="C199" s="23" t="n"/>
      <c r="D199" s="23" t="n"/>
      <c r="E199" s="45" t="n"/>
      <c r="F199" s="44" t="n"/>
      <c r="G199" s="47">
        <f>IF(C199="","",IFERROR(IF(F199&lt;&gt;"",F199,VLOOKUP(C199,'Parts Inventory'!$A$6:$L$505,12,FALSE)),""))</f>
        <v/>
      </c>
      <c r="H199" s="23" t="n"/>
      <c r="I199" s="50" t="n"/>
      <c r="J199" s="23" t="n"/>
      <c r="K199" s="23" t="n"/>
      <c r="L199" s="46">
        <f>IF(OR(C199="",D199="",E199=""),"",IFERROR(IF(OR(D199="Receipt",D199="Return to Stock",D199="Adjustment Increase"),E199,-E199),""))</f>
        <v/>
      </c>
      <c r="M199" s="47">
        <f>IF(L199="","",IFERROR(L199*G199,0))</f>
        <v/>
      </c>
      <c r="N199" s="19">
        <f>IF(COUNTA(A199:F199)+COUNTA(H199:K199)=0,"",IF(A199="","Missing Date",IF(B199="","Missing Transaction ID",IF(COUNTIF($B$6:$B$505,B199)&gt;1,"Duplicate Transaction ID",IF(C199="","Missing Part ID",IF(COUNTIF('Parts Inventory'!$A$6:$A$505,C199)=0,"Unknown Part ID",IF(COUNTIF('Settings'!$I$4:$I$8,D199)=0,"Invalid Transaction Type",IF(E199="","Missing Quantity",IF(E199&lt;=0,"Quantity Must Be Positive",IF(G199="","Missing Unit Cost","OK"))))))))))</f>
        <v/>
      </c>
    </row>
    <row r="200">
      <c r="A200" s="49" t="n"/>
      <c r="B200" s="23" t="n"/>
      <c r="C200" s="23" t="n"/>
      <c r="D200" s="23" t="n"/>
      <c r="E200" s="45" t="n"/>
      <c r="F200" s="44" t="n"/>
      <c r="G200" s="47">
        <f>IF(C200="","",IFERROR(IF(F200&lt;&gt;"",F200,VLOOKUP(C200,'Parts Inventory'!$A$6:$L$505,12,FALSE)),""))</f>
        <v/>
      </c>
      <c r="H200" s="23" t="n"/>
      <c r="I200" s="50" t="n"/>
      <c r="J200" s="23" t="n"/>
      <c r="K200" s="23" t="n"/>
      <c r="L200" s="46">
        <f>IF(OR(C200="",D200="",E200=""),"",IFERROR(IF(OR(D200="Receipt",D200="Return to Stock",D200="Adjustment Increase"),E200,-E200),""))</f>
        <v/>
      </c>
      <c r="M200" s="47">
        <f>IF(L200="","",IFERROR(L200*G200,0))</f>
        <v/>
      </c>
      <c r="N200" s="19">
        <f>IF(COUNTA(A200:F200)+COUNTA(H200:K200)=0,"",IF(A200="","Missing Date",IF(B200="","Missing Transaction ID",IF(COUNTIF($B$6:$B$505,B200)&gt;1,"Duplicate Transaction ID",IF(C200="","Missing Part ID",IF(COUNTIF('Parts Inventory'!$A$6:$A$505,C200)=0,"Unknown Part ID",IF(COUNTIF('Settings'!$I$4:$I$8,D200)=0,"Invalid Transaction Type",IF(E200="","Missing Quantity",IF(E200&lt;=0,"Quantity Must Be Positive",IF(G200="","Missing Unit Cost","OK"))))))))))</f>
        <v/>
      </c>
    </row>
    <row r="201">
      <c r="A201" s="49" t="n"/>
      <c r="B201" s="23" t="n"/>
      <c r="C201" s="23" t="n"/>
      <c r="D201" s="23" t="n"/>
      <c r="E201" s="45" t="n"/>
      <c r="F201" s="44" t="n"/>
      <c r="G201" s="47">
        <f>IF(C201="","",IFERROR(IF(F201&lt;&gt;"",F201,VLOOKUP(C201,'Parts Inventory'!$A$6:$L$505,12,FALSE)),""))</f>
        <v/>
      </c>
      <c r="H201" s="23" t="n"/>
      <c r="I201" s="50" t="n"/>
      <c r="J201" s="23" t="n"/>
      <c r="K201" s="23" t="n"/>
      <c r="L201" s="46">
        <f>IF(OR(C201="",D201="",E201=""),"",IFERROR(IF(OR(D201="Receipt",D201="Return to Stock",D201="Adjustment Increase"),E201,-E201),""))</f>
        <v/>
      </c>
      <c r="M201" s="47">
        <f>IF(L201="","",IFERROR(L201*G201,0))</f>
        <v/>
      </c>
      <c r="N201" s="19">
        <f>IF(COUNTA(A201:F201)+COUNTA(H201:K201)=0,"",IF(A201="","Missing Date",IF(B201="","Missing Transaction ID",IF(COUNTIF($B$6:$B$505,B201)&gt;1,"Duplicate Transaction ID",IF(C201="","Missing Part ID",IF(COUNTIF('Parts Inventory'!$A$6:$A$505,C201)=0,"Unknown Part ID",IF(COUNTIF('Settings'!$I$4:$I$8,D201)=0,"Invalid Transaction Type",IF(E201="","Missing Quantity",IF(E201&lt;=0,"Quantity Must Be Positive",IF(G201="","Missing Unit Cost","OK"))))))))))</f>
        <v/>
      </c>
    </row>
    <row r="202">
      <c r="A202" s="49" t="n"/>
      <c r="B202" s="23" t="n"/>
      <c r="C202" s="23" t="n"/>
      <c r="D202" s="23" t="n"/>
      <c r="E202" s="45" t="n"/>
      <c r="F202" s="44" t="n"/>
      <c r="G202" s="47">
        <f>IF(C202="","",IFERROR(IF(F202&lt;&gt;"",F202,VLOOKUP(C202,'Parts Inventory'!$A$6:$L$505,12,FALSE)),""))</f>
        <v/>
      </c>
      <c r="H202" s="23" t="n"/>
      <c r="I202" s="50" t="n"/>
      <c r="J202" s="23" t="n"/>
      <c r="K202" s="23" t="n"/>
      <c r="L202" s="46">
        <f>IF(OR(C202="",D202="",E202=""),"",IFERROR(IF(OR(D202="Receipt",D202="Return to Stock",D202="Adjustment Increase"),E202,-E202),""))</f>
        <v/>
      </c>
      <c r="M202" s="47">
        <f>IF(L202="","",IFERROR(L202*G202,0))</f>
        <v/>
      </c>
      <c r="N202" s="19">
        <f>IF(COUNTA(A202:F202)+COUNTA(H202:K202)=0,"",IF(A202="","Missing Date",IF(B202="","Missing Transaction ID",IF(COUNTIF($B$6:$B$505,B202)&gt;1,"Duplicate Transaction ID",IF(C202="","Missing Part ID",IF(COUNTIF('Parts Inventory'!$A$6:$A$505,C202)=0,"Unknown Part ID",IF(COUNTIF('Settings'!$I$4:$I$8,D202)=0,"Invalid Transaction Type",IF(E202="","Missing Quantity",IF(E202&lt;=0,"Quantity Must Be Positive",IF(G202="","Missing Unit Cost","OK"))))))))))</f>
        <v/>
      </c>
    </row>
    <row r="203">
      <c r="A203" s="49" t="n"/>
      <c r="B203" s="23" t="n"/>
      <c r="C203" s="23" t="n"/>
      <c r="D203" s="23" t="n"/>
      <c r="E203" s="45" t="n"/>
      <c r="F203" s="44" t="n"/>
      <c r="G203" s="47">
        <f>IF(C203="","",IFERROR(IF(F203&lt;&gt;"",F203,VLOOKUP(C203,'Parts Inventory'!$A$6:$L$505,12,FALSE)),""))</f>
        <v/>
      </c>
      <c r="H203" s="23" t="n"/>
      <c r="I203" s="50" t="n"/>
      <c r="J203" s="23" t="n"/>
      <c r="K203" s="23" t="n"/>
      <c r="L203" s="46">
        <f>IF(OR(C203="",D203="",E203=""),"",IFERROR(IF(OR(D203="Receipt",D203="Return to Stock",D203="Adjustment Increase"),E203,-E203),""))</f>
        <v/>
      </c>
      <c r="M203" s="47">
        <f>IF(L203="","",IFERROR(L203*G203,0))</f>
        <v/>
      </c>
      <c r="N203" s="19">
        <f>IF(COUNTA(A203:F203)+COUNTA(H203:K203)=0,"",IF(A203="","Missing Date",IF(B203="","Missing Transaction ID",IF(COUNTIF($B$6:$B$505,B203)&gt;1,"Duplicate Transaction ID",IF(C203="","Missing Part ID",IF(COUNTIF('Parts Inventory'!$A$6:$A$505,C203)=0,"Unknown Part ID",IF(COUNTIF('Settings'!$I$4:$I$8,D203)=0,"Invalid Transaction Type",IF(E203="","Missing Quantity",IF(E203&lt;=0,"Quantity Must Be Positive",IF(G203="","Missing Unit Cost","OK"))))))))))</f>
        <v/>
      </c>
    </row>
    <row r="204">
      <c r="A204" s="49" t="n"/>
      <c r="B204" s="23" t="n"/>
      <c r="C204" s="23" t="n"/>
      <c r="D204" s="23" t="n"/>
      <c r="E204" s="45" t="n"/>
      <c r="F204" s="44" t="n"/>
      <c r="G204" s="47">
        <f>IF(C204="","",IFERROR(IF(F204&lt;&gt;"",F204,VLOOKUP(C204,'Parts Inventory'!$A$6:$L$505,12,FALSE)),""))</f>
        <v/>
      </c>
      <c r="H204" s="23" t="n"/>
      <c r="I204" s="50" t="n"/>
      <c r="J204" s="23" t="n"/>
      <c r="K204" s="23" t="n"/>
      <c r="L204" s="46">
        <f>IF(OR(C204="",D204="",E204=""),"",IFERROR(IF(OR(D204="Receipt",D204="Return to Stock",D204="Adjustment Increase"),E204,-E204),""))</f>
        <v/>
      </c>
      <c r="M204" s="47">
        <f>IF(L204="","",IFERROR(L204*G204,0))</f>
        <v/>
      </c>
      <c r="N204" s="19">
        <f>IF(COUNTA(A204:F204)+COUNTA(H204:K204)=0,"",IF(A204="","Missing Date",IF(B204="","Missing Transaction ID",IF(COUNTIF($B$6:$B$505,B204)&gt;1,"Duplicate Transaction ID",IF(C204="","Missing Part ID",IF(COUNTIF('Parts Inventory'!$A$6:$A$505,C204)=0,"Unknown Part ID",IF(COUNTIF('Settings'!$I$4:$I$8,D204)=0,"Invalid Transaction Type",IF(E204="","Missing Quantity",IF(E204&lt;=0,"Quantity Must Be Positive",IF(G204="","Missing Unit Cost","OK"))))))))))</f>
        <v/>
      </c>
    </row>
    <row r="205">
      <c r="A205" s="49" t="n"/>
      <c r="B205" s="23" t="n"/>
      <c r="C205" s="23" t="n"/>
      <c r="D205" s="23" t="n"/>
      <c r="E205" s="45" t="n"/>
      <c r="F205" s="44" t="n"/>
      <c r="G205" s="47">
        <f>IF(C205="","",IFERROR(IF(F205&lt;&gt;"",F205,VLOOKUP(C205,'Parts Inventory'!$A$6:$L$505,12,FALSE)),""))</f>
        <v/>
      </c>
      <c r="H205" s="23" t="n"/>
      <c r="I205" s="50" t="n"/>
      <c r="J205" s="23" t="n"/>
      <c r="K205" s="23" t="n"/>
      <c r="L205" s="46">
        <f>IF(OR(C205="",D205="",E205=""),"",IFERROR(IF(OR(D205="Receipt",D205="Return to Stock",D205="Adjustment Increase"),E205,-E205),""))</f>
        <v/>
      </c>
      <c r="M205" s="47">
        <f>IF(L205="","",IFERROR(L205*G205,0))</f>
        <v/>
      </c>
      <c r="N205" s="19">
        <f>IF(COUNTA(A205:F205)+COUNTA(H205:K205)=0,"",IF(A205="","Missing Date",IF(B205="","Missing Transaction ID",IF(COUNTIF($B$6:$B$505,B205)&gt;1,"Duplicate Transaction ID",IF(C205="","Missing Part ID",IF(COUNTIF('Parts Inventory'!$A$6:$A$505,C205)=0,"Unknown Part ID",IF(COUNTIF('Settings'!$I$4:$I$8,D205)=0,"Invalid Transaction Type",IF(E205="","Missing Quantity",IF(E205&lt;=0,"Quantity Must Be Positive",IF(G205="","Missing Unit Cost","OK"))))))))))</f>
        <v/>
      </c>
    </row>
    <row r="206">
      <c r="A206" s="49" t="n"/>
      <c r="B206" s="23" t="n"/>
      <c r="C206" s="23" t="n"/>
      <c r="D206" s="23" t="n"/>
      <c r="E206" s="45" t="n"/>
      <c r="F206" s="44" t="n"/>
      <c r="G206" s="47">
        <f>IF(C206="","",IFERROR(IF(F206&lt;&gt;"",F206,VLOOKUP(C206,'Parts Inventory'!$A$6:$L$505,12,FALSE)),""))</f>
        <v/>
      </c>
      <c r="H206" s="23" t="n"/>
      <c r="I206" s="50" t="n"/>
      <c r="J206" s="23" t="n"/>
      <c r="K206" s="23" t="n"/>
      <c r="L206" s="46">
        <f>IF(OR(C206="",D206="",E206=""),"",IFERROR(IF(OR(D206="Receipt",D206="Return to Stock",D206="Adjustment Increase"),E206,-E206),""))</f>
        <v/>
      </c>
      <c r="M206" s="47">
        <f>IF(L206="","",IFERROR(L206*G206,0))</f>
        <v/>
      </c>
      <c r="N206" s="19">
        <f>IF(COUNTA(A206:F206)+COUNTA(H206:K206)=0,"",IF(A206="","Missing Date",IF(B206="","Missing Transaction ID",IF(COUNTIF($B$6:$B$505,B206)&gt;1,"Duplicate Transaction ID",IF(C206="","Missing Part ID",IF(COUNTIF('Parts Inventory'!$A$6:$A$505,C206)=0,"Unknown Part ID",IF(COUNTIF('Settings'!$I$4:$I$8,D206)=0,"Invalid Transaction Type",IF(E206="","Missing Quantity",IF(E206&lt;=0,"Quantity Must Be Positive",IF(G206="","Missing Unit Cost","OK"))))))))))</f>
        <v/>
      </c>
    </row>
    <row r="207">
      <c r="A207" s="49" t="n"/>
      <c r="B207" s="23" t="n"/>
      <c r="C207" s="23" t="n"/>
      <c r="D207" s="23" t="n"/>
      <c r="E207" s="45" t="n"/>
      <c r="F207" s="44" t="n"/>
      <c r="G207" s="47">
        <f>IF(C207="","",IFERROR(IF(F207&lt;&gt;"",F207,VLOOKUP(C207,'Parts Inventory'!$A$6:$L$505,12,FALSE)),""))</f>
        <v/>
      </c>
      <c r="H207" s="23" t="n"/>
      <c r="I207" s="50" t="n"/>
      <c r="J207" s="23" t="n"/>
      <c r="K207" s="23" t="n"/>
      <c r="L207" s="46">
        <f>IF(OR(C207="",D207="",E207=""),"",IFERROR(IF(OR(D207="Receipt",D207="Return to Stock",D207="Adjustment Increase"),E207,-E207),""))</f>
        <v/>
      </c>
      <c r="M207" s="47">
        <f>IF(L207="","",IFERROR(L207*G207,0))</f>
        <v/>
      </c>
      <c r="N207" s="19">
        <f>IF(COUNTA(A207:F207)+COUNTA(H207:K207)=0,"",IF(A207="","Missing Date",IF(B207="","Missing Transaction ID",IF(COUNTIF($B$6:$B$505,B207)&gt;1,"Duplicate Transaction ID",IF(C207="","Missing Part ID",IF(COUNTIF('Parts Inventory'!$A$6:$A$505,C207)=0,"Unknown Part ID",IF(COUNTIF('Settings'!$I$4:$I$8,D207)=0,"Invalid Transaction Type",IF(E207="","Missing Quantity",IF(E207&lt;=0,"Quantity Must Be Positive",IF(G207="","Missing Unit Cost","OK"))))))))))</f>
        <v/>
      </c>
    </row>
    <row r="208">
      <c r="A208" s="49" t="n"/>
      <c r="B208" s="23" t="n"/>
      <c r="C208" s="23" t="n"/>
      <c r="D208" s="23" t="n"/>
      <c r="E208" s="45" t="n"/>
      <c r="F208" s="44" t="n"/>
      <c r="G208" s="47">
        <f>IF(C208="","",IFERROR(IF(F208&lt;&gt;"",F208,VLOOKUP(C208,'Parts Inventory'!$A$6:$L$505,12,FALSE)),""))</f>
        <v/>
      </c>
      <c r="H208" s="23" t="n"/>
      <c r="I208" s="50" t="n"/>
      <c r="J208" s="23" t="n"/>
      <c r="K208" s="23" t="n"/>
      <c r="L208" s="46">
        <f>IF(OR(C208="",D208="",E208=""),"",IFERROR(IF(OR(D208="Receipt",D208="Return to Stock",D208="Adjustment Increase"),E208,-E208),""))</f>
        <v/>
      </c>
      <c r="M208" s="47">
        <f>IF(L208="","",IFERROR(L208*G208,0))</f>
        <v/>
      </c>
      <c r="N208" s="19">
        <f>IF(COUNTA(A208:F208)+COUNTA(H208:K208)=0,"",IF(A208="","Missing Date",IF(B208="","Missing Transaction ID",IF(COUNTIF($B$6:$B$505,B208)&gt;1,"Duplicate Transaction ID",IF(C208="","Missing Part ID",IF(COUNTIF('Parts Inventory'!$A$6:$A$505,C208)=0,"Unknown Part ID",IF(COUNTIF('Settings'!$I$4:$I$8,D208)=0,"Invalid Transaction Type",IF(E208="","Missing Quantity",IF(E208&lt;=0,"Quantity Must Be Positive",IF(G208="","Missing Unit Cost","OK"))))))))))</f>
        <v/>
      </c>
    </row>
    <row r="209">
      <c r="A209" s="49" t="n"/>
      <c r="B209" s="23" t="n"/>
      <c r="C209" s="23" t="n"/>
      <c r="D209" s="23" t="n"/>
      <c r="E209" s="45" t="n"/>
      <c r="F209" s="44" t="n"/>
      <c r="G209" s="47">
        <f>IF(C209="","",IFERROR(IF(F209&lt;&gt;"",F209,VLOOKUP(C209,'Parts Inventory'!$A$6:$L$505,12,FALSE)),""))</f>
        <v/>
      </c>
      <c r="H209" s="23" t="n"/>
      <c r="I209" s="50" t="n"/>
      <c r="J209" s="23" t="n"/>
      <c r="K209" s="23" t="n"/>
      <c r="L209" s="46">
        <f>IF(OR(C209="",D209="",E209=""),"",IFERROR(IF(OR(D209="Receipt",D209="Return to Stock",D209="Adjustment Increase"),E209,-E209),""))</f>
        <v/>
      </c>
      <c r="M209" s="47">
        <f>IF(L209="","",IFERROR(L209*G209,0))</f>
        <v/>
      </c>
      <c r="N209" s="19">
        <f>IF(COUNTA(A209:F209)+COUNTA(H209:K209)=0,"",IF(A209="","Missing Date",IF(B209="","Missing Transaction ID",IF(COUNTIF($B$6:$B$505,B209)&gt;1,"Duplicate Transaction ID",IF(C209="","Missing Part ID",IF(COUNTIF('Parts Inventory'!$A$6:$A$505,C209)=0,"Unknown Part ID",IF(COUNTIF('Settings'!$I$4:$I$8,D209)=0,"Invalid Transaction Type",IF(E209="","Missing Quantity",IF(E209&lt;=0,"Quantity Must Be Positive",IF(G209="","Missing Unit Cost","OK"))))))))))</f>
        <v/>
      </c>
    </row>
    <row r="210">
      <c r="A210" s="49" t="n"/>
      <c r="B210" s="23" t="n"/>
      <c r="C210" s="23" t="n"/>
      <c r="D210" s="23" t="n"/>
      <c r="E210" s="45" t="n"/>
      <c r="F210" s="44" t="n"/>
      <c r="G210" s="47">
        <f>IF(C210="","",IFERROR(IF(F210&lt;&gt;"",F210,VLOOKUP(C210,'Parts Inventory'!$A$6:$L$505,12,FALSE)),""))</f>
        <v/>
      </c>
      <c r="H210" s="23" t="n"/>
      <c r="I210" s="50" t="n"/>
      <c r="J210" s="23" t="n"/>
      <c r="K210" s="23" t="n"/>
      <c r="L210" s="46">
        <f>IF(OR(C210="",D210="",E210=""),"",IFERROR(IF(OR(D210="Receipt",D210="Return to Stock",D210="Adjustment Increase"),E210,-E210),""))</f>
        <v/>
      </c>
      <c r="M210" s="47">
        <f>IF(L210="","",IFERROR(L210*G210,0))</f>
        <v/>
      </c>
      <c r="N210" s="19">
        <f>IF(COUNTA(A210:F210)+COUNTA(H210:K210)=0,"",IF(A210="","Missing Date",IF(B210="","Missing Transaction ID",IF(COUNTIF($B$6:$B$505,B210)&gt;1,"Duplicate Transaction ID",IF(C210="","Missing Part ID",IF(COUNTIF('Parts Inventory'!$A$6:$A$505,C210)=0,"Unknown Part ID",IF(COUNTIF('Settings'!$I$4:$I$8,D210)=0,"Invalid Transaction Type",IF(E210="","Missing Quantity",IF(E210&lt;=0,"Quantity Must Be Positive",IF(G210="","Missing Unit Cost","OK"))))))))))</f>
        <v/>
      </c>
    </row>
    <row r="211">
      <c r="A211" s="49" t="n"/>
      <c r="B211" s="23" t="n"/>
      <c r="C211" s="23" t="n"/>
      <c r="D211" s="23" t="n"/>
      <c r="E211" s="45" t="n"/>
      <c r="F211" s="44" t="n"/>
      <c r="G211" s="47">
        <f>IF(C211="","",IFERROR(IF(F211&lt;&gt;"",F211,VLOOKUP(C211,'Parts Inventory'!$A$6:$L$505,12,FALSE)),""))</f>
        <v/>
      </c>
      <c r="H211" s="23" t="n"/>
      <c r="I211" s="50" t="n"/>
      <c r="J211" s="23" t="n"/>
      <c r="K211" s="23" t="n"/>
      <c r="L211" s="46">
        <f>IF(OR(C211="",D211="",E211=""),"",IFERROR(IF(OR(D211="Receipt",D211="Return to Stock",D211="Adjustment Increase"),E211,-E211),""))</f>
        <v/>
      </c>
      <c r="M211" s="47">
        <f>IF(L211="","",IFERROR(L211*G211,0))</f>
        <v/>
      </c>
      <c r="N211" s="19">
        <f>IF(COUNTA(A211:F211)+COUNTA(H211:K211)=0,"",IF(A211="","Missing Date",IF(B211="","Missing Transaction ID",IF(COUNTIF($B$6:$B$505,B211)&gt;1,"Duplicate Transaction ID",IF(C211="","Missing Part ID",IF(COUNTIF('Parts Inventory'!$A$6:$A$505,C211)=0,"Unknown Part ID",IF(COUNTIF('Settings'!$I$4:$I$8,D211)=0,"Invalid Transaction Type",IF(E211="","Missing Quantity",IF(E211&lt;=0,"Quantity Must Be Positive",IF(G211="","Missing Unit Cost","OK"))))))))))</f>
        <v/>
      </c>
    </row>
    <row r="212">
      <c r="A212" s="49" t="n"/>
      <c r="B212" s="23" t="n"/>
      <c r="C212" s="23" t="n"/>
      <c r="D212" s="23" t="n"/>
      <c r="E212" s="45" t="n"/>
      <c r="F212" s="44" t="n"/>
      <c r="G212" s="47">
        <f>IF(C212="","",IFERROR(IF(F212&lt;&gt;"",F212,VLOOKUP(C212,'Parts Inventory'!$A$6:$L$505,12,FALSE)),""))</f>
        <v/>
      </c>
      <c r="H212" s="23" t="n"/>
      <c r="I212" s="50" t="n"/>
      <c r="J212" s="23" t="n"/>
      <c r="K212" s="23" t="n"/>
      <c r="L212" s="46">
        <f>IF(OR(C212="",D212="",E212=""),"",IFERROR(IF(OR(D212="Receipt",D212="Return to Stock",D212="Adjustment Increase"),E212,-E212),""))</f>
        <v/>
      </c>
      <c r="M212" s="47">
        <f>IF(L212="","",IFERROR(L212*G212,0))</f>
        <v/>
      </c>
      <c r="N212" s="19">
        <f>IF(COUNTA(A212:F212)+COUNTA(H212:K212)=0,"",IF(A212="","Missing Date",IF(B212="","Missing Transaction ID",IF(COUNTIF($B$6:$B$505,B212)&gt;1,"Duplicate Transaction ID",IF(C212="","Missing Part ID",IF(COUNTIF('Parts Inventory'!$A$6:$A$505,C212)=0,"Unknown Part ID",IF(COUNTIF('Settings'!$I$4:$I$8,D212)=0,"Invalid Transaction Type",IF(E212="","Missing Quantity",IF(E212&lt;=0,"Quantity Must Be Positive",IF(G212="","Missing Unit Cost","OK"))))))))))</f>
        <v/>
      </c>
    </row>
    <row r="213">
      <c r="A213" s="49" t="n"/>
      <c r="B213" s="23" t="n"/>
      <c r="C213" s="23" t="n"/>
      <c r="D213" s="23" t="n"/>
      <c r="E213" s="45" t="n"/>
      <c r="F213" s="44" t="n"/>
      <c r="G213" s="47">
        <f>IF(C213="","",IFERROR(IF(F213&lt;&gt;"",F213,VLOOKUP(C213,'Parts Inventory'!$A$6:$L$505,12,FALSE)),""))</f>
        <v/>
      </c>
      <c r="H213" s="23" t="n"/>
      <c r="I213" s="50" t="n"/>
      <c r="J213" s="23" t="n"/>
      <c r="K213" s="23" t="n"/>
      <c r="L213" s="46">
        <f>IF(OR(C213="",D213="",E213=""),"",IFERROR(IF(OR(D213="Receipt",D213="Return to Stock",D213="Adjustment Increase"),E213,-E213),""))</f>
        <v/>
      </c>
      <c r="M213" s="47">
        <f>IF(L213="","",IFERROR(L213*G213,0))</f>
        <v/>
      </c>
      <c r="N213" s="19">
        <f>IF(COUNTA(A213:F213)+COUNTA(H213:K213)=0,"",IF(A213="","Missing Date",IF(B213="","Missing Transaction ID",IF(COUNTIF($B$6:$B$505,B213)&gt;1,"Duplicate Transaction ID",IF(C213="","Missing Part ID",IF(COUNTIF('Parts Inventory'!$A$6:$A$505,C213)=0,"Unknown Part ID",IF(COUNTIF('Settings'!$I$4:$I$8,D213)=0,"Invalid Transaction Type",IF(E213="","Missing Quantity",IF(E213&lt;=0,"Quantity Must Be Positive",IF(G213="","Missing Unit Cost","OK"))))))))))</f>
        <v/>
      </c>
    </row>
    <row r="214">
      <c r="A214" s="49" t="n"/>
      <c r="B214" s="23" t="n"/>
      <c r="C214" s="23" t="n"/>
      <c r="D214" s="23" t="n"/>
      <c r="E214" s="45" t="n"/>
      <c r="F214" s="44" t="n"/>
      <c r="G214" s="47">
        <f>IF(C214="","",IFERROR(IF(F214&lt;&gt;"",F214,VLOOKUP(C214,'Parts Inventory'!$A$6:$L$505,12,FALSE)),""))</f>
        <v/>
      </c>
      <c r="H214" s="23" t="n"/>
      <c r="I214" s="50" t="n"/>
      <c r="J214" s="23" t="n"/>
      <c r="K214" s="23" t="n"/>
      <c r="L214" s="46">
        <f>IF(OR(C214="",D214="",E214=""),"",IFERROR(IF(OR(D214="Receipt",D214="Return to Stock",D214="Adjustment Increase"),E214,-E214),""))</f>
        <v/>
      </c>
      <c r="M214" s="47">
        <f>IF(L214="","",IFERROR(L214*G214,0))</f>
        <v/>
      </c>
      <c r="N214" s="19">
        <f>IF(COUNTA(A214:F214)+COUNTA(H214:K214)=0,"",IF(A214="","Missing Date",IF(B214="","Missing Transaction ID",IF(COUNTIF($B$6:$B$505,B214)&gt;1,"Duplicate Transaction ID",IF(C214="","Missing Part ID",IF(COUNTIF('Parts Inventory'!$A$6:$A$505,C214)=0,"Unknown Part ID",IF(COUNTIF('Settings'!$I$4:$I$8,D214)=0,"Invalid Transaction Type",IF(E214="","Missing Quantity",IF(E214&lt;=0,"Quantity Must Be Positive",IF(G214="","Missing Unit Cost","OK"))))))))))</f>
        <v/>
      </c>
    </row>
    <row r="215">
      <c r="A215" s="49" t="n"/>
      <c r="B215" s="23" t="n"/>
      <c r="C215" s="23" t="n"/>
      <c r="D215" s="23" t="n"/>
      <c r="E215" s="45" t="n"/>
      <c r="F215" s="44" t="n"/>
      <c r="G215" s="47">
        <f>IF(C215="","",IFERROR(IF(F215&lt;&gt;"",F215,VLOOKUP(C215,'Parts Inventory'!$A$6:$L$505,12,FALSE)),""))</f>
        <v/>
      </c>
      <c r="H215" s="23" t="n"/>
      <c r="I215" s="50" t="n"/>
      <c r="J215" s="23" t="n"/>
      <c r="K215" s="23" t="n"/>
      <c r="L215" s="46">
        <f>IF(OR(C215="",D215="",E215=""),"",IFERROR(IF(OR(D215="Receipt",D215="Return to Stock",D215="Adjustment Increase"),E215,-E215),""))</f>
        <v/>
      </c>
      <c r="M215" s="47">
        <f>IF(L215="","",IFERROR(L215*G215,0))</f>
        <v/>
      </c>
      <c r="N215" s="19">
        <f>IF(COUNTA(A215:F215)+COUNTA(H215:K215)=0,"",IF(A215="","Missing Date",IF(B215="","Missing Transaction ID",IF(COUNTIF($B$6:$B$505,B215)&gt;1,"Duplicate Transaction ID",IF(C215="","Missing Part ID",IF(COUNTIF('Parts Inventory'!$A$6:$A$505,C215)=0,"Unknown Part ID",IF(COUNTIF('Settings'!$I$4:$I$8,D215)=0,"Invalid Transaction Type",IF(E215="","Missing Quantity",IF(E215&lt;=0,"Quantity Must Be Positive",IF(G215="","Missing Unit Cost","OK"))))))))))</f>
        <v/>
      </c>
    </row>
    <row r="216">
      <c r="A216" s="49" t="n"/>
      <c r="B216" s="23" t="n"/>
      <c r="C216" s="23" t="n"/>
      <c r="D216" s="23" t="n"/>
      <c r="E216" s="45" t="n"/>
      <c r="F216" s="44" t="n"/>
      <c r="G216" s="47">
        <f>IF(C216="","",IFERROR(IF(F216&lt;&gt;"",F216,VLOOKUP(C216,'Parts Inventory'!$A$6:$L$505,12,FALSE)),""))</f>
        <v/>
      </c>
      <c r="H216" s="23" t="n"/>
      <c r="I216" s="50" t="n"/>
      <c r="J216" s="23" t="n"/>
      <c r="K216" s="23" t="n"/>
      <c r="L216" s="46">
        <f>IF(OR(C216="",D216="",E216=""),"",IFERROR(IF(OR(D216="Receipt",D216="Return to Stock",D216="Adjustment Increase"),E216,-E216),""))</f>
        <v/>
      </c>
      <c r="M216" s="47">
        <f>IF(L216="","",IFERROR(L216*G216,0))</f>
        <v/>
      </c>
      <c r="N216" s="19">
        <f>IF(COUNTA(A216:F216)+COUNTA(H216:K216)=0,"",IF(A216="","Missing Date",IF(B216="","Missing Transaction ID",IF(COUNTIF($B$6:$B$505,B216)&gt;1,"Duplicate Transaction ID",IF(C216="","Missing Part ID",IF(COUNTIF('Parts Inventory'!$A$6:$A$505,C216)=0,"Unknown Part ID",IF(COUNTIF('Settings'!$I$4:$I$8,D216)=0,"Invalid Transaction Type",IF(E216="","Missing Quantity",IF(E216&lt;=0,"Quantity Must Be Positive",IF(G216="","Missing Unit Cost","OK"))))))))))</f>
        <v/>
      </c>
    </row>
    <row r="217">
      <c r="A217" s="49" t="n"/>
      <c r="B217" s="23" t="n"/>
      <c r="C217" s="23" t="n"/>
      <c r="D217" s="23" t="n"/>
      <c r="E217" s="45" t="n"/>
      <c r="F217" s="44" t="n"/>
      <c r="G217" s="47">
        <f>IF(C217="","",IFERROR(IF(F217&lt;&gt;"",F217,VLOOKUP(C217,'Parts Inventory'!$A$6:$L$505,12,FALSE)),""))</f>
        <v/>
      </c>
      <c r="H217" s="23" t="n"/>
      <c r="I217" s="50" t="n"/>
      <c r="J217" s="23" t="n"/>
      <c r="K217" s="23" t="n"/>
      <c r="L217" s="46">
        <f>IF(OR(C217="",D217="",E217=""),"",IFERROR(IF(OR(D217="Receipt",D217="Return to Stock",D217="Adjustment Increase"),E217,-E217),""))</f>
        <v/>
      </c>
      <c r="M217" s="47">
        <f>IF(L217="","",IFERROR(L217*G217,0))</f>
        <v/>
      </c>
      <c r="N217" s="19">
        <f>IF(COUNTA(A217:F217)+COUNTA(H217:K217)=0,"",IF(A217="","Missing Date",IF(B217="","Missing Transaction ID",IF(COUNTIF($B$6:$B$505,B217)&gt;1,"Duplicate Transaction ID",IF(C217="","Missing Part ID",IF(COUNTIF('Parts Inventory'!$A$6:$A$505,C217)=0,"Unknown Part ID",IF(COUNTIF('Settings'!$I$4:$I$8,D217)=0,"Invalid Transaction Type",IF(E217="","Missing Quantity",IF(E217&lt;=0,"Quantity Must Be Positive",IF(G217="","Missing Unit Cost","OK"))))))))))</f>
        <v/>
      </c>
    </row>
    <row r="218">
      <c r="A218" s="49" t="n"/>
      <c r="B218" s="23" t="n"/>
      <c r="C218" s="23" t="n"/>
      <c r="D218" s="23" t="n"/>
      <c r="E218" s="45" t="n"/>
      <c r="F218" s="44" t="n"/>
      <c r="G218" s="47">
        <f>IF(C218="","",IFERROR(IF(F218&lt;&gt;"",F218,VLOOKUP(C218,'Parts Inventory'!$A$6:$L$505,12,FALSE)),""))</f>
        <v/>
      </c>
      <c r="H218" s="23" t="n"/>
      <c r="I218" s="50" t="n"/>
      <c r="J218" s="23" t="n"/>
      <c r="K218" s="23" t="n"/>
      <c r="L218" s="46">
        <f>IF(OR(C218="",D218="",E218=""),"",IFERROR(IF(OR(D218="Receipt",D218="Return to Stock",D218="Adjustment Increase"),E218,-E218),""))</f>
        <v/>
      </c>
      <c r="M218" s="47">
        <f>IF(L218="","",IFERROR(L218*G218,0))</f>
        <v/>
      </c>
      <c r="N218" s="19">
        <f>IF(COUNTA(A218:F218)+COUNTA(H218:K218)=0,"",IF(A218="","Missing Date",IF(B218="","Missing Transaction ID",IF(COUNTIF($B$6:$B$505,B218)&gt;1,"Duplicate Transaction ID",IF(C218="","Missing Part ID",IF(COUNTIF('Parts Inventory'!$A$6:$A$505,C218)=0,"Unknown Part ID",IF(COUNTIF('Settings'!$I$4:$I$8,D218)=0,"Invalid Transaction Type",IF(E218="","Missing Quantity",IF(E218&lt;=0,"Quantity Must Be Positive",IF(G218="","Missing Unit Cost","OK"))))))))))</f>
        <v/>
      </c>
    </row>
    <row r="219">
      <c r="A219" s="49" t="n"/>
      <c r="B219" s="23" t="n"/>
      <c r="C219" s="23" t="n"/>
      <c r="D219" s="23" t="n"/>
      <c r="E219" s="45" t="n"/>
      <c r="F219" s="44" t="n"/>
      <c r="G219" s="47">
        <f>IF(C219="","",IFERROR(IF(F219&lt;&gt;"",F219,VLOOKUP(C219,'Parts Inventory'!$A$6:$L$505,12,FALSE)),""))</f>
        <v/>
      </c>
      <c r="H219" s="23" t="n"/>
      <c r="I219" s="50" t="n"/>
      <c r="J219" s="23" t="n"/>
      <c r="K219" s="23" t="n"/>
      <c r="L219" s="46">
        <f>IF(OR(C219="",D219="",E219=""),"",IFERROR(IF(OR(D219="Receipt",D219="Return to Stock",D219="Adjustment Increase"),E219,-E219),""))</f>
        <v/>
      </c>
      <c r="M219" s="47">
        <f>IF(L219="","",IFERROR(L219*G219,0))</f>
        <v/>
      </c>
      <c r="N219" s="19">
        <f>IF(COUNTA(A219:F219)+COUNTA(H219:K219)=0,"",IF(A219="","Missing Date",IF(B219="","Missing Transaction ID",IF(COUNTIF($B$6:$B$505,B219)&gt;1,"Duplicate Transaction ID",IF(C219="","Missing Part ID",IF(COUNTIF('Parts Inventory'!$A$6:$A$505,C219)=0,"Unknown Part ID",IF(COUNTIF('Settings'!$I$4:$I$8,D219)=0,"Invalid Transaction Type",IF(E219="","Missing Quantity",IF(E219&lt;=0,"Quantity Must Be Positive",IF(G219="","Missing Unit Cost","OK"))))))))))</f>
        <v/>
      </c>
    </row>
    <row r="220">
      <c r="A220" s="49" t="n"/>
      <c r="B220" s="23" t="n"/>
      <c r="C220" s="23" t="n"/>
      <c r="D220" s="23" t="n"/>
      <c r="E220" s="45" t="n"/>
      <c r="F220" s="44" t="n"/>
      <c r="G220" s="47">
        <f>IF(C220="","",IFERROR(IF(F220&lt;&gt;"",F220,VLOOKUP(C220,'Parts Inventory'!$A$6:$L$505,12,FALSE)),""))</f>
        <v/>
      </c>
      <c r="H220" s="23" t="n"/>
      <c r="I220" s="50" t="n"/>
      <c r="J220" s="23" t="n"/>
      <c r="K220" s="23" t="n"/>
      <c r="L220" s="46">
        <f>IF(OR(C220="",D220="",E220=""),"",IFERROR(IF(OR(D220="Receipt",D220="Return to Stock",D220="Adjustment Increase"),E220,-E220),""))</f>
        <v/>
      </c>
      <c r="M220" s="47">
        <f>IF(L220="","",IFERROR(L220*G220,0))</f>
        <v/>
      </c>
      <c r="N220" s="19">
        <f>IF(COUNTA(A220:F220)+COUNTA(H220:K220)=0,"",IF(A220="","Missing Date",IF(B220="","Missing Transaction ID",IF(COUNTIF($B$6:$B$505,B220)&gt;1,"Duplicate Transaction ID",IF(C220="","Missing Part ID",IF(COUNTIF('Parts Inventory'!$A$6:$A$505,C220)=0,"Unknown Part ID",IF(COUNTIF('Settings'!$I$4:$I$8,D220)=0,"Invalid Transaction Type",IF(E220="","Missing Quantity",IF(E220&lt;=0,"Quantity Must Be Positive",IF(G220="","Missing Unit Cost","OK"))))))))))</f>
        <v/>
      </c>
    </row>
    <row r="221">
      <c r="A221" s="49" t="n"/>
      <c r="B221" s="23" t="n"/>
      <c r="C221" s="23" t="n"/>
      <c r="D221" s="23" t="n"/>
      <c r="E221" s="45" t="n"/>
      <c r="F221" s="44" t="n"/>
      <c r="G221" s="47">
        <f>IF(C221="","",IFERROR(IF(F221&lt;&gt;"",F221,VLOOKUP(C221,'Parts Inventory'!$A$6:$L$505,12,FALSE)),""))</f>
        <v/>
      </c>
      <c r="H221" s="23" t="n"/>
      <c r="I221" s="50" t="n"/>
      <c r="J221" s="23" t="n"/>
      <c r="K221" s="23" t="n"/>
      <c r="L221" s="46">
        <f>IF(OR(C221="",D221="",E221=""),"",IFERROR(IF(OR(D221="Receipt",D221="Return to Stock",D221="Adjustment Increase"),E221,-E221),""))</f>
        <v/>
      </c>
      <c r="M221" s="47">
        <f>IF(L221="","",IFERROR(L221*G221,0))</f>
        <v/>
      </c>
      <c r="N221" s="19">
        <f>IF(COUNTA(A221:F221)+COUNTA(H221:K221)=0,"",IF(A221="","Missing Date",IF(B221="","Missing Transaction ID",IF(COUNTIF($B$6:$B$505,B221)&gt;1,"Duplicate Transaction ID",IF(C221="","Missing Part ID",IF(COUNTIF('Parts Inventory'!$A$6:$A$505,C221)=0,"Unknown Part ID",IF(COUNTIF('Settings'!$I$4:$I$8,D221)=0,"Invalid Transaction Type",IF(E221="","Missing Quantity",IF(E221&lt;=0,"Quantity Must Be Positive",IF(G221="","Missing Unit Cost","OK"))))))))))</f>
        <v/>
      </c>
    </row>
    <row r="222">
      <c r="A222" s="49" t="n"/>
      <c r="B222" s="23" t="n"/>
      <c r="C222" s="23" t="n"/>
      <c r="D222" s="23" t="n"/>
      <c r="E222" s="45" t="n"/>
      <c r="F222" s="44" t="n"/>
      <c r="G222" s="47">
        <f>IF(C222="","",IFERROR(IF(F222&lt;&gt;"",F222,VLOOKUP(C222,'Parts Inventory'!$A$6:$L$505,12,FALSE)),""))</f>
        <v/>
      </c>
      <c r="H222" s="23" t="n"/>
      <c r="I222" s="50" t="n"/>
      <c r="J222" s="23" t="n"/>
      <c r="K222" s="23" t="n"/>
      <c r="L222" s="46">
        <f>IF(OR(C222="",D222="",E222=""),"",IFERROR(IF(OR(D222="Receipt",D222="Return to Stock",D222="Adjustment Increase"),E222,-E222),""))</f>
        <v/>
      </c>
      <c r="M222" s="47">
        <f>IF(L222="","",IFERROR(L222*G222,0))</f>
        <v/>
      </c>
      <c r="N222" s="19">
        <f>IF(COUNTA(A222:F222)+COUNTA(H222:K222)=0,"",IF(A222="","Missing Date",IF(B222="","Missing Transaction ID",IF(COUNTIF($B$6:$B$505,B222)&gt;1,"Duplicate Transaction ID",IF(C222="","Missing Part ID",IF(COUNTIF('Parts Inventory'!$A$6:$A$505,C222)=0,"Unknown Part ID",IF(COUNTIF('Settings'!$I$4:$I$8,D222)=0,"Invalid Transaction Type",IF(E222="","Missing Quantity",IF(E222&lt;=0,"Quantity Must Be Positive",IF(G222="","Missing Unit Cost","OK"))))))))))</f>
        <v/>
      </c>
    </row>
    <row r="223">
      <c r="A223" s="49" t="n"/>
      <c r="B223" s="23" t="n"/>
      <c r="C223" s="23" t="n"/>
      <c r="D223" s="23" t="n"/>
      <c r="E223" s="45" t="n"/>
      <c r="F223" s="44" t="n"/>
      <c r="G223" s="47">
        <f>IF(C223="","",IFERROR(IF(F223&lt;&gt;"",F223,VLOOKUP(C223,'Parts Inventory'!$A$6:$L$505,12,FALSE)),""))</f>
        <v/>
      </c>
      <c r="H223" s="23" t="n"/>
      <c r="I223" s="50" t="n"/>
      <c r="J223" s="23" t="n"/>
      <c r="K223" s="23" t="n"/>
      <c r="L223" s="46">
        <f>IF(OR(C223="",D223="",E223=""),"",IFERROR(IF(OR(D223="Receipt",D223="Return to Stock",D223="Adjustment Increase"),E223,-E223),""))</f>
        <v/>
      </c>
      <c r="M223" s="47">
        <f>IF(L223="","",IFERROR(L223*G223,0))</f>
        <v/>
      </c>
      <c r="N223" s="19">
        <f>IF(COUNTA(A223:F223)+COUNTA(H223:K223)=0,"",IF(A223="","Missing Date",IF(B223="","Missing Transaction ID",IF(COUNTIF($B$6:$B$505,B223)&gt;1,"Duplicate Transaction ID",IF(C223="","Missing Part ID",IF(COUNTIF('Parts Inventory'!$A$6:$A$505,C223)=0,"Unknown Part ID",IF(COUNTIF('Settings'!$I$4:$I$8,D223)=0,"Invalid Transaction Type",IF(E223="","Missing Quantity",IF(E223&lt;=0,"Quantity Must Be Positive",IF(G223="","Missing Unit Cost","OK"))))))))))</f>
        <v/>
      </c>
    </row>
    <row r="224">
      <c r="A224" s="49" t="n"/>
      <c r="B224" s="23" t="n"/>
      <c r="C224" s="23" t="n"/>
      <c r="D224" s="23" t="n"/>
      <c r="E224" s="45" t="n"/>
      <c r="F224" s="44" t="n"/>
      <c r="G224" s="47">
        <f>IF(C224="","",IFERROR(IF(F224&lt;&gt;"",F224,VLOOKUP(C224,'Parts Inventory'!$A$6:$L$505,12,FALSE)),""))</f>
        <v/>
      </c>
      <c r="H224" s="23" t="n"/>
      <c r="I224" s="50" t="n"/>
      <c r="J224" s="23" t="n"/>
      <c r="K224" s="23" t="n"/>
      <c r="L224" s="46">
        <f>IF(OR(C224="",D224="",E224=""),"",IFERROR(IF(OR(D224="Receipt",D224="Return to Stock",D224="Adjustment Increase"),E224,-E224),""))</f>
        <v/>
      </c>
      <c r="M224" s="47">
        <f>IF(L224="","",IFERROR(L224*G224,0))</f>
        <v/>
      </c>
      <c r="N224" s="19">
        <f>IF(COUNTA(A224:F224)+COUNTA(H224:K224)=0,"",IF(A224="","Missing Date",IF(B224="","Missing Transaction ID",IF(COUNTIF($B$6:$B$505,B224)&gt;1,"Duplicate Transaction ID",IF(C224="","Missing Part ID",IF(COUNTIF('Parts Inventory'!$A$6:$A$505,C224)=0,"Unknown Part ID",IF(COUNTIF('Settings'!$I$4:$I$8,D224)=0,"Invalid Transaction Type",IF(E224="","Missing Quantity",IF(E224&lt;=0,"Quantity Must Be Positive",IF(G224="","Missing Unit Cost","OK"))))))))))</f>
        <v/>
      </c>
    </row>
    <row r="225">
      <c r="A225" s="49" t="n"/>
      <c r="B225" s="23" t="n"/>
      <c r="C225" s="23" t="n"/>
      <c r="D225" s="23" t="n"/>
      <c r="E225" s="45" t="n"/>
      <c r="F225" s="44" t="n"/>
      <c r="G225" s="47">
        <f>IF(C225="","",IFERROR(IF(F225&lt;&gt;"",F225,VLOOKUP(C225,'Parts Inventory'!$A$6:$L$505,12,FALSE)),""))</f>
        <v/>
      </c>
      <c r="H225" s="23" t="n"/>
      <c r="I225" s="50" t="n"/>
      <c r="J225" s="23" t="n"/>
      <c r="K225" s="23" t="n"/>
      <c r="L225" s="46">
        <f>IF(OR(C225="",D225="",E225=""),"",IFERROR(IF(OR(D225="Receipt",D225="Return to Stock",D225="Adjustment Increase"),E225,-E225),""))</f>
        <v/>
      </c>
      <c r="M225" s="47">
        <f>IF(L225="","",IFERROR(L225*G225,0))</f>
        <v/>
      </c>
      <c r="N225" s="19">
        <f>IF(COUNTA(A225:F225)+COUNTA(H225:K225)=0,"",IF(A225="","Missing Date",IF(B225="","Missing Transaction ID",IF(COUNTIF($B$6:$B$505,B225)&gt;1,"Duplicate Transaction ID",IF(C225="","Missing Part ID",IF(COUNTIF('Parts Inventory'!$A$6:$A$505,C225)=0,"Unknown Part ID",IF(COUNTIF('Settings'!$I$4:$I$8,D225)=0,"Invalid Transaction Type",IF(E225="","Missing Quantity",IF(E225&lt;=0,"Quantity Must Be Positive",IF(G225="","Missing Unit Cost","OK"))))))))))</f>
        <v/>
      </c>
    </row>
    <row r="226">
      <c r="A226" s="49" t="n"/>
      <c r="B226" s="23" t="n"/>
      <c r="C226" s="23" t="n"/>
      <c r="D226" s="23" t="n"/>
      <c r="E226" s="45" t="n"/>
      <c r="F226" s="44" t="n"/>
      <c r="G226" s="47">
        <f>IF(C226="","",IFERROR(IF(F226&lt;&gt;"",F226,VLOOKUP(C226,'Parts Inventory'!$A$6:$L$505,12,FALSE)),""))</f>
        <v/>
      </c>
      <c r="H226" s="23" t="n"/>
      <c r="I226" s="50" t="n"/>
      <c r="J226" s="23" t="n"/>
      <c r="K226" s="23" t="n"/>
      <c r="L226" s="46">
        <f>IF(OR(C226="",D226="",E226=""),"",IFERROR(IF(OR(D226="Receipt",D226="Return to Stock",D226="Adjustment Increase"),E226,-E226),""))</f>
        <v/>
      </c>
      <c r="M226" s="47">
        <f>IF(L226="","",IFERROR(L226*G226,0))</f>
        <v/>
      </c>
      <c r="N226" s="19">
        <f>IF(COUNTA(A226:F226)+COUNTA(H226:K226)=0,"",IF(A226="","Missing Date",IF(B226="","Missing Transaction ID",IF(COUNTIF($B$6:$B$505,B226)&gt;1,"Duplicate Transaction ID",IF(C226="","Missing Part ID",IF(COUNTIF('Parts Inventory'!$A$6:$A$505,C226)=0,"Unknown Part ID",IF(COUNTIF('Settings'!$I$4:$I$8,D226)=0,"Invalid Transaction Type",IF(E226="","Missing Quantity",IF(E226&lt;=0,"Quantity Must Be Positive",IF(G226="","Missing Unit Cost","OK"))))))))))</f>
        <v/>
      </c>
    </row>
    <row r="227">
      <c r="A227" s="49" t="n"/>
      <c r="B227" s="23" t="n"/>
      <c r="C227" s="23" t="n"/>
      <c r="D227" s="23" t="n"/>
      <c r="E227" s="45" t="n"/>
      <c r="F227" s="44" t="n"/>
      <c r="G227" s="47">
        <f>IF(C227="","",IFERROR(IF(F227&lt;&gt;"",F227,VLOOKUP(C227,'Parts Inventory'!$A$6:$L$505,12,FALSE)),""))</f>
        <v/>
      </c>
      <c r="H227" s="23" t="n"/>
      <c r="I227" s="50" t="n"/>
      <c r="J227" s="23" t="n"/>
      <c r="K227" s="23" t="n"/>
      <c r="L227" s="46">
        <f>IF(OR(C227="",D227="",E227=""),"",IFERROR(IF(OR(D227="Receipt",D227="Return to Stock",D227="Adjustment Increase"),E227,-E227),""))</f>
        <v/>
      </c>
      <c r="M227" s="47">
        <f>IF(L227="","",IFERROR(L227*G227,0))</f>
        <v/>
      </c>
      <c r="N227" s="19">
        <f>IF(COUNTA(A227:F227)+COUNTA(H227:K227)=0,"",IF(A227="","Missing Date",IF(B227="","Missing Transaction ID",IF(COUNTIF($B$6:$B$505,B227)&gt;1,"Duplicate Transaction ID",IF(C227="","Missing Part ID",IF(COUNTIF('Parts Inventory'!$A$6:$A$505,C227)=0,"Unknown Part ID",IF(COUNTIF('Settings'!$I$4:$I$8,D227)=0,"Invalid Transaction Type",IF(E227="","Missing Quantity",IF(E227&lt;=0,"Quantity Must Be Positive",IF(G227="","Missing Unit Cost","OK"))))))))))</f>
        <v/>
      </c>
    </row>
    <row r="228">
      <c r="A228" s="49" t="n"/>
      <c r="B228" s="23" t="n"/>
      <c r="C228" s="23" t="n"/>
      <c r="D228" s="23" t="n"/>
      <c r="E228" s="45" t="n"/>
      <c r="F228" s="44" t="n"/>
      <c r="G228" s="47">
        <f>IF(C228="","",IFERROR(IF(F228&lt;&gt;"",F228,VLOOKUP(C228,'Parts Inventory'!$A$6:$L$505,12,FALSE)),""))</f>
        <v/>
      </c>
      <c r="H228" s="23" t="n"/>
      <c r="I228" s="50" t="n"/>
      <c r="J228" s="23" t="n"/>
      <c r="K228" s="23" t="n"/>
      <c r="L228" s="46">
        <f>IF(OR(C228="",D228="",E228=""),"",IFERROR(IF(OR(D228="Receipt",D228="Return to Stock",D228="Adjustment Increase"),E228,-E228),""))</f>
        <v/>
      </c>
      <c r="M228" s="47">
        <f>IF(L228="","",IFERROR(L228*G228,0))</f>
        <v/>
      </c>
      <c r="N228" s="19">
        <f>IF(COUNTA(A228:F228)+COUNTA(H228:K228)=0,"",IF(A228="","Missing Date",IF(B228="","Missing Transaction ID",IF(COUNTIF($B$6:$B$505,B228)&gt;1,"Duplicate Transaction ID",IF(C228="","Missing Part ID",IF(COUNTIF('Parts Inventory'!$A$6:$A$505,C228)=0,"Unknown Part ID",IF(COUNTIF('Settings'!$I$4:$I$8,D228)=0,"Invalid Transaction Type",IF(E228="","Missing Quantity",IF(E228&lt;=0,"Quantity Must Be Positive",IF(G228="","Missing Unit Cost","OK"))))))))))</f>
        <v/>
      </c>
    </row>
    <row r="229">
      <c r="A229" s="49" t="n"/>
      <c r="B229" s="23" t="n"/>
      <c r="C229" s="23" t="n"/>
      <c r="D229" s="23" t="n"/>
      <c r="E229" s="45" t="n"/>
      <c r="F229" s="44" t="n"/>
      <c r="G229" s="47">
        <f>IF(C229="","",IFERROR(IF(F229&lt;&gt;"",F229,VLOOKUP(C229,'Parts Inventory'!$A$6:$L$505,12,FALSE)),""))</f>
        <v/>
      </c>
      <c r="H229" s="23" t="n"/>
      <c r="I229" s="50" t="n"/>
      <c r="J229" s="23" t="n"/>
      <c r="K229" s="23" t="n"/>
      <c r="L229" s="46">
        <f>IF(OR(C229="",D229="",E229=""),"",IFERROR(IF(OR(D229="Receipt",D229="Return to Stock",D229="Adjustment Increase"),E229,-E229),""))</f>
        <v/>
      </c>
      <c r="M229" s="47">
        <f>IF(L229="","",IFERROR(L229*G229,0))</f>
        <v/>
      </c>
      <c r="N229" s="19">
        <f>IF(COUNTA(A229:F229)+COUNTA(H229:K229)=0,"",IF(A229="","Missing Date",IF(B229="","Missing Transaction ID",IF(COUNTIF($B$6:$B$505,B229)&gt;1,"Duplicate Transaction ID",IF(C229="","Missing Part ID",IF(COUNTIF('Parts Inventory'!$A$6:$A$505,C229)=0,"Unknown Part ID",IF(COUNTIF('Settings'!$I$4:$I$8,D229)=0,"Invalid Transaction Type",IF(E229="","Missing Quantity",IF(E229&lt;=0,"Quantity Must Be Positive",IF(G229="","Missing Unit Cost","OK"))))))))))</f>
        <v/>
      </c>
    </row>
    <row r="230">
      <c r="A230" s="49" t="n"/>
      <c r="B230" s="23" t="n"/>
      <c r="C230" s="23" t="n"/>
      <c r="D230" s="23" t="n"/>
      <c r="E230" s="45" t="n"/>
      <c r="F230" s="44" t="n"/>
      <c r="G230" s="47">
        <f>IF(C230="","",IFERROR(IF(F230&lt;&gt;"",F230,VLOOKUP(C230,'Parts Inventory'!$A$6:$L$505,12,FALSE)),""))</f>
        <v/>
      </c>
      <c r="H230" s="23" t="n"/>
      <c r="I230" s="50" t="n"/>
      <c r="J230" s="23" t="n"/>
      <c r="K230" s="23" t="n"/>
      <c r="L230" s="46">
        <f>IF(OR(C230="",D230="",E230=""),"",IFERROR(IF(OR(D230="Receipt",D230="Return to Stock",D230="Adjustment Increase"),E230,-E230),""))</f>
        <v/>
      </c>
      <c r="M230" s="47">
        <f>IF(L230="","",IFERROR(L230*G230,0))</f>
        <v/>
      </c>
      <c r="N230" s="19">
        <f>IF(COUNTA(A230:F230)+COUNTA(H230:K230)=0,"",IF(A230="","Missing Date",IF(B230="","Missing Transaction ID",IF(COUNTIF($B$6:$B$505,B230)&gt;1,"Duplicate Transaction ID",IF(C230="","Missing Part ID",IF(COUNTIF('Parts Inventory'!$A$6:$A$505,C230)=0,"Unknown Part ID",IF(COUNTIF('Settings'!$I$4:$I$8,D230)=0,"Invalid Transaction Type",IF(E230="","Missing Quantity",IF(E230&lt;=0,"Quantity Must Be Positive",IF(G230="","Missing Unit Cost","OK"))))))))))</f>
        <v/>
      </c>
    </row>
    <row r="231">
      <c r="A231" s="49" t="n"/>
      <c r="B231" s="23" t="n"/>
      <c r="C231" s="23" t="n"/>
      <c r="D231" s="23" t="n"/>
      <c r="E231" s="45" t="n"/>
      <c r="F231" s="44" t="n"/>
      <c r="G231" s="47">
        <f>IF(C231="","",IFERROR(IF(F231&lt;&gt;"",F231,VLOOKUP(C231,'Parts Inventory'!$A$6:$L$505,12,FALSE)),""))</f>
        <v/>
      </c>
      <c r="H231" s="23" t="n"/>
      <c r="I231" s="50" t="n"/>
      <c r="J231" s="23" t="n"/>
      <c r="K231" s="23" t="n"/>
      <c r="L231" s="46">
        <f>IF(OR(C231="",D231="",E231=""),"",IFERROR(IF(OR(D231="Receipt",D231="Return to Stock",D231="Adjustment Increase"),E231,-E231),""))</f>
        <v/>
      </c>
      <c r="M231" s="47">
        <f>IF(L231="","",IFERROR(L231*G231,0))</f>
        <v/>
      </c>
      <c r="N231" s="19">
        <f>IF(COUNTA(A231:F231)+COUNTA(H231:K231)=0,"",IF(A231="","Missing Date",IF(B231="","Missing Transaction ID",IF(COUNTIF($B$6:$B$505,B231)&gt;1,"Duplicate Transaction ID",IF(C231="","Missing Part ID",IF(COUNTIF('Parts Inventory'!$A$6:$A$505,C231)=0,"Unknown Part ID",IF(COUNTIF('Settings'!$I$4:$I$8,D231)=0,"Invalid Transaction Type",IF(E231="","Missing Quantity",IF(E231&lt;=0,"Quantity Must Be Positive",IF(G231="","Missing Unit Cost","OK"))))))))))</f>
        <v/>
      </c>
    </row>
    <row r="232">
      <c r="A232" s="49" t="n"/>
      <c r="B232" s="23" t="n"/>
      <c r="C232" s="23" t="n"/>
      <c r="D232" s="23" t="n"/>
      <c r="E232" s="45" t="n"/>
      <c r="F232" s="44" t="n"/>
      <c r="G232" s="47">
        <f>IF(C232="","",IFERROR(IF(F232&lt;&gt;"",F232,VLOOKUP(C232,'Parts Inventory'!$A$6:$L$505,12,FALSE)),""))</f>
        <v/>
      </c>
      <c r="H232" s="23" t="n"/>
      <c r="I232" s="50" t="n"/>
      <c r="J232" s="23" t="n"/>
      <c r="K232" s="23" t="n"/>
      <c r="L232" s="46">
        <f>IF(OR(C232="",D232="",E232=""),"",IFERROR(IF(OR(D232="Receipt",D232="Return to Stock",D232="Adjustment Increase"),E232,-E232),""))</f>
        <v/>
      </c>
      <c r="M232" s="47">
        <f>IF(L232="","",IFERROR(L232*G232,0))</f>
        <v/>
      </c>
      <c r="N232" s="19">
        <f>IF(COUNTA(A232:F232)+COUNTA(H232:K232)=0,"",IF(A232="","Missing Date",IF(B232="","Missing Transaction ID",IF(COUNTIF($B$6:$B$505,B232)&gt;1,"Duplicate Transaction ID",IF(C232="","Missing Part ID",IF(COUNTIF('Parts Inventory'!$A$6:$A$505,C232)=0,"Unknown Part ID",IF(COUNTIF('Settings'!$I$4:$I$8,D232)=0,"Invalid Transaction Type",IF(E232="","Missing Quantity",IF(E232&lt;=0,"Quantity Must Be Positive",IF(G232="","Missing Unit Cost","OK"))))))))))</f>
        <v/>
      </c>
    </row>
    <row r="233">
      <c r="A233" s="49" t="n"/>
      <c r="B233" s="23" t="n"/>
      <c r="C233" s="23" t="n"/>
      <c r="D233" s="23" t="n"/>
      <c r="E233" s="45" t="n"/>
      <c r="F233" s="44" t="n"/>
      <c r="G233" s="47">
        <f>IF(C233="","",IFERROR(IF(F233&lt;&gt;"",F233,VLOOKUP(C233,'Parts Inventory'!$A$6:$L$505,12,FALSE)),""))</f>
        <v/>
      </c>
      <c r="H233" s="23" t="n"/>
      <c r="I233" s="50" t="n"/>
      <c r="J233" s="23" t="n"/>
      <c r="K233" s="23" t="n"/>
      <c r="L233" s="46">
        <f>IF(OR(C233="",D233="",E233=""),"",IFERROR(IF(OR(D233="Receipt",D233="Return to Stock",D233="Adjustment Increase"),E233,-E233),""))</f>
        <v/>
      </c>
      <c r="M233" s="47">
        <f>IF(L233="","",IFERROR(L233*G233,0))</f>
        <v/>
      </c>
      <c r="N233" s="19">
        <f>IF(COUNTA(A233:F233)+COUNTA(H233:K233)=0,"",IF(A233="","Missing Date",IF(B233="","Missing Transaction ID",IF(COUNTIF($B$6:$B$505,B233)&gt;1,"Duplicate Transaction ID",IF(C233="","Missing Part ID",IF(COUNTIF('Parts Inventory'!$A$6:$A$505,C233)=0,"Unknown Part ID",IF(COUNTIF('Settings'!$I$4:$I$8,D233)=0,"Invalid Transaction Type",IF(E233="","Missing Quantity",IF(E233&lt;=0,"Quantity Must Be Positive",IF(G233="","Missing Unit Cost","OK"))))))))))</f>
        <v/>
      </c>
    </row>
    <row r="234">
      <c r="A234" s="49" t="n"/>
      <c r="B234" s="23" t="n"/>
      <c r="C234" s="23" t="n"/>
      <c r="D234" s="23" t="n"/>
      <c r="E234" s="45" t="n"/>
      <c r="F234" s="44" t="n"/>
      <c r="G234" s="47">
        <f>IF(C234="","",IFERROR(IF(F234&lt;&gt;"",F234,VLOOKUP(C234,'Parts Inventory'!$A$6:$L$505,12,FALSE)),""))</f>
        <v/>
      </c>
      <c r="H234" s="23" t="n"/>
      <c r="I234" s="50" t="n"/>
      <c r="J234" s="23" t="n"/>
      <c r="K234" s="23" t="n"/>
      <c r="L234" s="46">
        <f>IF(OR(C234="",D234="",E234=""),"",IFERROR(IF(OR(D234="Receipt",D234="Return to Stock",D234="Adjustment Increase"),E234,-E234),""))</f>
        <v/>
      </c>
      <c r="M234" s="47">
        <f>IF(L234="","",IFERROR(L234*G234,0))</f>
        <v/>
      </c>
      <c r="N234" s="19">
        <f>IF(COUNTA(A234:F234)+COUNTA(H234:K234)=0,"",IF(A234="","Missing Date",IF(B234="","Missing Transaction ID",IF(COUNTIF($B$6:$B$505,B234)&gt;1,"Duplicate Transaction ID",IF(C234="","Missing Part ID",IF(COUNTIF('Parts Inventory'!$A$6:$A$505,C234)=0,"Unknown Part ID",IF(COUNTIF('Settings'!$I$4:$I$8,D234)=0,"Invalid Transaction Type",IF(E234="","Missing Quantity",IF(E234&lt;=0,"Quantity Must Be Positive",IF(G234="","Missing Unit Cost","OK"))))))))))</f>
        <v/>
      </c>
    </row>
    <row r="235">
      <c r="A235" s="49" t="n"/>
      <c r="B235" s="23" t="n"/>
      <c r="C235" s="23" t="n"/>
      <c r="D235" s="23" t="n"/>
      <c r="E235" s="45" t="n"/>
      <c r="F235" s="44" t="n"/>
      <c r="G235" s="47">
        <f>IF(C235="","",IFERROR(IF(F235&lt;&gt;"",F235,VLOOKUP(C235,'Parts Inventory'!$A$6:$L$505,12,FALSE)),""))</f>
        <v/>
      </c>
      <c r="H235" s="23" t="n"/>
      <c r="I235" s="50" t="n"/>
      <c r="J235" s="23" t="n"/>
      <c r="K235" s="23" t="n"/>
      <c r="L235" s="46">
        <f>IF(OR(C235="",D235="",E235=""),"",IFERROR(IF(OR(D235="Receipt",D235="Return to Stock",D235="Adjustment Increase"),E235,-E235),""))</f>
        <v/>
      </c>
      <c r="M235" s="47">
        <f>IF(L235="","",IFERROR(L235*G235,0))</f>
        <v/>
      </c>
      <c r="N235" s="19">
        <f>IF(COUNTA(A235:F235)+COUNTA(H235:K235)=0,"",IF(A235="","Missing Date",IF(B235="","Missing Transaction ID",IF(COUNTIF($B$6:$B$505,B235)&gt;1,"Duplicate Transaction ID",IF(C235="","Missing Part ID",IF(COUNTIF('Parts Inventory'!$A$6:$A$505,C235)=0,"Unknown Part ID",IF(COUNTIF('Settings'!$I$4:$I$8,D235)=0,"Invalid Transaction Type",IF(E235="","Missing Quantity",IF(E235&lt;=0,"Quantity Must Be Positive",IF(G235="","Missing Unit Cost","OK"))))))))))</f>
        <v/>
      </c>
    </row>
    <row r="236">
      <c r="A236" s="49" t="n"/>
      <c r="B236" s="23" t="n"/>
      <c r="C236" s="23" t="n"/>
      <c r="D236" s="23" t="n"/>
      <c r="E236" s="45" t="n"/>
      <c r="F236" s="44" t="n"/>
      <c r="G236" s="47">
        <f>IF(C236="","",IFERROR(IF(F236&lt;&gt;"",F236,VLOOKUP(C236,'Parts Inventory'!$A$6:$L$505,12,FALSE)),""))</f>
        <v/>
      </c>
      <c r="H236" s="23" t="n"/>
      <c r="I236" s="50" t="n"/>
      <c r="J236" s="23" t="n"/>
      <c r="K236" s="23" t="n"/>
      <c r="L236" s="46">
        <f>IF(OR(C236="",D236="",E236=""),"",IFERROR(IF(OR(D236="Receipt",D236="Return to Stock",D236="Adjustment Increase"),E236,-E236),""))</f>
        <v/>
      </c>
      <c r="M236" s="47">
        <f>IF(L236="","",IFERROR(L236*G236,0))</f>
        <v/>
      </c>
      <c r="N236" s="19">
        <f>IF(COUNTA(A236:F236)+COUNTA(H236:K236)=0,"",IF(A236="","Missing Date",IF(B236="","Missing Transaction ID",IF(COUNTIF($B$6:$B$505,B236)&gt;1,"Duplicate Transaction ID",IF(C236="","Missing Part ID",IF(COUNTIF('Parts Inventory'!$A$6:$A$505,C236)=0,"Unknown Part ID",IF(COUNTIF('Settings'!$I$4:$I$8,D236)=0,"Invalid Transaction Type",IF(E236="","Missing Quantity",IF(E236&lt;=0,"Quantity Must Be Positive",IF(G236="","Missing Unit Cost","OK"))))))))))</f>
        <v/>
      </c>
    </row>
    <row r="237">
      <c r="A237" s="49" t="n"/>
      <c r="B237" s="23" t="n"/>
      <c r="C237" s="23" t="n"/>
      <c r="D237" s="23" t="n"/>
      <c r="E237" s="45" t="n"/>
      <c r="F237" s="44" t="n"/>
      <c r="G237" s="47">
        <f>IF(C237="","",IFERROR(IF(F237&lt;&gt;"",F237,VLOOKUP(C237,'Parts Inventory'!$A$6:$L$505,12,FALSE)),""))</f>
        <v/>
      </c>
      <c r="H237" s="23" t="n"/>
      <c r="I237" s="50" t="n"/>
      <c r="J237" s="23" t="n"/>
      <c r="K237" s="23" t="n"/>
      <c r="L237" s="46">
        <f>IF(OR(C237="",D237="",E237=""),"",IFERROR(IF(OR(D237="Receipt",D237="Return to Stock",D237="Adjustment Increase"),E237,-E237),""))</f>
        <v/>
      </c>
      <c r="M237" s="47">
        <f>IF(L237="","",IFERROR(L237*G237,0))</f>
        <v/>
      </c>
      <c r="N237" s="19">
        <f>IF(COUNTA(A237:F237)+COUNTA(H237:K237)=0,"",IF(A237="","Missing Date",IF(B237="","Missing Transaction ID",IF(COUNTIF($B$6:$B$505,B237)&gt;1,"Duplicate Transaction ID",IF(C237="","Missing Part ID",IF(COUNTIF('Parts Inventory'!$A$6:$A$505,C237)=0,"Unknown Part ID",IF(COUNTIF('Settings'!$I$4:$I$8,D237)=0,"Invalid Transaction Type",IF(E237="","Missing Quantity",IF(E237&lt;=0,"Quantity Must Be Positive",IF(G237="","Missing Unit Cost","OK"))))))))))</f>
        <v/>
      </c>
    </row>
    <row r="238">
      <c r="A238" s="49" t="n"/>
      <c r="B238" s="23" t="n"/>
      <c r="C238" s="23" t="n"/>
      <c r="D238" s="23" t="n"/>
      <c r="E238" s="45" t="n"/>
      <c r="F238" s="44" t="n"/>
      <c r="G238" s="47">
        <f>IF(C238="","",IFERROR(IF(F238&lt;&gt;"",F238,VLOOKUP(C238,'Parts Inventory'!$A$6:$L$505,12,FALSE)),""))</f>
        <v/>
      </c>
      <c r="H238" s="23" t="n"/>
      <c r="I238" s="50" t="n"/>
      <c r="J238" s="23" t="n"/>
      <c r="K238" s="23" t="n"/>
      <c r="L238" s="46">
        <f>IF(OR(C238="",D238="",E238=""),"",IFERROR(IF(OR(D238="Receipt",D238="Return to Stock",D238="Adjustment Increase"),E238,-E238),""))</f>
        <v/>
      </c>
      <c r="M238" s="47">
        <f>IF(L238="","",IFERROR(L238*G238,0))</f>
        <v/>
      </c>
      <c r="N238" s="19">
        <f>IF(COUNTA(A238:F238)+COUNTA(H238:K238)=0,"",IF(A238="","Missing Date",IF(B238="","Missing Transaction ID",IF(COUNTIF($B$6:$B$505,B238)&gt;1,"Duplicate Transaction ID",IF(C238="","Missing Part ID",IF(COUNTIF('Parts Inventory'!$A$6:$A$505,C238)=0,"Unknown Part ID",IF(COUNTIF('Settings'!$I$4:$I$8,D238)=0,"Invalid Transaction Type",IF(E238="","Missing Quantity",IF(E238&lt;=0,"Quantity Must Be Positive",IF(G238="","Missing Unit Cost","OK"))))))))))</f>
        <v/>
      </c>
    </row>
    <row r="239">
      <c r="A239" s="49" t="n"/>
      <c r="B239" s="23" t="n"/>
      <c r="C239" s="23" t="n"/>
      <c r="D239" s="23" t="n"/>
      <c r="E239" s="45" t="n"/>
      <c r="F239" s="44" t="n"/>
      <c r="G239" s="47">
        <f>IF(C239="","",IFERROR(IF(F239&lt;&gt;"",F239,VLOOKUP(C239,'Parts Inventory'!$A$6:$L$505,12,FALSE)),""))</f>
        <v/>
      </c>
      <c r="H239" s="23" t="n"/>
      <c r="I239" s="50" t="n"/>
      <c r="J239" s="23" t="n"/>
      <c r="K239" s="23" t="n"/>
      <c r="L239" s="46">
        <f>IF(OR(C239="",D239="",E239=""),"",IFERROR(IF(OR(D239="Receipt",D239="Return to Stock",D239="Adjustment Increase"),E239,-E239),""))</f>
        <v/>
      </c>
      <c r="M239" s="47">
        <f>IF(L239="","",IFERROR(L239*G239,0))</f>
        <v/>
      </c>
      <c r="N239" s="19">
        <f>IF(COUNTA(A239:F239)+COUNTA(H239:K239)=0,"",IF(A239="","Missing Date",IF(B239="","Missing Transaction ID",IF(COUNTIF($B$6:$B$505,B239)&gt;1,"Duplicate Transaction ID",IF(C239="","Missing Part ID",IF(COUNTIF('Parts Inventory'!$A$6:$A$505,C239)=0,"Unknown Part ID",IF(COUNTIF('Settings'!$I$4:$I$8,D239)=0,"Invalid Transaction Type",IF(E239="","Missing Quantity",IF(E239&lt;=0,"Quantity Must Be Positive",IF(G239="","Missing Unit Cost","OK"))))))))))</f>
        <v/>
      </c>
    </row>
    <row r="240">
      <c r="A240" s="49" t="n"/>
      <c r="B240" s="23" t="n"/>
      <c r="C240" s="23" t="n"/>
      <c r="D240" s="23" t="n"/>
      <c r="E240" s="45" t="n"/>
      <c r="F240" s="44" t="n"/>
      <c r="G240" s="47">
        <f>IF(C240="","",IFERROR(IF(F240&lt;&gt;"",F240,VLOOKUP(C240,'Parts Inventory'!$A$6:$L$505,12,FALSE)),""))</f>
        <v/>
      </c>
      <c r="H240" s="23" t="n"/>
      <c r="I240" s="50" t="n"/>
      <c r="J240" s="23" t="n"/>
      <c r="K240" s="23" t="n"/>
      <c r="L240" s="46">
        <f>IF(OR(C240="",D240="",E240=""),"",IFERROR(IF(OR(D240="Receipt",D240="Return to Stock",D240="Adjustment Increase"),E240,-E240),""))</f>
        <v/>
      </c>
      <c r="M240" s="47">
        <f>IF(L240="","",IFERROR(L240*G240,0))</f>
        <v/>
      </c>
      <c r="N240" s="19">
        <f>IF(COUNTA(A240:F240)+COUNTA(H240:K240)=0,"",IF(A240="","Missing Date",IF(B240="","Missing Transaction ID",IF(COUNTIF($B$6:$B$505,B240)&gt;1,"Duplicate Transaction ID",IF(C240="","Missing Part ID",IF(COUNTIF('Parts Inventory'!$A$6:$A$505,C240)=0,"Unknown Part ID",IF(COUNTIF('Settings'!$I$4:$I$8,D240)=0,"Invalid Transaction Type",IF(E240="","Missing Quantity",IF(E240&lt;=0,"Quantity Must Be Positive",IF(G240="","Missing Unit Cost","OK"))))))))))</f>
        <v/>
      </c>
    </row>
    <row r="241">
      <c r="A241" s="49" t="n"/>
      <c r="B241" s="23" t="n"/>
      <c r="C241" s="23" t="n"/>
      <c r="D241" s="23" t="n"/>
      <c r="E241" s="45" t="n"/>
      <c r="F241" s="44" t="n"/>
      <c r="G241" s="47">
        <f>IF(C241="","",IFERROR(IF(F241&lt;&gt;"",F241,VLOOKUP(C241,'Parts Inventory'!$A$6:$L$505,12,FALSE)),""))</f>
        <v/>
      </c>
      <c r="H241" s="23" t="n"/>
      <c r="I241" s="50" t="n"/>
      <c r="J241" s="23" t="n"/>
      <c r="K241" s="23" t="n"/>
      <c r="L241" s="46">
        <f>IF(OR(C241="",D241="",E241=""),"",IFERROR(IF(OR(D241="Receipt",D241="Return to Stock",D241="Adjustment Increase"),E241,-E241),""))</f>
        <v/>
      </c>
      <c r="M241" s="47">
        <f>IF(L241="","",IFERROR(L241*G241,0))</f>
        <v/>
      </c>
      <c r="N241" s="19">
        <f>IF(COUNTA(A241:F241)+COUNTA(H241:K241)=0,"",IF(A241="","Missing Date",IF(B241="","Missing Transaction ID",IF(COUNTIF($B$6:$B$505,B241)&gt;1,"Duplicate Transaction ID",IF(C241="","Missing Part ID",IF(COUNTIF('Parts Inventory'!$A$6:$A$505,C241)=0,"Unknown Part ID",IF(COUNTIF('Settings'!$I$4:$I$8,D241)=0,"Invalid Transaction Type",IF(E241="","Missing Quantity",IF(E241&lt;=0,"Quantity Must Be Positive",IF(G241="","Missing Unit Cost","OK"))))))))))</f>
        <v/>
      </c>
    </row>
    <row r="242">
      <c r="A242" s="49" t="n"/>
      <c r="B242" s="23" t="n"/>
      <c r="C242" s="23" t="n"/>
      <c r="D242" s="23" t="n"/>
      <c r="E242" s="45" t="n"/>
      <c r="F242" s="44" t="n"/>
      <c r="G242" s="47">
        <f>IF(C242="","",IFERROR(IF(F242&lt;&gt;"",F242,VLOOKUP(C242,'Parts Inventory'!$A$6:$L$505,12,FALSE)),""))</f>
        <v/>
      </c>
      <c r="H242" s="23" t="n"/>
      <c r="I242" s="50" t="n"/>
      <c r="J242" s="23" t="n"/>
      <c r="K242" s="23" t="n"/>
      <c r="L242" s="46">
        <f>IF(OR(C242="",D242="",E242=""),"",IFERROR(IF(OR(D242="Receipt",D242="Return to Stock",D242="Adjustment Increase"),E242,-E242),""))</f>
        <v/>
      </c>
      <c r="M242" s="47">
        <f>IF(L242="","",IFERROR(L242*G242,0))</f>
        <v/>
      </c>
      <c r="N242" s="19">
        <f>IF(COUNTA(A242:F242)+COUNTA(H242:K242)=0,"",IF(A242="","Missing Date",IF(B242="","Missing Transaction ID",IF(COUNTIF($B$6:$B$505,B242)&gt;1,"Duplicate Transaction ID",IF(C242="","Missing Part ID",IF(COUNTIF('Parts Inventory'!$A$6:$A$505,C242)=0,"Unknown Part ID",IF(COUNTIF('Settings'!$I$4:$I$8,D242)=0,"Invalid Transaction Type",IF(E242="","Missing Quantity",IF(E242&lt;=0,"Quantity Must Be Positive",IF(G242="","Missing Unit Cost","OK"))))))))))</f>
        <v/>
      </c>
    </row>
    <row r="243">
      <c r="A243" s="49" t="n"/>
      <c r="B243" s="23" t="n"/>
      <c r="C243" s="23" t="n"/>
      <c r="D243" s="23" t="n"/>
      <c r="E243" s="45" t="n"/>
      <c r="F243" s="44" t="n"/>
      <c r="G243" s="47">
        <f>IF(C243="","",IFERROR(IF(F243&lt;&gt;"",F243,VLOOKUP(C243,'Parts Inventory'!$A$6:$L$505,12,FALSE)),""))</f>
        <v/>
      </c>
      <c r="H243" s="23" t="n"/>
      <c r="I243" s="50" t="n"/>
      <c r="J243" s="23" t="n"/>
      <c r="K243" s="23" t="n"/>
      <c r="L243" s="46">
        <f>IF(OR(C243="",D243="",E243=""),"",IFERROR(IF(OR(D243="Receipt",D243="Return to Stock",D243="Adjustment Increase"),E243,-E243),""))</f>
        <v/>
      </c>
      <c r="M243" s="47">
        <f>IF(L243="","",IFERROR(L243*G243,0))</f>
        <v/>
      </c>
      <c r="N243" s="19">
        <f>IF(COUNTA(A243:F243)+COUNTA(H243:K243)=0,"",IF(A243="","Missing Date",IF(B243="","Missing Transaction ID",IF(COUNTIF($B$6:$B$505,B243)&gt;1,"Duplicate Transaction ID",IF(C243="","Missing Part ID",IF(COUNTIF('Parts Inventory'!$A$6:$A$505,C243)=0,"Unknown Part ID",IF(COUNTIF('Settings'!$I$4:$I$8,D243)=0,"Invalid Transaction Type",IF(E243="","Missing Quantity",IF(E243&lt;=0,"Quantity Must Be Positive",IF(G243="","Missing Unit Cost","OK"))))))))))</f>
        <v/>
      </c>
    </row>
    <row r="244">
      <c r="A244" s="49" t="n"/>
      <c r="B244" s="23" t="n"/>
      <c r="C244" s="23" t="n"/>
      <c r="D244" s="23" t="n"/>
      <c r="E244" s="45" t="n"/>
      <c r="F244" s="44" t="n"/>
      <c r="G244" s="47">
        <f>IF(C244="","",IFERROR(IF(F244&lt;&gt;"",F244,VLOOKUP(C244,'Parts Inventory'!$A$6:$L$505,12,FALSE)),""))</f>
        <v/>
      </c>
      <c r="H244" s="23" t="n"/>
      <c r="I244" s="50" t="n"/>
      <c r="J244" s="23" t="n"/>
      <c r="K244" s="23" t="n"/>
      <c r="L244" s="46">
        <f>IF(OR(C244="",D244="",E244=""),"",IFERROR(IF(OR(D244="Receipt",D244="Return to Stock",D244="Adjustment Increase"),E244,-E244),""))</f>
        <v/>
      </c>
      <c r="M244" s="47">
        <f>IF(L244="","",IFERROR(L244*G244,0))</f>
        <v/>
      </c>
      <c r="N244" s="19">
        <f>IF(COUNTA(A244:F244)+COUNTA(H244:K244)=0,"",IF(A244="","Missing Date",IF(B244="","Missing Transaction ID",IF(COUNTIF($B$6:$B$505,B244)&gt;1,"Duplicate Transaction ID",IF(C244="","Missing Part ID",IF(COUNTIF('Parts Inventory'!$A$6:$A$505,C244)=0,"Unknown Part ID",IF(COUNTIF('Settings'!$I$4:$I$8,D244)=0,"Invalid Transaction Type",IF(E244="","Missing Quantity",IF(E244&lt;=0,"Quantity Must Be Positive",IF(G244="","Missing Unit Cost","OK"))))))))))</f>
        <v/>
      </c>
    </row>
    <row r="245">
      <c r="A245" s="49" t="n"/>
      <c r="B245" s="23" t="n"/>
      <c r="C245" s="23" t="n"/>
      <c r="D245" s="23" t="n"/>
      <c r="E245" s="45" t="n"/>
      <c r="F245" s="44" t="n"/>
      <c r="G245" s="47">
        <f>IF(C245="","",IFERROR(IF(F245&lt;&gt;"",F245,VLOOKUP(C245,'Parts Inventory'!$A$6:$L$505,12,FALSE)),""))</f>
        <v/>
      </c>
      <c r="H245" s="23" t="n"/>
      <c r="I245" s="50" t="n"/>
      <c r="J245" s="23" t="n"/>
      <c r="K245" s="23" t="n"/>
      <c r="L245" s="46">
        <f>IF(OR(C245="",D245="",E245=""),"",IFERROR(IF(OR(D245="Receipt",D245="Return to Stock",D245="Adjustment Increase"),E245,-E245),""))</f>
        <v/>
      </c>
      <c r="M245" s="47">
        <f>IF(L245="","",IFERROR(L245*G245,0))</f>
        <v/>
      </c>
      <c r="N245" s="19">
        <f>IF(COUNTA(A245:F245)+COUNTA(H245:K245)=0,"",IF(A245="","Missing Date",IF(B245="","Missing Transaction ID",IF(COUNTIF($B$6:$B$505,B245)&gt;1,"Duplicate Transaction ID",IF(C245="","Missing Part ID",IF(COUNTIF('Parts Inventory'!$A$6:$A$505,C245)=0,"Unknown Part ID",IF(COUNTIF('Settings'!$I$4:$I$8,D245)=0,"Invalid Transaction Type",IF(E245="","Missing Quantity",IF(E245&lt;=0,"Quantity Must Be Positive",IF(G245="","Missing Unit Cost","OK"))))))))))</f>
        <v/>
      </c>
    </row>
    <row r="246">
      <c r="A246" s="49" t="n"/>
      <c r="B246" s="23" t="n"/>
      <c r="C246" s="23" t="n"/>
      <c r="D246" s="23" t="n"/>
      <c r="E246" s="45" t="n"/>
      <c r="F246" s="44" t="n"/>
      <c r="G246" s="47">
        <f>IF(C246="","",IFERROR(IF(F246&lt;&gt;"",F246,VLOOKUP(C246,'Parts Inventory'!$A$6:$L$505,12,FALSE)),""))</f>
        <v/>
      </c>
      <c r="H246" s="23" t="n"/>
      <c r="I246" s="50" t="n"/>
      <c r="J246" s="23" t="n"/>
      <c r="K246" s="23" t="n"/>
      <c r="L246" s="46">
        <f>IF(OR(C246="",D246="",E246=""),"",IFERROR(IF(OR(D246="Receipt",D246="Return to Stock",D246="Adjustment Increase"),E246,-E246),""))</f>
        <v/>
      </c>
      <c r="M246" s="47">
        <f>IF(L246="","",IFERROR(L246*G246,0))</f>
        <v/>
      </c>
      <c r="N246" s="19">
        <f>IF(COUNTA(A246:F246)+COUNTA(H246:K246)=0,"",IF(A246="","Missing Date",IF(B246="","Missing Transaction ID",IF(COUNTIF($B$6:$B$505,B246)&gt;1,"Duplicate Transaction ID",IF(C246="","Missing Part ID",IF(COUNTIF('Parts Inventory'!$A$6:$A$505,C246)=0,"Unknown Part ID",IF(COUNTIF('Settings'!$I$4:$I$8,D246)=0,"Invalid Transaction Type",IF(E246="","Missing Quantity",IF(E246&lt;=0,"Quantity Must Be Positive",IF(G246="","Missing Unit Cost","OK"))))))))))</f>
        <v/>
      </c>
    </row>
    <row r="247">
      <c r="A247" s="49" t="n"/>
      <c r="B247" s="23" t="n"/>
      <c r="C247" s="23" t="n"/>
      <c r="D247" s="23" t="n"/>
      <c r="E247" s="45" t="n"/>
      <c r="F247" s="44" t="n"/>
      <c r="G247" s="47">
        <f>IF(C247="","",IFERROR(IF(F247&lt;&gt;"",F247,VLOOKUP(C247,'Parts Inventory'!$A$6:$L$505,12,FALSE)),""))</f>
        <v/>
      </c>
      <c r="H247" s="23" t="n"/>
      <c r="I247" s="50" t="n"/>
      <c r="J247" s="23" t="n"/>
      <c r="K247" s="23" t="n"/>
      <c r="L247" s="46">
        <f>IF(OR(C247="",D247="",E247=""),"",IFERROR(IF(OR(D247="Receipt",D247="Return to Stock",D247="Adjustment Increase"),E247,-E247),""))</f>
        <v/>
      </c>
      <c r="M247" s="47">
        <f>IF(L247="","",IFERROR(L247*G247,0))</f>
        <v/>
      </c>
      <c r="N247" s="19">
        <f>IF(COUNTA(A247:F247)+COUNTA(H247:K247)=0,"",IF(A247="","Missing Date",IF(B247="","Missing Transaction ID",IF(COUNTIF($B$6:$B$505,B247)&gt;1,"Duplicate Transaction ID",IF(C247="","Missing Part ID",IF(COUNTIF('Parts Inventory'!$A$6:$A$505,C247)=0,"Unknown Part ID",IF(COUNTIF('Settings'!$I$4:$I$8,D247)=0,"Invalid Transaction Type",IF(E247="","Missing Quantity",IF(E247&lt;=0,"Quantity Must Be Positive",IF(G247="","Missing Unit Cost","OK"))))))))))</f>
        <v/>
      </c>
    </row>
    <row r="248">
      <c r="A248" s="49" t="n"/>
      <c r="B248" s="23" t="n"/>
      <c r="C248" s="23" t="n"/>
      <c r="D248" s="23" t="n"/>
      <c r="E248" s="45" t="n"/>
      <c r="F248" s="44" t="n"/>
      <c r="G248" s="47">
        <f>IF(C248="","",IFERROR(IF(F248&lt;&gt;"",F248,VLOOKUP(C248,'Parts Inventory'!$A$6:$L$505,12,FALSE)),""))</f>
        <v/>
      </c>
      <c r="H248" s="23" t="n"/>
      <c r="I248" s="50" t="n"/>
      <c r="J248" s="23" t="n"/>
      <c r="K248" s="23" t="n"/>
      <c r="L248" s="46">
        <f>IF(OR(C248="",D248="",E248=""),"",IFERROR(IF(OR(D248="Receipt",D248="Return to Stock",D248="Adjustment Increase"),E248,-E248),""))</f>
        <v/>
      </c>
      <c r="M248" s="47">
        <f>IF(L248="","",IFERROR(L248*G248,0))</f>
        <v/>
      </c>
      <c r="N248" s="19">
        <f>IF(COUNTA(A248:F248)+COUNTA(H248:K248)=0,"",IF(A248="","Missing Date",IF(B248="","Missing Transaction ID",IF(COUNTIF($B$6:$B$505,B248)&gt;1,"Duplicate Transaction ID",IF(C248="","Missing Part ID",IF(COUNTIF('Parts Inventory'!$A$6:$A$505,C248)=0,"Unknown Part ID",IF(COUNTIF('Settings'!$I$4:$I$8,D248)=0,"Invalid Transaction Type",IF(E248="","Missing Quantity",IF(E248&lt;=0,"Quantity Must Be Positive",IF(G248="","Missing Unit Cost","OK"))))))))))</f>
        <v/>
      </c>
    </row>
    <row r="249">
      <c r="A249" s="49" t="n"/>
      <c r="B249" s="23" t="n"/>
      <c r="C249" s="23" t="n"/>
      <c r="D249" s="23" t="n"/>
      <c r="E249" s="45" t="n"/>
      <c r="F249" s="44" t="n"/>
      <c r="G249" s="47">
        <f>IF(C249="","",IFERROR(IF(F249&lt;&gt;"",F249,VLOOKUP(C249,'Parts Inventory'!$A$6:$L$505,12,FALSE)),""))</f>
        <v/>
      </c>
      <c r="H249" s="23" t="n"/>
      <c r="I249" s="50" t="n"/>
      <c r="J249" s="23" t="n"/>
      <c r="K249" s="23" t="n"/>
      <c r="L249" s="46">
        <f>IF(OR(C249="",D249="",E249=""),"",IFERROR(IF(OR(D249="Receipt",D249="Return to Stock",D249="Adjustment Increase"),E249,-E249),""))</f>
        <v/>
      </c>
      <c r="M249" s="47">
        <f>IF(L249="","",IFERROR(L249*G249,0))</f>
        <v/>
      </c>
      <c r="N249" s="19">
        <f>IF(COUNTA(A249:F249)+COUNTA(H249:K249)=0,"",IF(A249="","Missing Date",IF(B249="","Missing Transaction ID",IF(COUNTIF($B$6:$B$505,B249)&gt;1,"Duplicate Transaction ID",IF(C249="","Missing Part ID",IF(COUNTIF('Parts Inventory'!$A$6:$A$505,C249)=0,"Unknown Part ID",IF(COUNTIF('Settings'!$I$4:$I$8,D249)=0,"Invalid Transaction Type",IF(E249="","Missing Quantity",IF(E249&lt;=0,"Quantity Must Be Positive",IF(G249="","Missing Unit Cost","OK"))))))))))</f>
        <v/>
      </c>
    </row>
    <row r="250">
      <c r="A250" s="49" t="n"/>
      <c r="B250" s="23" t="n"/>
      <c r="C250" s="23" t="n"/>
      <c r="D250" s="23" t="n"/>
      <c r="E250" s="45" t="n"/>
      <c r="F250" s="44" t="n"/>
      <c r="G250" s="47">
        <f>IF(C250="","",IFERROR(IF(F250&lt;&gt;"",F250,VLOOKUP(C250,'Parts Inventory'!$A$6:$L$505,12,FALSE)),""))</f>
        <v/>
      </c>
      <c r="H250" s="23" t="n"/>
      <c r="I250" s="50" t="n"/>
      <c r="J250" s="23" t="n"/>
      <c r="K250" s="23" t="n"/>
      <c r="L250" s="46">
        <f>IF(OR(C250="",D250="",E250=""),"",IFERROR(IF(OR(D250="Receipt",D250="Return to Stock",D250="Adjustment Increase"),E250,-E250),""))</f>
        <v/>
      </c>
      <c r="M250" s="47">
        <f>IF(L250="","",IFERROR(L250*G250,0))</f>
        <v/>
      </c>
      <c r="N250" s="19">
        <f>IF(COUNTA(A250:F250)+COUNTA(H250:K250)=0,"",IF(A250="","Missing Date",IF(B250="","Missing Transaction ID",IF(COUNTIF($B$6:$B$505,B250)&gt;1,"Duplicate Transaction ID",IF(C250="","Missing Part ID",IF(COUNTIF('Parts Inventory'!$A$6:$A$505,C250)=0,"Unknown Part ID",IF(COUNTIF('Settings'!$I$4:$I$8,D250)=0,"Invalid Transaction Type",IF(E250="","Missing Quantity",IF(E250&lt;=0,"Quantity Must Be Positive",IF(G250="","Missing Unit Cost","OK"))))))))))</f>
        <v/>
      </c>
    </row>
    <row r="251">
      <c r="A251" s="49" t="n"/>
      <c r="B251" s="23" t="n"/>
      <c r="C251" s="23" t="n"/>
      <c r="D251" s="23" t="n"/>
      <c r="E251" s="45" t="n"/>
      <c r="F251" s="44" t="n"/>
      <c r="G251" s="47">
        <f>IF(C251="","",IFERROR(IF(F251&lt;&gt;"",F251,VLOOKUP(C251,'Parts Inventory'!$A$6:$L$505,12,FALSE)),""))</f>
        <v/>
      </c>
      <c r="H251" s="23" t="n"/>
      <c r="I251" s="50" t="n"/>
      <c r="J251" s="23" t="n"/>
      <c r="K251" s="23" t="n"/>
      <c r="L251" s="46">
        <f>IF(OR(C251="",D251="",E251=""),"",IFERROR(IF(OR(D251="Receipt",D251="Return to Stock",D251="Adjustment Increase"),E251,-E251),""))</f>
        <v/>
      </c>
      <c r="M251" s="47">
        <f>IF(L251="","",IFERROR(L251*G251,0))</f>
        <v/>
      </c>
      <c r="N251" s="19">
        <f>IF(COUNTA(A251:F251)+COUNTA(H251:K251)=0,"",IF(A251="","Missing Date",IF(B251="","Missing Transaction ID",IF(COUNTIF($B$6:$B$505,B251)&gt;1,"Duplicate Transaction ID",IF(C251="","Missing Part ID",IF(COUNTIF('Parts Inventory'!$A$6:$A$505,C251)=0,"Unknown Part ID",IF(COUNTIF('Settings'!$I$4:$I$8,D251)=0,"Invalid Transaction Type",IF(E251="","Missing Quantity",IF(E251&lt;=0,"Quantity Must Be Positive",IF(G251="","Missing Unit Cost","OK"))))))))))</f>
        <v/>
      </c>
    </row>
    <row r="252">
      <c r="A252" s="49" t="n"/>
      <c r="B252" s="23" t="n"/>
      <c r="C252" s="23" t="n"/>
      <c r="D252" s="23" t="n"/>
      <c r="E252" s="45" t="n"/>
      <c r="F252" s="44" t="n"/>
      <c r="G252" s="47">
        <f>IF(C252="","",IFERROR(IF(F252&lt;&gt;"",F252,VLOOKUP(C252,'Parts Inventory'!$A$6:$L$505,12,FALSE)),""))</f>
        <v/>
      </c>
      <c r="H252" s="23" t="n"/>
      <c r="I252" s="50" t="n"/>
      <c r="J252" s="23" t="n"/>
      <c r="K252" s="23" t="n"/>
      <c r="L252" s="46">
        <f>IF(OR(C252="",D252="",E252=""),"",IFERROR(IF(OR(D252="Receipt",D252="Return to Stock",D252="Adjustment Increase"),E252,-E252),""))</f>
        <v/>
      </c>
      <c r="M252" s="47">
        <f>IF(L252="","",IFERROR(L252*G252,0))</f>
        <v/>
      </c>
      <c r="N252" s="19">
        <f>IF(COUNTA(A252:F252)+COUNTA(H252:K252)=0,"",IF(A252="","Missing Date",IF(B252="","Missing Transaction ID",IF(COUNTIF($B$6:$B$505,B252)&gt;1,"Duplicate Transaction ID",IF(C252="","Missing Part ID",IF(COUNTIF('Parts Inventory'!$A$6:$A$505,C252)=0,"Unknown Part ID",IF(COUNTIF('Settings'!$I$4:$I$8,D252)=0,"Invalid Transaction Type",IF(E252="","Missing Quantity",IF(E252&lt;=0,"Quantity Must Be Positive",IF(G252="","Missing Unit Cost","OK"))))))))))</f>
        <v/>
      </c>
    </row>
    <row r="253">
      <c r="A253" s="49" t="n"/>
      <c r="B253" s="23" t="n"/>
      <c r="C253" s="23" t="n"/>
      <c r="D253" s="23" t="n"/>
      <c r="E253" s="45" t="n"/>
      <c r="F253" s="44" t="n"/>
      <c r="G253" s="47">
        <f>IF(C253="","",IFERROR(IF(F253&lt;&gt;"",F253,VLOOKUP(C253,'Parts Inventory'!$A$6:$L$505,12,FALSE)),""))</f>
        <v/>
      </c>
      <c r="H253" s="23" t="n"/>
      <c r="I253" s="50" t="n"/>
      <c r="J253" s="23" t="n"/>
      <c r="K253" s="23" t="n"/>
      <c r="L253" s="46">
        <f>IF(OR(C253="",D253="",E253=""),"",IFERROR(IF(OR(D253="Receipt",D253="Return to Stock",D253="Adjustment Increase"),E253,-E253),""))</f>
        <v/>
      </c>
      <c r="M253" s="47">
        <f>IF(L253="","",IFERROR(L253*G253,0))</f>
        <v/>
      </c>
      <c r="N253" s="19">
        <f>IF(COUNTA(A253:F253)+COUNTA(H253:K253)=0,"",IF(A253="","Missing Date",IF(B253="","Missing Transaction ID",IF(COUNTIF($B$6:$B$505,B253)&gt;1,"Duplicate Transaction ID",IF(C253="","Missing Part ID",IF(COUNTIF('Parts Inventory'!$A$6:$A$505,C253)=0,"Unknown Part ID",IF(COUNTIF('Settings'!$I$4:$I$8,D253)=0,"Invalid Transaction Type",IF(E253="","Missing Quantity",IF(E253&lt;=0,"Quantity Must Be Positive",IF(G253="","Missing Unit Cost","OK"))))))))))</f>
        <v/>
      </c>
    </row>
    <row r="254">
      <c r="A254" s="49" t="n"/>
      <c r="B254" s="23" t="n"/>
      <c r="C254" s="23" t="n"/>
      <c r="D254" s="23" t="n"/>
      <c r="E254" s="45" t="n"/>
      <c r="F254" s="44" t="n"/>
      <c r="G254" s="47">
        <f>IF(C254="","",IFERROR(IF(F254&lt;&gt;"",F254,VLOOKUP(C254,'Parts Inventory'!$A$6:$L$505,12,FALSE)),""))</f>
        <v/>
      </c>
      <c r="H254" s="23" t="n"/>
      <c r="I254" s="50" t="n"/>
      <c r="J254" s="23" t="n"/>
      <c r="K254" s="23" t="n"/>
      <c r="L254" s="46">
        <f>IF(OR(C254="",D254="",E254=""),"",IFERROR(IF(OR(D254="Receipt",D254="Return to Stock",D254="Adjustment Increase"),E254,-E254),""))</f>
        <v/>
      </c>
      <c r="M254" s="47">
        <f>IF(L254="","",IFERROR(L254*G254,0))</f>
        <v/>
      </c>
      <c r="N254" s="19">
        <f>IF(COUNTA(A254:F254)+COUNTA(H254:K254)=0,"",IF(A254="","Missing Date",IF(B254="","Missing Transaction ID",IF(COUNTIF($B$6:$B$505,B254)&gt;1,"Duplicate Transaction ID",IF(C254="","Missing Part ID",IF(COUNTIF('Parts Inventory'!$A$6:$A$505,C254)=0,"Unknown Part ID",IF(COUNTIF('Settings'!$I$4:$I$8,D254)=0,"Invalid Transaction Type",IF(E254="","Missing Quantity",IF(E254&lt;=0,"Quantity Must Be Positive",IF(G254="","Missing Unit Cost","OK"))))))))))</f>
        <v/>
      </c>
    </row>
    <row r="255">
      <c r="A255" s="49" t="n"/>
      <c r="B255" s="23" t="n"/>
      <c r="C255" s="23" t="n"/>
      <c r="D255" s="23" t="n"/>
      <c r="E255" s="45" t="n"/>
      <c r="F255" s="44" t="n"/>
      <c r="G255" s="47">
        <f>IF(C255="","",IFERROR(IF(F255&lt;&gt;"",F255,VLOOKUP(C255,'Parts Inventory'!$A$6:$L$505,12,FALSE)),""))</f>
        <v/>
      </c>
      <c r="H255" s="23" t="n"/>
      <c r="I255" s="50" t="n"/>
      <c r="J255" s="23" t="n"/>
      <c r="K255" s="23" t="n"/>
      <c r="L255" s="46">
        <f>IF(OR(C255="",D255="",E255=""),"",IFERROR(IF(OR(D255="Receipt",D255="Return to Stock",D255="Adjustment Increase"),E255,-E255),""))</f>
        <v/>
      </c>
      <c r="M255" s="47">
        <f>IF(L255="","",IFERROR(L255*G255,0))</f>
        <v/>
      </c>
      <c r="N255" s="19">
        <f>IF(COUNTA(A255:F255)+COUNTA(H255:K255)=0,"",IF(A255="","Missing Date",IF(B255="","Missing Transaction ID",IF(COUNTIF($B$6:$B$505,B255)&gt;1,"Duplicate Transaction ID",IF(C255="","Missing Part ID",IF(COUNTIF('Parts Inventory'!$A$6:$A$505,C255)=0,"Unknown Part ID",IF(COUNTIF('Settings'!$I$4:$I$8,D255)=0,"Invalid Transaction Type",IF(E255="","Missing Quantity",IF(E255&lt;=0,"Quantity Must Be Positive",IF(G255="","Missing Unit Cost","OK"))))))))))</f>
        <v/>
      </c>
    </row>
    <row r="256">
      <c r="A256" s="49" t="n"/>
      <c r="B256" s="23" t="n"/>
      <c r="C256" s="23" t="n"/>
      <c r="D256" s="23" t="n"/>
      <c r="E256" s="45" t="n"/>
      <c r="F256" s="44" t="n"/>
      <c r="G256" s="47">
        <f>IF(C256="","",IFERROR(IF(F256&lt;&gt;"",F256,VLOOKUP(C256,'Parts Inventory'!$A$6:$L$505,12,FALSE)),""))</f>
        <v/>
      </c>
      <c r="H256" s="23" t="n"/>
      <c r="I256" s="50" t="n"/>
      <c r="J256" s="23" t="n"/>
      <c r="K256" s="23" t="n"/>
      <c r="L256" s="46">
        <f>IF(OR(C256="",D256="",E256=""),"",IFERROR(IF(OR(D256="Receipt",D256="Return to Stock",D256="Adjustment Increase"),E256,-E256),""))</f>
        <v/>
      </c>
      <c r="M256" s="47">
        <f>IF(L256="","",IFERROR(L256*G256,0))</f>
        <v/>
      </c>
      <c r="N256" s="19">
        <f>IF(COUNTA(A256:F256)+COUNTA(H256:K256)=0,"",IF(A256="","Missing Date",IF(B256="","Missing Transaction ID",IF(COUNTIF($B$6:$B$505,B256)&gt;1,"Duplicate Transaction ID",IF(C256="","Missing Part ID",IF(COUNTIF('Parts Inventory'!$A$6:$A$505,C256)=0,"Unknown Part ID",IF(COUNTIF('Settings'!$I$4:$I$8,D256)=0,"Invalid Transaction Type",IF(E256="","Missing Quantity",IF(E256&lt;=0,"Quantity Must Be Positive",IF(G256="","Missing Unit Cost","OK"))))))))))</f>
        <v/>
      </c>
    </row>
    <row r="257">
      <c r="A257" s="49" t="n"/>
      <c r="B257" s="23" t="n"/>
      <c r="C257" s="23" t="n"/>
      <c r="D257" s="23" t="n"/>
      <c r="E257" s="45" t="n"/>
      <c r="F257" s="44" t="n"/>
      <c r="G257" s="47">
        <f>IF(C257="","",IFERROR(IF(F257&lt;&gt;"",F257,VLOOKUP(C257,'Parts Inventory'!$A$6:$L$505,12,FALSE)),""))</f>
        <v/>
      </c>
      <c r="H257" s="23" t="n"/>
      <c r="I257" s="50" t="n"/>
      <c r="J257" s="23" t="n"/>
      <c r="K257" s="23" t="n"/>
      <c r="L257" s="46">
        <f>IF(OR(C257="",D257="",E257=""),"",IFERROR(IF(OR(D257="Receipt",D257="Return to Stock",D257="Adjustment Increase"),E257,-E257),""))</f>
        <v/>
      </c>
      <c r="M257" s="47">
        <f>IF(L257="","",IFERROR(L257*G257,0))</f>
        <v/>
      </c>
      <c r="N257" s="19">
        <f>IF(COUNTA(A257:F257)+COUNTA(H257:K257)=0,"",IF(A257="","Missing Date",IF(B257="","Missing Transaction ID",IF(COUNTIF($B$6:$B$505,B257)&gt;1,"Duplicate Transaction ID",IF(C257="","Missing Part ID",IF(COUNTIF('Parts Inventory'!$A$6:$A$505,C257)=0,"Unknown Part ID",IF(COUNTIF('Settings'!$I$4:$I$8,D257)=0,"Invalid Transaction Type",IF(E257="","Missing Quantity",IF(E257&lt;=0,"Quantity Must Be Positive",IF(G257="","Missing Unit Cost","OK"))))))))))</f>
        <v/>
      </c>
    </row>
    <row r="258">
      <c r="A258" s="49" t="n"/>
      <c r="B258" s="23" t="n"/>
      <c r="C258" s="23" t="n"/>
      <c r="D258" s="23" t="n"/>
      <c r="E258" s="45" t="n"/>
      <c r="F258" s="44" t="n"/>
      <c r="G258" s="47">
        <f>IF(C258="","",IFERROR(IF(F258&lt;&gt;"",F258,VLOOKUP(C258,'Parts Inventory'!$A$6:$L$505,12,FALSE)),""))</f>
        <v/>
      </c>
      <c r="H258" s="23" t="n"/>
      <c r="I258" s="50" t="n"/>
      <c r="J258" s="23" t="n"/>
      <c r="K258" s="23" t="n"/>
      <c r="L258" s="46">
        <f>IF(OR(C258="",D258="",E258=""),"",IFERROR(IF(OR(D258="Receipt",D258="Return to Stock",D258="Adjustment Increase"),E258,-E258),""))</f>
        <v/>
      </c>
      <c r="M258" s="47">
        <f>IF(L258="","",IFERROR(L258*G258,0))</f>
        <v/>
      </c>
      <c r="N258" s="19">
        <f>IF(COUNTA(A258:F258)+COUNTA(H258:K258)=0,"",IF(A258="","Missing Date",IF(B258="","Missing Transaction ID",IF(COUNTIF($B$6:$B$505,B258)&gt;1,"Duplicate Transaction ID",IF(C258="","Missing Part ID",IF(COUNTIF('Parts Inventory'!$A$6:$A$505,C258)=0,"Unknown Part ID",IF(COUNTIF('Settings'!$I$4:$I$8,D258)=0,"Invalid Transaction Type",IF(E258="","Missing Quantity",IF(E258&lt;=0,"Quantity Must Be Positive",IF(G258="","Missing Unit Cost","OK"))))))))))</f>
        <v/>
      </c>
    </row>
    <row r="259">
      <c r="A259" s="49" t="n"/>
      <c r="B259" s="23" t="n"/>
      <c r="C259" s="23" t="n"/>
      <c r="D259" s="23" t="n"/>
      <c r="E259" s="45" t="n"/>
      <c r="F259" s="44" t="n"/>
      <c r="G259" s="47">
        <f>IF(C259="","",IFERROR(IF(F259&lt;&gt;"",F259,VLOOKUP(C259,'Parts Inventory'!$A$6:$L$505,12,FALSE)),""))</f>
        <v/>
      </c>
      <c r="H259" s="23" t="n"/>
      <c r="I259" s="50" t="n"/>
      <c r="J259" s="23" t="n"/>
      <c r="K259" s="23" t="n"/>
      <c r="L259" s="46">
        <f>IF(OR(C259="",D259="",E259=""),"",IFERROR(IF(OR(D259="Receipt",D259="Return to Stock",D259="Adjustment Increase"),E259,-E259),""))</f>
        <v/>
      </c>
      <c r="M259" s="47">
        <f>IF(L259="","",IFERROR(L259*G259,0))</f>
        <v/>
      </c>
      <c r="N259" s="19">
        <f>IF(COUNTA(A259:F259)+COUNTA(H259:K259)=0,"",IF(A259="","Missing Date",IF(B259="","Missing Transaction ID",IF(COUNTIF($B$6:$B$505,B259)&gt;1,"Duplicate Transaction ID",IF(C259="","Missing Part ID",IF(COUNTIF('Parts Inventory'!$A$6:$A$505,C259)=0,"Unknown Part ID",IF(COUNTIF('Settings'!$I$4:$I$8,D259)=0,"Invalid Transaction Type",IF(E259="","Missing Quantity",IF(E259&lt;=0,"Quantity Must Be Positive",IF(G259="","Missing Unit Cost","OK"))))))))))</f>
        <v/>
      </c>
    </row>
    <row r="260">
      <c r="A260" s="49" t="n"/>
      <c r="B260" s="23" t="n"/>
      <c r="C260" s="23" t="n"/>
      <c r="D260" s="23" t="n"/>
      <c r="E260" s="45" t="n"/>
      <c r="F260" s="44" t="n"/>
      <c r="G260" s="47">
        <f>IF(C260="","",IFERROR(IF(F260&lt;&gt;"",F260,VLOOKUP(C260,'Parts Inventory'!$A$6:$L$505,12,FALSE)),""))</f>
        <v/>
      </c>
      <c r="H260" s="23" t="n"/>
      <c r="I260" s="50" t="n"/>
      <c r="J260" s="23" t="n"/>
      <c r="K260" s="23" t="n"/>
      <c r="L260" s="46">
        <f>IF(OR(C260="",D260="",E260=""),"",IFERROR(IF(OR(D260="Receipt",D260="Return to Stock",D260="Adjustment Increase"),E260,-E260),""))</f>
        <v/>
      </c>
      <c r="M260" s="47">
        <f>IF(L260="","",IFERROR(L260*G260,0))</f>
        <v/>
      </c>
      <c r="N260" s="19">
        <f>IF(COUNTA(A260:F260)+COUNTA(H260:K260)=0,"",IF(A260="","Missing Date",IF(B260="","Missing Transaction ID",IF(COUNTIF($B$6:$B$505,B260)&gt;1,"Duplicate Transaction ID",IF(C260="","Missing Part ID",IF(COUNTIF('Parts Inventory'!$A$6:$A$505,C260)=0,"Unknown Part ID",IF(COUNTIF('Settings'!$I$4:$I$8,D260)=0,"Invalid Transaction Type",IF(E260="","Missing Quantity",IF(E260&lt;=0,"Quantity Must Be Positive",IF(G260="","Missing Unit Cost","OK"))))))))))</f>
        <v/>
      </c>
    </row>
    <row r="261">
      <c r="A261" s="49" t="n"/>
      <c r="B261" s="23" t="n"/>
      <c r="C261" s="23" t="n"/>
      <c r="D261" s="23" t="n"/>
      <c r="E261" s="45" t="n"/>
      <c r="F261" s="44" t="n"/>
      <c r="G261" s="47">
        <f>IF(C261="","",IFERROR(IF(F261&lt;&gt;"",F261,VLOOKUP(C261,'Parts Inventory'!$A$6:$L$505,12,FALSE)),""))</f>
        <v/>
      </c>
      <c r="H261" s="23" t="n"/>
      <c r="I261" s="50" t="n"/>
      <c r="J261" s="23" t="n"/>
      <c r="K261" s="23" t="n"/>
      <c r="L261" s="46">
        <f>IF(OR(C261="",D261="",E261=""),"",IFERROR(IF(OR(D261="Receipt",D261="Return to Stock",D261="Adjustment Increase"),E261,-E261),""))</f>
        <v/>
      </c>
      <c r="M261" s="47">
        <f>IF(L261="","",IFERROR(L261*G261,0))</f>
        <v/>
      </c>
      <c r="N261" s="19">
        <f>IF(COUNTA(A261:F261)+COUNTA(H261:K261)=0,"",IF(A261="","Missing Date",IF(B261="","Missing Transaction ID",IF(COUNTIF($B$6:$B$505,B261)&gt;1,"Duplicate Transaction ID",IF(C261="","Missing Part ID",IF(COUNTIF('Parts Inventory'!$A$6:$A$505,C261)=0,"Unknown Part ID",IF(COUNTIF('Settings'!$I$4:$I$8,D261)=0,"Invalid Transaction Type",IF(E261="","Missing Quantity",IF(E261&lt;=0,"Quantity Must Be Positive",IF(G261="","Missing Unit Cost","OK"))))))))))</f>
        <v/>
      </c>
    </row>
    <row r="262">
      <c r="A262" s="49" t="n"/>
      <c r="B262" s="23" t="n"/>
      <c r="C262" s="23" t="n"/>
      <c r="D262" s="23" t="n"/>
      <c r="E262" s="45" t="n"/>
      <c r="F262" s="44" t="n"/>
      <c r="G262" s="47">
        <f>IF(C262="","",IFERROR(IF(F262&lt;&gt;"",F262,VLOOKUP(C262,'Parts Inventory'!$A$6:$L$505,12,FALSE)),""))</f>
        <v/>
      </c>
      <c r="H262" s="23" t="n"/>
      <c r="I262" s="50" t="n"/>
      <c r="J262" s="23" t="n"/>
      <c r="K262" s="23" t="n"/>
      <c r="L262" s="46">
        <f>IF(OR(C262="",D262="",E262=""),"",IFERROR(IF(OR(D262="Receipt",D262="Return to Stock",D262="Adjustment Increase"),E262,-E262),""))</f>
        <v/>
      </c>
      <c r="M262" s="47">
        <f>IF(L262="","",IFERROR(L262*G262,0))</f>
        <v/>
      </c>
      <c r="N262" s="19">
        <f>IF(COUNTA(A262:F262)+COUNTA(H262:K262)=0,"",IF(A262="","Missing Date",IF(B262="","Missing Transaction ID",IF(COUNTIF($B$6:$B$505,B262)&gt;1,"Duplicate Transaction ID",IF(C262="","Missing Part ID",IF(COUNTIF('Parts Inventory'!$A$6:$A$505,C262)=0,"Unknown Part ID",IF(COUNTIF('Settings'!$I$4:$I$8,D262)=0,"Invalid Transaction Type",IF(E262="","Missing Quantity",IF(E262&lt;=0,"Quantity Must Be Positive",IF(G262="","Missing Unit Cost","OK"))))))))))</f>
        <v/>
      </c>
    </row>
    <row r="263">
      <c r="A263" s="49" t="n"/>
      <c r="B263" s="23" t="n"/>
      <c r="C263" s="23" t="n"/>
      <c r="D263" s="23" t="n"/>
      <c r="E263" s="45" t="n"/>
      <c r="F263" s="44" t="n"/>
      <c r="G263" s="47">
        <f>IF(C263="","",IFERROR(IF(F263&lt;&gt;"",F263,VLOOKUP(C263,'Parts Inventory'!$A$6:$L$505,12,FALSE)),""))</f>
        <v/>
      </c>
      <c r="H263" s="23" t="n"/>
      <c r="I263" s="50" t="n"/>
      <c r="J263" s="23" t="n"/>
      <c r="K263" s="23" t="n"/>
      <c r="L263" s="46">
        <f>IF(OR(C263="",D263="",E263=""),"",IFERROR(IF(OR(D263="Receipt",D263="Return to Stock",D263="Adjustment Increase"),E263,-E263),""))</f>
        <v/>
      </c>
      <c r="M263" s="47">
        <f>IF(L263="","",IFERROR(L263*G263,0))</f>
        <v/>
      </c>
      <c r="N263" s="19">
        <f>IF(COUNTA(A263:F263)+COUNTA(H263:K263)=0,"",IF(A263="","Missing Date",IF(B263="","Missing Transaction ID",IF(COUNTIF($B$6:$B$505,B263)&gt;1,"Duplicate Transaction ID",IF(C263="","Missing Part ID",IF(COUNTIF('Parts Inventory'!$A$6:$A$505,C263)=0,"Unknown Part ID",IF(COUNTIF('Settings'!$I$4:$I$8,D263)=0,"Invalid Transaction Type",IF(E263="","Missing Quantity",IF(E263&lt;=0,"Quantity Must Be Positive",IF(G263="","Missing Unit Cost","OK"))))))))))</f>
        <v/>
      </c>
    </row>
    <row r="264">
      <c r="A264" s="49" t="n"/>
      <c r="B264" s="23" t="n"/>
      <c r="C264" s="23" t="n"/>
      <c r="D264" s="23" t="n"/>
      <c r="E264" s="45" t="n"/>
      <c r="F264" s="44" t="n"/>
      <c r="G264" s="47">
        <f>IF(C264="","",IFERROR(IF(F264&lt;&gt;"",F264,VLOOKUP(C264,'Parts Inventory'!$A$6:$L$505,12,FALSE)),""))</f>
        <v/>
      </c>
      <c r="H264" s="23" t="n"/>
      <c r="I264" s="50" t="n"/>
      <c r="J264" s="23" t="n"/>
      <c r="K264" s="23" t="n"/>
      <c r="L264" s="46">
        <f>IF(OR(C264="",D264="",E264=""),"",IFERROR(IF(OR(D264="Receipt",D264="Return to Stock",D264="Adjustment Increase"),E264,-E264),""))</f>
        <v/>
      </c>
      <c r="M264" s="47">
        <f>IF(L264="","",IFERROR(L264*G264,0))</f>
        <v/>
      </c>
      <c r="N264" s="19">
        <f>IF(COUNTA(A264:F264)+COUNTA(H264:K264)=0,"",IF(A264="","Missing Date",IF(B264="","Missing Transaction ID",IF(COUNTIF($B$6:$B$505,B264)&gt;1,"Duplicate Transaction ID",IF(C264="","Missing Part ID",IF(COUNTIF('Parts Inventory'!$A$6:$A$505,C264)=0,"Unknown Part ID",IF(COUNTIF('Settings'!$I$4:$I$8,D264)=0,"Invalid Transaction Type",IF(E264="","Missing Quantity",IF(E264&lt;=0,"Quantity Must Be Positive",IF(G264="","Missing Unit Cost","OK"))))))))))</f>
        <v/>
      </c>
    </row>
    <row r="265">
      <c r="A265" s="49" t="n"/>
      <c r="B265" s="23" t="n"/>
      <c r="C265" s="23" t="n"/>
      <c r="D265" s="23" t="n"/>
      <c r="E265" s="45" t="n"/>
      <c r="F265" s="44" t="n"/>
      <c r="G265" s="47">
        <f>IF(C265="","",IFERROR(IF(F265&lt;&gt;"",F265,VLOOKUP(C265,'Parts Inventory'!$A$6:$L$505,12,FALSE)),""))</f>
        <v/>
      </c>
      <c r="H265" s="23" t="n"/>
      <c r="I265" s="50" t="n"/>
      <c r="J265" s="23" t="n"/>
      <c r="K265" s="23" t="n"/>
      <c r="L265" s="46">
        <f>IF(OR(C265="",D265="",E265=""),"",IFERROR(IF(OR(D265="Receipt",D265="Return to Stock",D265="Adjustment Increase"),E265,-E265),""))</f>
        <v/>
      </c>
      <c r="M265" s="47">
        <f>IF(L265="","",IFERROR(L265*G265,0))</f>
        <v/>
      </c>
      <c r="N265" s="19">
        <f>IF(COUNTA(A265:F265)+COUNTA(H265:K265)=0,"",IF(A265="","Missing Date",IF(B265="","Missing Transaction ID",IF(COUNTIF($B$6:$B$505,B265)&gt;1,"Duplicate Transaction ID",IF(C265="","Missing Part ID",IF(COUNTIF('Parts Inventory'!$A$6:$A$505,C265)=0,"Unknown Part ID",IF(COUNTIF('Settings'!$I$4:$I$8,D265)=0,"Invalid Transaction Type",IF(E265="","Missing Quantity",IF(E265&lt;=0,"Quantity Must Be Positive",IF(G265="","Missing Unit Cost","OK"))))))))))</f>
        <v/>
      </c>
    </row>
    <row r="266">
      <c r="A266" s="49" t="n"/>
      <c r="B266" s="23" t="n"/>
      <c r="C266" s="23" t="n"/>
      <c r="D266" s="23" t="n"/>
      <c r="E266" s="45" t="n"/>
      <c r="F266" s="44" t="n"/>
      <c r="G266" s="47">
        <f>IF(C266="","",IFERROR(IF(F266&lt;&gt;"",F266,VLOOKUP(C266,'Parts Inventory'!$A$6:$L$505,12,FALSE)),""))</f>
        <v/>
      </c>
      <c r="H266" s="23" t="n"/>
      <c r="I266" s="50" t="n"/>
      <c r="J266" s="23" t="n"/>
      <c r="K266" s="23" t="n"/>
      <c r="L266" s="46">
        <f>IF(OR(C266="",D266="",E266=""),"",IFERROR(IF(OR(D266="Receipt",D266="Return to Stock",D266="Adjustment Increase"),E266,-E266),""))</f>
        <v/>
      </c>
      <c r="M266" s="47">
        <f>IF(L266="","",IFERROR(L266*G266,0))</f>
        <v/>
      </c>
      <c r="N266" s="19">
        <f>IF(COUNTA(A266:F266)+COUNTA(H266:K266)=0,"",IF(A266="","Missing Date",IF(B266="","Missing Transaction ID",IF(COUNTIF($B$6:$B$505,B266)&gt;1,"Duplicate Transaction ID",IF(C266="","Missing Part ID",IF(COUNTIF('Parts Inventory'!$A$6:$A$505,C266)=0,"Unknown Part ID",IF(COUNTIF('Settings'!$I$4:$I$8,D266)=0,"Invalid Transaction Type",IF(E266="","Missing Quantity",IF(E266&lt;=0,"Quantity Must Be Positive",IF(G266="","Missing Unit Cost","OK"))))))))))</f>
        <v/>
      </c>
    </row>
    <row r="267">
      <c r="A267" s="49" t="n"/>
      <c r="B267" s="23" t="n"/>
      <c r="C267" s="23" t="n"/>
      <c r="D267" s="23" t="n"/>
      <c r="E267" s="45" t="n"/>
      <c r="F267" s="44" t="n"/>
      <c r="G267" s="47">
        <f>IF(C267="","",IFERROR(IF(F267&lt;&gt;"",F267,VLOOKUP(C267,'Parts Inventory'!$A$6:$L$505,12,FALSE)),""))</f>
        <v/>
      </c>
      <c r="H267" s="23" t="n"/>
      <c r="I267" s="50" t="n"/>
      <c r="J267" s="23" t="n"/>
      <c r="K267" s="23" t="n"/>
      <c r="L267" s="46">
        <f>IF(OR(C267="",D267="",E267=""),"",IFERROR(IF(OR(D267="Receipt",D267="Return to Stock",D267="Adjustment Increase"),E267,-E267),""))</f>
        <v/>
      </c>
      <c r="M267" s="47">
        <f>IF(L267="","",IFERROR(L267*G267,0))</f>
        <v/>
      </c>
      <c r="N267" s="19">
        <f>IF(COUNTA(A267:F267)+COUNTA(H267:K267)=0,"",IF(A267="","Missing Date",IF(B267="","Missing Transaction ID",IF(COUNTIF($B$6:$B$505,B267)&gt;1,"Duplicate Transaction ID",IF(C267="","Missing Part ID",IF(COUNTIF('Parts Inventory'!$A$6:$A$505,C267)=0,"Unknown Part ID",IF(COUNTIF('Settings'!$I$4:$I$8,D267)=0,"Invalid Transaction Type",IF(E267="","Missing Quantity",IF(E267&lt;=0,"Quantity Must Be Positive",IF(G267="","Missing Unit Cost","OK"))))))))))</f>
        <v/>
      </c>
    </row>
    <row r="268">
      <c r="A268" s="49" t="n"/>
      <c r="B268" s="23" t="n"/>
      <c r="C268" s="23" t="n"/>
      <c r="D268" s="23" t="n"/>
      <c r="E268" s="45" t="n"/>
      <c r="F268" s="44" t="n"/>
      <c r="G268" s="47">
        <f>IF(C268="","",IFERROR(IF(F268&lt;&gt;"",F268,VLOOKUP(C268,'Parts Inventory'!$A$6:$L$505,12,FALSE)),""))</f>
        <v/>
      </c>
      <c r="H268" s="23" t="n"/>
      <c r="I268" s="50" t="n"/>
      <c r="J268" s="23" t="n"/>
      <c r="K268" s="23" t="n"/>
      <c r="L268" s="46">
        <f>IF(OR(C268="",D268="",E268=""),"",IFERROR(IF(OR(D268="Receipt",D268="Return to Stock",D268="Adjustment Increase"),E268,-E268),""))</f>
        <v/>
      </c>
      <c r="M268" s="47">
        <f>IF(L268="","",IFERROR(L268*G268,0))</f>
        <v/>
      </c>
      <c r="N268" s="19">
        <f>IF(COUNTA(A268:F268)+COUNTA(H268:K268)=0,"",IF(A268="","Missing Date",IF(B268="","Missing Transaction ID",IF(COUNTIF($B$6:$B$505,B268)&gt;1,"Duplicate Transaction ID",IF(C268="","Missing Part ID",IF(COUNTIF('Parts Inventory'!$A$6:$A$505,C268)=0,"Unknown Part ID",IF(COUNTIF('Settings'!$I$4:$I$8,D268)=0,"Invalid Transaction Type",IF(E268="","Missing Quantity",IF(E268&lt;=0,"Quantity Must Be Positive",IF(G268="","Missing Unit Cost","OK"))))))))))</f>
        <v/>
      </c>
    </row>
    <row r="269">
      <c r="A269" s="49" t="n"/>
      <c r="B269" s="23" t="n"/>
      <c r="C269" s="23" t="n"/>
      <c r="D269" s="23" t="n"/>
      <c r="E269" s="45" t="n"/>
      <c r="F269" s="44" t="n"/>
      <c r="G269" s="47">
        <f>IF(C269="","",IFERROR(IF(F269&lt;&gt;"",F269,VLOOKUP(C269,'Parts Inventory'!$A$6:$L$505,12,FALSE)),""))</f>
        <v/>
      </c>
      <c r="H269" s="23" t="n"/>
      <c r="I269" s="50" t="n"/>
      <c r="J269" s="23" t="n"/>
      <c r="K269" s="23" t="n"/>
      <c r="L269" s="46">
        <f>IF(OR(C269="",D269="",E269=""),"",IFERROR(IF(OR(D269="Receipt",D269="Return to Stock",D269="Adjustment Increase"),E269,-E269),""))</f>
        <v/>
      </c>
      <c r="M269" s="47">
        <f>IF(L269="","",IFERROR(L269*G269,0))</f>
        <v/>
      </c>
      <c r="N269" s="19">
        <f>IF(COUNTA(A269:F269)+COUNTA(H269:K269)=0,"",IF(A269="","Missing Date",IF(B269="","Missing Transaction ID",IF(COUNTIF($B$6:$B$505,B269)&gt;1,"Duplicate Transaction ID",IF(C269="","Missing Part ID",IF(COUNTIF('Parts Inventory'!$A$6:$A$505,C269)=0,"Unknown Part ID",IF(COUNTIF('Settings'!$I$4:$I$8,D269)=0,"Invalid Transaction Type",IF(E269="","Missing Quantity",IF(E269&lt;=0,"Quantity Must Be Positive",IF(G269="","Missing Unit Cost","OK"))))))))))</f>
        <v/>
      </c>
    </row>
    <row r="270">
      <c r="A270" s="49" t="n"/>
      <c r="B270" s="23" t="n"/>
      <c r="C270" s="23" t="n"/>
      <c r="D270" s="23" t="n"/>
      <c r="E270" s="45" t="n"/>
      <c r="F270" s="44" t="n"/>
      <c r="G270" s="47">
        <f>IF(C270="","",IFERROR(IF(F270&lt;&gt;"",F270,VLOOKUP(C270,'Parts Inventory'!$A$6:$L$505,12,FALSE)),""))</f>
        <v/>
      </c>
      <c r="H270" s="23" t="n"/>
      <c r="I270" s="50" t="n"/>
      <c r="J270" s="23" t="n"/>
      <c r="K270" s="23" t="n"/>
      <c r="L270" s="46">
        <f>IF(OR(C270="",D270="",E270=""),"",IFERROR(IF(OR(D270="Receipt",D270="Return to Stock",D270="Adjustment Increase"),E270,-E270),""))</f>
        <v/>
      </c>
      <c r="M270" s="47">
        <f>IF(L270="","",IFERROR(L270*G270,0))</f>
        <v/>
      </c>
      <c r="N270" s="19">
        <f>IF(COUNTA(A270:F270)+COUNTA(H270:K270)=0,"",IF(A270="","Missing Date",IF(B270="","Missing Transaction ID",IF(COUNTIF($B$6:$B$505,B270)&gt;1,"Duplicate Transaction ID",IF(C270="","Missing Part ID",IF(COUNTIF('Parts Inventory'!$A$6:$A$505,C270)=0,"Unknown Part ID",IF(COUNTIF('Settings'!$I$4:$I$8,D270)=0,"Invalid Transaction Type",IF(E270="","Missing Quantity",IF(E270&lt;=0,"Quantity Must Be Positive",IF(G270="","Missing Unit Cost","OK"))))))))))</f>
        <v/>
      </c>
    </row>
    <row r="271">
      <c r="A271" s="49" t="n"/>
      <c r="B271" s="23" t="n"/>
      <c r="C271" s="23" t="n"/>
      <c r="D271" s="23" t="n"/>
      <c r="E271" s="45" t="n"/>
      <c r="F271" s="44" t="n"/>
      <c r="G271" s="47">
        <f>IF(C271="","",IFERROR(IF(F271&lt;&gt;"",F271,VLOOKUP(C271,'Parts Inventory'!$A$6:$L$505,12,FALSE)),""))</f>
        <v/>
      </c>
      <c r="H271" s="23" t="n"/>
      <c r="I271" s="50" t="n"/>
      <c r="J271" s="23" t="n"/>
      <c r="K271" s="23" t="n"/>
      <c r="L271" s="46">
        <f>IF(OR(C271="",D271="",E271=""),"",IFERROR(IF(OR(D271="Receipt",D271="Return to Stock",D271="Adjustment Increase"),E271,-E271),""))</f>
        <v/>
      </c>
      <c r="M271" s="47">
        <f>IF(L271="","",IFERROR(L271*G271,0))</f>
        <v/>
      </c>
      <c r="N271" s="19">
        <f>IF(COUNTA(A271:F271)+COUNTA(H271:K271)=0,"",IF(A271="","Missing Date",IF(B271="","Missing Transaction ID",IF(COUNTIF($B$6:$B$505,B271)&gt;1,"Duplicate Transaction ID",IF(C271="","Missing Part ID",IF(COUNTIF('Parts Inventory'!$A$6:$A$505,C271)=0,"Unknown Part ID",IF(COUNTIF('Settings'!$I$4:$I$8,D271)=0,"Invalid Transaction Type",IF(E271="","Missing Quantity",IF(E271&lt;=0,"Quantity Must Be Positive",IF(G271="","Missing Unit Cost","OK"))))))))))</f>
        <v/>
      </c>
    </row>
    <row r="272">
      <c r="A272" s="49" t="n"/>
      <c r="B272" s="23" t="n"/>
      <c r="C272" s="23" t="n"/>
      <c r="D272" s="23" t="n"/>
      <c r="E272" s="45" t="n"/>
      <c r="F272" s="44" t="n"/>
      <c r="G272" s="47">
        <f>IF(C272="","",IFERROR(IF(F272&lt;&gt;"",F272,VLOOKUP(C272,'Parts Inventory'!$A$6:$L$505,12,FALSE)),""))</f>
        <v/>
      </c>
      <c r="H272" s="23" t="n"/>
      <c r="I272" s="50" t="n"/>
      <c r="J272" s="23" t="n"/>
      <c r="K272" s="23" t="n"/>
      <c r="L272" s="46">
        <f>IF(OR(C272="",D272="",E272=""),"",IFERROR(IF(OR(D272="Receipt",D272="Return to Stock",D272="Adjustment Increase"),E272,-E272),""))</f>
        <v/>
      </c>
      <c r="M272" s="47">
        <f>IF(L272="","",IFERROR(L272*G272,0))</f>
        <v/>
      </c>
      <c r="N272" s="19">
        <f>IF(COUNTA(A272:F272)+COUNTA(H272:K272)=0,"",IF(A272="","Missing Date",IF(B272="","Missing Transaction ID",IF(COUNTIF($B$6:$B$505,B272)&gt;1,"Duplicate Transaction ID",IF(C272="","Missing Part ID",IF(COUNTIF('Parts Inventory'!$A$6:$A$505,C272)=0,"Unknown Part ID",IF(COUNTIF('Settings'!$I$4:$I$8,D272)=0,"Invalid Transaction Type",IF(E272="","Missing Quantity",IF(E272&lt;=0,"Quantity Must Be Positive",IF(G272="","Missing Unit Cost","OK"))))))))))</f>
        <v/>
      </c>
    </row>
    <row r="273">
      <c r="A273" s="49" t="n"/>
      <c r="B273" s="23" t="n"/>
      <c r="C273" s="23" t="n"/>
      <c r="D273" s="23" t="n"/>
      <c r="E273" s="45" t="n"/>
      <c r="F273" s="44" t="n"/>
      <c r="G273" s="47">
        <f>IF(C273="","",IFERROR(IF(F273&lt;&gt;"",F273,VLOOKUP(C273,'Parts Inventory'!$A$6:$L$505,12,FALSE)),""))</f>
        <v/>
      </c>
      <c r="H273" s="23" t="n"/>
      <c r="I273" s="50" t="n"/>
      <c r="J273" s="23" t="n"/>
      <c r="K273" s="23" t="n"/>
      <c r="L273" s="46">
        <f>IF(OR(C273="",D273="",E273=""),"",IFERROR(IF(OR(D273="Receipt",D273="Return to Stock",D273="Adjustment Increase"),E273,-E273),""))</f>
        <v/>
      </c>
      <c r="M273" s="47">
        <f>IF(L273="","",IFERROR(L273*G273,0))</f>
        <v/>
      </c>
      <c r="N273" s="19">
        <f>IF(COUNTA(A273:F273)+COUNTA(H273:K273)=0,"",IF(A273="","Missing Date",IF(B273="","Missing Transaction ID",IF(COUNTIF($B$6:$B$505,B273)&gt;1,"Duplicate Transaction ID",IF(C273="","Missing Part ID",IF(COUNTIF('Parts Inventory'!$A$6:$A$505,C273)=0,"Unknown Part ID",IF(COUNTIF('Settings'!$I$4:$I$8,D273)=0,"Invalid Transaction Type",IF(E273="","Missing Quantity",IF(E273&lt;=0,"Quantity Must Be Positive",IF(G273="","Missing Unit Cost","OK"))))))))))</f>
        <v/>
      </c>
    </row>
    <row r="274">
      <c r="A274" s="49" t="n"/>
      <c r="B274" s="23" t="n"/>
      <c r="C274" s="23" t="n"/>
      <c r="D274" s="23" t="n"/>
      <c r="E274" s="45" t="n"/>
      <c r="F274" s="44" t="n"/>
      <c r="G274" s="47">
        <f>IF(C274="","",IFERROR(IF(F274&lt;&gt;"",F274,VLOOKUP(C274,'Parts Inventory'!$A$6:$L$505,12,FALSE)),""))</f>
        <v/>
      </c>
      <c r="H274" s="23" t="n"/>
      <c r="I274" s="50" t="n"/>
      <c r="J274" s="23" t="n"/>
      <c r="K274" s="23" t="n"/>
      <c r="L274" s="46">
        <f>IF(OR(C274="",D274="",E274=""),"",IFERROR(IF(OR(D274="Receipt",D274="Return to Stock",D274="Adjustment Increase"),E274,-E274),""))</f>
        <v/>
      </c>
      <c r="M274" s="47">
        <f>IF(L274="","",IFERROR(L274*G274,0))</f>
        <v/>
      </c>
      <c r="N274" s="19">
        <f>IF(COUNTA(A274:F274)+COUNTA(H274:K274)=0,"",IF(A274="","Missing Date",IF(B274="","Missing Transaction ID",IF(COUNTIF($B$6:$B$505,B274)&gt;1,"Duplicate Transaction ID",IF(C274="","Missing Part ID",IF(COUNTIF('Parts Inventory'!$A$6:$A$505,C274)=0,"Unknown Part ID",IF(COUNTIF('Settings'!$I$4:$I$8,D274)=0,"Invalid Transaction Type",IF(E274="","Missing Quantity",IF(E274&lt;=0,"Quantity Must Be Positive",IF(G274="","Missing Unit Cost","OK"))))))))))</f>
        <v/>
      </c>
    </row>
    <row r="275">
      <c r="A275" s="49" t="n"/>
      <c r="B275" s="23" t="n"/>
      <c r="C275" s="23" t="n"/>
      <c r="D275" s="23" t="n"/>
      <c r="E275" s="45" t="n"/>
      <c r="F275" s="44" t="n"/>
      <c r="G275" s="47">
        <f>IF(C275="","",IFERROR(IF(F275&lt;&gt;"",F275,VLOOKUP(C275,'Parts Inventory'!$A$6:$L$505,12,FALSE)),""))</f>
        <v/>
      </c>
      <c r="H275" s="23" t="n"/>
      <c r="I275" s="50" t="n"/>
      <c r="J275" s="23" t="n"/>
      <c r="K275" s="23" t="n"/>
      <c r="L275" s="46">
        <f>IF(OR(C275="",D275="",E275=""),"",IFERROR(IF(OR(D275="Receipt",D275="Return to Stock",D275="Adjustment Increase"),E275,-E275),""))</f>
        <v/>
      </c>
      <c r="M275" s="47">
        <f>IF(L275="","",IFERROR(L275*G275,0))</f>
        <v/>
      </c>
      <c r="N275" s="19">
        <f>IF(COUNTA(A275:F275)+COUNTA(H275:K275)=0,"",IF(A275="","Missing Date",IF(B275="","Missing Transaction ID",IF(COUNTIF($B$6:$B$505,B275)&gt;1,"Duplicate Transaction ID",IF(C275="","Missing Part ID",IF(COUNTIF('Parts Inventory'!$A$6:$A$505,C275)=0,"Unknown Part ID",IF(COUNTIF('Settings'!$I$4:$I$8,D275)=0,"Invalid Transaction Type",IF(E275="","Missing Quantity",IF(E275&lt;=0,"Quantity Must Be Positive",IF(G275="","Missing Unit Cost","OK"))))))))))</f>
        <v/>
      </c>
    </row>
    <row r="276">
      <c r="A276" s="49" t="n"/>
      <c r="B276" s="23" t="n"/>
      <c r="C276" s="23" t="n"/>
      <c r="D276" s="23" t="n"/>
      <c r="E276" s="45" t="n"/>
      <c r="F276" s="44" t="n"/>
      <c r="G276" s="47">
        <f>IF(C276="","",IFERROR(IF(F276&lt;&gt;"",F276,VLOOKUP(C276,'Parts Inventory'!$A$6:$L$505,12,FALSE)),""))</f>
        <v/>
      </c>
      <c r="H276" s="23" t="n"/>
      <c r="I276" s="50" t="n"/>
      <c r="J276" s="23" t="n"/>
      <c r="K276" s="23" t="n"/>
      <c r="L276" s="46">
        <f>IF(OR(C276="",D276="",E276=""),"",IFERROR(IF(OR(D276="Receipt",D276="Return to Stock",D276="Adjustment Increase"),E276,-E276),""))</f>
        <v/>
      </c>
      <c r="M276" s="47">
        <f>IF(L276="","",IFERROR(L276*G276,0))</f>
        <v/>
      </c>
      <c r="N276" s="19">
        <f>IF(COUNTA(A276:F276)+COUNTA(H276:K276)=0,"",IF(A276="","Missing Date",IF(B276="","Missing Transaction ID",IF(COUNTIF($B$6:$B$505,B276)&gt;1,"Duplicate Transaction ID",IF(C276="","Missing Part ID",IF(COUNTIF('Parts Inventory'!$A$6:$A$505,C276)=0,"Unknown Part ID",IF(COUNTIF('Settings'!$I$4:$I$8,D276)=0,"Invalid Transaction Type",IF(E276="","Missing Quantity",IF(E276&lt;=0,"Quantity Must Be Positive",IF(G276="","Missing Unit Cost","OK"))))))))))</f>
        <v/>
      </c>
    </row>
    <row r="277">
      <c r="A277" s="49" t="n"/>
      <c r="B277" s="23" t="n"/>
      <c r="C277" s="23" t="n"/>
      <c r="D277" s="23" t="n"/>
      <c r="E277" s="45" t="n"/>
      <c r="F277" s="44" t="n"/>
      <c r="G277" s="47">
        <f>IF(C277="","",IFERROR(IF(F277&lt;&gt;"",F277,VLOOKUP(C277,'Parts Inventory'!$A$6:$L$505,12,FALSE)),""))</f>
        <v/>
      </c>
      <c r="H277" s="23" t="n"/>
      <c r="I277" s="50" t="n"/>
      <c r="J277" s="23" t="n"/>
      <c r="K277" s="23" t="n"/>
      <c r="L277" s="46">
        <f>IF(OR(C277="",D277="",E277=""),"",IFERROR(IF(OR(D277="Receipt",D277="Return to Stock",D277="Adjustment Increase"),E277,-E277),""))</f>
        <v/>
      </c>
      <c r="M277" s="47">
        <f>IF(L277="","",IFERROR(L277*G277,0))</f>
        <v/>
      </c>
      <c r="N277" s="19">
        <f>IF(COUNTA(A277:F277)+COUNTA(H277:K277)=0,"",IF(A277="","Missing Date",IF(B277="","Missing Transaction ID",IF(COUNTIF($B$6:$B$505,B277)&gt;1,"Duplicate Transaction ID",IF(C277="","Missing Part ID",IF(COUNTIF('Parts Inventory'!$A$6:$A$505,C277)=0,"Unknown Part ID",IF(COUNTIF('Settings'!$I$4:$I$8,D277)=0,"Invalid Transaction Type",IF(E277="","Missing Quantity",IF(E277&lt;=0,"Quantity Must Be Positive",IF(G277="","Missing Unit Cost","OK"))))))))))</f>
        <v/>
      </c>
    </row>
    <row r="278">
      <c r="A278" s="49" t="n"/>
      <c r="B278" s="23" t="n"/>
      <c r="C278" s="23" t="n"/>
      <c r="D278" s="23" t="n"/>
      <c r="E278" s="45" t="n"/>
      <c r="F278" s="44" t="n"/>
      <c r="G278" s="47">
        <f>IF(C278="","",IFERROR(IF(F278&lt;&gt;"",F278,VLOOKUP(C278,'Parts Inventory'!$A$6:$L$505,12,FALSE)),""))</f>
        <v/>
      </c>
      <c r="H278" s="23" t="n"/>
      <c r="I278" s="50" t="n"/>
      <c r="J278" s="23" t="n"/>
      <c r="K278" s="23" t="n"/>
      <c r="L278" s="46">
        <f>IF(OR(C278="",D278="",E278=""),"",IFERROR(IF(OR(D278="Receipt",D278="Return to Stock",D278="Adjustment Increase"),E278,-E278),""))</f>
        <v/>
      </c>
      <c r="M278" s="47">
        <f>IF(L278="","",IFERROR(L278*G278,0))</f>
        <v/>
      </c>
      <c r="N278" s="19">
        <f>IF(COUNTA(A278:F278)+COUNTA(H278:K278)=0,"",IF(A278="","Missing Date",IF(B278="","Missing Transaction ID",IF(COUNTIF($B$6:$B$505,B278)&gt;1,"Duplicate Transaction ID",IF(C278="","Missing Part ID",IF(COUNTIF('Parts Inventory'!$A$6:$A$505,C278)=0,"Unknown Part ID",IF(COUNTIF('Settings'!$I$4:$I$8,D278)=0,"Invalid Transaction Type",IF(E278="","Missing Quantity",IF(E278&lt;=0,"Quantity Must Be Positive",IF(G278="","Missing Unit Cost","OK"))))))))))</f>
        <v/>
      </c>
    </row>
    <row r="279">
      <c r="A279" s="49" t="n"/>
      <c r="B279" s="23" t="n"/>
      <c r="C279" s="23" t="n"/>
      <c r="D279" s="23" t="n"/>
      <c r="E279" s="45" t="n"/>
      <c r="F279" s="44" t="n"/>
      <c r="G279" s="47">
        <f>IF(C279="","",IFERROR(IF(F279&lt;&gt;"",F279,VLOOKUP(C279,'Parts Inventory'!$A$6:$L$505,12,FALSE)),""))</f>
        <v/>
      </c>
      <c r="H279" s="23" t="n"/>
      <c r="I279" s="50" t="n"/>
      <c r="J279" s="23" t="n"/>
      <c r="K279" s="23" t="n"/>
      <c r="L279" s="46">
        <f>IF(OR(C279="",D279="",E279=""),"",IFERROR(IF(OR(D279="Receipt",D279="Return to Stock",D279="Adjustment Increase"),E279,-E279),""))</f>
        <v/>
      </c>
      <c r="M279" s="47">
        <f>IF(L279="","",IFERROR(L279*G279,0))</f>
        <v/>
      </c>
      <c r="N279" s="19">
        <f>IF(COUNTA(A279:F279)+COUNTA(H279:K279)=0,"",IF(A279="","Missing Date",IF(B279="","Missing Transaction ID",IF(COUNTIF($B$6:$B$505,B279)&gt;1,"Duplicate Transaction ID",IF(C279="","Missing Part ID",IF(COUNTIF('Parts Inventory'!$A$6:$A$505,C279)=0,"Unknown Part ID",IF(COUNTIF('Settings'!$I$4:$I$8,D279)=0,"Invalid Transaction Type",IF(E279="","Missing Quantity",IF(E279&lt;=0,"Quantity Must Be Positive",IF(G279="","Missing Unit Cost","OK"))))))))))</f>
        <v/>
      </c>
    </row>
    <row r="280">
      <c r="A280" s="49" t="n"/>
      <c r="B280" s="23" t="n"/>
      <c r="C280" s="23" t="n"/>
      <c r="D280" s="23" t="n"/>
      <c r="E280" s="45" t="n"/>
      <c r="F280" s="44" t="n"/>
      <c r="G280" s="47">
        <f>IF(C280="","",IFERROR(IF(F280&lt;&gt;"",F280,VLOOKUP(C280,'Parts Inventory'!$A$6:$L$505,12,FALSE)),""))</f>
        <v/>
      </c>
      <c r="H280" s="23" t="n"/>
      <c r="I280" s="50" t="n"/>
      <c r="J280" s="23" t="n"/>
      <c r="K280" s="23" t="n"/>
      <c r="L280" s="46">
        <f>IF(OR(C280="",D280="",E280=""),"",IFERROR(IF(OR(D280="Receipt",D280="Return to Stock",D280="Adjustment Increase"),E280,-E280),""))</f>
        <v/>
      </c>
      <c r="M280" s="47">
        <f>IF(L280="","",IFERROR(L280*G280,0))</f>
        <v/>
      </c>
      <c r="N280" s="19">
        <f>IF(COUNTA(A280:F280)+COUNTA(H280:K280)=0,"",IF(A280="","Missing Date",IF(B280="","Missing Transaction ID",IF(COUNTIF($B$6:$B$505,B280)&gt;1,"Duplicate Transaction ID",IF(C280="","Missing Part ID",IF(COUNTIF('Parts Inventory'!$A$6:$A$505,C280)=0,"Unknown Part ID",IF(COUNTIF('Settings'!$I$4:$I$8,D280)=0,"Invalid Transaction Type",IF(E280="","Missing Quantity",IF(E280&lt;=0,"Quantity Must Be Positive",IF(G280="","Missing Unit Cost","OK"))))))))))</f>
        <v/>
      </c>
    </row>
    <row r="281">
      <c r="A281" s="49" t="n"/>
      <c r="B281" s="23" t="n"/>
      <c r="C281" s="23" t="n"/>
      <c r="D281" s="23" t="n"/>
      <c r="E281" s="45" t="n"/>
      <c r="F281" s="44" t="n"/>
      <c r="G281" s="47">
        <f>IF(C281="","",IFERROR(IF(F281&lt;&gt;"",F281,VLOOKUP(C281,'Parts Inventory'!$A$6:$L$505,12,FALSE)),""))</f>
        <v/>
      </c>
      <c r="H281" s="23" t="n"/>
      <c r="I281" s="50" t="n"/>
      <c r="J281" s="23" t="n"/>
      <c r="K281" s="23" t="n"/>
      <c r="L281" s="46">
        <f>IF(OR(C281="",D281="",E281=""),"",IFERROR(IF(OR(D281="Receipt",D281="Return to Stock",D281="Adjustment Increase"),E281,-E281),""))</f>
        <v/>
      </c>
      <c r="M281" s="47">
        <f>IF(L281="","",IFERROR(L281*G281,0))</f>
        <v/>
      </c>
      <c r="N281" s="19">
        <f>IF(COUNTA(A281:F281)+COUNTA(H281:K281)=0,"",IF(A281="","Missing Date",IF(B281="","Missing Transaction ID",IF(COUNTIF($B$6:$B$505,B281)&gt;1,"Duplicate Transaction ID",IF(C281="","Missing Part ID",IF(COUNTIF('Parts Inventory'!$A$6:$A$505,C281)=0,"Unknown Part ID",IF(COUNTIF('Settings'!$I$4:$I$8,D281)=0,"Invalid Transaction Type",IF(E281="","Missing Quantity",IF(E281&lt;=0,"Quantity Must Be Positive",IF(G281="","Missing Unit Cost","OK"))))))))))</f>
        <v/>
      </c>
    </row>
    <row r="282">
      <c r="A282" s="49" t="n"/>
      <c r="B282" s="23" t="n"/>
      <c r="C282" s="23" t="n"/>
      <c r="D282" s="23" t="n"/>
      <c r="E282" s="45" t="n"/>
      <c r="F282" s="44" t="n"/>
      <c r="G282" s="47">
        <f>IF(C282="","",IFERROR(IF(F282&lt;&gt;"",F282,VLOOKUP(C282,'Parts Inventory'!$A$6:$L$505,12,FALSE)),""))</f>
        <v/>
      </c>
      <c r="H282" s="23" t="n"/>
      <c r="I282" s="50" t="n"/>
      <c r="J282" s="23" t="n"/>
      <c r="K282" s="23" t="n"/>
      <c r="L282" s="46">
        <f>IF(OR(C282="",D282="",E282=""),"",IFERROR(IF(OR(D282="Receipt",D282="Return to Stock",D282="Adjustment Increase"),E282,-E282),""))</f>
        <v/>
      </c>
      <c r="M282" s="47">
        <f>IF(L282="","",IFERROR(L282*G282,0))</f>
        <v/>
      </c>
      <c r="N282" s="19">
        <f>IF(COUNTA(A282:F282)+COUNTA(H282:K282)=0,"",IF(A282="","Missing Date",IF(B282="","Missing Transaction ID",IF(COUNTIF($B$6:$B$505,B282)&gt;1,"Duplicate Transaction ID",IF(C282="","Missing Part ID",IF(COUNTIF('Parts Inventory'!$A$6:$A$505,C282)=0,"Unknown Part ID",IF(COUNTIF('Settings'!$I$4:$I$8,D282)=0,"Invalid Transaction Type",IF(E282="","Missing Quantity",IF(E282&lt;=0,"Quantity Must Be Positive",IF(G282="","Missing Unit Cost","OK"))))))))))</f>
        <v/>
      </c>
    </row>
    <row r="283">
      <c r="A283" s="49" t="n"/>
      <c r="B283" s="23" t="n"/>
      <c r="C283" s="23" t="n"/>
      <c r="D283" s="23" t="n"/>
      <c r="E283" s="45" t="n"/>
      <c r="F283" s="44" t="n"/>
      <c r="G283" s="47">
        <f>IF(C283="","",IFERROR(IF(F283&lt;&gt;"",F283,VLOOKUP(C283,'Parts Inventory'!$A$6:$L$505,12,FALSE)),""))</f>
        <v/>
      </c>
      <c r="H283" s="23" t="n"/>
      <c r="I283" s="50" t="n"/>
      <c r="J283" s="23" t="n"/>
      <c r="K283" s="23" t="n"/>
      <c r="L283" s="46">
        <f>IF(OR(C283="",D283="",E283=""),"",IFERROR(IF(OR(D283="Receipt",D283="Return to Stock",D283="Adjustment Increase"),E283,-E283),""))</f>
        <v/>
      </c>
      <c r="M283" s="47">
        <f>IF(L283="","",IFERROR(L283*G283,0))</f>
        <v/>
      </c>
      <c r="N283" s="19">
        <f>IF(COUNTA(A283:F283)+COUNTA(H283:K283)=0,"",IF(A283="","Missing Date",IF(B283="","Missing Transaction ID",IF(COUNTIF($B$6:$B$505,B283)&gt;1,"Duplicate Transaction ID",IF(C283="","Missing Part ID",IF(COUNTIF('Parts Inventory'!$A$6:$A$505,C283)=0,"Unknown Part ID",IF(COUNTIF('Settings'!$I$4:$I$8,D283)=0,"Invalid Transaction Type",IF(E283="","Missing Quantity",IF(E283&lt;=0,"Quantity Must Be Positive",IF(G283="","Missing Unit Cost","OK"))))))))))</f>
        <v/>
      </c>
    </row>
    <row r="284">
      <c r="A284" s="49" t="n"/>
      <c r="B284" s="23" t="n"/>
      <c r="C284" s="23" t="n"/>
      <c r="D284" s="23" t="n"/>
      <c r="E284" s="45" t="n"/>
      <c r="F284" s="44" t="n"/>
      <c r="G284" s="47">
        <f>IF(C284="","",IFERROR(IF(F284&lt;&gt;"",F284,VLOOKUP(C284,'Parts Inventory'!$A$6:$L$505,12,FALSE)),""))</f>
        <v/>
      </c>
      <c r="H284" s="23" t="n"/>
      <c r="I284" s="50" t="n"/>
      <c r="J284" s="23" t="n"/>
      <c r="K284" s="23" t="n"/>
      <c r="L284" s="46">
        <f>IF(OR(C284="",D284="",E284=""),"",IFERROR(IF(OR(D284="Receipt",D284="Return to Stock",D284="Adjustment Increase"),E284,-E284),""))</f>
        <v/>
      </c>
      <c r="M284" s="47">
        <f>IF(L284="","",IFERROR(L284*G284,0))</f>
        <v/>
      </c>
      <c r="N284" s="19">
        <f>IF(COUNTA(A284:F284)+COUNTA(H284:K284)=0,"",IF(A284="","Missing Date",IF(B284="","Missing Transaction ID",IF(COUNTIF($B$6:$B$505,B284)&gt;1,"Duplicate Transaction ID",IF(C284="","Missing Part ID",IF(COUNTIF('Parts Inventory'!$A$6:$A$505,C284)=0,"Unknown Part ID",IF(COUNTIF('Settings'!$I$4:$I$8,D284)=0,"Invalid Transaction Type",IF(E284="","Missing Quantity",IF(E284&lt;=0,"Quantity Must Be Positive",IF(G284="","Missing Unit Cost","OK"))))))))))</f>
        <v/>
      </c>
    </row>
    <row r="285">
      <c r="A285" s="49" t="n"/>
      <c r="B285" s="23" t="n"/>
      <c r="C285" s="23" t="n"/>
      <c r="D285" s="23" t="n"/>
      <c r="E285" s="45" t="n"/>
      <c r="F285" s="44" t="n"/>
      <c r="G285" s="47">
        <f>IF(C285="","",IFERROR(IF(F285&lt;&gt;"",F285,VLOOKUP(C285,'Parts Inventory'!$A$6:$L$505,12,FALSE)),""))</f>
        <v/>
      </c>
      <c r="H285" s="23" t="n"/>
      <c r="I285" s="50" t="n"/>
      <c r="J285" s="23" t="n"/>
      <c r="K285" s="23" t="n"/>
      <c r="L285" s="46">
        <f>IF(OR(C285="",D285="",E285=""),"",IFERROR(IF(OR(D285="Receipt",D285="Return to Stock",D285="Adjustment Increase"),E285,-E285),""))</f>
        <v/>
      </c>
      <c r="M285" s="47">
        <f>IF(L285="","",IFERROR(L285*G285,0))</f>
        <v/>
      </c>
      <c r="N285" s="19">
        <f>IF(COUNTA(A285:F285)+COUNTA(H285:K285)=0,"",IF(A285="","Missing Date",IF(B285="","Missing Transaction ID",IF(COUNTIF($B$6:$B$505,B285)&gt;1,"Duplicate Transaction ID",IF(C285="","Missing Part ID",IF(COUNTIF('Parts Inventory'!$A$6:$A$505,C285)=0,"Unknown Part ID",IF(COUNTIF('Settings'!$I$4:$I$8,D285)=0,"Invalid Transaction Type",IF(E285="","Missing Quantity",IF(E285&lt;=0,"Quantity Must Be Positive",IF(G285="","Missing Unit Cost","OK"))))))))))</f>
        <v/>
      </c>
    </row>
    <row r="286">
      <c r="A286" s="49" t="n"/>
      <c r="B286" s="23" t="n"/>
      <c r="C286" s="23" t="n"/>
      <c r="D286" s="23" t="n"/>
      <c r="E286" s="45" t="n"/>
      <c r="F286" s="44" t="n"/>
      <c r="G286" s="47">
        <f>IF(C286="","",IFERROR(IF(F286&lt;&gt;"",F286,VLOOKUP(C286,'Parts Inventory'!$A$6:$L$505,12,FALSE)),""))</f>
        <v/>
      </c>
      <c r="H286" s="23" t="n"/>
      <c r="I286" s="50" t="n"/>
      <c r="J286" s="23" t="n"/>
      <c r="K286" s="23" t="n"/>
      <c r="L286" s="46">
        <f>IF(OR(C286="",D286="",E286=""),"",IFERROR(IF(OR(D286="Receipt",D286="Return to Stock",D286="Adjustment Increase"),E286,-E286),""))</f>
        <v/>
      </c>
      <c r="M286" s="47">
        <f>IF(L286="","",IFERROR(L286*G286,0))</f>
        <v/>
      </c>
      <c r="N286" s="19">
        <f>IF(COUNTA(A286:F286)+COUNTA(H286:K286)=0,"",IF(A286="","Missing Date",IF(B286="","Missing Transaction ID",IF(COUNTIF($B$6:$B$505,B286)&gt;1,"Duplicate Transaction ID",IF(C286="","Missing Part ID",IF(COUNTIF('Parts Inventory'!$A$6:$A$505,C286)=0,"Unknown Part ID",IF(COUNTIF('Settings'!$I$4:$I$8,D286)=0,"Invalid Transaction Type",IF(E286="","Missing Quantity",IF(E286&lt;=0,"Quantity Must Be Positive",IF(G286="","Missing Unit Cost","OK"))))))))))</f>
        <v/>
      </c>
    </row>
    <row r="287">
      <c r="A287" s="49" t="n"/>
      <c r="B287" s="23" t="n"/>
      <c r="C287" s="23" t="n"/>
      <c r="D287" s="23" t="n"/>
      <c r="E287" s="45" t="n"/>
      <c r="F287" s="44" t="n"/>
      <c r="G287" s="47">
        <f>IF(C287="","",IFERROR(IF(F287&lt;&gt;"",F287,VLOOKUP(C287,'Parts Inventory'!$A$6:$L$505,12,FALSE)),""))</f>
        <v/>
      </c>
      <c r="H287" s="23" t="n"/>
      <c r="I287" s="50" t="n"/>
      <c r="J287" s="23" t="n"/>
      <c r="K287" s="23" t="n"/>
      <c r="L287" s="46">
        <f>IF(OR(C287="",D287="",E287=""),"",IFERROR(IF(OR(D287="Receipt",D287="Return to Stock",D287="Adjustment Increase"),E287,-E287),""))</f>
        <v/>
      </c>
      <c r="M287" s="47">
        <f>IF(L287="","",IFERROR(L287*G287,0))</f>
        <v/>
      </c>
      <c r="N287" s="19">
        <f>IF(COUNTA(A287:F287)+COUNTA(H287:K287)=0,"",IF(A287="","Missing Date",IF(B287="","Missing Transaction ID",IF(COUNTIF($B$6:$B$505,B287)&gt;1,"Duplicate Transaction ID",IF(C287="","Missing Part ID",IF(COUNTIF('Parts Inventory'!$A$6:$A$505,C287)=0,"Unknown Part ID",IF(COUNTIF('Settings'!$I$4:$I$8,D287)=0,"Invalid Transaction Type",IF(E287="","Missing Quantity",IF(E287&lt;=0,"Quantity Must Be Positive",IF(G287="","Missing Unit Cost","OK"))))))))))</f>
        <v/>
      </c>
    </row>
    <row r="288">
      <c r="A288" s="49" t="n"/>
      <c r="B288" s="23" t="n"/>
      <c r="C288" s="23" t="n"/>
      <c r="D288" s="23" t="n"/>
      <c r="E288" s="45" t="n"/>
      <c r="F288" s="44" t="n"/>
      <c r="G288" s="47">
        <f>IF(C288="","",IFERROR(IF(F288&lt;&gt;"",F288,VLOOKUP(C288,'Parts Inventory'!$A$6:$L$505,12,FALSE)),""))</f>
        <v/>
      </c>
      <c r="H288" s="23" t="n"/>
      <c r="I288" s="50" t="n"/>
      <c r="J288" s="23" t="n"/>
      <c r="K288" s="23" t="n"/>
      <c r="L288" s="46">
        <f>IF(OR(C288="",D288="",E288=""),"",IFERROR(IF(OR(D288="Receipt",D288="Return to Stock",D288="Adjustment Increase"),E288,-E288),""))</f>
        <v/>
      </c>
      <c r="M288" s="47">
        <f>IF(L288="","",IFERROR(L288*G288,0))</f>
        <v/>
      </c>
      <c r="N288" s="19">
        <f>IF(COUNTA(A288:F288)+COUNTA(H288:K288)=0,"",IF(A288="","Missing Date",IF(B288="","Missing Transaction ID",IF(COUNTIF($B$6:$B$505,B288)&gt;1,"Duplicate Transaction ID",IF(C288="","Missing Part ID",IF(COUNTIF('Parts Inventory'!$A$6:$A$505,C288)=0,"Unknown Part ID",IF(COUNTIF('Settings'!$I$4:$I$8,D288)=0,"Invalid Transaction Type",IF(E288="","Missing Quantity",IF(E288&lt;=0,"Quantity Must Be Positive",IF(G288="","Missing Unit Cost","OK"))))))))))</f>
        <v/>
      </c>
    </row>
    <row r="289">
      <c r="A289" s="49" t="n"/>
      <c r="B289" s="23" t="n"/>
      <c r="C289" s="23" t="n"/>
      <c r="D289" s="23" t="n"/>
      <c r="E289" s="45" t="n"/>
      <c r="F289" s="44" t="n"/>
      <c r="G289" s="47">
        <f>IF(C289="","",IFERROR(IF(F289&lt;&gt;"",F289,VLOOKUP(C289,'Parts Inventory'!$A$6:$L$505,12,FALSE)),""))</f>
        <v/>
      </c>
      <c r="H289" s="23" t="n"/>
      <c r="I289" s="50" t="n"/>
      <c r="J289" s="23" t="n"/>
      <c r="K289" s="23" t="n"/>
      <c r="L289" s="46">
        <f>IF(OR(C289="",D289="",E289=""),"",IFERROR(IF(OR(D289="Receipt",D289="Return to Stock",D289="Adjustment Increase"),E289,-E289),""))</f>
        <v/>
      </c>
      <c r="M289" s="47">
        <f>IF(L289="","",IFERROR(L289*G289,0))</f>
        <v/>
      </c>
      <c r="N289" s="19">
        <f>IF(COUNTA(A289:F289)+COUNTA(H289:K289)=0,"",IF(A289="","Missing Date",IF(B289="","Missing Transaction ID",IF(COUNTIF($B$6:$B$505,B289)&gt;1,"Duplicate Transaction ID",IF(C289="","Missing Part ID",IF(COUNTIF('Parts Inventory'!$A$6:$A$505,C289)=0,"Unknown Part ID",IF(COUNTIF('Settings'!$I$4:$I$8,D289)=0,"Invalid Transaction Type",IF(E289="","Missing Quantity",IF(E289&lt;=0,"Quantity Must Be Positive",IF(G289="","Missing Unit Cost","OK"))))))))))</f>
        <v/>
      </c>
    </row>
    <row r="290">
      <c r="A290" s="49" t="n"/>
      <c r="B290" s="23" t="n"/>
      <c r="C290" s="23" t="n"/>
      <c r="D290" s="23" t="n"/>
      <c r="E290" s="45" t="n"/>
      <c r="F290" s="44" t="n"/>
      <c r="G290" s="47">
        <f>IF(C290="","",IFERROR(IF(F290&lt;&gt;"",F290,VLOOKUP(C290,'Parts Inventory'!$A$6:$L$505,12,FALSE)),""))</f>
        <v/>
      </c>
      <c r="H290" s="23" t="n"/>
      <c r="I290" s="50" t="n"/>
      <c r="J290" s="23" t="n"/>
      <c r="K290" s="23" t="n"/>
      <c r="L290" s="46">
        <f>IF(OR(C290="",D290="",E290=""),"",IFERROR(IF(OR(D290="Receipt",D290="Return to Stock",D290="Adjustment Increase"),E290,-E290),""))</f>
        <v/>
      </c>
      <c r="M290" s="47">
        <f>IF(L290="","",IFERROR(L290*G290,0))</f>
        <v/>
      </c>
      <c r="N290" s="19">
        <f>IF(COUNTA(A290:F290)+COUNTA(H290:K290)=0,"",IF(A290="","Missing Date",IF(B290="","Missing Transaction ID",IF(COUNTIF($B$6:$B$505,B290)&gt;1,"Duplicate Transaction ID",IF(C290="","Missing Part ID",IF(COUNTIF('Parts Inventory'!$A$6:$A$505,C290)=0,"Unknown Part ID",IF(COUNTIF('Settings'!$I$4:$I$8,D290)=0,"Invalid Transaction Type",IF(E290="","Missing Quantity",IF(E290&lt;=0,"Quantity Must Be Positive",IF(G290="","Missing Unit Cost","OK"))))))))))</f>
        <v/>
      </c>
    </row>
    <row r="291">
      <c r="A291" s="49" t="n"/>
      <c r="B291" s="23" t="n"/>
      <c r="C291" s="23" t="n"/>
      <c r="D291" s="23" t="n"/>
      <c r="E291" s="45" t="n"/>
      <c r="F291" s="44" t="n"/>
      <c r="G291" s="47">
        <f>IF(C291="","",IFERROR(IF(F291&lt;&gt;"",F291,VLOOKUP(C291,'Parts Inventory'!$A$6:$L$505,12,FALSE)),""))</f>
        <v/>
      </c>
      <c r="H291" s="23" t="n"/>
      <c r="I291" s="50" t="n"/>
      <c r="J291" s="23" t="n"/>
      <c r="K291" s="23" t="n"/>
      <c r="L291" s="46">
        <f>IF(OR(C291="",D291="",E291=""),"",IFERROR(IF(OR(D291="Receipt",D291="Return to Stock",D291="Adjustment Increase"),E291,-E291),""))</f>
        <v/>
      </c>
      <c r="M291" s="47">
        <f>IF(L291="","",IFERROR(L291*G291,0))</f>
        <v/>
      </c>
      <c r="N291" s="19">
        <f>IF(COUNTA(A291:F291)+COUNTA(H291:K291)=0,"",IF(A291="","Missing Date",IF(B291="","Missing Transaction ID",IF(COUNTIF($B$6:$B$505,B291)&gt;1,"Duplicate Transaction ID",IF(C291="","Missing Part ID",IF(COUNTIF('Parts Inventory'!$A$6:$A$505,C291)=0,"Unknown Part ID",IF(COUNTIF('Settings'!$I$4:$I$8,D291)=0,"Invalid Transaction Type",IF(E291="","Missing Quantity",IF(E291&lt;=0,"Quantity Must Be Positive",IF(G291="","Missing Unit Cost","OK"))))))))))</f>
        <v/>
      </c>
    </row>
    <row r="292">
      <c r="A292" s="49" t="n"/>
      <c r="B292" s="23" t="n"/>
      <c r="C292" s="23" t="n"/>
      <c r="D292" s="23" t="n"/>
      <c r="E292" s="45" t="n"/>
      <c r="F292" s="44" t="n"/>
      <c r="G292" s="47">
        <f>IF(C292="","",IFERROR(IF(F292&lt;&gt;"",F292,VLOOKUP(C292,'Parts Inventory'!$A$6:$L$505,12,FALSE)),""))</f>
        <v/>
      </c>
      <c r="H292" s="23" t="n"/>
      <c r="I292" s="50" t="n"/>
      <c r="J292" s="23" t="n"/>
      <c r="K292" s="23" t="n"/>
      <c r="L292" s="46">
        <f>IF(OR(C292="",D292="",E292=""),"",IFERROR(IF(OR(D292="Receipt",D292="Return to Stock",D292="Adjustment Increase"),E292,-E292),""))</f>
        <v/>
      </c>
      <c r="M292" s="47">
        <f>IF(L292="","",IFERROR(L292*G292,0))</f>
        <v/>
      </c>
      <c r="N292" s="19">
        <f>IF(COUNTA(A292:F292)+COUNTA(H292:K292)=0,"",IF(A292="","Missing Date",IF(B292="","Missing Transaction ID",IF(COUNTIF($B$6:$B$505,B292)&gt;1,"Duplicate Transaction ID",IF(C292="","Missing Part ID",IF(COUNTIF('Parts Inventory'!$A$6:$A$505,C292)=0,"Unknown Part ID",IF(COUNTIF('Settings'!$I$4:$I$8,D292)=0,"Invalid Transaction Type",IF(E292="","Missing Quantity",IF(E292&lt;=0,"Quantity Must Be Positive",IF(G292="","Missing Unit Cost","OK"))))))))))</f>
        <v/>
      </c>
    </row>
    <row r="293">
      <c r="A293" s="49" t="n"/>
      <c r="B293" s="23" t="n"/>
      <c r="C293" s="23" t="n"/>
      <c r="D293" s="23" t="n"/>
      <c r="E293" s="45" t="n"/>
      <c r="F293" s="44" t="n"/>
      <c r="G293" s="47">
        <f>IF(C293="","",IFERROR(IF(F293&lt;&gt;"",F293,VLOOKUP(C293,'Parts Inventory'!$A$6:$L$505,12,FALSE)),""))</f>
        <v/>
      </c>
      <c r="H293" s="23" t="n"/>
      <c r="I293" s="50" t="n"/>
      <c r="J293" s="23" t="n"/>
      <c r="K293" s="23" t="n"/>
      <c r="L293" s="46">
        <f>IF(OR(C293="",D293="",E293=""),"",IFERROR(IF(OR(D293="Receipt",D293="Return to Stock",D293="Adjustment Increase"),E293,-E293),""))</f>
        <v/>
      </c>
      <c r="M293" s="47">
        <f>IF(L293="","",IFERROR(L293*G293,0))</f>
        <v/>
      </c>
      <c r="N293" s="19">
        <f>IF(COUNTA(A293:F293)+COUNTA(H293:K293)=0,"",IF(A293="","Missing Date",IF(B293="","Missing Transaction ID",IF(COUNTIF($B$6:$B$505,B293)&gt;1,"Duplicate Transaction ID",IF(C293="","Missing Part ID",IF(COUNTIF('Parts Inventory'!$A$6:$A$505,C293)=0,"Unknown Part ID",IF(COUNTIF('Settings'!$I$4:$I$8,D293)=0,"Invalid Transaction Type",IF(E293="","Missing Quantity",IF(E293&lt;=0,"Quantity Must Be Positive",IF(G293="","Missing Unit Cost","OK"))))))))))</f>
        <v/>
      </c>
    </row>
    <row r="294">
      <c r="A294" s="49" t="n"/>
      <c r="B294" s="23" t="n"/>
      <c r="C294" s="23" t="n"/>
      <c r="D294" s="23" t="n"/>
      <c r="E294" s="45" t="n"/>
      <c r="F294" s="44" t="n"/>
      <c r="G294" s="47">
        <f>IF(C294="","",IFERROR(IF(F294&lt;&gt;"",F294,VLOOKUP(C294,'Parts Inventory'!$A$6:$L$505,12,FALSE)),""))</f>
        <v/>
      </c>
      <c r="H294" s="23" t="n"/>
      <c r="I294" s="50" t="n"/>
      <c r="J294" s="23" t="n"/>
      <c r="K294" s="23" t="n"/>
      <c r="L294" s="46">
        <f>IF(OR(C294="",D294="",E294=""),"",IFERROR(IF(OR(D294="Receipt",D294="Return to Stock",D294="Adjustment Increase"),E294,-E294),""))</f>
        <v/>
      </c>
      <c r="M294" s="47">
        <f>IF(L294="","",IFERROR(L294*G294,0))</f>
        <v/>
      </c>
      <c r="N294" s="19">
        <f>IF(COUNTA(A294:F294)+COUNTA(H294:K294)=0,"",IF(A294="","Missing Date",IF(B294="","Missing Transaction ID",IF(COUNTIF($B$6:$B$505,B294)&gt;1,"Duplicate Transaction ID",IF(C294="","Missing Part ID",IF(COUNTIF('Parts Inventory'!$A$6:$A$505,C294)=0,"Unknown Part ID",IF(COUNTIF('Settings'!$I$4:$I$8,D294)=0,"Invalid Transaction Type",IF(E294="","Missing Quantity",IF(E294&lt;=0,"Quantity Must Be Positive",IF(G294="","Missing Unit Cost","OK"))))))))))</f>
        <v/>
      </c>
    </row>
    <row r="295">
      <c r="A295" s="49" t="n"/>
      <c r="B295" s="23" t="n"/>
      <c r="C295" s="23" t="n"/>
      <c r="D295" s="23" t="n"/>
      <c r="E295" s="45" t="n"/>
      <c r="F295" s="44" t="n"/>
      <c r="G295" s="47">
        <f>IF(C295="","",IFERROR(IF(F295&lt;&gt;"",F295,VLOOKUP(C295,'Parts Inventory'!$A$6:$L$505,12,FALSE)),""))</f>
        <v/>
      </c>
      <c r="H295" s="23" t="n"/>
      <c r="I295" s="50" t="n"/>
      <c r="J295" s="23" t="n"/>
      <c r="K295" s="23" t="n"/>
      <c r="L295" s="46">
        <f>IF(OR(C295="",D295="",E295=""),"",IFERROR(IF(OR(D295="Receipt",D295="Return to Stock",D295="Adjustment Increase"),E295,-E295),""))</f>
        <v/>
      </c>
      <c r="M295" s="47">
        <f>IF(L295="","",IFERROR(L295*G295,0))</f>
        <v/>
      </c>
      <c r="N295" s="19">
        <f>IF(COUNTA(A295:F295)+COUNTA(H295:K295)=0,"",IF(A295="","Missing Date",IF(B295="","Missing Transaction ID",IF(COUNTIF($B$6:$B$505,B295)&gt;1,"Duplicate Transaction ID",IF(C295="","Missing Part ID",IF(COUNTIF('Parts Inventory'!$A$6:$A$505,C295)=0,"Unknown Part ID",IF(COUNTIF('Settings'!$I$4:$I$8,D295)=0,"Invalid Transaction Type",IF(E295="","Missing Quantity",IF(E295&lt;=0,"Quantity Must Be Positive",IF(G295="","Missing Unit Cost","OK"))))))))))</f>
        <v/>
      </c>
    </row>
    <row r="296">
      <c r="A296" s="49" t="n"/>
      <c r="B296" s="23" t="n"/>
      <c r="C296" s="23" t="n"/>
      <c r="D296" s="23" t="n"/>
      <c r="E296" s="45" t="n"/>
      <c r="F296" s="44" t="n"/>
      <c r="G296" s="47">
        <f>IF(C296="","",IFERROR(IF(F296&lt;&gt;"",F296,VLOOKUP(C296,'Parts Inventory'!$A$6:$L$505,12,FALSE)),""))</f>
        <v/>
      </c>
      <c r="H296" s="23" t="n"/>
      <c r="I296" s="50" t="n"/>
      <c r="J296" s="23" t="n"/>
      <c r="K296" s="23" t="n"/>
      <c r="L296" s="46">
        <f>IF(OR(C296="",D296="",E296=""),"",IFERROR(IF(OR(D296="Receipt",D296="Return to Stock",D296="Adjustment Increase"),E296,-E296),""))</f>
        <v/>
      </c>
      <c r="M296" s="47">
        <f>IF(L296="","",IFERROR(L296*G296,0))</f>
        <v/>
      </c>
      <c r="N296" s="19">
        <f>IF(COUNTA(A296:F296)+COUNTA(H296:K296)=0,"",IF(A296="","Missing Date",IF(B296="","Missing Transaction ID",IF(COUNTIF($B$6:$B$505,B296)&gt;1,"Duplicate Transaction ID",IF(C296="","Missing Part ID",IF(COUNTIF('Parts Inventory'!$A$6:$A$505,C296)=0,"Unknown Part ID",IF(COUNTIF('Settings'!$I$4:$I$8,D296)=0,"Invalid Transaction Type",IF(E296="","Missing Quantity",IF(E296&lt;=0,"Quantity Must Be Positive",IF(G296="","Missing Unit Cost","OK"))))))))))</f>
        <v/>
      </c>
    </row>
    <row r="297">
      <c r="A297" s="49" t="n"/>
      <c r="B297" s="23" t="n"/>
      <c r="C297" s="23" t="n"/>
      <c r="D297" s="23" t="n"/>
      <c r="E297" s="45" t="n"/>
      <c r="F297" s="44" t="n"/>
      <c r="G297" s="47">
        <f>IF(C297="","",IFERROR(IF(F297&lt;&gt;"",F297,VLOOKUP(C297,'Parts Inventory'!$A$6:$L$505,12,FALSE)),""))</f>
        <v/>
      </c>
      <c r="H297" s="23" t="n"/>
      <c r="I297" s="50" t="n"/>
      <c r="J297" s="23" t="n"/>
      <c r="K297" s="23" t="n"/>
      <c r="L297" s="46">
        <f>IF(OR(C297="",D297="",E297=""),"",IFERROR(IF(OR(D297="Receipt",D297="Return to Stock",D297="Adjustment Increase"),E297,-E297),""))</f>
        <v/>
      </c>
      <c r="M297" s="47">
        <f>IF(L297="","",IFERROR(L297*G297,0))</f>
        <v/>
      </c>
      <c r="N297" s="19">
        <f>IF(COUNTA(A297:F297)+COUNTA(H297:K297)=0,"",IF(A297="","Missing Date",IF(B297="","Missing Transaction ID",IF(COUNTIF($B$6:$B$505,B297)&gt;1,"Duplicate Transaction ID",IF(C297="","Missing Part ID",IF(COUNTIF('Parts Inventory'!$A$6:$A$505,C297)=0,"Unknown Part ID",IF(COUNTIF('Settings'!$I$4:$I$8,D297)=0,"Invalid Transaction Type",IF(E297="","Missing Quantity",IF(E297&lt;=0,"Quantity Must Be Positive",IF(G297="","Missing Unit Cost","OK"))))))))))</f>
        <v/>
      </c>
    </row>
    <row r="298">
      <c r="A298" s="49" t="n"/>
      <c r="B298" s="23" t="n"/>
      <c r="C298" s="23" t="n"/>
      <c r="D298" s="23" t="n"/>
      <c r="E298" s="45" t="n"/>
      <c r="F298" s="44" t="n"/>
      <c r="G298" s="47">
        <f>IF(C298="","",IFERROR(IF(F298&lt;&gt;"",F298,VLOOKUP(C298,'Parts Inventory'!$A$6:$L$505,12,FALSE)),""))</f>
        <v/>
      </c>
      <c r="H298" s="23" t="n"/>
      <c r="I298" s="50" t="n"/>
      <c r="J298" s="23" t="n"/>
      <c r="K298" s="23" t="n"/>
      <c r="L298" s="46">
        <f>IF(OR(C298="",D298="",E298=""),"",IFERROR(IF(OR(D298="Receipt",D298="Return to Stock",D298="Adjustment Increase"),E298,-E298),""))</f>
        <v/>
      </c>
      <c r="M298" s="47">
        <f>IF(L298="","",IFERROR(L298*G298,0))</f>
        <v/>
      </c>
      <c r="N298" s="19">
        <f>IF(COUNTA(A298:F298)+COUNTA(H298:K298)=0,"",IF(A298="","Missing Date",IF(B298="","Missing Transaction ID",IF(COUNTIF($B$6:$B$505,B298)&gt;1,"Duplicate Transaction ID",IF(C298="","Missing Part ID",IF(COUNTIF('Parts Inventory'!$A$6:$A$505,C298)=0,"Unknown Part ID",IF(COUNTIF('Settings'!$I$4:$I$8,D298)=0,"Invalid Transaction Type",IF(E298="","Missing Quantity",IF(E298&lt;=0,"Quantity Must Be Positive",IF(G298="","Missing Unit Cost","OK"))))))))))</f>
        <v/>
      </c>
    </row>
    <row r="299">
      <c r="A299" s="49" t="n"/>
      <c r="B299" s="23" t="n"/>
      <c r="C299" s="23" t="n"/>
      <c r="D299" s="23" t="n"/>
      <c r="E299" s="45" t="n"/>
      <c r="F299" s="44" t="n"/>
      <c r="G299" s="47">
        <f>IF(C299="","",IFERROR(IF(F299&lt;&gt;"",F299,VLOOKUP(C299,'Parts Inventory'!$A$6:$L$505,12,FALSE)),""))</f>
        <v/>
      </c>
      <c r="H299" s="23" t="n"/>
      <c r="I299" s="50" t="n"/>
      <c r="J299" s="23" t="n"/>
      <c r="K299" s="23" t="n"/>
      <c r="L299" s="46">
        <f>IF(OR(C299="",D299="",E299=""),"",IFERROR(IF(OR(D299="Receipt",D299="Return to Stock",D299="Adjustment Increase"),E299,-E299),""))</f>
        <v/>
      </c>
      <c r="M299" s="47">
        <f>IF(L299="","",IFERROR(L299*G299,0))</f>
        <v/>
      </c>
      <c r="N299" s="19">
        <f>IF(COUNTA(A299:F299)+COUNTA(H299:K299)=0,"",IF(A299="","Missing Date",IF(B299="","Missing Transaction ID",IF(COUNTIF($B$6:$B$505,B299)&gt;1,"Duplicate Transaction ID",IF(C299="","Missing Part ID",IF(COUNTIF('Parts Inventory'!$A$6:$A$505,C299)=0,"Unknown Part ID",IF(COUNTIF('Settings'!$I$4:$I$8,D299)=0,"Invalid Transaction Type",IF(E299="","Missing Quantity",IF(E299&lt;=0,"Quantity Must Be Positive",IF(G299="","Missing Unit Cost","OK"))))))))))</f>
        <v/>
      </c>
    </row>
    <row r="300">
      <c r="A300" s="49" t="n"/>
      <c r="B300" s="23" t="n"/>
      <c r="C300" s="23" t="n"/>
      <c r="D300" s="23" t="n"/>
      <c r="E300" s="45" t="n"/>
      <c r="F300" s="44" t="n"/>
      <c r="G300" s="47">
        <f>IF(C300="","",IFERROR(IF(F300&lt;&gt;"",F300,VLOOKUP(C300,'Parts Inventory'!$A$6:$L$505,12,FALSE)),""))</f>
        <v/>
      </c>
      <c r="H300" s="23" t="n"/>
      <c r="I300" s="50" t="n"/>
      <c r="J300" s="23" t="n"/>
      <c r="K300" s="23" t="n"/>
      <c r="L300" s="46">
        <f>IF(OR(C300="",D300="",E300=""),"",IFERROR(IF(OR(D300="Receipt",D300="Return to Stock",D300="Adjustment Increase"),E300,-E300),""))</f>
        <v/>
      </c>
      <c r="M300" s="47">
        <f>IF(L300="","",IFERROR(L300*G300,0))</f>
        <v/>
      </c>
      <c r="N300" s="19">
        <f>IF(COUNTA(A300:F300)+COUNTA(H300:K300)=0,"",IF(A300="","Missing Date",IF(B300="","Missing Transaction ID",IF(COUNTIF($B$6:$B$505,B300)&gt;1,"Duplicate Transaction ID",IF(C300="","Missing Part ID",IF(COUNTIF('Parts Inventory'!$A$6:$A$505,C300)=0,"Unknown Part ID",IF(COUNTIF('Settings'!$I$4:$I$8,D300)=0,"Invalid Transaction Type",IF(E300="","Missing Quantity",IF(E300&lt;=0,"Quantity Must Be Positive",IF(G300="","Missing Unit Cost","OK"))))))))))</f>
        <v/>
      </c>
    </row>
    <row r="301">
      <c r="A301" s="49" t="n"/>
      <c r="B301" s="23" t="n"/>
      <c r="C301" s="23" t="n"/>
      <c r="D301" s="23" t="n"/>
      <c r="E301" s="45" t="n"/>
      <c r="F301" s="44" t="n"/>
      <c r="G301" s="47">
        <f>IF(C301="","",IFERROR(IF(F301&lt;&gt;"",F301,VLOOKUP(C301,'Parts Inventory'!$A$6:$L$505,12,FALSE)),""))</f>
        <v/>
      </c>
      <c r="H301" s="23" t="n"/>
      <c r="I301" s="50" t="n"/>
      <c r="J301" s="23" t="n"/>
      <c r="K301" s="23" t="n"/>
      <c r="L301" s="46">
        <f>IF(OR(C301="",D301="",E301=""),"",IFERROR(IF(OR(D301="Receipt",D301="Return to Stock",D301="Adjustment Increase"),E301,-E301),""))</f>
        <v/>
      </c>
      <c r="M301" s="47">
        <f>IF(L301="","",IFERROR(L301*G301,0))</f>
        <v/>
      </c>
      <c r="N301" s="19">
        <f>IF(COUNTA(A301:F301)+COUNTA(H301:K301)=0,"",IF(A301="","Missing Date",IF(B301="","Missing Transaction ID",IF(COUNTIF($B$6:$B$505,B301)&gt;1,"Duplicate Transaction ID",IF(C301="","Missing Part ID",IF(COUNTIF('Parts Inventory'!$A$6:$A$505,C301)=0,"Unknown Part ID",IF(COUNTIF('Settings'!$I$4:$I$8,D301)=0,"Invalid Transaction Type",IF(E301="","Missing Quantity",IF(E301&lt;=0,"Quantity Must Be Positive",IF(G301="","Missing Unit Cost","OK"))))))))))</f>
        <v/>
      </c>
    </row>
    <row r="302">
      <c r="A302" s="49" t="n"/>
      <c r="B302" s="23" t="n"/>
      <c r="C302" s="23" t="n"/>
      <c r="D302" s="23" t="n"/>
      <c r="E302" s="45" t="n"/>
      <c r="F302" s="44" t="n"/>
      <c r="G302" s="47">
        <f>IF(C302="","",IFERROR(IF(F302&lt;&gt;"",F302,VLOOKUP(C302,'Parts Inventory'!$A$6:$L$505,12,FALSE)),""))</f>
        <v/>
      </c>
      <c r="H302" s="23" t="n"/>
      <c r="I302" s="50" t="n"/>
      <c r="J302" s="23" t="n"/>
      <c r="K302" s="23" t="n"/>
      <c r="L302" s="46">
        <f>IF(OR(C302="",D302="",E302=""),"",IFERROR(IF(OR(D302="Receipt",D302="Return to Stock",D302="Adjustment Increase"),E302,-E302),""))</f>
        <v/>
      </c>
      <c r="M302" s="47">
        <f>IF(L302="","",IFERROR(L302*G302,0))</f>
        <v/>
      </c>
      <c r="N302" s="19">
        <f>IF(COUNTA(A302:F302)+COUNTA(H302:K302)=0,"",IF(A302="","Missing Date",IF(B302="","Missing Transaction ID",IF(COUNTIF($B$6:$B$505,B302)&gt;1,"Duplicate Transaction ID",IF(C302="","Missing Part ID",IF(COUNTIF('Parts Inventory'!$A$6:$A$505,C302)=0,"Unknown Part ID",IF(COUNTIF('Settings'!$I$4:$I$8,D302)=0,"Invalid Transaction Type",IF(E302="","Missing Quantity",IF(E302&lt;=0,"Quantity Must Be Positive",IF(G302="","Missing Unit Cost","OK"))))))))))</f>
        <v/>
      </c>
    </row>
    <row r="303">
      <c r="A303" s="49" t="n"/>
      <c r="B303" s="23" t="n"/>
      <c r="C303" s="23" t="n"/>
      <c r="D303" s="23" t="n"/>
      <c r="E303" s="45" t="n"/>
      <c r="F303" s="44" t="n"/>
      <c r="G303" s="47">
        <f>IF(C303="","",IFERROR(IF(F303&lt;&gt;"",F303,VLOOKUP(C303,'Parts Inventory'!$A$6:$L$505,12,FALSE)),""))</f>
        <v/>
      </c>
      <c r="H303" s="23" t="n"/>
      <c r="I303" s="50" t="n"/>
      <c r="J303" s="23" t="n"/>
      <c r="K303" s="23" t="n"/>
      <c r="L303" s="46">
        <f>IF(OR(C303="",D303="",E303=""),"",IFERROR(IF(OR(D303="Receipt",D303="Return to Stock",D303="Adjustment Increase"),E303,-E303),""))</f>
        <v/>
      </c>
      <c r="M303" s="47">
        <f>IF(L303="","",IFERROR(L303*G303,0))</f>
        <v/>
      </c>
      <c r="N303" s="19">
        <f>IF(COUNTA(A303:F303)+COUNTA(H303:K303)=0,"",IF(A303="","Missing Date",IF(B303="","Missing Transaction ID",IF(COUNTIF($B$6:$B$505,B303)&gt;1,"Duplicate Transaction ID",IF(C303="","Missing Part ID",IF(COUNTIF('Parts Inventory'!$A$6:$A$505,C303)=0,"Unknown Part ID",IF(COUNTIF('Settings'!$I$4:$I$8,D303)=0,"Invalid Transaction Type",IF(E303="","Missing Quantity",IF(E303&lt;=0,"Quantity Must Be Positive",IF(G303="","Missing Unit Cost","OK"))))))))))</f>
        <v/>
      </c>
    </row>
    <row r="304">
      <c r="A304" s="49" t="n"/>
      <c r="B304" s="23" t="n"/>
      <c r="C304" s="23" t="n"/>
      <c r="D304" s="23" t="n"/>
      <c r="E304" s="45" t="n"/>
      <c r="F304" s="44" t="n"/>
      <c r="G304" s="47">
        <f>IF(C304="","",IFERROR(IF(F304&lt;&gt;"",F304,VLOOKUP(C304,'Parts Inventory'!$A$6:$L$505,12,FALSE)),""))</f>
        <v/>
      </c>
      <c r="H304" s="23" t="n"/>
      <c r="I304" s="50" t="n"/>
      <c r="J304" s="23" t="n"/>
      <c r="K304" s="23" t="n"/>
      <c r="L304" s="46">
        <f>IF(OR(C304="",D304="",E304=""),"",IFERROR(IF(OR(D304="Receipt",D304="Return to Stock",D304="Adjustment Increase"),E304,-E304),""))</f>
        <v/>
      </c>
      <c r="M304" s="47">
        <f>IF(L304="","",IFERROR(L304*G304,0))</f>
        <v/>
      </c>
      <c r="N304" s="19">
        <f>IF(COUNTA(A304:F304)+COUNTA(H304:K304)=0,"",IF(A304="","Missing Date",IF(B304="","Missing Transaction ID",IF(COUNTIF($B$6:$B$505,B304)&gt;1,"Duplicate Transaction ID",IF(C304="","Missing Part ID",IF(COUNTIF('Parts Inventory'!$A$6:$A$505,C304)=0,"Unknown Part ID",IF(COUNTIF('Settings'!$I$4:$I$8,D304)=0,"Invalid Transaction Type",IF(E304="","Missing Quantity",IF(E304&lt;=0,"Quantity Must Be Positive",IF(G304="","Missing Unit Cost","OK"))))))))))</f>
        <v/>
      </c>
    </row>
    <row r="305">
      <c r="A305" s="49" t="n"/>
      <c r="B305" s="23" t="n"/>
      <c r="C305" s="23" t="n"/>
      <c r="D305" s="23" t="n"/>
      <c r="E305" s="45" t="n"/>
      <c r="F305" s="44" t="n"/>
      <c r="G305" s="47">
        <f>IF(C305="","",IFERROR(IF(F305&lt;&gt;"",F305,VLOOKUP(C305,'Parts Inventory'!$A$6:$L$505,12,FALSE)),""))</f>
        <v/>
      </c>
      <c r="H305" s="23" t="n"/>
      <c r="I305" s="50" t="n"/>
      <c r="J305" s="23" t="n"/>
      <c r="K305" s="23" t="n"/>
      <c r="L305" s="46">
        <f>IF(OR(C305="",D305="",E305=""),"",IFERROR(IF(OR(D305="Receipt",D305="Return to Stock",D305="Adjustment Increase"),E305,-E305),""))</f>
        <v/>
      </c>
      <c r="M305" s="47">
        <f>IF(L305="","",IFERROR(L305*G305,0))</f>
        <v/>
      </c>
      <c r="N305" s="19">
        <f>IF(COUNTA(A305:F305)+COUNTA(H305:K305)=0,"",IF(A305="","Missing Date",IF(B305="","Missing Transaction ID",IF(COUNTIF($B$6:$B$505,B305)&gt;1,"Duplicate Transaction ID",IF(C305="","Missing Part ID",IF(COUNTIF('Parts Inventory'!$A$6:$A$505,C305)=0,"Unknown Part ID",IF(COUNTIF('Settings'!$I$4:$I$8,D305)=0,"Invalid Transaction Type",IF(E305="","Missing Quantity",IF(E305&lt;=0,"Quantity Must Be Positive",IF(G305="","Missing Unit Cost","OK"))))))))))</f>
        <v/>
      </c>
    </row>
    <row r="306">
      <c r="A306" s="49" t="n"/>
      <c r="B306" s="23" t="n"/>
      <c r="C306" s="23" t="n"/>
      <c r="D306" s="23" t="n"/>
      <c r="E306" s="45" t="n"/>
      <c r="F306" s="44" t="n"/>
      <c r="G306" s="47">
        <f>IF(C306="","",IFERROR(IF(F306&lt;&gt;"",F306,VLOOKUP(C306,'Parts Inventory'!$A$6:$L$505,12,FALSE)),""))</f>
        <v/>
      </c>
      <c r="H306" s="23" t="n"/>
      <c r="I306" s="50" t="n"/>
      <c r="J306" s="23" t="n"/>
      <c r="K306" s="23" t="n"/>
      <c r="L306" s="46">
        <f>IF(OR(C306="",D306="",E306=""),"",IFERROR(IF(OR(D306="Receipt",D306="Return to Stock",D306="Adjustment Increase"),E306,-E306),""))</f>
        <v/>
      </c>
      <c r="M306" s="47">
        <f>IF(L306="","",IFERROR(L306*G306,0))</f>
        <v/>
      </c>
      <c r="N306" s="19">
        <f>IF(COUNTA(A306:F306)+COUNTA(H306:K306)=0,"",IF(A306="","Missing Date",IF(B306="","Missing Transaction ID",IF(COUNTIF($B$6:$B$505,B306)&gt;1,"Duplicate Transaction ID",IF(C306="","Missing Part ID",IF(COUNTIF('Parts Inventory'!$A$6:$A$505,C306)=0,"Unknown Part ID",IF(COUNTIF('Settings'!$I$4:$I$8,D306)=0,"Invalid Transaction Type",IF(E306="","Missing Quantity",IF(E306&lt;=0,"Quantity Must Be Positive",IF(G306="","Missing Unit Cost","OK"))))))))))</f>
        <v/>
      </c>
    </row>
    <row r="307">
      <c r="A307" s="49" t="n"/>
      <c r="B307" s="23" t="n"/>
      <c r="C307" s="23" t="n"/>
      <c r="D307" s="23" t="n"/>
      <c r="E307" s="45" t="n"/>
      <c r="F307" s="44" t="n"/>
      <c r="G307" s="47">
        <f>IF(C307="","",IFERROR(IF(F307&lt;&gt;"",F307,VLOOKUP(C307,'Parts Inventory'!$A$6:$L$505,12,FALSE)),""))</f>
        <v/>
      </c>
      <c r="H307" s="23" t="n"/>
      <c r="I307" s="50" t="n"/>
      <c r="J307" s="23" t="n"/>
      <c r="K307" s="23" t="n"/>
      <c r="L307" s="46">
        <f>IF(OR(C307="",D307="",E307=""),"",IFERROR(IF(OR(D307="Receipt",D307="Return to Stock",D307="Adjustment Increase"),E307,-E307),""))</f>
        <v/>
      </c>
      <c r="M307" s="47">
        <f>IF(L307="","",IFERROR(L307*G307,0))</f>
        <v/>
      </c>
      <c r="N307" s="19">
        <f>IF(COUNTA(A307:F307)+COUNTA(H307:K307)=0,"",IF(A307="","Missing Date",IF(B307="","Missing Transaction ID",IF(COUNTIF($B$6:$B$505,B307)&gt;1,"Duplicate Transaction ID",IF(C307="","Missing Part ID",IF(COUNTIF('Parts Inventory'!$A$6:$A$505,C307)=0,"Unknown Part ID",IF(COUNTIF('Settings'!$I$4:$I$8,D307)=0,"Invalid Transaction Type",IF(E307="","Missing Quantity",IF(E307&lt;=0,"Quantity Must Be Positive",IF(G307="","Missing Unit Cost","OK"))))))))))</f>
        <v/>
      </c>
    </row>
    <row r="308">
      <c r="A308" s="49" t="n"/>
      <c r="B308" s="23" t="n"/>
      <c r="C308" s="23" t="n"/>
      <c r="D308" s="23" t="n"/>
      <c r="E308" s="45" t="n"/>
      <c r="F308" s="44" t="n"/>
      <c r="G308" s="47">
        <f>IF(C308="","",IFERROR(IF(F308&lt;&gt;"",F308,VLOOKUP(C308,'Parts Inventory'!$A$6:$L$505,12,FALSE)),""))</f>
        <v/>
      </c>
      <c r="H308" s="23" t="n"/>
      <c r="I308" s="50" t="n"/>
      <c r="J308" s="23" t="n"/>
      <c r="K308" s="23" t="n"/>
      <c r="L308" s="46">
        <f>IF(OR(C308="",D308="",E308=""),"",IFERROR(IF(OR(D308="Receipt",D308="Return to Stock",D308="Adjustment Increase"),E308,-E308),""))</f>
        <v/>
      </c>
      <c r="M308" s="47">
        <f>IF(L308="","",IFERROR(L308*G308,0))</f>
        <v/>
      </c>
      <c r="N308" s="19">
        <f>IF(COUNTA(A308:F308)+COUNTA(H308:K308)=0,"",IF(A308="","Missing Date",IF(B308="","Missing Transaction ID",IF(COUNTIF($B$6:$B$505,B308)&gt;1,"Duplicate Transaction ID",IF(C308="","Missing Part ID",IF(COUNTIF('Parts Inventory'!$A$6:$A$505,C308)=0,"Unknown Part ID",IF(COUNTIF('Settings'!$I$4:$I$8,D308)=0,"Invalid Transaction Type",IF(E308="","Missing Quantity",IF(E308&lt;=0,"Quantity Must Be Positive",IF(G308="","Missing Unit Cost","OK"))))))))))</f>
        <v/>
      </c>
    </row>
    <row r="309">
      <c r="A309" s="49" t="n"/>
      <c r="B309" s="23" t="n"/>
      <c r="C309" s="23" t="n"/>
      <c r="D309" s="23" t="n"/>
      <c r="E309" s="45" t="n"/>
      <c r="F309" s="44" t="n"/>
      <c r="G309" s="47">
        <f>IF(C309="","",IFERROR(IF(F309&lt;&gt;"",F309,VLOOKUP(C309,'Parts Inventory'!$A$6:$L$505,12,FALSE)),""))</f>
        <v/>
      </c>
      <c r="H309" s="23" t="n"/>
      <c r="I309" s="50" t="n"/>
      <c r="J309" s="23" t="n"/>
      <c r="K309" s="23" t="n"/>
      <c r="L309" s="46">
        <f>IF(OR(C309="",D309="",E309=""),"",IFERROR(IF(OR(D309="Receipt",D309="Return to Stock",D309="Adjustment Increase"),E309,-E309),""))</f>
        <v/>
      </c>
      <c r="M309" s="47">
        <f>IF(L309="","",IFERROR(L309*G309,0))</f>
        <v/>
      </c>
      <c r="N309" s="19">
        <f>IF(COUNTA(A309:F309)+COUNTA(H309:K309)=0,"",IF(A309="","Missing Date",IF(B309="","Missing Transaction ID",IF(COUNTIF($B$6:$B$505,B309)&gt;1,"Duplicate Transaction ID",IF(C309="","Missing Part ID",IF(COUNTIF('Parts Inventory'!$A$6:$A$505,C309)=0,"Unknown Part ID",IF(COUNTIF('Settings'!$I$4:$I$8,D309)=0,"Invalid Transaction Type",IF(E309="","Missing Quantity",IF(E309&lt;=0,"Quantity Must Be Positive",IF(G309="","Missing Unit Cost","OK"))))))))))</f>
        <v/>
      </c>
    </row>
    <row r="310">
      <c r="A310" s="49" t="n"/>
      <c r="B310" s="23" t="n"/>
      <c r="C310" s="23" t="n"/>
      <c r="D310" s="23" t="n"/>
      <c r="E310" s="45" t="n"/>
      <c r="F310" s="44" t="n"/>
      <c r="G310" s="47">
        <f>IF(C310="","",IFERROR(IF(F310&lt;&gt;"",F310,VLOOKUP(C310,'Parts Inventory'!$A$6:$L$505,12,FALSE)),""))</f>
        <v/>
      </c>
      <c r="H310" s="23" t="n"/>
      <c r="I310" s="50" t="n"/>
      <c r="J310" s="23" t="n"/>
      <c r="K310" s="23" t="n"/>
      <c r="L310" s="46">
        <f>IF(OR(C310="",D310="",E310=""),"",IFERROR(IF(OR(D310="Receipt",D310="Return to Stock",D310="Adjustment Increase"),E310,-E310),""))</f>
        <v/>
      </c>
      <c r="M310" s="47">
        <f>IF(L310="","",IFERROR(L310*G310,0))</f>
        <v/>
      </c>
      <c r="N310" s="19">
        <f>IF(COUNTA(A310:F310)+COUNTA(H310:K310)=0,"",IF(A310="","Missing Date",IF(B310="","Missing Transaction ID",IF(COUNTIF($B$6:$B$505,B310)&gt;1,"Duplicate Transaction ID",IF(C310="","Missing Part ID",IF(COUNTIF('Parts Inventory'!$A$6:$A$505,C310)=0,"Unknown Part ID",IF(COUNTIF('Settings'!$I$4:$I$8,D310)=0,"Invalid Transaction Type",IF(E310="","Missing Quantity",IF(E310&lt;=0,"Quantity Must Be Positive",IF(G310="","Missing Unit Cost","OK"))))))))))</f>
        <v/>
      </c>
    </row>
    <row r="311">
      <c r="A311" s="49" t="n"/>
      <c r="B311" s="23" t="n"/>
      <c r="C311" s="23" t="n"/>
      <c r="D311" s="23" t="n"/>
      <c r="E311" s="45" t="n"/>
      <c r="F311" s="44" t="n"/>
      <c r="G311" s="47">
        <f>IF(C311="","",IFERROR(IF(F311&lt;&gt;"",F311,VLOOKUP(C311,'Parts Inventory'!$A$6:$L$505,12,FALSE)),""))</f>
        <v/>
      </c>
      <c r="H311" s="23" t="n"/>
      <c r="I311" s="50" t="n"/>
      <c r="J311" s="23" t="n"/>
      <c r="K311" s="23" t="n"/>
      <c r="L311" s="46">
        <f>IF(OR(C311="",D311="",E311=""),"",IFERROR(IF(OR(D311="Receipt",D311="Return to Stock",D311="Adjustment Increase"),E311,-E311),""))</f>
        <v/>
      </c>
      <c r="M311" s="47">
        <f>IF(L311="","",IFERROR(L311*G311,0))</f>
        <v/>
      </c>
      <c r="N311" s="19">
        <f>IF(COUNTA(A311:F311)+COUNTA(H311:K311)=0,"",IF(A311="","Missing Date",IF(B311="","Missing Transaction ID",IF(COUNTIF($B$6:$B$505,B311)&gt;1,"Duplicate Transaction ID",IF(C311="","Missing Part ID",IF(COUNTIF('Parts Inventory'!$A$6:$A$505,C311)=0,"Unknown Part ID",IF(COUNTIF('Settings'!$I$4:$I$8,D311)=0,"Invalid Transaction Type",IF(E311="","Missing Quantity",IF(E311&lt;=0,"Quantity Must Be Positive",IF(G311="","Missing Unit Cost","OK"))))))))))</f>
        <v/>
      </c>
    </row>
    <row r="312">
      <c r="A312" s="49" t="n"/>
      <c r="B312" s="23" t="n"/>
      <c r="C312" s="23" t="n"/>
      <c r="D312" s="23" t="n"/>
      <c r="E312" s="45" t="n"/>
      <c r="F312" s="44" t="n"/>
      <c r="G312" s="47">
        <f>IF(C312="","",IFERROR(IF(F312&lt;&gt;"",F312,VLOOKUP(C312,'Parts Inventory'!$A$6:$L$505,12,FALSE)),""))</f>
        <v/>
      </c>
      <c r="H312" s="23" t="n"/>
      <c r="I312" s="50" t="n"/>
      <c r="J312" s="23" t="n"/>
      <c r="K312" s="23" t="n"/>
      <c r="L312" s="46">
        <f>IF(OR(C312="",D312="",E312=""),"",IFERROR(IF(OR(D312="Receipt",D312="Return to Stock",D312="Adjustment Increase"),E312,-E312),""))</f>
        <v/>
      </c>
      <c r="M312" s="47">
        <f>IF(L312="","",IFERROR(L312*G312,0))</f>
        <v/>
      </c>
      <c r="N312" s="19">
        <f>IF(COUNTA(A312:F312)+COUNTA(H312:K312)=0,"",IF(A312="","Missing Date",IF(B312="","Missing Transaction ID",IF(COUNTIF($B$6:$B$505,B312)&gt;1,"Duplicate Transaction ID",IF(C312="","Missing Part ID",IF(COUNTIF('Parts Inventory'!$A$6:$A$505,C312)=0,"Unknown Part ID",IF(COUNTIF('Settings'!$I$4:$I$8,D312)=0,"Invalid Transaction Type",IF(E312="","Missing Quantity",IF(E312&lt;=0,"Quantity Must Be Positive",IF(G312="","Missing Unit Cost","OK"))))))))))</f>
        <v/>
      </c>
    </row>
    <row r="313">
      <c r="A313" s="49" t="n"/>
      <c r="B313" s="23" t="n"/>
      <c r="C313" s="23" t="n"/>
      <c r="D313" s="23" t="n"/>
      <c r="E313" s="45" t="n"/>
      <c r="F313" s="44" t="n"/>
      <c r="G313" s="47">
        <f>IF(C313="","",IFERROR(IF(F313&lt;&gt;"",F313,VLOOKUP(C313,'Parts Inventory'!$A$6:$L$505,12,FALSE)),""))</f>
        <v/>
      </c>
      <c r="H313" s="23" t="n"/>
      <c r="I313" s="50" t="n"/>
      <c r="J313" s="23" t="n"/>
      <c r="K313" s="23" t="n"/>
      <c r="L313" s="46">
        <f>IF(OR(C313="",D313="",E313=""),"",IFERROR(IF(OR(D313="Receipt",D313="Return to Stock",D313="Adjustment Increase"),E313,-E313),""))</f>
        <v/>
      </c>
      <c r="M313" s="47">
        <f>IF(L313="","",IFERROR(L313*G313,0))</f>
        <v/>
      </c>
      <c r="N313" s="19">
        <f>IF(COUNTA(A313:F313)+COUNTA(H313:K313)=0,"",IF(A313="","Missing Date",IF(B313="","Missing Transaction ID",IF(COUNTIF($B$6:$B$505,B313)&gt;1,"Duplicate Transaction ID",IF(C313="","Missing Part ID",IF(COUNTIF('Parts Inventory'!$A$6:$A$505,C313)=0,"Unknown Part ID",IF(COUNTIF('Settings'!$I$4:$I$8,D313)=0,"Invalid Transaction Type",IF(E313="","Missing Quantity",IF(E313&lt;=0,"Quantity Must Be Positive",IF(G313="","Missing Unit Cost","OK"))))))))))</f>
        <v/>
      </c>
    </row>
    <row r="314">
      <c r="A314" s="49" t="n"/>
      <c r="B314" s="23" t="n"/>
      <c r="C314" s="23" t="n"/>
      <c r="D314" s="23" t="n"/>
      <c r="E314" s="45" t="n"/>
      <c r="F314" s="44" t="n"/>
      <c r="G314" s="47">
        <f>IF(C314="","",IFERROR(IF(F314&lt;&gt;"",F314,VLOOKUP(C314,'Parts Inventory'!$A$6:$L$505,12,FALSE)),""))</f>
        <v/>
      </c>
      <c r="H314" s="23" t="n"/>
      <c r="I314" s="50" t="n"/>
      <c r="J314" s="23" t="n"/>
      <c r="K314" s="23" t="n"/>
      <c r="L314" s="46">
        <f>IF(OR(C314="",D314="",E314=""),"",IFERROR(IF(OR(D314="Receipt",D314="Return to Stock",D314="Adjustment Increase"),E314,-E314),""))</f>
        <v/>
      </c>
      <c r="M314" s="47">
        <f>IF(L314="","",IFERROR(L314*G314,0))</f>
        <v/>
      </c>
      <c r="N314" s="19">
        <f>IF(COUNTA(A314:F314)+COUNTA(H314:K314)=0,"",IF(A314="","Missing Date",IF(B314="","Missing Transaction ID",IF(COUNTIF($B$6:$B$505,B314)&gt;1,"Duplicate Transaction ID",IF(C314="","Missing Part ID",IF(COUNTIF('Parts Inventory'!$A$6:$A$505,C314)=0,"Unknown Part ID",IF(COUNTIF('Settings'!$I$4:$I$8,D314)=0,"Invalid Transaction Type",IF(E314="","Missing Quantity",IF(E314&lt;=0,"Quantity Must Be Positive",IF(G314="","Missing Unit Cost","OK"))))))))))</f>
        <v/>
      </c>
    </row>
    <row r="315">
      <c r="A315" s="49" t="n"/>
      <c r="B315" s="23" t="n"/>
      <c r="C315" s="23" t="n"/>
      <c r="D315" s="23" t="n"/>
      <c r="E315" s="45" t="n"/>
      <c r="F315" s="44" t="n"/>
      <c r="G315" s="47">
        <f>IF(C315="","",IFERROR(IF(F315&lt;&gt;"",F315,VLOOKUP(C315,'Parts Inventory'!$A$6:$L$505,12,FALSE)),""))</f>
        <v/>
      </c>
      <c r="H315" s="23" t="n"/>
      <c r="I315" s="50" t="n"/>
      <c r="J315" s="23" t="n"/>
      <c r="K315" s="23" t="n"/>
      <c r="L315" s="46">
        <f>IF(OR(C315="",D315="",E315=""),"",IFERROR(IF(OR(D315="Receipt",D315="Return to Stock",D315="Adjustment Increase"),E315,-E315),""))</f>
        <v/>
      </c>
      <c r="M315" s="47">
        <f>IF(L315="","",IFERROR(L315*G315,0))</f>
        <v/>
      </c>
      <c r="N315" s="19">
        <f>IF(COUNTA(A315:F315)+COUNTA(H315:K315)=0,"",IF(A315="","Missing Date",IF(B315="","Missing Transaction ID",IF(COUNTIF($B$6:$B$505,B315)&gt;1,"Duplicate Transaction ID",IF(C315="","Missing Part ID",IF(COUNTIF('Parts Inventory'!$A$6:$A$505,C315)=0,"Unknown Part ID",IF(COUNTIF('Settings'!$I$4:$I$8,D315)=0,"Invalid Transaction Type",IF(E315="","Missing Quantity",IF(E315&lt;=0,"Quantity Must Be Positive",IF(G315="","Missing Unit Cost","OK"))))))))))</f>
        <v/>
      </c>
    </row>
    <row r="316">
      <c r="A316" s="49" t="n"/>
      <c r="B316" s="23" t="n"/>
      <c r="C316" s="23" t="n"/>
      <c r="D316" s="23" t="n"/>
      <c r="E316" s="45" t="n"/>
      <c r="F316" s="44" t="n"/>
      <c r="G316" s="47">
        <f>IF(C316="","",IFERROR(IF(F316&lt;&gt;"",F316,VLOOKUP(C316,'Parts Inventory'!$A$6:$L$505,12,FALSE)),""))</f>
        <v/>
      </c>
      <c r="H316" s="23" t="n"/>
      <c r="I316" s="50" t="n"/>
      <c r="J316" s="23" t="n"/>
      <c r="K316" s="23" t="n"/>
      <c r="L316" s="46">
        <f>IF(OR(C316="",D316="",E316=""),"",IFERROR(IF(OR(D316="Receipt",D316="Return to Stock",D316="Adjustment Increase"),E316,-E316),""))</f>
        <v/>
      </c>
      <c r="M316" s="47">
        <f>IF(L316="","",IFERROR(L316*G316,0))</f>
        <v/>
      </c>
      <c r="N316" s="19">
        <f>IF(COUNTA(A316:F316)+COUNTA(H316:K316)=0,"",IF(A316="","Missing Date",IF(B316="","Missing Transaction ID",IF(COUNTIF($B$6:$B$505,B316)&gt;1,"Duplicate Transaction ID",IF(C316="","Missing Part ID",IF(COUNTIF('Parts Inventory'!$A$6:$A$505,C316)=0,"Unknown Part ID",IF(COUNTIF('Settings'!$I$4:$I$8,D316)=0,"Invalid Transaction Type",IF(E316="","Missing Quantity",IF(E316&lt;=0,"Quantity Must Be Positive",IF(G316="","Missing Unit Cost","OK"))))))))))</f>
        <v/>
      </c>
    </row>
    <row r="317">
      <c r="A317" s="49" t="n"/>
      <c r="B317" s="23" t="n"/>
      <c r="C317" s="23" t="n"/>
      <c r="D317" s="23" t="n"/>
      <c r="E317" s="45" t="n"/>
      <c r="F317" s="44" t="n"/>
      <c r="G317" s="47">
        <f>IF(C317="","",IFERROR(IF(F317&lt;&gt;"",F317,VLOOKUP(C317,'Parts Inventory'!$A$6:$L$505,12,FALSE)),""))</f>
        <v/>
      </c>
      <c r="H317" s="23" t="n"/>
      <c r="I317" s="50" t="n"/>
      <c r="J317" s="23" t="n"/>
      <c r="K317" s="23" t="n"/>
      <c r="L317" s="46">
        <f>IF(OR(C317="",D317="",E317=""),"",IFERROR(IF(OR(D317="Receipt",D317="Return to Stock",D317="Adjustment Increase"),E317,-E317),""))</f>
        <v/>
      </c>
      <c r="M317" s="47">
        <f>IF(L317="","",IFERROR(L317*G317,0))</f>
        <v/>
      </c>
      <c r="N317" s="19">
        <f>IF(COUNTA(A317:F317)+COUNTA(H317:K317)=0,"",IF(A317="","Missing Date",IF(B317="","Missing Transaction ID",IF(COUNTIF($B$6:$B$505,B317)&gt;1,"Duplicate Transaction ID",IF(C317="","Missing Part ID",IF(COUNTIF('Parts Inventory'!$A$6:$A$505,C317)=0,"Unknown Part ID",IF(COUNTIF('Settings'!$I$4:$I$8,D317)=0,"Invalid Transaction Type",IF(E317="","Missing Quantity",IF(E317&lt;=0,"Quantity Must Be Positive",IF(G317="","Missing Unit Cost","OK"))))))))))</f>
        <v/>
      </c>
    </row>
    <row r="318">
      <c r="A318" s="49" t="n"/>
      <c r="B318" s="23" t="n"/>
      <c r="C318" s="23" t="n"/>
      <c r="D318" s="23" t="n"/>
      <c r="E318" s="45" t="n"/>
      <c r="F318" s="44" t="n"/>
      <c r="G318" s="47">
        <f>IF(C318="","",IFERROR(IF(F318&lt;&gt;"",F318,VLOOKUP(C318,'Parts Inventory'!$A$6:$L$505,12,FALSE)),""))</f>
        <v/>
      </c>
      <c r="H318" s="23" t="n"/>
      <c r="I318" s="50" t="n"/>
      <c r="J318" s="23" t="n"/>
      <c r="K318" s="23" t="n"/>
      <c r="L318" s="46">
        <f>IF(OR(C318="",D318="",E318=""),"",IFERROR(IF(OR(D318="Receipt",D318="Return to Stock",D318="Adjustment Increase"),E318,-E318),""))</f>
        <v/>
      </c>
      <c r="M318" s="47">
        <f>IF(L318="","",IFERROR(L318*G318,0))</f>
        <v/>
      </c>
      <c r="N318" s="19">
        <f>IF(COUNTA(A318:F318)+COUNTA(H318:K318)=0,"",IF(A318="","Missing Date",IF(B318="","Missing Transaction ID",IF(COUNTIF($B$6:$B$505,B318)&gt;1,"Duplicate Transaction ID",IF(C318="","Missing Part ID",IF(COUNTIF('Parts Inventory'!$A$6:$A$505,C318)=0,"Unknown Part ID",IF(COUNTIF('Settings'!$I$4:$I$8,D318)=0,"Invalid Transaction Type",IF(E318="","Missing Quantity",IF(E318&lt;=0,"Quantity Must Be Positive",IF(G318="","Missing Unit Cost","OK"))))))))))</f>
        <v/>
      </c>
    </row>
    <row r="319">
      <c r="A319" s="49" t="n"/>
      <c r="B319" s="23" t="n"/>
      <c r="C319" s="23" t="n"/>
      <c r="D319" s="23" t="n"/>
      <c r="E319" s="45" t="n"/>
      <c r="F319" s="44" t="n"/>
      <c r="G319" s="47">
        <f>IF(C319="","",IFERROR(IF(F319&lt;&gt;"",F319,VLOOKUP(C319,'Parts Inventory'!$A$6:$L$505,12,FALSE)),""))</f>
        <v/>
      </c>
      <c r="H319" s="23" t="n"/>
      <c r="I319" s="50" t="n"/>
      <c r="J319" s="23" t="n"/>
      <c r="K319" s="23" t="n"/>
      <c r="L319" s="46">
        <f>IF(OR(C319="",D319="",E319=""),"",IFERROR(IF(OR(D319="Receipt",D319="Return to Stock",D319="Adjustment Increase"),E319,-E319),""))</f>
        <v/>
      </c>
      <c r="M319" s="47">
        <f>IF(L319="","",IFERROR(L319*G319,0))</f>
        <v/>
      </c>
      <c r="N319" s="19">
        <f>IF(COUNTA(A319:F319)+COUNTA(H319:K319)=0,"",IF(A319="","Missing Date",IF(B319="","Missing Transaction ID",IF(COUNTIF($B$6:$B$505,B319)&gt;1,"Duplicate Transaction ID",IF(C319="","Missing Part ID",IF(COUNTIF('Parts Inventory'!$A$6:$A$505,C319)=0,"Unknown Part ID",IF(COUNTIF('Settings'!$I$4:$I$8,D319)=0,"Invalid Transaction Type",IF(E319="","Missing Quantity",IF(E319&lt;=0,"Quantity Must Be Positive",IF(G319="","Missing Unit Cost","OK"))))))))))</f>
        <v/>
      </c>
    </row>
    <row r="320">
      <c r="A320" s="49" t="n"/>
      <c r="B320" s="23" t="n"/>
      <c r="C320" s="23" t="n"/>
      <c r="D320" s="23" t="n"/>
      <c r="E320" s="45" t="n"/>
      <c r="F320" s="44" t="n"/>
      <c r="G320" s="47">
        <f>IF(C320="","",IFERROR(IF(F320&lt;&gt;"",F320,VLOOKUP(C320,'Parts Inventory'!$A$6:$L$505,12,FALSE)),""))</f>
        <v/>
      </c>
      <c r="H320" s="23" t="n"/>
      <c r="I320" s="50" t="n"/>
      <c r="J320" s="23" t="n"/>
      <c r="K320" s="23" t="n"/>
      <c r="L320" s="46">
        <f>IF(OR(C320="",D320="",E320=""),"",IFERROR(IF(OR(D320="Receipt",D320="Return to Stock",D320="Adjustment Increase"),E320,-E320),""))</f>
        <v/>
      </c>
      <c r="M320" s="47">
        <f>IF(L320="","",IFERROR(L320*G320,0))</f>
        <v/>
      </c>
      <c r="N320" s="19">
        <f>IF(COUNTA(A320:F320)+COUNTA(H320:K320)=0,"",IF(A320="","Missing Date",IF(B320="","Missing Transaction ID",IF(COUNTIF($B$6:$B$505,B320)&gt;1,"Duplicate Transaction ID",IF(C320="","Missing Part ID",IF(COUNTIF('Parts Inventory'!$A$6:$A$505,C320)=0,"Unknown Part ID",IF(COUNTIF('Settings'!$I$4:$I$8,D320)=0,"Invalid Transaction Type",IF(E320="","Missing Quantity",IF(E320&lt;=0,"Quantity Must Be Positive",IF(G320="","Missing Unit Cost","OK"))))))))))</f>
        <v/>
      </c>
    </row>
    <row r="321">
      <c r="A321" s="49" t="n"/>
      <c r="B321" s="23" t="n"/>
      <c r="C321" s="23" t="n"/>
      <c r="D321" s="23" t="n"/>
      <c r="E321" s="45" t="n"/>
      <c r="F321" s="44" t="n"/>
      <c r="G321" s="47">
        <f>IF(C321="","",IFERROR(IF(F321&lt;&gt;"",F321,VLOOKUP(C321,'Parts Inventory'!$A$6:$L$505,12,FALSE)),""))</f>
        <v/>
      </c>
      <c r="H321" s="23" t="n"/>
      <c r="I321" s="50" t="n"/>
      <c r="J321" s="23" t="n"/>
      <c r="K321" s="23" t="n"/>
      <c r="L321" s="46">
        <f>IF(OR(C321="",D321="",E321=""),"",IFERROR(IF(OR(D321="Receipt",D321="Return to Stock",D321="Adjustment Increase"),E321,-E321),""))</f>
        <v/>
      </c>
      <c r="M321" s="47">
        <f>IF(L321="","",IFERROR(L321*G321,0))</f>
        <v/>
      </c>
      <c r="N321" s="19">
        <f>IF(COUNTA(A321:F321)+COUNTA(H321:K321)=0,"",IF(A321="","Missing Date",IF(B321="","Missing Transaction ID",IF(COUNTIF($B$6:$B$505,B321)&gt;1,"Duplicate Transaction ID",IF(C321="","Missing Part ID",IF(COUNTIF('Parts Inventory'!$A$6:$A$505,C321)=0,"Unknown Part ID",IF(COUNTIF('Settings'!$I$4:$I$8,D321)=0,"Invalid Transaction Type",IF(E321="","Missing Quantity",IF(E321&lt;=0,"Quantity Must Be Positive",IF(G321="","Missing Unit Cost","OK"))))))))))</f>
        <v/>
      </c>
    </row>
    <row r="322">
      <c r="A322" s="49" t="n"/>
      <c r="B322" s="23" t="n"/>
      <c r="C322" s="23" t="n"/>
      <c r="D322" s="23" t="n"/>
      <c r="E322" s="45" t="n"/>
      <c r="F322" s="44" t="n"/>
      <c r="G322" s="47">
        <f>IF(C322="","",IFERROR(IF(F322&lt;&gt;"",F322,VLOOKUP(C322,'Parts Inventory'!$A$6:$L$505,12,FALSE)),""))</f>
        <v/>
      </c>
      <c r="H322" s="23" t="n"/>
      <c r="I322" s="50" t="n"/>
      <c r="J322" s="23" t="n"/>
      <c r="K322" s="23" t="n"/>
      <c r="L322" s="46">
        <f>IF(OR(C322="",D322="",E322=""),"",IFERROR(IF(OR(D322="Receipt",D322="Return to Stock",D322="Adjustment Increase"),E322,-E322),""))</f>
        <v/>
      </c>
      <c r="M322" s="47">
        <f>IF(L322="","",IFERROR(L322*G322,0))</f>
        <v/>
      </c>
      <c r="N322" s="19">
        <f>IF(COUNTA(A322:F322)+COUNTA(H322:K322)=0,"",IF(A322="","Missing Date",IF(B322="","Missing Transaction ID",IF(COUNTIF($B$6:$B$505,B322)&gt;1,"Duplicate Transaction ID",IF(C322="","Missing Part ID",IF(COUNTIF('Parts Inventory'!$A$6:$A$505,C322)=0,"Unknown Part ID",IF(COUNTIF('Settings'!$I$4:$I$8,D322)=0,"Invalid Transaction Type",IF(E322="","Missing Quantity",IF(E322&lt;=0,"Quantity Must Be Positive",IF(G322="","Missing Unit Cost","OK"))))))))))</f>
        <v/>
      </c>
    </row>
    <row r="323">
      <c r="A323" s="49" t="n"/>
      <c r="B323" s="23" t="n"/>
      <c r="C323" s="23" t="n"/>
      <c r="D323" s="23" t="n"/>
      <c r="E323" s="45" t="n"/>
      <c r="F323" s="44" t="n"/>
      <c r="G323" s="47">
        <f>IF(C323="","",IFERROR(IF(F323&lt;&gt;"",F323,VLOOKUP(C323,'Parts Inventory'!$A$6:$L$505,12,FALSE)),""))</f>
        <v/>
      </c>
      <c r="H323" s="23" t="n"/>
      <c r="I323" s="50" t="n"/>
      <c r="J323" s="23" t="n"/>
      <c r="K323" s="23" t="n"/>
      <c r="L323" s="46">
        <f>IF(OR(C323="",D323="",E323=""),"",IFERROR(IF(OR(D323="Receipt",D323="Return to Stock",D323="Adjustment Increase"),E323,-E323),""))</f>
        <v/>
      </c>
      <c r="M323" s="47">
        <f>IF(L323="","",IFERROR(L323*G323,0))</f>
        <v/>
      </c>
      <c r="N323" s="19">
        <f>IF(COUNTA(A323:F323)+COUNTA(H323:K323)=0,"",IF(A323="","Missing Date",IF(B323="","Missing Transaction ID",IF(COUNTIF($B$6:$B$505,B323)&gt;1,"Duplicate Transaction ID",IF(C323="","Missing Part ID",IF(COUNTIF('Parts Inventory'!$A$6:$A$505,C323)=0,"Unknown Part ID",IF(COUNTIF('Settings'!$I$4:$I$8,D323)=0,"Invalid Transaction Type",IF(E323="","Missing Quantity",IF(E323&lt;=0,"Quantity Must Be Positive",IF(G323="","Missing Unit Cost","OK"))))))))))</f>
        <v/>
      </c>
    </row>
    <row r="324">
      <c r="A324" s="49" t="n"/>
      <c r="B324" s="23" t="n"/>
      <c r="C324" s="23" t="n"/>
      <c r="D324" s="23" t="n"/>
      <c r="E324" s="45" t="n"/>
      <c r="F324" s="44" t="n"/>
      <c r="G324" s="47">
        <f>IF(C324="","",IFERROR(IF(F324&lt;&gt;"",F324,VLOOKUP(C324,'Parts Inventory'!$A$6:$L$505,12,FALSE)),""))</f>
        <v/>
      </c>
      <c r="H324" s="23" t="n"/>
      <c r="I324" s="50" t="n"/>
      <c r="J324" s="23" t="n"/>
      <c r="K324" s="23" t="n"/>
      <c r="L324" s="46">
        <f>IF(OR(C324="",D324="",E324=""),"",IFERROR(IF(OR(D324="Receipt",D324="Return to Stock",D324="Adjustment Increase"),E324,-E324),""))</f>
        <v/>
      </c>
      <c r="M324" s="47">
        <f>IF(L324="","",IFERROR(L324*G324,0))</f>
        <v/>
      </c>
      <c r="N324" s="19">
        <f>IF(COUNTA(A324:F324)+COUNTA(H324:K324)=0,"",IF(A324="","Missing Date",IF(B324="","Missing Transaction ID",IF(COUNTIF($B$6:$B$505,B324)&gt;1,"Duplicate Transaction ID",IF(C324="","Missing Part ID",IF(COUNTIF('Parts Inventory'!$A$6:$A$505,C324)=0,"Unknown Part ID",IF(COUNTIF('Settings'!$I$4:$I$8,D324)=0,"Invalid Transaction Type",IF(E324="","Missing Quantity",IF(E324&lt;=0,"Quantity Must Be Positive",IF(G324="","Missing Unit Cost","OK"))))))))))</f>
        <v/>
      </c>
    </row>
    <row r="325">
      <c r="A325" s="49" t="n"/>
      <c r="B325" s="23" t="n"/>
      <c r="C325" s="23" t="n"/>
      <c r="D325" s="23" t="n"/>
      <c r="E325" s="45" t="n"/>
      <c r="F325" s="44" t="n"/>
      <c r="G325" s="47">
        <f>IF(C325="","",IFERROR(IF(F325&lt;&gt;"",F325,VLOOKUP(C325,'Parts Inventory'!$A$6:$L$505,12,FALSE)),""))</f>
        <v/>
      </c>
      <c r="H325" s="23" t="n"/>
      <c r="I325" s="50" t="n"/>
      <c r="J325" s="23" t="n"/>
      <c r="K325" s="23" t="n"/>
      <c r="L325" s="46">
        <f>IF(OR(C325="",D325="",E325=""),"",IFERROR(IF(OR(D325="Receipt",D325="Return to Stock",D325="Adjustment Increase"),E325,-E325),""))</f>
        <v/>
      </c>
      <c r="M325" s="47">
        <f>IF(L325="","",IFERROR(L325*G325,0))</f>
        <v/>
      </c>
      <c r="N325" s="19">
        <f>IF(COUNTA(A325:F325)+COUNTA(H325:K325)=0,"",IF(A325="","Missing Date",IF(B325="","Missing Transaction ID",IF(COUNTIF($B$6:$B$505,B325)&gt;1,"Duplicate Transaction ID",IF(C325="","Missing Part ID",IF(COUNTIF('Parts Inventory'!$A$6:$A$505,C325)=0,"Unknown Part ID",IF(COUNTIF('Settings'!$I$4:$I$8,D325)=0,"Invalid Transaction Type",IF(E325="","Missing Quantity",IF(E325&lt;=0,"Quantity Must Be Positive",IF(G325="","Missing Unit Cost","OK"))))))))))</f>
        <v/>
      </c>
    </row>
    <row r="326">
      <c r="A326" s="49" t="n"/>
      <c r="B326" s="23" t="n"/>
      <c r="C326" s="23" t="n"/>
      <c r="D326" s="23" t="n"/>
      <c r="E326" s="45" t="n"/>
      <c r="F326" s="44" t="n"/>
      <c r="G326" s="47">
        <f>IF(C326="","",IFERROR(IF(F326&lt;&gt;"",F326,VLOOKUP(C326,'Parts Inventory'!$A$6:$L$505,12,FALSE)),""))</f>
        <v/>
      </c>
      <c r="H326" s="23" t="n"/>
      <c r="I326" s="50" t="n"/>
      <c r="J326" s="23" t="n"/>
      <c r="K326" s="23" t="n"/>
      <c r="L326" s="46">
        <f>IF(OR(C326="",D326="",E326=""),"",IFERROR(IF(OR(D326="Receipt",D326="Return to Stock",D326="Adjustment Increase"),E326,-E326),""))</f>
        <v/>
      </c>
      <c r="M326" s="47">
        <f>IF(L326="","",IFERROR(L326*G326,0))</f>
        <v/>
      </c>
      <c r="N326" s="19">
        <f>IF(COUNTA(A326:F326)+COUNTA(H326:K326)=0,"",IF(A326="","Missing Date",IF(B326="","Missing Transaction ID",IF(COUNTIF($B$6:$B$505,B326)&gt;1,"Duplicate Transaction ID",IF(C326="","Missing Part ID",IF(COUNTIF('Parts Inventory'!$A$6:$A$505,C326)=0,"Unknown Part ID",IF(COUNTIF('Settings'!$I$4:$I$8,D326)=0,"Invalid Transaction Type",IF(E326="","Missing Quantity",IF(E326&lt;=0,"Quantity Must Be Positive",IF(G326="","Missing Unit Cost","OK"))))))))))</f>
        <v/>
      </c>
    </row>
    <row r="327">
      <c r="A327" s="49" t="n"/>
      <c r="B327" s="23" t="n"/>
      <c r="C327" s="23" t="n"/>
      <c r="D327" s="23" t="n"/>
      <c r="E327" s="45" t="n"/>
      <c r="F327" s="44" t="n"/>
      <c r="G327" s="47">
        <f>IF(C327="","",IFERROR(IF(F327&lt;&gt;"",F327,VLOOKUP(C327,'Parts Inventory'!$A$6:$L$505,12,FALSE)),""))</f>
        <v/>
      </c>
      <c r="H327" s="23" t="n"/>
      <c r="I327" s="50" t="n"/>
      <c r="J327" s="23" t="n"/>
      <c r="K327" s="23" t="n"/>
      <c r="L327" s="46">
        <f>IF(OR(C327="",D327="",E327=""),"",IFERROR(IF(OR(D327="Receipt",D327="Return to Stock",D327="Adjustment Increase"),E327,-E327),""))</f>
        <v/>
      </c>
      <c r="M327" s="47">
        <f>IF(L327="","",IFERROR(L327*G327,0))</f>
        <v/>
      </c>
      <c r="N327" s="19">
        <f>IF(COUNTA(A327:F327)+COUNTA(H327:K327)=0,"",IF(A327="","Missing Date",IF(B327="","Missing Transaction ID",IF(COUNTIF($B$6:$B$505,B327)&gt;1,"Duplicate Transaction ID",IF(C327="","Missing Part ID",IF(COUNTIF('Parts Inventory'!$A$6:$A$505,C327)=0,"Unknown Part ID",IF(COUNTIF('Settings'!$I$4:$I$8,D327)=0,"Invalid Transaction Type",IF(E327="","Missing Quantity",IF(E327&lt;=0,"Quantity Must Be Positive",IF(G327="","Missing Unit Cost","OK"))))))))))</f>
        <v/>
      </c>
    </row>
    <row r="328">
      <c r="A328" s="49" t="n"/>
      <c r="B328" s="23" t="n"/>
      <c r="C328" s="23" t="n"/>
      <c r="D328" s="23" t="n"/>
      <c r="E328" s="45" t="n"/>
      <c r="F328" s="44" t="n"/>
      <c r="G328" s="47">
        <f>IF(C328="","",IFERROR(IF(F328&lt;&gt;"",F328,VLOOKUP(C328,'Parts Inventory'!$A$6:$L$505,12,FALSE)),""))</f>
        <v/>
      </c>
      <c r="H328" s="23" t="n"/>
      <c r="I328" s="50" t="n"/>
      <c r="J328" s="23" t="n"/>
      <c r="K328" s="23" t="n"/>
      <c r="L328" s="46">
        <f>IF(OR(C328="",D328="",E328=""),"",IFERROR(IF(OR(D328="Receipt",D328="Return to Stock",D328="Adjustment Increase"),E328,-E328),""))</f>
        <v/>
      </c>
      <c r="M328" s="47">
        <f>IF(L328="","",IFERROR(L328*G328,0))</f>
        <v/>
      </c>
      <c r="N328" s="19">
        <f>IF(COUNTA(A328:F328)+COUNTA(H328:K328)=0,"",IF(A328="","Missing Date",IF(B328="","Missing Transaction ID",IF(COUNTIF($B$6:$B$505,B328)&gt;1,"Duplicate Transaction ID",IF(C328="","Missing Part ID",IF(COUNTIF('Parts Inventory'!$A$6:$A$505,C328)=0,"Unknown Part ID",IF(COUNTIF('Settings'!$I$4:$I$8,D328)=0,"Invalid Transaction Type",IF(E328="","Missing Quantity",IF(E328&lt;=0,"Quantity Must Be Positive",IF(G328="","Missing Unit Cost","OK"))))))))))</f>
        <v/>
      </c>
    </row>
    <row r="329">
      <c r="A329" s="49" t="n"/>
      <c r="B329" s="23" t="n"/>
      <c r="C329" s="23" t="n"/>
      <c r="D329" s="23" t="n"/>
      <c r="E329" s="45" t="n"/>
      <c r="F329" s="44" t="n"/>
      <c r="G329" s="47">
        <f>IF(C329="","",IFERROR(IF(F329&lt;&gt;"",F329,VLOOKUP(C329,'Parts Inventory'!$A$6:$L$505,12,FALSE)),""))</f>
        <v/>
      </c>
      <c r="H329" s="23" t="n"/>
      <c r="I329" s="50" t="n"/>
      <c r="J329" s="23" t="n"/>
      <c r="K329" s="23" t="n"/>
      <c r="L329" s="46">
        <f>IF(OR(C329="",D329="",E329=""),"",IFERROR(IF(OR(D329="Receipt",D329="Return to Stock",D329="Adjustment Increase"),E329,-E329),""))</f>
        <v/>
      </c>
      <c r="M329" s="47">
        <f>IF(L329="","",IFERROR(L329*G329,0))</f>
        <v/>
      </c>
      <c r="N329" s="19">
        <f>IF(COUNTA(A329:F329)+COUNTA(H329:K329)=0,"",IF(A329="","Missing Date",IF(B329="","Missing Transaction ID",IF(COUNTIF($B$6:$B$505,B329)&gt;1,"Duplicate Transaction ID",IF(C329="","Missing Part ID",IF(COUNTIF('Parts Inventory'!$A$6:$A$505,C329)=0,"Unknown Part ID",IF(COUNTIF('Settings'!$I$4:$I$8,D329)=0,"Invalid Transaction Type",IF(E329="","Missing Quantity",IF(E329&lt;=0,"Quantity Must Be Positive",IF(G329="","Missing Unit Cost","OK"))))))))))</f>
        <v/>
      </c>
    </row>
    <row r="330">
      <c r="A330" s="49" t="n"/>
      <c r="B330" s="23" t="n"/>
      <c r="C330" s="23" t="n"/>
      <c r="D330" s="23" t="n"/>
      <c r="E330" s="45" t="n"/>
      <c r="F330" s="44" t="n"/>
      <c r="G330" s="47">
        <f>IF(C330="","",IFERROR(IF(F330&lt;&gt;"",F330,VLOOKUP(C330,'Parts Inventory'!$A$6:$L$505,12,FALSE)),""))</f>
        <v/>
      </c>
      <c r="H330" s="23" t="n"/>
      <c r="I330" s="50" t="n"/>
      <c r="J330" s="23" t="n"/>
      <c r="K330" s="23" t="n"/>
      <c r="L330" s="46">
        <f>IF(OR(C330="",D330="",E330=""),"",IFERROR(IF(OR(D330="Receipt",D330="Return to Stock",D330="Adjustment Increase"),E330,-E330),""))</f>
        <v/>
      </c>
      <c r="M330" s="47">
        <f>IF(L330="","",IFERROR(L330*G330,0))</f>
        <v/>
      </c>
      <c r="N330" s="19">
        <f>IF(COUNTA(A330:F330)+COUNTA(H330:K330)=0,"",IF(A330="","Missing Date",IF(B330="","Missing Transaction ID",IF(COUNTIF($B$6:$B$505,B330)&gt;1,"Duplicate Transaction ID",IF(C330="","Missing Part ID",IF(COUNTIF('Parts Inventory'!$A$6:$A$505,C330)=0,"Unknown Part ID",IF(COUNTIF('Settings'!$I$4:$I$8,D330)=0,"Invalid Transaction Type",IF(E330="","Missing Quantity",IF(E330&lt;=0,"Quantity Must Be Positive",IF(G330="","Missing Unit Cost","OK"))))))))))</f>
        <v/>
      </c>
    </row>
    <row r="331">
      <c r="A331" s="49" t="n"/>
      <c r="B331" s="23" t="n"/>
      <c r="C331" s="23" t="n"/>
      <c r="D331" s="23" t="n"/>
      <c r="E331" s="45" t="n"/>
      <c r="F331" s="44" t="n"/>
      <c r="G331" s="47">
        <f>IF(C331="","",IFERROR(IF(F331&lt;&gt;"",F331,VLOOKUP(C331,'Parts Inventory'!$A$6:$L$505,12,FALSE)),""))</f>
        <v/>
      </c>
      <c r="H331" s="23" t="n"/>
      <c r="I331" s="50" t="n"/>
      <c r="J331" s="23" t="n"/>
      <c r="K331" s="23" t="n"/>
      <c r="L331" s="46">
        <f>IF(OR(C331="",D331="",E331=""),"",IFERROR(IF(OR(D331="Receipt",D331="Return to Stock",D331="Adjustment Increase"),E331,-E331),""))</f>
        <v/>
      </c>
      <c r="M331" s="47">
        <f>IF(L331="","",IFERROR(L331*G331,0))</f>
        <v/>
      </c>
      <c r="N331" s="19">
        <f>IF(COUNTA(A331:F331)+COUNTA(H331:K331)=0,"",IF(A331="","Missing Date",IF(B331="","Missing Transaction ID",IF(COUNTIF($B$6:$B$505,B331)&gt;1,"Duplicate Transaction ID",IF(C331="","Missing Part ID",IF(COUNTIF('Parts Inventory'!$A$6:$A$505,C331)=0,"Unknown Part ID",IF(COUNTIF('Settings'!$I$4:$I$8,D331)=0,"Invalid Transaction Type",IF(E331="","Missing Quantity",IF(E331&lt;=0,"Quantity Must Be Positive",IF(G331="","Missing Unit Cost","OK"))))))))))</f>
        <v/>
      </c>
    </row>
    <row r="332">
      <c r="A332" s="49" t="n"/>
      <c r="B332" s="23" t="n"/>
      <c r="C332" s="23" t="n"/>
      <c r="D332" s="23" t="n"/>
      <c r="E332" s="45" t="n"/>
      <c r="F332" s="44" t="n"/>
      <c r="G332" s="47">
        <f>IF(C332="","",IFERROR(IF(F332&lt;&gt;"",F332,VLOOKUP(C332,'Parts Inventory'!$A$6:$L$505,12,FALSE)),""))</f>
        <v/>
      </c>
      <c r="H332" s="23" t="n"/>
      <c r="I332" s="50" t="n"/>
      <c r="J332" s="23" t="n"/>
      <c r="K332" s="23" t="n"/>
      <c r="L332" s="46">
        <f>IF(OR(C332="",D332="",E332=""),"",IFERROR(IF(OR(D332="Receipt",D332="Return to Stock",D332="Adjustment Increase"),E332,-E332),""))</f>
        <v/>
      </c>
      <c r="M332" s="47">
        <f>IF(L332="","",IFERROR(L332*G332,0))</f>
        <v/>
      </c>
      <c r="N332" s="19">
        <f>IF(COUNTA(A332:F332)+COUNTA(H332:K332)=0,"",IF(A332="","Missing Date",IF(B332="","Missing Transaction ID",IF(COUNTIF($B$6:$B$505,B332)&gt;1,"Duplicate Transaction ID",IF(C332="","Missing Part ID",IF(COUNTIF('Parts Inventory'!$A$6:$A$505,C332)=0,"Unknown Part ID",IF(COUNTIF('Settings'!$I$4:$I$8,D332)=0,"Invalid Transaction Type",IF(E332="","Missing Quantity",IF(E332&lt;=0,"Quantity Must Be Positive",IF(G332="","Missing Unit Cost","OK"))))))))))</f>
        <v/>
      </c>
    </row>
    <row r="333">
      <c r="A333" s="49" t="n"/>
      <c r="B333" s="23" t="n"/>
      <c r="C333" s="23" t="n"/>
      <c r="D333" s="23" t="n"/>
      <c r="E333" s="45" t="n"/>
      <c r="F333" s="44" t="n"/>
      <c r="G333" s="47">
        <f>IF(C333="","",IFERROR(IF(F333&lt;&gt;"",F333,VLOOKUP(C333,'Parts Inventory'!$A$6:$L$505,12,FALSE)),""))</f>
        <v/>
      </c>
      <c r="H333" s="23" t="n"/>
      <c r="I333" s="50" t="n"/>
      <c r="J333" s="23" t="n"/>
      <c r="K333" s="23" t="n"/>
      <c r="L333" s="46">
        <f>IF(OR(C333="",D333="",E333=""),"",IFERROR(IF(OR(D333="Receipt",D333="Return to Stock",D333="Adjustment Increase"),E333,-E333),""))</f>
        <v/>
      </c>
      <c r="M333" s="47">
        <f>IF(L333="","",IFERROR(L333*G333,0))</f>
        <v/>
      </c>
      <c r="N333" s="19">
        <f>IF(COUNTA(A333:F333)+COUNTA(H333:K333)=0,"",IF(A333="","Missing Date",IF(B333="","Missing Transaction ID",IF(COUNTIF($B$6:$B$505,B333)&gt;1,"Duplicate Transaction ID",IF(C333="","Missing Part ID",IF(COUNTIF('Parts Inventory'!$A$6:$A$505,C333)=0,"Unknown Part ID",IF(COUNTIF('Settings'!$I$4:$I$8,D333)=0,"Invalid Transaction Type",IF(E333="","Missing Quantity",IF(E333&lt;=0,"Quantity Must Be Positive",IF(G333="","Missing Unit Cost","OK"))))))))))</f>
        <v/>
      </c>
    </row>
    <row r="334">
      <c r="A334" s="49" t="n"/>
      <c r="B334" s="23" t="n"/>
      <c r="C334" s="23" t="n"/>
      <c r="D334" s="23" t="n"/>
      <c r="E334" s="45" t="n"/>
      <c r="F334" s="44" t="n"/>
      <c r="G334" s="47">
        <f>IF(C334="","",IFERROR(IF(F334&lt;&gt;"",F334,VLOOKUP(C334,'Parts Inventory'!$A$6:$L$505,12,FALSE)),""))</f>
        <v/>
      </c>
      <c r="H334" s="23" t="n"/>
      <c r="I334" s="50" t="n"/>
      <c r="J334" s="23" t="n"/>
      <c r="K334" s="23" t="n"/>
      <c r="L334" s="46">
        <f>IF(OR(C334="",D334="",E334=""),"",IFERROR(IF(OR(D334="Receipt",D334="Return to Stock",D334="Adjustment Increase"),E334,-E334),""))</f>
        <v/>
      </c>
      <c r="M334" s="47">
        <f>IF(L334="","",IFERROR(L334*G334,0))</f>
        <v/>
      </c>
      <c r="N334" s="19">
        <f>IF(COUNTA(A334:F334)+COUNTA(H334:K334)=0,"",IF(A334="","Missing Date",IF(B334="","Missing Transaction ID",IF(COUNTIF($B$6:$B$505,B334)&gt;1,"Duplicate Transaction ID",IF(C334="","Missing Part ID",IF(COUNTIF('Parts Inventory'!$A$6:$A$505,C334)=0,"Unknown Part ID",IF(COUNTIF('Settings'!$I$4:$I$8,D334)=0,"Invalid Transaction Type",IF(E334="","Missing Quantity",IF(E334&lt;=0,"Quantity Must Be Positive",IF(G334="","Missing Unit Cost","OK"))))))))))</f>
        <v/>
      </c>
    </row>
    <row r="335">
      <c r="A335" s="49" t="n"/>
      <c r="B335" s="23" t="n"/>
      <c r="C335" s="23" t="n"/>
      <c r="D335" s="23" t="n"/>
      <c r="E335" s="45" t="n"/>
      <c r="F335" s="44" t="n"/>
      <c r="G335" s="47">
        <f>IF(C335="","",IFERROR(IF(F335&lt;&gt;"",F335,VLOOKUP(C335,'Parts Inventory'!$A$6:$L$505,12,FALSE)),""))</f>
        <v/>
      </c>
      <c r="H335" s="23" t="n"/>
      <c r="I335" s="50" t="n"/>
      <c r="J335" s="23" t="n"/>
      <c r="K335" s="23" t="n"/>
      <c r="L335" s="46">
        <f>IF(OR(C335="",D335="",E335=""),"",IFERROR(IF(OR(D335="Receipt",D335="Return to Stock",D335="Adjustment Increase"),E335,-E335),""))</f>
        <v/>
      </c>
      <c r="M335" s="47">
        <f>IF(L335="","",IFERROR(L335*G335,0))</f>
        <v/>
      </c>
      <c r="N335" s="19">
        <f>IF(COUNTA(A335:F335)+COUNTA(H335:K335)=0,"",IF(A335="","Missing Date",IF(B335="","Missing Transaction ID",IF(COUNTIF($B$6:$B$505,B335)&gt;1,"Duplicate Transaction ID",IF(C335="","Missing Part ID",IF(COUNTIF('Parts Inventory'!$A$6:$A$505,C335)=0,"Unknown Part ID",IF(COUNTIF('Settings'!$I$4:$I$8,D335)=0,"Invalid Transaction Type",IF(E335="","Missing Quantity",IF(E335&lt;=0,"Quantity Must Be Positive",IF(G335="","Missing Unit Cost","OK"))))))))))</f>
        <v/>
      </c>
    </row>
    <row r="336">
      <c r="A336" s="49" t="n"/>
      <c r="B336" s="23" t="n"/>
      <c r="C336" s="23" t="n"/>
      <c r="D336" s="23" t="n"/>
      <c r="E336" s="45" t="n"/>
      <c r="F336" s="44" t="n"/>
      <c r="G336" s="47">
        <f>IF(C336="","",IFERROR(IF(F336&lt;&gt;"",F336,VLOOKUP(C336,'Parts Inventory'!$A$6:$L$505,12,FALSE)),""))</f>
        <v/>
      </c>
      <c r="H336" s="23" t="n"/>
      <c r="I336" s="50" t="n"/>
      <c r="J336" s="23" t="n"/>
      <c r="K336" s="23" t="n"/>
      <c r="L336" s="46">
        <f>IF(OR(C336="",D336="",E336=""),"",IFERROR(IF(OR(D336="Receipt",D336="Return to Stock",D336="Adjustment Increase"),E336,-E336),""))</f>
        <v/>
      </c>
      <c r="M336" s="47">
        <f>IF(L336="","",IFERROR(L336*G336,0))</f>
        <v/>
      </c>
      <c r="N336" s="19">
        <f>IF(COUNTA(A336:F336)+COUNTA(H336:K336)=0,"",IF(A336="","Missing Date",IF(B336="","Missing Transaction ID",IF(COUNTIF($B$6:$B$505,B336)&gt;1,"Duplicate Transaction ID",IF(C336="","Missing Part ID",IF(COUNTIF('Parts Inventory'!$A$6:$A$505,C336)=0,"Unknown Part ID",IF(COUNTIF('Settings'!$I$4:$I$8,D336)=0,"Invalid Transaction Type",IF(E336="","Missing Quantity",IF(E336&lt;=0,"Quantity Must Be Positive",IF(G336="","Missing Unit Cost","OK"))))))))))</f>
        <v/>
      </c>
    </row>
    <row r="337">
      <c r="A337" s="49" t="n"/>
      <c r="B337" s="23" t="n"/>
      <c r="C337" s="23" t="n"/>
      <c r="D337" s="23" t="n"/>
      <c r="E337" s="45" t="n"/>
      <c r="F337" s="44" t="n"/>
      <c r="G337" s="47">
        <f>IF(C337="","",IFERROR(IF(F337&lt;&gt;"",F337,VLOOKUP(C337,'Parts Inventory'!$A$6:$L$505,12,FALSE)),""))</f>
        <v/>
      </c>
      <c r="H337" s="23" t="n"/>
      <c r="I337" s="50" t="n"/>
      <c r="J337" s="23" t="n"/>
      <c r="K337" s="23" t="n"/>
      <c r="L337" s="46">
        <f>IF(OR(C337="",D337="",E337=""),"",IFERROR(IF(OR(D337="Receipt",D337="Return to Stock",D337="Adjustment Increase"),E337,-E337),""))</f>
        <v/>
      </c>
      <c r="M337" s="47">
        <f>IF(L337="","",IFERROR(L337*G337,0))</f>
        <v/>
      </c>
      <c r="N337" s="19">
        <f>IF(COUNTA(A337:F337)+COUNTA(H337:K337)=0,"",IF(A337="","Missing Date",IF(B337="","Missing Transaction ID",IF(COUNTIF($B$6:$B$505,B337)&gt;1,"Duplicate Transaction ID",IF(C337="","Missing Part ID",IF(COUNTIF('Parts Inventory'!$A$6:$A$505,C337)=0,"Unknown Part ID",IF(COUNTIF('Settings'!$I$4:$I$8,D337)=0,"Invalid Transaction Type",IF(E337="","Missing Quantity",IF(E337&lt;=0,"Quantity Must Be Positive",IF(G337="","Missing Unit Cost","OK"))))))))))</f>
        <v/>
      </c>
    </row>
    <row r="338">
      <c r="A338" s="49" t="n"/>
      <c r="B338" s="23" t="n"/>
      <c r="C338" s="23" t="n"/>
      <c r="D338" s="23" t="n"/>
      <c r="E338" s="45" t="n"/>
      <c r="F338" s="44" t="n"/>
      <c r="G338" s="47">
        <f>IF(C338="","",IFERROR(IF(F338&lt;&gt;"",F338,VLOOKUP(C338,'Parts Inventory'!$A$6:$L$505,12,FALSE)),""))</f>
        <v/>
      </c>
      <c r="H338" s="23" t="n"/>
      <c r="I338" s="50" t="n"/>
      <c r="J338" s="23" t="n"/>
      <c r="K338" s="23" t="n"/>
      <c r="L338" s="46">
        <f>IF(OR(C338="",D338="",E338=""),"",IFERROR(IF(OR(D338="Receipt",D338="Return to Stock",D338="Adjustment Increase"),E338,-E338),""))</f>
        <v/>
      </c>
      <c r="M338" s="47">
        <f>IF(L338="","",IFERROR(L338*G338,0))</f>
        <v/>
      </c>
      <c r="N338" s="19">
        <f>IF(COUNTA(A338:F338)+COUNTA(H338:K338)=0,"",IF(A338="","Missing Date",IF(B338="","Missing Transaction ID",IF(COUNTIF($B$6:$B$505,B338)&gt;1,"Duplicate Transaction ID",IF(C338="","Missing Part ID",IF(COUNTIF('Parts Inventory'!$A$6:$A$505,C338)=0,"Unknown Part ID",IF(COUNTIF('Settings'!$I$4:$I$8,D338)=0,"Invalid Transaction Type",IF(E338="","Missing Quantity",IF(E338&lt;=0,"Quantity Must Be Positive",IF(G338="","Missing Unit Cost","OK"))))))))))</f>
        <v/>
      </c>
    </row>
    <row r="339">
      <c r="A339" s="49" t="n"/>
      <c r="B339" s="23" t="n"/>
      <c r="C339" s="23" t="n"/>
      <c r="D339" s="23" t="n"/>
      <c r="E339" s="45" t="n"/>
      <c r="F339" s="44" t="n"/>
      <c r="G339" s="47">
        <f>IF(C339="","",IFERROR(IF(F339&lt;&gt;"",F339,VLOOKUP(C339,'Parts Inventory'!$A$6:$L$505,12,FALSE)),""))</f>
        <v/>
      </c>
      <c r="H339" s="23" t="n"/>
      <c r="I339" s="50" t="n"/>
      <c r="J339" s="23" t="n"/>
      <c r="K339" s="23" t="n"/>
      <c r="L339" s="46">
        <f>IF(OR(C339="",D339="",E339=""),"",IFERROR(IF(OR(D339="Receipt",D339="Return to Stock",D339="Adjustment Increase"),E339,-E339),""))</f>
        <v/>
      </c>
      <c r="M339" s="47">
        <f>IF(L339="","",IFERROR(L339*G339,0))</f>
        <v/>
      </c>
      <c r="N339" s="19">
        <f>IF(COUNTA(A339:F339)+COUNTA(H339:K339)=0,"",IF(A339="","Missing Date",IF(B339="","Missing Transaction ID",IF(COUNTIF($B$6:$B$505,B339)&gt;1,"Duplicate Transaction ID",IF(C339="","Missing Part ID",IF(COUNTIF('Parts Inventory'!$A$6:$A$505,C339)=0,"Unknown Part ID",IF(COUNTIF('Settings'!$I$4:$I$8,D339)=0,"Invalid Transaction Type",IF(E339="","Missing Quantity",IF(E339&lt;=0,"Quantity Must Be Positive",IF(G339="","Missing Unit Cost","OK"))))))))))</f>
        <v/>
      </c>
    </row>
    <row r="340">
      <c r="A340" s="49" t="n"/>
      <c r="B340" s="23" t="n"/>
      <c r="C340" s="23" t="n"/>
      <c r="D340" s="23" t="n"/>
      <c r="E340" s="45" t="n"/>
      <c r="F340" s="44" t="n"/>
      <c r="G340" s="47">
        <f>IF(C340="","",IFERROR(IF(F340&lt;&gt;"",F340,VLOOKUP(C340,'Parts Inventory'!$A$6:$L$505,12,FALSE)),""))</f>
        <v/>
      </c>
      <c r="H340" s="23" t="n"/>
      <c r="I340" s="50" t="n"/>
      <c r="J340" s="23" t="n"/>
      <c r="K340" s="23" t="n"/>
      <c r="L340" s="46">
        <f>IF(OR(C340="",D340="",E340=""),"",IFERROR(IF(OR(D340="Receipt",D340="Return to Stock",D340="Adjustment Increase"),E340,-E340),""))</f>
        <v/>
      </c>
      <c r="M340" s="47">
        <f>IF(L340="","",IFERROR(L340*G340,0))</f>
        <v/>
      </c>
      <c r="N340" s="19">
        <f>IF(COUNTA(A340:F340)+COUNTA(H340:K340)=0,"",IF(A340="","Missing Date",IF(B340="","Missing Transaction ID",IF(COUNTIF($B$6:$B$505,B340)&gt;1,"Duplicate Transaction ID",IF(C340="","Missing Part ID",IF(COUNTIF('Parts Inventory'!$A$6:$A$505,C340)=0,"Unknown Part ID",IF(COUNTIF('Settings'!$I$4:$I$8,D340)=0,"Invalid Transaction Type",IF(E340="","Missing Quantity",IF(E340&lt;=0,"Quantity Must Be Positive",IF(G340="","Missing Unit Cost","OK"))))))))))</f>
        <v/>
      </c>
    </row>
    <row r="341">
      <c r="A341" s="49" t="n"/>
      <c r="B341" s="23" t="n"/>
      <c r="C341" s="23" t="n"/>
      <c r="D341" s="23" t="n"/>
      <c r="E341" s="45" t="n"/>
      <c r="F341" s="44" t="n"/>
      <c r="G341" s="47">
        <f>IF(C341="","",IFERROR(IF(F341&lt;&gt;"",F341,VLOOKUP(C341,'Parts Inventory'!$A$6:$L$505,12,FALSE)),""))</f>
        <v/>
      </c>
      <c r="H341" s="23" t="n"/>
      <c r="I341" s="50" t="n"/>
      <c r="J341" s="23" t="n"/>
      <c r="K341" s="23" t="n"/>
      <c r="L341" s="46">
        <f>IF(OR(C341="",D341="",E341=""),"",IFERROR(IF(OR(D341="Receipt",D341="Return to Stock",D341="Adjustment Increase"),E341,-E341),""))</f>
        <v/>
      </c>
      <c r="M341" s="47">
        <f>IF(L341="","",IFERROR(L341*G341,0))</f>
        <v/>
      </c>
      <c r="N341" s="19">
        <f>IF(COUNTA(A341:F341)+COUNTA(H341:K341)=0,"",IF(A341="","Missing Date",IF(B341="","Missing Transaction ID",IF(COUNTIF($B$6:$B$505,B341)&gt;1,"Duplicate Transaction ID",IF(C341="","Missing Part ID",IF(COUNTIF('Parts Inventory'!$A$6:$A$505,C341)=0,"Unknown Part ID",IF(COUNTIF('Settings'!$I$4:$I$8,D341)=0,"Invalid Transaction Type",IF(E341="","Missing Quantity",IF(E341&lt;=0,"Quantity Must Be Positive",IF(G341="","Missing Unit Cost","OK"))))))))))</f>
        <v/>
      </c>
    </row>
    <row r="342">
      <c r="A342" s="49" t="n"/>
      <c r="B342" s="23" t="n"/>
      <c r="C342" s="23" t="n"/>
      <c r="D342" s="23" t="n"/>
      <c r="E342" s="45" t="n"/>
      <c r="F342" s="44" t="n"/>
      <c r="G342" s="47">
        <f>IF(C342="","",IFERROR(IF(F342&lt;&gt;"",F342,VLOOKUP(C342,'Parts Inventory'!$A$6:$L$505,12,FALSE)),""))</f>
        <v/>
      </c>
      <c r="H342" s="23" t="n"/>
      <c r="I342" s="50" t="n"/>
      <c r="J342" s="23" t="n"/>
      <c r="K342" s="23" t="n"/>
      <c r="L342" s="46">
        <f>IF(OR(C342="",D342="",E342=""),"",IFERROR(IF(OR(D342="Receipt",D342="Return to Stock",D342="Adjustment Increase"),E342,-E342),""))</f>
        <v/>
      </c>
      <c r="M342" s="47">
        <f>IF(L342="","",IFERROR(L342*G342,0))</f>
        <v/>
      </c>
      <c r="N342" s="19">
        <f>IF(COUNTA(A342:F342)+COUNTA(H342:K342)=0,"",IF(A342="","Missing Date",IF(B342="","Missing Transaction ID",IF(COUNTIF($B$6:$B$505,B342)&gt;1,"Duplicate Transaction ID",IF(C342="","Missing Part ID",IF(COUNTIF('Parts Inventory'!$A$6:$A$505,C342)=0,"Unknown Part ID",IF(COUNTIF('Settings'!$I$4:$I$8,D342)=0,"Invalid Transaction Type",IF(E342="","Missing Quantity",IF(E342&lt;=0,"Quantity Must Be Positive",IF(G342="","Missing Unit Cost","OK"))))))))))</f>
        <v/>
      </c>
    </row>
    <row r="343">
      <c r="A343" s="49" t="n"/>
      <c r="B343" s="23" t="n"/>
      <c r="C343" s="23" t="n"/>
      <c r="D343" s="23" t="n"/>
      <c r="E343" s="45" t="n"/>
      <c r="F343" s="44" t="n"/>
      <c r="G343" s="47">
        <f>IF(C343="","",IFERROR(IF(F343&lt;&gt;"",F343,VLOOKUP(C343,'Parts Inventory'!$A$6:$L$505,12,FALSE)),""))</f>
        <v/>
      </c>
      <c r="H343" s="23" t="n"/>
      <c r="I343" s="50" t="n"/>
      <c r="J343" s="23" t="n"/>
      <c r="K343" s="23" t="n"/>
      <c r="L343" s="46">
        <f>IF(OR(C343="",D343="",E343=""),"",IFERROR(IF(OR(D343="Receipt",D343="Return to Stock",D343="Adjustment Increase"),E343,-E343),""))</f>
        <v/>
      </c>
      <c r="M343" s="47">
        <f>IF(L343="","",IFERROR(L343*G343,0))</f>
        <v/>
      </c>
      <c r="N343" s="19">
        <f>IF(COUNTA(A343:F343)+COUNTA(H343:K343)=0,"",IF(A343="","Missing Date",IF(B343="","Missing Transaction ID",IF(COUNTIF($B$6:$B$505,B343)&gt;1,"Duplicate Transaction ID",IF(C343="","Missing Part ID",IF(COUNTIF('Parts Inventory'!$A$6:$A$505,C343)=0,"Unknown Part ID",IF(COUNTIF('Settings'!$I$4:$I$8,D343)=0,"Invalid Transaction Type",IF(E343="","Missing Quantity",IF(E343&lt;=0,"Quantity Must Be Positive",IF(G343="","Missing Unit Cost","OK"))))))))))</f>
        <v/>
      </c>
    </row>
    <row r="344">
      <c r="A344" s="49" t="n"/>
      <c r="B344" s="23" t="n"/>
      <c r="C344" s="23" t="n"/>
      <c r="D344" s="23" t="n"/>
      <c r="E344" s="45" t="n"/>
      <c r="F344" s="44" t="n"/>
      <c r="G344" s="47">
        <f>IF(C344="","",IFERROR(IF(F344&lt;&gt;"",F344,VLOOKUP(C344,'Parts Inventory'!$A$6:$L$505,12,FALSE)),""))</f>
        <v/>
      </c>
      <c r="H344" s="23" t="n"/>
      <c r="I344" s="50" t="n"/>
      <c r="J344" s="23" t="n"/>
      <c r="K344" s="23" t="n"/>
      <c r="L344" s="46">
        <f>IF(OR(C344="",D344="",E344=""),"",IFERROR(IF(OR(D344="Receipt",D344="Return to Stock",D344="Adjustment Increase"),E344,-E344),""))</f>
        <v/>
      </c>
      <c r="M344" s="47">
        <f>IF(L344="","",IFERROR(L344*G344,0))</f>
        <v/>
      </c>
      <c r="N344" s="19">
        <f>IF(COUNTA(A344:F344)+COUNTA(H344:K344)=0,"",IF(A344="","Missing Date",IF(B344="","Missing Transaction ID",IF(COUNTIF($B$6:$B$505,B344)&gt;1,"Duplicate Transaction ID",IF(C344="","Missing Part ID",IF(COUNTIF('Parts Inventory'!$A$6:$A$505,C344)=0,"Unknown Part ID",IF(COUNTIF('Settings'!$I$4:$I$8,D344)=0,"Invalid Transaction Type",IF(E344="","Missing Quantity",IF(E344&lt;=0,"Quantity Must Be Positive",IF(G344="","Missing Unit Cost","OK"))))))))))</f>
        <v/>
      </c>
    </row>
    <row r="345">
      <c r="A345" s="49" t="n"/>
      <c r="B345" s="23" t="n"/>
      <c r="C345" s="23" t="n"/>
      <c r="D345" s="23" t="n"/>
      <c r="E345" s="45" t="n"/>
      <c r="F345" s="44" t="n"/>
      <c r="G345" s="47">
        <f>IF(C345="","",IFERROR(IF(F345&lt;&gt;"",F345,VLOOKUP(C345,'Parts Inventory'!$A$6:$L$505,12,FALSE)),""))</f>
        <v/>
      </c>
      <c r="H345" s="23" t="n"/>
      <c r="I345" s="50" t="n"/>
      <c r="J345" s="23" t="n"/>
      <c r="K345" s="23" t="n"/>
      <c r="L345" s="46">
        <f>IF(OR(C345="",D345="",E345=""),"",IFERROR(IF(OR(D345="Receipt",D345="Return to Stock",D345="Adjustment Increase"),E345,-E345),""))</f>
        <v/>
      </c>
      <c r="M345" s="47">
        <f>IF(L345="","",IFERROR(L345*G345,0))</f>
        <v/>
      </c>
      <c r="N345" s="19">
        <f>IF(COUNTA(A345:F345)+COUNTA(H345:K345)=0,"",IF(A345="","Missing Date",IF(B345="","Missing Transaction ID",IF(COUNTIF($B$6:$B$505,B345)&gt;1,"Duplicate Transaction ID",IF(C345="","Missing Part ID",IF(COUNTIF('Parts Inventory'!$A$6:$A$505,C345)=0,"Unknown Part ID",IF(COUNTIF('Settings'!$I$4:$I$8,D345)=0,"Invalid Transaction Type",IF(E345="","Missing Quantity",IF(E345&lt;=0,"Quantity Must Be Positive",IF(G345="","Missing Unit Cost","OK"))))))))))</f>
        <v/>
      </c>
    </row>
    <row r="346">
      <c r="A346" s="49" t="n"/>
      <c r="B346" s="23" t="n"/>
      <c r="C346" s="23" t="n"/>
      <c r="D346" s="23" t="n"/>
      <c r="E346" s="45" t="n"/>
      <c r="F346" s="44" t="n"/>
      <c r="G346" s="47">
        <f>IF(C346="","",IFERROR(IF(F346&lt;&gt;"",F346,VLOOKUP(C346,'Parts Inventory'!$A$6:$L$505,12,FALSE)),""))</f>
        <v/>
      </c>
      <c r="H346" s="23" t="n"/>
      <c r="I346" s="50" t="n"/>
      <c r="J346" s="23" t="n"/>
      <c r="K346" s="23" t="n"/>
      <c r="L346" s="46">
        <f>IF(OR(C346="",D346="",E346=""),"",IFERROR(IF(OR(D346="Receipt",D346="Return to Stock",D346="Adjustment Increase"),E346,-E346),""))</f>
        <v/>
      </c>
      <c r="M346" s="47">
        <f>IF(L346="","",IFERROR(L346*G346,0))</f>
        <v/>
      </c>
      <c r="N346" s="19">
        <f>IF(COUNTA(A346:F346)+COUNTA(H346:K346)=0,"",IF(A346="","Missing Date",IF(B346="","Missing Transaction ID",IF(COUNTIF($B$6:$B$505,B346)&gt;1,"Duplicate Transaction ID",IF(C346="","Missing Part ID",IF(COUNTIF('Parts Inventory'!$A$6:$A$505,C346)=0,"Unknown Part ID",IF(COUNTIF('Settings'!$I$4:$I$8,D346)=0,"Invalid Transaction Type",IF(E346="","Missing Quantity",IF(E346&lt;=0,"Quantity Must Be Positive",IF(G346="","Missing Unit Cost","OK"))))))))))</f>
        <v/>
      </c>
    </row>
    <row r="347">
      <c r="A347" s="49" t="n"/>
      <c r="B347" s="23" t="n"/>
      <c r="C347" s="23" t="n"/>
      <c r="D347" s="23" t="n"/>
      <c r="E347" s="45" t="n"/>
      <c r="F347" s="44" t="n"/>
      <c r="G347" s="47">
        <f>IF(C347="","",IFERROR(IF(F347&lt;&gt;"",F347,VLOOKUP(C347,'Parts Inventory'!$A$6:$L$505,12,FALSE)),""))</f>
        <v/>
      </c>
      <c r="H347" s="23" t="n"/>
      <c r="I347" s="50" t="n"/>
      <c r="J347" s="23" t="n"/>
      <c r="K347" s="23" t="n"/>
      <c r="L347" s="46">
        <f>IF(OR(C347="",D347="",E347=""),"",IFERROR(IF(OR(D347="Receipt",D347="Return to Stock",D347="Adjustment Increase"),E347,-E347),""))</f>
        <v/>
      </c>
      <c r="M347" s="47">
        <f>IF(L347="","",IFERROR(L347*G347,0))</f>
        <v/>
      </c>
      <c r="N347" s="19">
        <f>IF(COUNTA(A347:F347)+COUNTA(H347:K347)=0,"",IF(A347="","Missing Date",IF(B347="","Missing Transaction ID",IF(COUNTIF($B$6:$B$505,B347)&gt;1,"Duplicate Transaction ID",IF(C347="","Missing Part ID",IF(COUNTIF('Parts Inventory'!$A$6:$A$505,C347)=0,"Unknown Part ID",IF(COUNTIF('Settings'!$I$4:$I$8,D347)=0,"Invalid Transaction Type",IF(E347="","Missing Quantity",IF(E347&lt;=0,"Quantity Must Be Positive",IF(G347="","Missing Unit Cost","OK"))))))))))</f>
        <v/>
      </c>
    </row>
    <row r="348">
      <c r="A348" s="49" t="n"/>
      <c r="B348" s="23" t="n"/>
      <c r="C348" s="23" t="n"/>
      <c r="D348" s="23" t="n"/>
      <c r="E348" s="45" t="n"/>
      <c r="F348" s="44" t="n"/>
      <c r="G348" s="47">
        <f>IF(C348="","",IFERROR(IF(F348&lt;&gt;"",F348,VLOOKUP(C348,'Parts Inventory'!$A$6:$L$505,12,FALSE)),""))</f>
        <v/>
      </c>
      <c r="H348" s="23" t="n"/>
      <c r="I348" s="50" t="n"/>
      <c r="J348" s="23" t="n"/>
      <c r="K348" s="23" t="n"/>
      <c r="L348" s="46">
        <f>IF(OR(C348="",D348="",E348=""),"",IFERROR(IF(OR(D348="Receipt",D348="Return to Stock",D348="Adjustment Increase"),E348,-E348),""))</f>
        <v/>
      </c>
      <c r="M348" s="47">
        <f>IF(L348="","",IFERROR(L348*G348,0))</f>
        <v/>
      </c>
      <c r="N348" s="19">
        <f>IF(COUNTA(A348:F348)+COUNTA(H348:K348)=0,"",IF(A348="","Missing Date",IF(B348="","Missing Transaction ID",IF(COUNTIF($B$6:$B$505,B348)&gt;1,"Duplicate Transaction ID",IF(C348="","Missing Part ID",IF(COUNTIF('Parts Inventory'!$A$6:$A$505,C348)=0,"Unknown Part ID",IF(COUNTIF('Settings'!$I$4:$I$8,D348)=0,"Invalid Transaction Type",IF(E348="","Missing Quantity",IF(E348&lt;=0,"Quantity Must Be Positive",IF(G348="","Missing Unit Cost","OK"))))))))))</f>
        <v/>
      </c>
    </row>
    <row r="349">
      <c r="A349" s="49" t="n"/>
      <c r="B349" s="23" t="n"/>
      <c r="C349" s="23" t="n"/>
      <c r="D349" s="23" t="n"/>
      <c r="E349" s="45" t="n"/>
      <c r="F349" s="44" t="n"/>
      <c r="G349" s="47">
        <f>IF(C349="","",IFERROR(IF(F349&lt;&gt;"",F349,VLOOKUP(C349,'Parts Inventory'!$A$6:$L$505,12,FALSE)),""))</f>
        <v/>
      </c>
      <c r="H349" s="23" t="n"/>
      <c r="I349" s="50" t="n"/>
      <c r="J349" s="23" t="n"/>
      <c r="K349" s="23" t="n"/>
      <c r="L349" s="46">
        <f>IF(OR(C349="",D349="",E349=""),"",IFERROR(IF(OR(D349="Receipt",D349="Return to Stock",D349="Adjustment Increase"),E349,-E349),""))</f>
        <v/>
      </c>
      <c r="M349" s="47">
        <f>IF(L349="","",IFERROR(L349*G349,0))</f>
        <v/>
      </c>
      <c r="N349" s="19">
        <f>IF(COUNTA(A349:F349)+COUNTA(H349:K349)=0,"",IF(A349="","Missing Date",IF(B349="","Missing Transaction ID",IF(COUNTIF($B$6:$B$505,B349)&gt;1,"Duplicate Transaction ID",IF(C349="","Missing Part ID",IF(COUNTIF('Parts Inventory'!$A$6:$A$505,C349)=0,"Unknown Part ID",IF(COUNTIF('Settings'!$I$4:$I$8,D349)=0,"Invalid Transaction Type",IF(E349="","Missing Quantity",IF(E349&lt;=0,"Quantity Must Be Positive",IF(G349="","Missing Unit Cost","OK"))))))))))</f>
        <v/>
      </c>
    </row>
    <row r="350">
      <c r="A350" s="49" t="n"/>
      <c r="B350" s="23" t="n"/>
      <c r="C350" s="23" t="n"/>
      <c r="D350" s="23" t="n"/>
      <c r="E350" s="45" t="n"/>
      <c r="F350" s="44" t="n"/>
      <c r="G350" s="47">
        <f>IF(C350="","",IFERROR(IF(F350&lt;&gt;"",F350,VLOOKUP(C350,'Parts Inventory'!$A$6:$L$505,12,FALSE)),""))</f>
        <v/>
      </c>
      <c r="H350" s="23" t="n"/>
      <c r="I350" s="50" t="n"/>
      <c r="J350" s="23" t="n"/>
      <c r="K350" s="23" t="n"/>
      <c r="L350" s="46">
        <f>IF(OR(C350="",D350="",E350=""),"",IFERROR(IF(OR(D350="Receipt",D350="Return to Stock",D350="Adjustment Increase"),E350,-E350),""))</f>
        <v/>
      </c>
      <c r="M350" s="47">
        <f>IF(L350="","",IFERROR(L350*G350,0))</f>
        <v/>
      </c>
      <c r="N350" s="19">
        <f>IF(COUNTA(A350:F350)+COUNTA(H350:K350)=0,"",IF(A350="","Missing Date",IF(B350="","Missing Transaction ID",IF(COUNTIF($B$6:$B$505,B350)&gt;1,"Duplicate Transaction ID",IF(C350="","Missing Part ID",IF(COUNTIF('Parts Inventory'!$A$6:$A$505,C350)=0,"Unknown Part ID",IF(COUNTIF('Settings'!$I$4:$I$8,D350)=0,"Invalid Transaction Type",IF(E350="","Missing Quantity",IF(E350&lt;=0,"Quantity Must Be Positive",IF(G350="","Missing Unit Cost","OK"))))))))))</f>
        <v/>
      </c>
    </row>
    <row r="351">
      <c r="A351" s="49" t="n"/>
      <c r="B351" s="23" t="n"/>
      <c r="C351" s="23" t="n"/>
      <c r="D351" s="23" t="n"/>
      <c r="E351" s="45" t="n"/>
      <c r="F351" s="44" t="n"/>
      <c r="G351" s="47">
        <f>IF(C351="","",IFERROR(IF(F351&lt;&gt;"",F351,VLOOKUP(C351,'Parts Inventory'!$A$6:$L$505,12,FALSE)),""))</f>
        <v/>
      </c>
      <c r="H351" s="23" t="n"/>
      <c r="I351" s="50" t="n"/>
      <c r="J351" s="23" t="n"/>
      <c r="K351" s="23" t="n"/>
      <c r="L351" s="46">
        <f>IF(OR(C351="",D351="",E351=""),"",IFERROR(IF(OR(D351="Receipt",D351="Return to Stock",D351="Adjustment Increase"),E351,-E351),""))</f>
        <v/>
      </c>
      <c r="M351" s="47">
        <f>IF(L351="","",IFERROR(L351*G351,0))</f>
        <v/>
      </c>
      <c r="N351" s="19">
        <f>IF(COUNTA(A351:F351)+COUNTA(H351:K351)=0,"",IF(A351="","Missing Date",IF(B351="","Missing Transaction ID",IF(COUNTIF($B$6:$B$505,B351)&gt;1,"Duplicate Transaction ID",IF(C351="","Missing Part ID",IF(COUNTIF('Parts Inventory'!$A$6:$A$505,C351)=0,"Unknown Part ID",IF(COUNTIF('Settings'!$I$4:$I$8,D351)=0,"Invalid Transaction Type",IF(E351="","Missing Quantity",IF(E351&lt;=0,"Quantity Must Be Positive",IF(G351="","Missing Unit Cost","OK"))))))))))</f>
        <v/>
      </c>
    </row>
    <row r="352">
      <c r="A352" s="49" t="n"/>
      <c r="B352" s="23" t="n"/>
      <c r="C352" s="23" t="n"/>
      <c r="D352" s="23" t="n"/>
      <c r="E352" s="45" t="n"/>
      <c r="F352" s="44" t="n"/>
      <c r="G352" s="47">
        <f>IF(C352="","",IFERROR(IF(F352&lt;&gt;"",F352,VLOOKUP(C352,'Parts Inventory'!$A$6:$L$505,12,FALSE)),""))</f>
        <v/>
      </c>
      <c r="H352" s="23" t="n"/>
      <c r="I352" s="50" t="n"/>
      <c r="J352" s="23" t="n"/>
      <c r="K352" s="23" t="n"/>
      <c r="L352" s="46">
        <f>IF(OR(C352="",D352="",E352=""),"",IFERROR(IF(OR(D352="Receipt",D352="Return to Stock",D352="Adjustment Increase"),E352,-E352),""))</f>
        <v/>
      </c>
      <c r="M352" s="47">
        <f>IF(L352="","",IFERROR(L352*G352,0))</f>
        <v/>
      </c>
      <c r="N352" s="19">
        <f>IF(COUNTA(A352:F352)+COUNTA(H352:K352)=0,"",IF(A352="","Missing Date",IF(B352="","Missing Transaction ID",IF(COUNTIF($B$6:$B$505,B352)&gt;1,"Duplicate Transaction ID",IF(C352="","Missing Part ID",IF(COUNTIF('Parts Inventory'!$A$6:$A$505,C352)=0,"Unknown Part ID",IF(COUNTIF('Settings'!$I$4:$I$8,D352)=0,"Invalid Transaction Type",IF(E352="","Missing Quantity",IF(E352&lt;=0,"Quantity Must Be Positive",IF(G352="","Missing Unit Cost","OK"))))))))))</f>
        <v/>
      </c>
    </row>
    <row r="353">
      <c r="A353" s="49" t="n"/>
      <c r="B353" s="23" t="n"/>
      <c r="C353" s="23" t="n"/>
      <c r="D353" s="23" t="n"/>
      <c r="E353" s="45" t="n"/>
      <c r="F353" s="44" t="n"/>
      <c r="G353" s="47">
        <f>IF(C353="","",IFERROR(IF(F353&lt;&gt;"",F353,VLOOKUP(C353,'Parts Inventory'!$A$6:$L$505,12,FALSE)),""))</f>
        <v/>
      </c>
      <c r="H353" s="23" t="n"/>
      <c r="I353" s="50" t="n"/>
      <c r="J353" s="23" t="n"/>
      <c r="K353" s="23" t="n"/>
      <c r="L353" s="46">
        <f>IF(OR(C353="",D353="",E353=""),"",IFERROR(IF(OR(D353="Receipt",D353="Return to Stock",D353="Adjustment Increase"),E353,-E353),""))</f>
        <v/>
      </c>
      <c r="M353" s="47">
        <f>IF(L353="","",IFERROR(L353*G353,0))</f>
        <v/>
      </c>
      <c r="N353" s="19">
        <f>IF(COUNTA(A353:F353)+COUNTA(H353:K353)=0,"",IF(A353="","Missing Date",IF(B353="","Missing Transaction ID",IF(COUNTIF($B$6:$B$505,B353)&gt;1,"Duplicate Transaction ID",IF(C353="","Missing Part ID",IF(COUNTIF('Parts Inventory'!$A$6:$A$505,C353)=0,"Unknown Part ID",IF(COUNTIF('Settings'!$I$4:$I$8,D353)=0,"Invalid Transaction Type",IF(E353="","Missing Quantity",IF(E353&lt;=0,"Quantity Must Be Positive",IF(G353="","Missing Unit Cost","OK"))))))))))</f>
        <v/>
      </c>
    </row>
    <row r="354">
      <c r="A354" s="49" t="n"/>
      <c r="B354" s="23" t="n"/>
      <c r="C354" s="23" t="n"/>
      <c r="D354" s="23" t="n"/>
      <c r="E354" s="45" t="n"/>
      <c r="F354" s="44" t="n"/>
      <c r="G354" s="47">
        <f>IF(C354="","",IFERROR(IF(F354&lt;&gt;"",F354,VLOOKUP(C354,'Parts Inventory'!$A$6:$L$505,12,FALSE)),""))</f>
        <v/>
      </c>
      <c r="H354" s="23" t="n"/>
      <c r="I354" s="50" t="n"/>
      <c r="J354" s="23" t="n"/>
      <c r="K354" s="23" t="n"/>
      <c r="L354" s="46">
        <f>IF(OR(C354="",D354="",E354=""),"",IFERROR(IF(OR(D354="Receipt",D354="Return to Stock",D354="Adjustment Increase"),E354,-E354),""))</f>
        <v/>
      </c>
      <c r="M354" s="47">
        <f>IF(L354="","",IFERROR(L354*G354,0))</f>
        <v/>
      </c>
      <c r="N354" s="19">
        <f>IF(COUNTA(A354:F354)+COUNTA(H354:K354)=0,"",IF(A354="","Missing Date",IF(B354="","Missing Transaction ID",IF(COUNTIF($B$6:$B$505,B354)&gt;1,"Duplicate Transaction ID",IF(C354="","Missing Part ID",IF(COUNTIF('Parts Inventory'!$A$6:$A$505,C354)=0,"Unknown Part ID",IF(COUNTIF('Settings'!$I$4:$I$8,D354)=0,"Invalid Transaction Type",IF(E354="","Missing Quantity",IF(E354&lt;=0,"Quantity Must Be Positive",IF(G354="","Missing Unit Cost","OK"))))))))))</f>
        <v/>
      </c>
    </row>
    <row r="355">
      <c r="A355" s="49" t="n"/>
      <c r="B355" s="23" t="n"/>
      <c r="C355" s="23" t="n"/>
      <c r="D355" s="23" t="n"/>
      <c r="E355" s="45" t="n"/>
      <c r="F355" s="44" t="n"/>
      <c r="G355" s="47">
        <f>IF(C355="","",IFERROR(IF(F355&lt;&gt;"",F355,VLOOKUP(C355,'Parts Inventory'!$A$6:$L$505,12,FALSE)),""))</f>
        <v/>
      </c>
      <c r="H355" s="23" t="n"/>
      <c r="I355" s="50" t="n"/>
      <c r="J355" s="23" t="n"/>
      <c r="K355" s="23" t="n"/>
      <c r="L355" s="46">
        <f>IF(OR(C355="",D355="",E355=""),"",IFERROR(IF(OR(D355="Receipt",D355="Return to Stock",D355="Adjustment Increase"),E355,-E355),""))</f>
        <v/>
      </c>
      <c r="M355" s="47">
        <f>IF(L355="","",IFERROR(L355*G355,0))</f>
        <v/>
      </c>
      <c r="N355" s="19">
        <f>IF(COUNTA(A355:F355)+COUNTA(H355:K355)=0,"",IF(A355="","Missing Date",IF(B355="","Missing Transaction ID",IF(COUNTIF($B$6:$B$505,B355)&gt;1,"Duplicate Transaction ID",IF(C355="","Missing Part ID",IF(COUNTIF('Parts Inventory'!$A$6:$A$505,C355)=0,"Unknown Part ID",IF(COUNTIF('Settings'!$I$4:$I$8,D355)=0,"Invalid Transaction Type",IF(E355="","Missing Quantity",IF(E355&lt;=0,"Quantity Must Be Positive",IF(G355="","Missing Unit Cost","OK"))))))))))</f>
        <v/>
      </c>
    </row>
    <row r="356">
      <c r="A356" s="49" t="n"/>
      <c r="B356" s="23" t="n"/>
      <c r="C356" s="23" t="n"/>
      <c r="D356" s="23" t="n"/>
      <c r="E356" s="45" t="n"/>
      <c r="F356" s="44" t="n"/>
      <c r="G356" s="47">
        <f>IF(C356="","",IFERROR(IF(F356&lt;&gt;"",F356,VLOOKUP(C356,'Parts Inventory'!$A$6:$L$505,12,FALSE)),""))</f>
        <v/>
      </c>
      <c r="H356" s="23" t="n"/>
      <c r="I356" s="50" t="n"/>
      <c r="J356" s="23" t="n"/>
      <c r="K356" s="23" t="n"/>
      <c r="L356" s="46">
        <f>IF(OR(C356="",D356="",E356=""),"",IFERROR(IF(OR(D356="Receipt",D356="Return to Stock",D356="Adjustment Increase"),E356,-E356),""))</f>
        <v/>
      </c>
      <c r="M356" s="47">
        <f>IF(L356="","",IFERROR(L356*G356,0))</f>
        <v/>
      </c>
      <c r="N356" s="19">
        <f>IF(COUNTA(A356:F356)+COUNTA(H356:K356)=0,"",IF(A356="","Missing Date",IF(B356="","Missing Transaction ID",IF(COUNTIF($B$6:$B$505,B356)&gt;1,"Duplicate Transaction ID",IF(C356="","Missing Part ID",IF(COUNTIF('Parts Inventory'!$A$6:$A$505,C356)=0,"Unknown Part ID",IF(COUNTIF('Settings'!$I$4:$I$8,D356)=0,"Invalid Transaction Type",IF(E356="","Missing Quantity",IF(E356&lt;=0,"Quantity Must Be Positive",IF(G356="","Missing Unit Cost","OK"))))))))))</f>
        <v/>
      </c>
    </row>
    <row r="357">
      <c r="A357" s="49" t="n"/>
      <c r="B357" s="23" t="n"/>
      <c r="C357" s="23" t="n"/>
      <c r="D357" s="23" t="n"/>
      <c r="E357" s="45" t="n"/>
      <c r="F357" s="44" t="n"/>
      <c r="G357" s="47">
        <f>IF(C357="","",IFERROR(IF(F357&lt;&gt;"",F357,VLOOKUP(C357,'Parts Inventory'!$A$6:$L$505,12,FALSE)),""))</f>
        <v/>
      </c>
      <c r="H357" s="23" t="n"/>
      <c r="I357" s="50" t="n"/>
      <c r="J357" s="23" t="n"/>
      <c r="K357" s="23" t="n"/>
      <c r="L357" s="46">
        <f>IF(OR(C357="",D357="",E357=""),"",IFERROR(IF(OR(D357="Receipt",D357="Return to Stock",D357="Adjustment Increase"),E357,-E357),""))</f>
        <v/>
      </c>
      <c r="M357" s="47">
        <f>IF(L357="","",IFERROR(L357*G357,0))</f>
        <v/>
      </c>
      <c r="N357" s="19">
        <f>IF(COUNTA(A357:F357)+COUNTA(H357:K357)=0,"",IF(A357="","Missing Date",IF(B357="","Missing Transaction ID",IF(COUNTIF($B$6:$B$505,B357)&gt;1,"Duplicate Transaction ID",IF(C357="","Missing Part ID",IF(COUNTIF('Parts Inventory'!$A$6:$A$505,C357)=0,"Unknown Part ID",IF(COUNTIF('Settings'!$I$4:$I$8,D357)=0,"Invalid Transaction Type",IF(E357="","Missing Quantity",IF(E357&lt;=0,"Quantity Must Be Positive",IF(G357="","Missing Unit Cost","OK"))))))))))</f>
        <v/>
      </c>
    </row>
    <row r="358">
      <c r="A358" s="49" t="n"/>
      <c r="B358" s="23" t="n"/>
      <c r="C358" s="23" t="n"/>
      <c r="D358" s="23" t="n"/>
      <c r="E358" s="45" t="n"/>
      <c r="F358" s="44" t="n"/>
      <c r="G358" s="47">
        <f>IF(C358="","",IFERROR(IF(F358&lt;&gt;"",F358,VLOOKUP(C358,'Parts Inventory'!$A$6:$L$505,12,FALSE)),""))</f>
        <v/>
      </c>
      <c r="H358" s="23" t="n"/>
      <c r="I358" s="50" t="n"/>
      <c r="J358" s="23" t="n"/>
      <c r="K358" s="23" t="n"/>
      <c r="L358" s="46">
        <f>IF(OR(C358="",D358="",E358=""),"",IFERROR(IF(OR(D358="Receipt",D358="Return to Stock",D358="Adjustment Increase"),E358,-E358),""))</f>
        <v/>
      </c>
      <c r="M358" s="47">
        <f>IF(L358="","",IFERROR(L358*G358,0))</f>
        <v/>
      </c>
      <c r="N358" s="19">
        <f>IF(COUNTA(A358:F358)+COUNTA(H358:K358)=0,"",IF(A358="","Missing Date",IF(B358="","Missing Transaction ID",IF(COUNTIF($B$6:$B$505,B358)&gt;1,"Duplicate Transaction ID",IF(C358="","Missing Part ID",IF(COUNTIF('Parts Inventory'!$A$6:$A$505,C358)=0,"Unknown Part ID",IF(COUNTIF('Settings'!$I$4:$I$8,D358)=0,"Invalid Transaction Type",IF(E358="","Missing Quantity",IF(E358&lt;=0,"Quantity Must Be Positive",IF(G358="","Missing Unit Cost","OK"))))))))))</f>
        <v/>
      </c>
    </row>
    <row r="359">
      <c r="A359" s="49" t="n"/>
      <c r="B359" s="23" t="n"/>
      <c r="C359" s="23" t="n"/>
      <c r="D359" s="23" t="n"/>
      <c r="E359" s="45" t="n"/>
      <c r="F359" s="44" t="n"/>
      <c r="G359" s="47">
        <f>IF(C359="","",IFERROR(IF(F359&lt;&gt;"",F359,VLOOKUP(C359,'Parts Inventory'!$A$6:$L$505,12,FALSE)),""))</f>
        <v/>
      </c>
      <c r="H359" s="23" t="n"/>
      <c r="I359" s="50" t="n"/>
      <c r="J359" s="23" t="n"/>
      <c r="K359" s="23" t="n"/>
      <c r="L359" s="46">
        <f>IF(OR(C359="",D359="",E359=""),"",IFERROR(IF(OR(D359="Receipt",D359="Return to Stock",D359="Adjustment Increase"),E359,-E359),""))</f>
        <v/>
      </c>
      <c r="M359" s="47">
        <f>IF(L359="","",IFERROR(L359*G359,0))</f>
        <v/>
      </c>
      <c r="N359" s="19">
        <f>IF(COUNTA(A359:F359)+COUNTA(H359:K359)=0,"",IF(A359="","Missing Date",IF(B359="","Missing Transaction ID",IF(COUNTIF($B$6:$B$505,B359)&gt;1,"Duplicate Transaction ID",IF(C359="","Missing Part ID",IF(COUNTIF('Parts Inventory'!$A$6:$A$505,C359)=0,"Unknown Part ID",IF(COUNTIF('Settings'!$I$4:$I$8,D359)=0,"Invalid Transaction Type",IF(E359="","Missing Quantity",IF(E359&lt;=0,"Quantity Must Be Positive",IF(G359="","Missing Unit Cost","OK"))))))))))</f>
        <v/>
      </c>
    </row>
    <row r="360">
      <c r="A360" s="49" t="n"/>
      <c r="B360" s="23" t="n"/>
      <c r="C360" s="23" t="n"/>
      <c r="D360" s="23" t="n"/>
      <c r="E360" s="45" t="n"/>
      <c r="F360" s="44" t="n"/>
      <c r="G360" s="47">
        <f>IF(C360="","",IFERROR(IF(F360&lt;&gt;"",F360,VLOOKUP(C360,'Parts Inventory'!$A$6:$L$505,12,FALSE)),""))</f>
        <v/>
      </c>
      <c r="H360" s="23" t="n"/>
      <c r="I360" s="50" t="n"/>
      <c r="J360" s="23" t="n"/>
      <c r="K360" s="23" t="n"/>
      <c r="L360" s="46">
        <f>IF(OR(C360="",D360="",E360=""),"",IFERROR(IF(OR(D360="Receipt",D360="Return to Stock",D360="Adjustment Increase"),E360,-E360),""))</f>
        <v/>
      </c>
      <c r="M360" s="47">
        <f>IF(L360="","",IFERROR(L360*G360,0))</f>
        <v/>
      </c>
      <c r="N360" s="19">
        <f>IF(COUNTA(A360:F360)+COUNTA(H360:K360)=0,"",IF(A360="","Missing Date",IF(B360="","Missing Transaction ID",IF(COUNTIF($B$6:$B$505,B360)&gt;1,"Duplicate Transaction ID",IF(C360="","Missing Part ID",IF(COUNTIF('Parts Inventory'!$A$6:$A$505,C360)=0,"Unknown Part ID",IF(COUNTIF('Settings'!$I$4:$I$8,D360)=0,"Invalid Transaction Type",IF(E360="","Missing Quantity",IF(E360&lt;=0,"Quantity Must Be Positive",IF(G360="","Missing Unit Cost","OK"))))))))))</f>
        <v/>
      </c>
    </row>
    <row r="361">
      <c r="A361" s="49" t="n"/>
      <c r="B361" s="23" t="n"/>
      <c r="C361" s="23" t="n"/>
      <c r="D361" s="23" t="n"/>
      <c r="E361" s="45" t="n"/>
      <c r="F361" s="44" t="n"/>
      <c r="G361" s="47">
        <f>IF(C361="","",IFERROR(IF(F361&lt;&gt;"",F361,VLOOKUP(C361,'Parts Inventory'!$A$6:$L$505,12,FALSE)),""))</f>
        <v/>
      </c>
      <c r="H361" s="23" t="n"/>
      <c r="I361" s="50" t="n"/>
      <c r="J361" s="23" t="n"/>
      <c r="K361" s="23" t="n"/>
      <c r="L361" s="46">
        <f>IF(OR(C361="",D361="",E361=""),"",IFERROR(IF(OR(D361="Receipt",D361="Return to Stock",D361="Adjustment Increase"),E361,-E361),""))</f>
        <v/>
      </c>
      <c r="M361" s="47">
        <f>IF(L361="","",IFERROR(L361*G361,0))</f>
        <v/>
      </c>
      <c r="N361" s="19">
        <f>IF(COUNTA(A361:F361)+COUNTA(H361:K361)=0,"",IF(A361="","Missing Date",IF(B361="","Missing Transaction ID",IF(COUNTIF($B$6:$B$505,B361)&gt;1,"Duplicate Transaction ID",IF(C361="","Missing Part ID",IF(COUNTIF('Parts Inventory'!$A$6:$A$505,C361)=0,"Unknown Part ID",IF(COUNTIF('Settings'!$I$4:$I$8,D361)=0,"Invalid Transaction Type",IF(E361="","Missing Quantity",IF(E361&lt;=0,"Quantity Must Be Positive",IF(G361="","Missing Unit Cost","OK"))))))))))</f>
        <v/>
      </c>
    </row>
    <row r="362">
      <c r="A362" s="49" t="n"/>
      <c r="B362" s="23" t="n"/>
      <c r="C362" s="23" t="n"/>
      <c r="D362" s="23" t="n"/>
      <c r="E362" s="45" t="n"/>
      <c r="F362" s="44" t="n"/>
      <c r="G362" s="47">
        <f>IF(C362="","",IFERROR(IF(F362&lt;&gt;"",F362,VLOOKUP(C362,'Parts Inventory'!$A$6:$L$505,12,FALSE)),""))</f>
        <v/>
      </c>
      <c r="H362" s="23" t="n"/>
      <c r="I362" s="50" t="n"/>
      <c r="J362" s="23" t="n"/>
      <c r="K362" s="23" t="n"/>
      <c r="L362" s="46">
        <f>IF(OR(C362="",D362="",E362=""),"",IFERROR(IF(OR(D362="Receipt",D362="Return to Stock",D362="Adjustment Increase"),E362,-E362),""))</f>
        <v/>
      </c>
      <c r="M362" s="47">
        <f>IF(L362="","",IFERROR(L362*G362,0))</f>
        <v/>
      </c>
      <c r="N362" s="19">
        <f>IF(COUNTA(A362:F362)+COUNTA(H362:K362)=0,"",IF(A362="","Missing Date",IF(B362="","Missing Transaction ID",IF(COUNTIF($B$6:$B$505,B362)&gt;1,"Duplicate Transaction ID",IF(C362="","Missing Part ID",IF(COUNTIF('Parts Inventory'!$A$6:$A$505,C362)=0,"Unknown Part ID",IF(COUNTIF('Settings'!$I$4:$I$8,D362)=0,"Invalid Transaction Type",IF(E362="","Missing Quantity",IF(E362&lt;=0,"Quantity Must Be Positive",IF(G362="","Missing Unit Cost","OK"))))))))))</f>
        <v/>
      </c>
    </row>
    <row r="363">
      <c r="A363" s="49" t="n"/>
      <c r="B363" s="23" t="n"/>
      <c r="C363" s="23" t="n"/>
      <c r="D363" s="23" t="n"/>
      <c r="E363" s="45" t="n"/>
      <c r="F363" s="44" t="n"/>
      <c r="G363" s="47">
        <f>IF(C363="","",IFERROR(IF(F363&lt;&gt;"",F363,VLOOKUP(C363,'Parts Inventory'!$A$6:$L$505,12,FALSE)),""))</f>
        <v/>
      </c>
      <c r="H363" s="23" t="n"/>
      <c r="I363" s="50" t="n"/>
      <c r="J363" s="23" t="n"/>
      <c r="K363" s="23" t="n"/>
      <c r="L363" s="46">
        <f>IF(OR(C363="",D363="",E363=""),"",IFERROR(IF(OR(D363="Receipt",D363="Return to Stock",D363="Adjustment Increase"),E363,-E363),""))</f>
        <v/>
      </c>
      <c r="M363" s="47">
        <f>IF(L363="","",IFERROR(L363*G363,0))</f>
        <v/>
      </c>
      <c r="N363" s="19">
        <f>IF(COUNTA(A363:F363)+COUNTA(H363:K363)=0,"",IF(A363="","Missing Date",IF(B363="","Missing Transaction ID",IF(COUNTIF($B$6:$B$505,B363)&gt;1,"Duplicate Transaction ID",IF(C363="","Missing Part ID",IF(COUNTIF('Parts Inventory'!$A$6:$A$505,C363)=0,"Unknown Part ID",IF(COUNTIF('Settings'!$I$4:$I$8,D363)=0,"Invalid Transaction Type",IF(E363="","Missing Quantity",IF(E363&lt;=0,"Quantity Must Be Positive",IF(G363="","Missing Unit Cost","OK"))))))))))</f>
        <v/>
      </c>
    </row>
    <row r="364">
      <c r="A364" s="49" t="n"/>
      <c r="B364" s="23" t="n"/>
      <c r="C364" s="23" t="n"/>
      <c r="D364" s="23" t="n"/>
      <c r="E364" s="45" t="n"/>
      <c r="F364" s="44" t="n"/>
      <c r="G364" s="47">
        <f>IF(C364="","",IFERROR(IF(F364&lt;&gt;"",F364,VLOOKUP(C364,'Parts Inventory'!$A$6:$L$505,12,FALSE)),""))</f>
        <v/>
      </c>
      <c r="H364" s="23" t="n"/>
      <c r="I364" s="50" t="n"/>
      <c r="J364" s="23" t="n"/>
      <c r="K364" s="23" t="n"/>
      <c r="L364" s="46">
        <f>IF(OR(C364="",D364="",E364=""),"",IFERROR(IF(OR(D364="Receipt",D364="Return to Stock",D364="Adjustment Increase"),E364,-E364),""))</f>
        <v/>
      </c>
      <c r="M364" s="47">
        <f>IF(L364="","",IFERROR(L364*G364,0))</f>
        <v/>
      </c>
      <c r="N364" s="19">
        <f>IF(COUNTA(A364:F364)+COUNTA(H364:K364)=0,"",IF(A364="","Missing Date",IF(B364="","Missing Transaction ID",IF(COUNTIF($B$6:$B$505,B364)&gt;1,"Duplicate Transaction ID",IF(C364="","Missing Part ID",IF(COUNTIF('Parts Inventory'!$A$6:$A$505,C364)=0,"Unknown Part ID",IF(COUNTIF('Settings'!$I$4:$I$8,D364)=0,"Invalid Transaction Type",IF(E364="","Missing Quantity",IF(E364&lt;=0,"Quantity Must Be Positive",IF(G364="","Missing Unit Cost","OK"))))))))))</f>
        <v/>
      </c>
    </row>
    <row r="365">
      <c r="A365" s="49" t="n"/>
      <c r="B365" s="23" t="n"/>
      <c r="C365" s="23" t="n"/>
      <c r="D365" s="23" t="n"/>
      <c r="E365" s="45" t="n"/>
      <c r="F365" s="44" t="n"/>
      <c r="G365" s="47">
        <f>IF(C365="","",IFERROR(IF(F365&lt;&gt;"",F365,VLOOKUP(C365,'Parts Inventory'!$A$6:$L$505,12,FALSE)),""))</f>
        <v/>
      </c>
      <c r="H365" s="23" t="n"/>
      <c r="I365" s="50" t="n"/>
      <c r="J365" s="23" t="n"/>
      <c r="K365" s="23" t="n"/>
      <c r="L365" s="46">
        <f>IF(OR(C365="",D365="",E365=""),"",IFERROR(IF(OR(D365="Receipt",D365="Return to Stock",D365="Adjustment Increase"),E365,-E365),""))</f>
        <v/>
      </c>
      <c r="M365" s="47">
        <f>IF(L365="","",IFERROR(L365*G365,0))</f>
        <v/>
      </c>
      <c r="N365" s="19">
        <f>IF(COUNTA(A365:F365)+COUNTA(H365:K365)=0,"",IF(A365="","Missing Date",IF(B365="","Missing Transaction ID",IF(COUNTIF($B$6:$B$505,B365)&gt;1,"Duplicate Transaction ID",IF(C365="","Missing Part ID",IF(COUNTIF('Parts Inventory'!$A$6:$A$505,C365)=0,"Unknown Part ID",IF(COUNTIF('Settings'!$I$4:$I$8,D365)=0,"Invalid Transaction Type",IF(E365="","Missing Quantity",IF(E365&lt;=0,"Quantity Must Be Positive",IF(G365="","Missing Unit Cost","OK"))))))))))</f>
        <v/>
      </c>
    </row>
    <row r="366">
      <c r="A366" s="49" t="n"/>
      <c r="B366" s="23" t="n"/>
      <c r="C366" s="23" t="n"/>
      <c r="D366" s="23" t="n"/>
      <c r="E366" s="45" t="n"/>
      <c r="F366" s="44" t="n"/>
      <c r="G366" s="47">
        <f>IF(C366="","",IFERROR(IF(F366&lt;&gt;"",F366,VLOOKUP(C366,'Parts Inventory'!$A$6:$L$505,12,FALSE)),""))</f>
        <v/>
      </c>
      <c r="H366" s="23" t="n"/>
      <c r="I366" s="50" t="n"/>
      <c r="J366" s="23" t="n"/>
      <c r="K366" s="23" t="n"/>
      <c r="L366" s="46">
        <f>IF(OR(C366="",D366="",E366=""),"",IFERROR(IF(OR(D366="Receipt",D366="Return to Stock",D366="Adjustment Increase"),E366,-E366),""))</f>
        <v/>
      </c>
      <c r="M366" s="47">
        <f>IF(L366="","",IFERROR(L366*G366,0))</f>
        <v/>
      </c>
      <c r="N366" s="19">
        <f>IF(COUNTA(A366:F366)+COUNTA(H366:K366)=0,"",IF(A366="","Missing Date",IF(B366="","Missing Transaction ID",IF(COUNTIF($B$6:$B$505,B366)&gt;1,"Duplicate Transaction ID",IF(C366="","Missing Part ID",IF(COUNTIF('Parts Inventory'!$A$6:$A$505,C366)=0,"Unknown Part ID",IF(COUNTIF('Settings'!$I$4:$I$8,D366)=0,"Invalid Transaction Type",IF(E366="","Missing Quantity",IF(E366&lt;=0,"Quantity Must Be Positive",IF(G366="","Missing Unit Cost","OK"))))))))))</f>
        <v/>
      </c>
    </row>
    <row r="367">
      <c r="A367" s="49" t="n"/>
      <c r="B367" s="23" t="n"/>
      <c r="C367" s="23" t="n"/>
      <c r="D367" s="23" t="n"/>
      <c r="E367" s="45" t="n"/>
      <c r="F367" s="44" t="n"/>
      <c r="G367" s="47">
        <f>IF(C367="","",IFERROR(IF(F367&lt;&gt;"",F367,VLOOKUP(C367,'Parts Inventory'!$A$6:$L$505,12,FALSE)),""))</f>
        <v/>
      </c>
      <c r="H367" s="23" t="n"/>
      <c r="I367" s="50" t="n"/>
      <c r="J367" s="23" t="n"/>
      <c r="K367" s="23" t="n"/>
      <c r="L367" s="46">
        <f>IF(OR(C367="",D367="",E367=""),"",IFERROR(IF(OR(D367="Receipt",D367="Return to Stock",D367="Adjustment Increase"),E367,-E367),""))</f>
        <v/>
      </c>
      <c r="M367" s="47">
        <f>IF(L367="","",IFERROR(L367*G367,0))</f>
        <v/>
      </c>
      <c r="N367" s="19">
        <f>IF(COUNTA(A367:F367)+COUNTA(H367:K367)=0,"",IF(A367="","Missing Date",IF(B367="","Missing Transaction ID",IF(COUNTIF($B$6:$B$505,B367)&gt;1,"Duplicate Transaction ID",IF(C367="","Missing Part ID",IF(COUNTIF('Parts Inventory'!$A$6:$A$505,C367)=0,"Unknown Part ID",IF(COUNTIF('Settings'!$I$4:$I$8,D367)=0,"Invalid Transaction Type",IF(E367="","Missing Quantity",IF(E367&lt;=0,"Quantity Must Be Positive",IF(G367="","Missing Unit Cost","OK"))))))))))</f>
        <v/>
      </c>
    </row>
    <row r="368">
      <c r="A368" s="49" t="n"/>
      <c r="B368" s="23" t="n"/>
      <c r="C368" s="23" t="n"/>
      <c r="D368" s="23" t="n"/>
      <c r="E368" s="45" t="n"/>
      <c r="F368" s="44" t="n"/>
      <c r="G368" s="47">
        <f>IF(C368="","",IFERROR(IF(F368&lt;&gt;"",F368,VLOOKUP(C368,'Parts Inventory'!$A$6:$L$505,12,FALSE)),""))</f>
        <v/>
      </c>
      <c r="H368" s="23" t="n"/>
      <c r="I368" s="50" t="n"/>
      <c r="J368" s="23" t="n"/>
      <c r="K368" s="23" t="n"/>
      <c r="L368" s="46">
        <f>IF(OR(C368="",D368="",E368=""),"",IFERROR(IF(OR(D368="Receipt",D368="Return to Stock",D368="Adjustment Increase"),E368,-E368),""))</f>
        <v/>
      </c>
      <c r="M368" s="47">
        <f>IF(L368="","",IFERROR(L368*G368,0))</f>
        <v/>
      </c>
      <c r="N368" s="19">
        <f>IF(COUNTA(A368:F368)+COUNTA(H368:K368)=0,"",IF(A368="","Missing Date",IF(B368="","Missing Transaction ID",IF(COUNTIF($B$6:$B$505,B368)&gt;1,"Duplicate Transaction ID",IF(C368="","Missing Part ID",IF(COUNTIF('Parts Inventory'!$A$6:$A$505,C368)=0,"Unknown Part ID",IF(COUNTIF('Settings'!$I$4:$I$8,D368)=0,"Invalid Transaction Type",IF(E368="","Missing Quantity",IF(E368&lt;=0,"Quantity Must Be Positive",IF(G368="","Missing Unit Cost","OK"))))))))))</f>
        <v/>
      </c>
    </row>
    <row r="369">
      <c r="A369" s="49" t="n"/>
      <c r="B369" s="23" t="n"/>
      <c r="C369" s="23" t="n"/>
      <c r="D369" s="23" t="n"/>
      <c r="E369" s="45" t="n"/>
      <c r="F369" s="44" t="n"/>
      <c r="G369" s="47">
        <f>IF(C369="","",IFERROR(IF(F369&lt;&gt;"",F369,VLOOKUP(C369,'Parts Inventory'!$A$6:$L$505,12,FALSE)),""))</f>
        <v/>
      </c>
      <c r="H369" s="23" t="n"/>
      <c r="I369" s="50" t="n"/>
      <c r="J369" s="23" t="n"/>
      <c r="K369" s="23" t="n"/>
      <c r="L369" s="46">
        <f>IF(OR(C369="",D369="",E369=""),"",IFERROR(IF(OR(D369="Receipt",D369="Return to Stock",D369="Adjustment Increase"),E369,-E369),""))</f>
        <v/>
      </c>
      <c r="M369" s="47">
        <f>IF(L369="","",IFERROR(L369*G369,0))</f>
        <v/>
      </c>
      <c r="N369" s="19">
        <f>IF(COUNTA(A369:F369)+COUNTA(H369:K369)=0,"",IF(A369="","Missing Date",IF(B369="","Missing Transaction ID",IF(COUNTIF($B$6:$B$505,B369)&gt;1,"Duplicate Transaction ID",IF(C369="","Missing Part ID",IF(COUNTIF('Parts Inventory'!$A$6:$A$505,C369)=0,"Unknown Part ID",IF(COUNTIF('Settings'!$I$4:$I$8,D369)=0,"Invalid Transaction Type",IF(E369="","Missing Quantity",IF(E369&lt;=0,"Quantity Must Be Positive",IF(G369="","Missing Unit Cost","OK"))))))))))</f>
        <v/>
      </c>
    </row>
    <row r="370">
      <c r="A370" s="49" t="n"/>
      <c r="B370" s="23" t="n"/>
      <c r="C370" s="23" t="n"/>
      <c r="D370" s="23" t="n"/>
      <c r="E370" s="45" t="n"/>
      <c r="F370" s="44" t="n"/>
      <c r="G370" s="47">
        <f>IF(C370="","",IFERROR(IF(F370&lt;&gt;"",F370,VLOOKUP(C370,'Parts Inventory'!$A$6:$L$505,12,FALSE)),""))</f>
        <v/>
      </c>
      <c r="H370" s="23" t="n"/>
      <c r="I370" s="50" t="n"/>
      <c r="J370" s="23" t="n"/>
      <c r="K370" s="23" t="n"/>
      <c r="L370" s="46">
        <f>IF(OR(C370="",D370="",E370=""),"",IFERROR(IF(OR(D370="Receipt",D370="Return to Stock",D370="Adjustment Increase"),E370,-E370),""))</f>
        <v/>
      </c>
      <c r="M370" s="47">
        <f>IF(L370="","",IFERROR(L370*G370,0))</f>
        <v/>
      </c>
      <c r="N370" s="19">
        <f>IF(COUNTA(A370:F370)+COUNTA(H370:K370)=0,"",IF(A370="","Missing Date",IF(B370="","Missing Transaction ID",IF(COUNTIF($B$6:$B$505,B370)&gt;1,"Duplicate Transaction ID",IF(C370="","Missing Part ID",IF(COUNTIF('Parts Inventory'!$A$6:$A$505,C370)=0,"Unknown Part ID",IF(COUNTIF('Settings'!$I$4:$I$8,D370)=0,"Invalid Transaction Type",IF(E370="","Missing Quantity",IF(E370&lt;=0,"Quantity Must Be Positive",IF(G370="","Missing Unit Cost","OK"))))))))))</f>
        <v/>
      </c>
    </row>
    <row r="371">
      <c r="A371" s="49" t="n"/>
      <c r="B371" s="23" t="n"/>
      <c r="C371" s="23" t="n"/>
      <c r="D371" s="23" t="n"/>
      <c r="E371" s="45" t="n"/>
      <c r="F371" s="44" t="n"/>
      <c r="G371" s="47">
        <f>IF(C371="","",IFERROR(IF(F371&lt;&gt;"",F371,VLOOKUP(C371,'Parts Inventory'!$A$6:$L$505,12,FALSE)),""))</f>
        <v/>
      </c>
      <c r="H371" s="23" t="n"/>
      <c r="I371" s="50" t="n"/>
      <c r="J371" s="23" t="n"/>
      <c r="K371" s="23" t="n"/>
      <c r="L371" s="46">
        <f>IF(OR(C371="",D371="",E371=""),"",IFERROR(IF(OR(D371="Receipt",D371="Return to Stock",D371="Adjustment Increase"),E371,-E371),""))</f>
        <v/>
      </c>
      <c r="M371" s="47">
        <f>IF(L371="","",IFERROR(L371*G371,0))</f>
        <v/>
      </c>
      <c r="N371" s="19">
        <f>IF(COUNTA(A371:F371)+COUNTA(H371:K371)=0,"",IF(A371="","Missing Date",IF(B371="","Missing Transaction ID",IF(COUNTIF($B$6:$B$505,B371)&gt;1,"Duplicate Transaction ID",IF(C371="","Missing Part ID",IF(COUNTIF('Parts Inventory'!$A$6:$A$505,C371)=0,"Unknown Part ID",IF(COUNTIF('Settings'!$I$4:$I$8,D371)=0,"Invalid Transaction Type",IF(E371="","Missing Quantity",IF(E371&lt;=0,"Quantity Must Be Positive",IF(G371="","Missing Unit Cost","OK"))))))))))</f>
        <v/>
      </c>
    </row>
    <row r="372">
      <c r="A372" s="49" t="n"/>
      <c r="B372" s="23" t="n"/>
      <c r="C372" s="23" t="n"/>
      <c r="D372" s="23" t="n"/>
      <c r="E372" s="45" t="n"/>
      <c r="F372" s="44" t="n"/>
      <c r="G372" s="47">
        <f>IF(C372="","",IFERROR(IF(F372&lt;&gt;"",F372,VLOOKUP(C372,'Parts Inventory'!$A$6:$L$505,12,FALSE)),""))</f>
        <v/>
      </c>
      <c r="H372" s="23" t="n"/>
      <c r="I372" s="50" t="n"/>
      <c r="J372" s="23" t="n"/>
      <c r="K372" s="23" t="n"/>
      <c r="L372" s="46">
        <f>IF(OR(C372="",D372="",E372=""),"",IFERROR(IF(OR(D372="Receipt",D372="Return to Stock",D372="Adjustment Increase"),E372,-E372),""))</f>
        <v/>
      </c>
      <c r="M372" s="47">
        <f>IF(L372="","",IFERROR(L372*G372,0))</f>
        <v/>
      </c>
      <c r="N372" s="19">
        <f>IF(COUNTA(A372:F372)+COUNTA(H372:K372)=0,"",IF(A372="","Missing Date",IF(B372="","Missing Transaction ID",IF(COUNTIF($B$6:$B$505,B372)&gt;1,"Duplicate Transaction ID",IF(C372="","Missing Part ID",IF(COUNTIF('Parts Inventory'!$A$6:$A$505,C372)=0,"Unknown Part ID",IF(COUNTIF('Settings'!$I$4:$I$8,D372)=0,"Invalid Transaction Type",IF(E372="","Missing Quantity",IF(E372&lt;=0,"Quantity Must Be Positive",IF(G372="","Missing Unit Cost","OK"))))))))))</f>
        <v/>
      </c>
    </row>
    <row r="373">
      <c r="A373" s="49" t="n"/>
      <c r="B373" s="23" t="n"/>
      <c r="C373" s="23" t="n"/>
      <c r="D373" s="23" t="n"/>
      <c r="E373" s="45" t="n"/>
      <c r="F373" s="44" t="n"/>
      <c r="G373" s="47">
        <f>IF(C373="","",IFERROR(IF(F373&lt;&gt;"",F373,VLOOKUP(C373,'Parts Inventory'!$A$6:$L$505,12,FALSE)),""))</f>
        <v/>
      </c>
      <c r="H373" s="23" t="n"/>
      <c r="I373" s="50" t="n"/>
      <c r="J373" s="23" t="n"/>
      <c r="K373" s="23" t="n"/>
      <c r="L373" s="46">
        <f>IF(OR(C373="",D373="",E373=""),"",IFERROR(IF(OR(D373="Receipt",D373="Return to Stock",D373="Adjustment Increase"),E373,-E373),""))</f>
        <v/>
      </c>
      <c r="M373" s="47">
        <f>IF(L373="","",IFERROR(L373*G373,0))</f>
        <v/>
      </c>
      <c r="N373" s="19">
        <f>IF(COUNTA(A373:F373)+COUNTA(H373:K373)=0,"",IF(A373="","Missing Date",IF(B373="","Missing Transaction ID",IF(COUNTIF($B$6:$B$505,B373)&gt;1,"Duplicate Transaction ID",IF(C373="","Missing Part ID",IF(COUNTIF('Parts Inventory'!$A$6:$A$505,C373)=0,"Unknown Part ID",IF(COUNTIF('Settings'!$I$4:$I$8,D373)=0,"Invalid Transaction Type",IF(E373="","Missing Quantity",IF(E373&lt;=0,"Quantity Must Be Positive",IF(G373="","Missing Unit Cost","OK"))))))))))</f>
        <v/>
      </c>
    </row>
    <row r="374">
      <c r="A374" s="49" t="n"/>
      <c r="B374" s="23" t="n"/>
      <c r="C374" s="23" t="n"/>
      <c r="D374" s="23" t="n"/>
      <c r="E374" s="45" t="n"/>
      <c r="F374" s="44" t="n"/>
      <c r="G374" s="47">
        <f>IF(C374="","",IFERROR(IF(F374&lt;&gt;"",F374,VLOOKUP(C374,'Parts Inventory'!$A$6:$L$505,12,FALSE)),""))</f>
        <v/>
      </c>
      <c r="H374" s="23" t="n"/>
      <c r="I374" s="50" t="n"/>
      <c r="J374" s="23" t="n"/>
      <c r="K374" s="23" t="n"/>
      <c r="L374" s="46">
        <f>IF(OR(C374="",D374="",E374=""),"",IFERROR(IF(OR(D374="Receipt",D374="Return to Stock",D374="Adjustment Increase"),E374,-E374),""))</f>
        <v/>
      </c>
      <c r="M374" s="47">
        <f>IF(L374="","",IFERROR(L374*G374,0))</f>
        <v/>
      </c>
      <c r="N374" s="19">
        <f>IF(COUNTA(A374:F374)+COUNTA(H374:K374)=0,"",IF(A374="","Missing Date",IF(B374="","Missing Transaction ID",IF(COUNTIF($B$6:$B$505,B374)&gt;1,"Duplicate Transaction ID",IF(C374="","Missing Part ID",IF(COUNTIF('Parts Inventory'!$A$6:$A$505,C374)=0,"Unknown Part ID",IF(COUNTIF('Settings'!$I$4:$I$8,D374)=0,"Invalid Transaction Type",IF(E374="","Missing Quantity",IF(E374&lt;=0,"Quantity Must Be Positive",IF(G374="","Missing Unit Cost","OK"))))))))))</f>
        <v/>
      </c>
    </row>
    <row r="375">
      <c r="A375" s="49" t="n"/>
      <c r="B375" s="23" t="n"/>
      <c r="C375" s="23" t="n"/>
      <c r="D375" s="23" t="n"/>
      <c r="E375" s="45" t="n"/>
      <c r="F375" s="44" t="n"/>
      <c r="G375" s="47">
        <f>IF(C375="","",IFERROR(IF(F375&lt;&gt;"",F375,VLOOKUP(C375,'Parts Inventory'!$A$6:$L$505,12,FALSE)),""))</f>
        <v/>
      </c>
      <c r="H375" s="23" t="n"/>
      <c r="I375" s="50" t="n"/>
      <c r="J375" s="23" t="n"/>
      <c r="K375" s="23" t="n"/>
      <c r="L375" s="46">
        <f>IF(OR(C375="",D375="",E375=""),"",IFERROR(IF(OR(D375="Receipt",D375="Return to Stock",D375="Adjustment Increase"),E375,-E375),""))</f>
        <v/>
      </c>
      <c r="M375" s="47">
        <f>IF(L375="","",IFERROR(L375*G375,0))</f>
        <v/>
      </c>
      <c r="N375" s="19">
        <f>IF(COUNTA(A375:F375)+COUNTA(H375:K375)=0,"",IF(A375="","Missing Date",IF(B375="","Missing Transaction ID",IF(COUNTIF($B$6:$B$505,B375)&gt;1,"Duplicate Transaction ID",IF(C375="","Missing Part ID",IF(COUNTIF('Parts Inventory'!$A$6:$A$505,C375)=0,"Unknown Part ID",IF(COUNTIF('Settings'!$I$4:$I$8,D375)=0,"Invalid Transaction Type",IF(E375="","Missing Quantity",IF(E375&lt;=0,"Quantity Must Be Positive",IF(G375="","Missing Unit Cost","OK"))))))))))</f>
        <v/>
      </c>
    </row>
    <row r="376">
      <c r="A376" s="49" t="n"/>
      <c r="B376" s="23" t="n"/>
      <c r="C376" s="23" t="n"/>
      <c r="D376" s="23" t="n"/>
      <c r="E376" s="45" t="n"/>
      <c r="F376" s="44" t="n"/>
      <c r="G376" s="47">
        <f>IF(C376="","",IFERROR(IF(F376&lt;&gt;"",F376,VLOOKUP(C376,'Parts Inventory'!$A$6:$L$505,12,FALSE)),""))</f>
        <v/>
      </c>
      <c r="H376" s="23" t="n"/>
      <c r="I376" s="50" t="n"/>
      <c r="J376" s="23" t="n"/>
      <c r="K376" s="23" t="n"/>
      <c r="L376" s="46">
        <f>IF(OR(C376="",D376="",E376=""),"",IFERROR(IF(OR(D376="Receipt",D376="Return to Stock",D376="Adjustment Increase"),E376,-E376),""))</f>
        <v/>
      </c>
      <c r="M376" s="47">
        <f>IF(L376="","",IFERROR(L376*G376,0))</f>
        <v/>
      </c>
      <c r="N376" s="19">
        <f>IF(COUNTA(A376:F376)+COUNTA(H376:K376)=0,"",IF(A376="","Missing Date",IF(B376="","Missing Transaction ID",IF(COUNTIF($B$6:$B$505,B376)&gt;1,"Duplicate Transaction ID",IF(C376="","Missing Part ID",IF(COUNTIF('Parts Inventory'!$A$6:$A$505,C376)=0,"Unknown Part ID",IF(COUNTIF('Settings'!$I$4:$I$8,D376)=0,"Invalid Transaction Type",IF(E376="","Missing Quantity",IF(E376&lt;=0,"Quantity Must Be Positive",IF(G376="","Missing Unit Cost","OK"))))))))))</f>
        <v/>
      </c>
    </row>
    <row r="377">
      <c r="A377" s="49" t="n"/>
      <c r="B377" s="23" t="n"/>
      <c r="C377" s="23" t="n"/>
      <c r="D377" s="23" t="n"/>
      <c r="E377" s="45" t="n"/>
      <c r="F377" s="44" t="n"/>
      <c r="G377" s="47">
        <f>IF(C377="","",IFERROR(IF(F377&lt;&gt;"",F377,VLOOKUP(C377,'Parts Inventory'!$A$6:$L$505,12,FALSE)),""))</f>
        <v/>
      </c>
      <c r="H377" s="23" t="n"/>
      <c r="I377" s="50" t="n"/>
      <c r="J377" s="23" t="n"/>
      <c r="K377" s="23" t="n"/>
      <c r="L377" s="46">
        <f>IF(OR(C377="",D377="",E377=""),"",IFERROR(IF(OR(D377="Receipt",D377="Return to Stock",D377="Adjustment Increase"),E377,-E377),""))</f>
        <v/>
      </c>
      <c r="M377" s="47">
        <f>IF(L377="","",IFERROR(L377*G377,0))</f>
        <v/>
      </c>
      <c r="N377" s="19">
        <f>IF(COUNTA(A377:F377)+COUNTA(H377:K377)=0,"",IF(A377="","Missing Date",IF(B377="","Missing Transaction ID",IF(COUNTIF($B$6:$B$505,B377)&gt;1,"Duplicate Transaction ID",IF(C377="","Missing Part ID",IF(COUNTIF('Parts Inventory'!$A$6:$A$505,C377)=0,"Unknown Part ID",IF(COUNTIF('Settings'!$I$4:$I$8,D377)=0,"Invalid Transaction Type",IF(E377="","Missing Quantity",IF(E377&lt;=0,"Quantity Must Be Positive",IF(G377="","Missing Unit Cost","OK"))))))))))</f>
        <v/>
      </c>
    </row>
    <row r="378">
      <c r="A378" s="49" t="n"/>
      <c r="B378" s="23" t="n"/>
      <c r="C378" s="23" t="n"/>
      <c r="D378" s="23" t="n"/>
      <c r="E378" s="45" t="n"/>
      <c r="F378" s="44" t="n"/>
      <c r="G378" s="47">
        <f>IF(C378="","",IFERROR(IF(F378&lt;&gt;"",F378,VLOOKUP(C378,'Parts Inventory'!$A$6:$L$505,12,FALSE)),""))</f>
        <v/>
      </c>
      <c r="H378" s="23" t="n"/>
      <c r="I378" s="50" t="n"/>
      <c r="J378" s="23" t="n"/>
      <c r="K378" s="23" t="n"/>
      <c r="L378" s="46">
        <f>IF(OR(C378="",D378="",E378=""),"",IFERROR(IF(OR(D378="Receipt",D378="Return to Stock",D378="Adjustment Increase"),E378,-E378),""))</f>
        <v/>
      </c>
      <c r="M378" s="47">
        <f>IF(L378="","",IFERROR(L378*G378,0))</f>
        <v/>
      </c>
      <c r="N378" s="19">
        <f>IF(COUNTA(A378:F378)+COUNTA(H378:K378)=0,"",IF(A378="","Missing Date",IF(B378="","Missing Transaction ID",IF(COUNTIF($B$6:$B$505,B378)&gt;1,"Duplicate Transaction ID",IF(C378="","Missing Part ID",IF(COUNTIF('Parts Inventory'!$A$6:$A$505,C378)=0,"Unknown Part ID",IF(COUNTIF('Settings'!$I$4:$I$8,D378)=0,"Invalid Transaction Type",IF(E378="","Missing Quantity",IF(E378&lt;=0,"Quantity Must Be Positive",IF(G378="","Missing Unit Cost","OK"))))))))))</f>
        <v/>
      </c>
    </row>
    <row r="379">
      <c r="A379" s="49" t="n"/>
      <c r="B379" s="23" t="n"/>
      <c r="C379" s="23" t="n"/>
      <c r="D379" s="23" t="n"/>
      <c r="E379" s="45" t="n"/>
      <c r="F379" s="44" t="n"/>
      <c r="G379" s="47">
        <f>IF(C379="","",IFERROR(IF(F379&lt;&gt;"",F379,VLOOKUP(C379,'Parts Inventory'!$A$6:$L$505,12,FALSE)),""))</f>
        <v/>
      </c>
      <c r="H379" s="23" t="n"/>
      <c r="I379" s="50" t="n"/>
      <c r="J379" s="23" t="n"/>
      <c r="K379" s="23" t="n"/>
      <c r="L379" s="46">
        <f>IF(OR(C379="",D379="",E379=""),"",IFERROR(IF(OR(D379="Receipt",D379="Return to Stock",D379="Adjustment Increase"),E379,-E379),""))</f>
        <v/>
      </c>
      <c r="M379" s="47">
        <f>IF(L379="","",IFERROR(L379*G379,0))</f>
        <v/>
      </c>
      <c r="N379" s="19">
        <f>IF(COUNTA(A379:F379)+COUNTA(H379:K379)=0,"",IF(A379="","Missing Date",IF(B379="","Missing Transaction ID",IF(COUNTIF($B$6:$B$505,B379)&gt;1,"Duplicate Transaction ID",IF(C379="","Missing Part ID",IF(COUNTIF('Parts Inventory'!$A$6:$A$505,C379)=0,"Unknown Part ID",IF(COUNTIF('Settings'!$I$4:$I$8,D379)=0,"Invalid Transaction Type",IF(E379="","Missing Quantity",IF(E379&lt;=0,"Quantity Must Be Positive",IF(G379="","Missing Unit Cost","OK"))))))))))</f>
        <v/>
      </c>
    </row>
    <row r="380">
      <c r="A380" s="49" t="n"/>
      <c r="B380" s="23" t="n"/>
      <c r="C380" s="23" t="n"/>
      <c r="D380" s="23" t="n"/>
      <c r="E380" s="45" t="n"/>
      <c r="F380" s="44" t="n"/>
      <c r="G380" s="47">
        <f>IF(C380="","",IFERROR(IF(F380&lt;&gt;"",F380,VLOOKUP(C380,'Parts Inventory'!$A$6:$L$505,12,FALSE)),""))</f>
        <v/>
      </c>
      <c r="H380" s="23" t="n"/>
      <c r="I380" s="50" t="n"/>
      <c r="J380" s="23" t="n"/>
      <c r="K380" s="23" t="n"/>
      <c r="L380" s="46">
        <f>IF(OR(C380="",D380="",E380=""),"",IFERROR(IF(OR(D380="Receipt",D380="Return to Stock",D380="Adjustment Increase"),E380,-E380),""))</f>
        <v/>
      </c>
      <c r="M380" s="47">
        <f>IF(L380="","",IFERROR(L380*G380,0))</f>
        <v/>
      </c>
      <c r="N380" s="19">
        <f>IF(COUNTA(A380:F380)+COUNTA(H380:K380)=0,"",IF(A380="","Missing Date",IF(B380="","Missing Transaction ID",IF(COUNTIF($B$6:$B$505,B380)&gt;1,"Duplicate Transaction ID",IF(C380="","Missing Part ID",IF(COUNTIF('Parts Inventory'!$A$6:$A$505,C380)=0,"Unknown Part ID",IF(COUNTIF('Settings'!$I$4:$I$8,D380)=0,"Invalid Transaction Type",IF(E380="","Missing Quantity",IF(E380&lt;=0,"Quantity Must Be Positive",IF(G380="","Missing Unit Cost","OK"))))))))))</f>
        <v/>
      </c>
    </row>
    <row r="381">
      <c r="A381" s="49" t="n"/>
      <c r="B381" s="23" t="n"/>
      <c r="C381" s="23" t="n"/>
      <c r="D381" s="23" t="n"/>
      <c r="E381" s="45" t="n"/>
      <c r="F381" s="44" t="n"/>
      <c r="G381" s="47">
        <f>IF(C381="","",IFERROR(IF(F381&lt;&gt;"",F381,VLOOKUP(C381,'Parts Inventory'!$A$6:$L$505,12,FALSE)),""))</f>
        <v/>
      </c>
      <c r="H381" s="23" t="n"/>
      <c r="I381" s="50" t="n"/>
      <c r="J381" s="23" t="n"/>
      <c r="K381" s="23" t="n"/>
      <c r="L381" s="46">
        <f>IF(OR(C381="",D381="",E381=""),"",IFERROR(IF(OR(D381="Receipt",D381="Return to Stock",D381="Adjustment Increase"),E381,-E381),""))</f>
        <v/>
      </c>
      <c r="M381" s="47">
        <f>IF(L381="","",IFERROR(L381*G381,0))</f>
        <v/>
      </c>
      <c r="N381" s="19">
        <f>IF(COUNTA(A381:F381)+COUNTA(H381:K381)=0,"",IF(A381="","Missing Date",IF(B381="","Missing Transaction ID",IF(COUNTIF($B$6:$B$505,B381)&gt;1,"Duplicate Transaction ID",IF(C381="","Missing Part ID",IF(COUNTIF('Parts Inventory'!$A$6:$A$505,C381)=0,"Unknown Part ID",IF(COUNTIF('Settings'!$I$4:$I$8,D381)=0,"Invalid Transaction Type",IF(E381="","Missing Quantity",IF(E381&lt;=0,"Quantity Must Be Positive",IF(G381="","Missing Unit Cost","OK"))))))))))</f>
        <v/>
      </c>
    </row>
    <row r="382">
      <c r="A382" s="49" t="n"/>
      <c r="B382" s="23" t="n"/>
      <c r="C382" s="23" t="n"/>
      <c r="D382" s="23" t="n"/>
      <c r="E382" s="45" t="n"/>
      <c r="F382" s="44" t="n"/>
      <c r="G382" s="47">
        <f>IF(C382="","",IFERROR(IF(F382&lt;&gt;"",F382,VLOOKUP(C382,'Parts Inventory'!$A$6:$L$505,12,FALSE)),""))</f>
        <v/>
      </c>
      <c r="H382" s="23" t="n"/>
      <c r="I382" s="50" t="n"/>
      <c r="J382" s="23" t="n"/>
      <c r="K382" s="23" t="n"/>
      <c r="L382" s="46">
        <f>IF(OR(C382="",D382="",E382=""),"",IFERROR(IF(OR(D382="Receipt",D382="Return to Stock",D382="Adjustment Increase"),E382,-E382),""))</f>
        <v/>
      </c>
      <c r="M382" s="47">
        <f>IF(L382="","",IFERROR(L382*G382,0))</f>
        <v/>
      </c>
      <c r="N382" s="19">
        <f>IF(COUNTA(A382:F382)+COUNTA(H382:K382)=0,"",IF(A382="","Missing Date",IF(B382="","Missing Transaction ID",IF(COUNTIF($B$6:$B$505,B382)&gt;1,"Duplicate Transaction ID",IF(C382="","Missing Part ID",IF(COUNTIF('Parts Inventory'!$A$6:$A$505,C382)=0,"Unknown Part ID",IF(COUNTIF('Settings'!$I$4:$I$8,D382)=0,"Invalid Transaction Type",IF(E382="","Missing Quantity",IF(E382&lt;=0,"Quantity Must Be Positive",IF(G382="","Missing Unit Cost","OK"))))))))))</f>
        <v/>
      </c>
    </row>
    <row r="383">
      <c r="A383" s="49" t="n"/>
      <c r="B383" s="23" t="n"/>
      <c r="C383" s="23" t="n"/>
      <c r="D383" s="23" t="n"/>
      <c r="E383" s="45" t="n"/>
      <c r="F383" s="44" t="n"/>
      <c r="G383" s="47">
        <f>IF(C383="","",IFERROR(IF(F383&lt;&gt;"",F383,VLOOKUP(C383,'Parts Inventory'!$A$6:$L$505,12,FALSE)),""))</f>
        <v/>
      </c>
      <c r="H383" s="23" t="n"/>
      <c r="I383" s="50" t="n"/>
      <c r="J383" s="23" t="n"/>
      <c r="K383" s="23" t="n"/>
      <c r="L383" s="46">
        <f>IF(OR(C383="",D383="",E383=""),"",IFERROR(IF(OR(D383="Receipt",D383="Return to Stock",D383="Adjustment Increase"),E383,-E383),""))</f>
        <v/>
      </c>
      <c r="M383" s="47">
        <f>IF(L383="","",IFERROR(L383*G383,0))</f>
        <v/>
      </c>
      <c r="N383" s="19">
        <f>IF(COUNTA(A383:F383)+COUNTA(H383:K383)=0,"",IF(A383="","Missing Date",IF(B383="","Missing Transaction ID",IF(COUNTIF($B$6:$B$505,B383)&gt;1,"Duplicate Transaction ID",IF(C383="","Missing Part ID",IF(COUNTIF('Parts Inventory'!$A$6:$A$505,C383)=0,"Unknown Part ID",IF(COUNTIF('Settings'!$I$4:$I$8,D383)=0,"Invalid Transaction Type",IF(E383="","Missing Quantity",IF(E383&lt;=0,"Quantity Must Be Positive",IF(G383="","Missing Unit Cost","OK"))))))))))</f>
        <v/>
      </c>
    </row>
    <row r="384">
      <c r="A384" s="49" t="n"/>
      <c r="B384" s="23" t="n"/>
      <c r="C384" s="23" t="n"/>
      <c r="D384" s="23" t="n"/>
      <c r="E384" s="45" t="n"/>
      <c r="F384" s="44" t="n"/>
      <c r="G384" s="47">
        <f>IF(C384="","",IFERROR(IF(F384&lt;&gt;"",F384,VLOOKUP(C384,'Parts Inventory'!$A$6:$L$505,12,FALSE)),""))</f>
        <v/>
      </c>
      <c r="H384" s="23" t="n"/>
      <c r="I384" s="50" t="n"/>
      <c r="J384" s="23" t="n"/>
      <c r="K384" s="23" t="n"/>
      <c r="L384" s="46">
        <f>IF(OR(C384="",D384="",E384=""),"",IFERROR(IF(OR(D384="Receipt",D384="Return to Stock",D384="Adjustment Increase"),E384,-E384),""))</f>
        <v/>
      </c>
      <c r="M384" s="47">
        <f>IF(L384="","",IFERROR(L384*G384,0))</f>
        <v/>
      </c>
      <c r="N384" s="19">
        <f>IF(COUNTA(A384:F384)+COUNTA(H384:K384)=0,"",IF(A384="","Missing Date",IF(B384="","Missing Transaction ID",IF(COUNTIF($B$6:$B$505,B384)&gt;1,"Duplicate Transaction ID",IF(C384="","Missing Part ID",IF(COUNTIF('Parts Inventory'!$A$6:$A$505,C384)=0,"Unknown Part ID",IF(COUNTIF('Settings'!$I$4:$I$8,D384)=0,"Invalid Transaction Type",IF(E384="","Missing Quantity",IF(E384&lt;=0,"Quantity Must Be Positive",IF(G384="","Missing Unit Cost","OK"))))))))))</f>
        <v/>
      </c>
    </row>
    <row r="385">
      <c r="A385" s="49" t="n"/>
      <c r="B385" s="23" t="n"/>
      <c r="C385" s="23" t="n"/>
      <c r="D385" s="23" t="n"/>
      <c r="E385" s="45" t="n"/>
      <c r="F385" s="44" t="n"/>
      <c r="G385" s="47">
        <f>IF(C385="","",IFERROR(IF(F385&lt;&gt;"",F385,VLOOKUP(C385,'Parts Inventory'!$A$6:$L$505,12,FALSE)),""))</f>
        <v/>
      </c>
      <c r="H385" s="23" t="n"/>
      <c r="I385" s="50" t="n"/>
      <c r="J385" s="23" t="n"/>
      <c r="K385" s="23" t="n"/>
      <c r="L385" s="46">
        <f>IF(OR(C385="",D385="",E385=""),"",IFERROR(IF(OR(D385="Receipt",D385="Return to Stock",D385="Adjustment Increase"),E385,-E385),""))</f>
        <v/>
      </c>
      <c r="M385" s="47">
        <f>IF(L385="","",IFERROR(L385*G385,0))</f>
        <v/>
      </c>
      <c r="N385" s="19">
        <f>IF(COUNTA(A385:F385)+COUNTA(H385:K385)=0,"",IF(A385="","Missing Date",IF(B385="","Missing Transaction ID",IF(COUNTIF($B$6:$B$505,B385)&gt;1,"Duplicate Transaction ID",IF(C385="","Missing Part ID",IF(COUNTIF('Parts Inventory'!$A$6:$A$505,C385)=0,"Unknown Part ID",IF(COUNTIF('Settings'!$I$4:$I$8,D385)=0,"Invalid Transaction Type",IF(E385="","Missing Quantity",IF(E385&lt;=0,"Quantity Must Be Positive",IF(G385="","Missing Unit Cost","OK"))))))))))</f>
        <v/>
      </c>
    </row>
    <row r="386">
      <c r="A386" s="49" t="n"/>
      <c r="B386" s="23" t="n"/>
      <c r="C386" s="23" t="n"/>
      <c r="D386" s="23" t="n"/>
      <c r="E386" s="45" t="n"/>
      <c r="F386" s="44" t="n"/>
      <c r="G386" s="47">
        <f>IF(C386="","",IFERROR(IF(F386&lt;&gt;"",F386,VLOOKUP(C386,'Parts Inventory'!$A$6:$L$505,12,FALSE)),""))</f>
        <v/>
      </c>
      <c r="H386" s="23" t="n"/>
      <c r="I386" s="50" t="n"/>
      <c r="J386" s="23" t="n"/>
      <c r="K386" s="23" t="n"/>
      <c r="L386" s="46">
        <f>IF(OR(C386="",D386="",E386=""),"",IFERROR(IF(OR(D386="Receipt",D386="Return to Stock",D386="Adjustment Increase"),E386,-E386),""))</f>
        <v/>
      </c>
      <c r="M386" s="47">
        <f>IF(L386="","",IFERROR(L386*G386,0))</f>
        <v/>
      </c>
      <c r="N386" s="19">
        <f>IF(COUNTA(A386:F386)+COUNTA(H386:K386)=0,"",IF(A386="","Missing Date",IF(B386="","Missing Transaction ID",IF(COUNTIF($B$6:$B$505,B386)&gt;1,"Duplicate Transaction ID",IF(C386="","Missing Part ID",IF(COUNTIF('Parts Inventory'!$A$6:$A$505,C386)=0,"Unknown Part ID",IF(COUNTIF('Settings'!$I$4:$I$8,D386)=0,"Invalid Transaction Type",IF(E386="","Missing Quantity",IF(E386&lt;=0,"Quantity Must Be Positive",IF(G386="","Missing Unit Cost","OK"))))))))))</f>
        <v/>
      </c>
    </row>
    <row r="387">
      <c r="A387" s="49" t="n"/>
      <c r="B387" s="23" t="n"/>
      <c r="C387" s="23" t="n"/>
      <c r="D387" s="23" t="n"/>
      <c r="E387" s="45" t="n"/>
      <c r="F387" s="44" t="n"/>
      <c r="G387" s="47">
        <f>IF(C387="","",IFERROR(IF(F387&lt;&gt;"",F387,VLOOKUP(C387,'Parts Inventory'!$A$6:$L$505,12,FALSE)),""))</f>
        <v/>
      </c>
      <c r="H387" s="23" t="n"/>
      <c r="I387" s="50" t="n"/>
      <c r="J387" s="23" t="n"/>
      <c r="K387" s="23" t="n"/>
      <c r="L387" s="46">
        <f>IF(OR(C387="",D387="",E387=""),"",IFERROR(IF(OR(D387="Receipt",D387="Return to Stock",D387="Adjustment Increase"),E387,-E387),""))</f>
        <v/>
      </c>
      <c r="M387" s="47">
        <f>IF(L387="","",IFERROR(L387*G387,0))</f>
        <v/>
      </c>
      <c r="N387" s="19">
        <f>IF(COUNTA(A387:F387)+COUNTA(H387:K387)=0,"",IF(A387="","Missing Date",IF(B387="","Missing Transaction ID",IF(COUNTIF($B$6:$B$505,B387)&gt;1,"Duplicate Transaction ID",IF(C387="","Missing Part ID",IF(COUNTIF('Parts Inventory'!$A$6:$A$505,C387)=0,"Unknown Part ID",IF(COUNTIF('Settings'!$I$4:$I$8,D387)=0,"Invalid Transaction Type",IF(E387="","Missing Quantity",IF(E387&lt;=0,"Quantity Must Be Positive",IF(G387="","Missing Unit Cost","OK"))))))))))</f>
        <v/>
      </c>
    </row>
    <row r="388">
      <c r="A388" s="49" t="n"/>
      <c r="B388" s="23" t="n"/>
      <c r="C388" s="23" t="n"/>
      <c r="D388" s="23" t="n"/>
      <c r="E388" s="45" t="n"/>
      <c r="F388" s="44" t="n"/>
      <c r="G388" s="47">
        <f>IF(C388="","",IFERROR(IF(F388&lt;&gt;"",F388,VLOOKUP(C388,'Parts Inventory'!$A$6:$L$505,12,FALSE)),""))</f>
        <v/>
      </c>
      <c r="H388" s="23" t="n"/>
      <c r="I388" s="50" t="n"/>
      <c r="J388" s="23" t="n"/>
      <c r="K388" s="23" t="n"/>
      <c r="L388" s="46">
        <f>IF(OR(C388="",D388="",E388=""),"",IFERROR(IF(OR(D388="Receipt",D388="Return to Stock",D388="Adjustment Increase"),E388,-E388),""))</f>
        <v/>
      </c>
      <c r="M388" s="47">
        <f>IF(L388="","",IFERROR(L388*G388,0))</f>
        <v/>
      </c>
      <c r="N388" s="19">
        <f>IF(COUNTA(A388:F388)+COUNTA(H388:K388)=0,"",IF(A388="","Missing Date",IF(B388="","Missing Transaction ID",IF(COUNTIF($B$6:$B$505,B388)&gt;1,"Duplicate Transaction ID",IF(C388="","Missing Part ID",IF(COUNTIF('Parts Inventory'!$A$6:$A$505,C388)=0,"Unknown Part ID",IF(COUNTIF('Settings'!$I$4:$I$8,D388)=0,"Invalid Transaction Type",IF(E388="","Missing Quantity",IF(E388&lt;=0,"Quantity Must Be Positive",IF(G388="","Missing Unit Cost","OK"))))))))))</f>
        <v/>
      </c>
    </row>
    <row r="389">
      <c r="A389" s="49" t="n"/>
      <c r="B389" s="23" t="n"/>
      <c r="C389" s="23" t="n"/>
      <c r="D389" s="23" t="n"/>
      <c r="E389" s="45" t="n"/>
      <c r="F389" s="44" t="n"/>
      <c r="G389" s="47">
        <f>IF(C389="","",IFERROR(IF(F389&lt;&gt;"",F389,VLOOKUP(C389,'Parts Inventory'!$A$6:$L$505,12,FALSE)),""))</f>
        <v/>
      </c>
      <c r="H389" s="23" t="n"/>
      <c r="I389" s="50" t="n"/>
      <c r="J389" s="23" t="n"/>
      <c r="K389" s="23" t="n"/>
      <c r="L389" s="46">
        <f>IF(OR(C389="",D389="",E389=""),"",IFERROR(IF(OR(D389="Receipt",D389="Return to Stock",D389="Adjustment Increase"),E389,-E389),""))</f>
        <v/>
      </c>
      <c r="M389" s="47">
        <f>IF(L389="","",IFERROR(L389*G389,0))</f>
        <v/>
      </c>
      <c r="N389" s="19">
        <f>IF(COUNTA(A389:F389)+COUNTA(H389:K389)=0,"",IF(A389="","Missing Date",IF(B389="","Missing Transaction ID",IF(COUNTIF($B$6:$B$505,B389)&gt;1,"Duplicate Transaction ID",IF(C389="","Missing Part ID",IF(COUNTIF('Parts Inventory'!$A$6:$A$505,C389)=0,"Unknown Part ID",IF(COUNTIF('Settings'!$I$4:$I$8,D389)=0,"Invalid Transaction Type",IF(E389="","Missing Quantity",IF(E389&lt;=0,"Quantity Must Be Positive",IF(G389="","Missing Unit Cost","OK"))))))))))</f>
        <v/>
      </c>
    </row>
    <row r="390">
      <c r="A390" s="49" t="n"/>
      <c r="B390" s="23" t="n"/>
      <c r="C390" s="23" t="n"/>
      <c r="D390" s="23" t="n"/>
      <c r="E390" s="45" t="n"/>
      <c r="F390" s="44" t="n"/>
      <c r="G390" s="47">
        <f>IF(C390="","",IFERROR(IF(F390&lt;&gt;"",F390,VLOOKUP(C390,'Parts Inventory'!$A$6:$L$505,12,FALSE)),""))</f>
        <v/>
      </c>
      <c r="H390" s="23" t="n"/>
      <c r="I390" s="50" t="n"/>
      <c r="J390" s="23" t="n"/>
      <c r="K390" s="23" t="n"/>
      <c r="L390" s="46">
        <f>IF(OR(C390="",D390="",E390=""),"",IFERROR(IF(OR(D390="Receipt",D390="Return to Stock",D390="Adjustment Increase"),E390,-E390),""))</f>
        <v/>
      </c>
      <c r="M390" s="47">
        <f>IF(L390="","",IFERROR(L390*G390,0))</f>
        <v/>
      </c>
      <c r="N390" s="19">
        <f>IF(COUNTA(A390:F390)+COUNTA(H390:K390)=0,"",IF(A390="","Missing Date",IF(B390="","Missing Transaction ID",IF(COUNTIF($B$6:$B$505,B390)&gt;1,"Duplicate Transaction ID",IF(C390="","Missing Part ID",IF(COUNTIF('Parts Inventory'!$A$6:$A$505,C390)=0,"Unknown Part ID",IF(COUNTIF('Settings'!$I$4:$I$8,D390)=0,"Invalid Transaction Type",IF(E390="","Missing Quantity",IF(E390&lt;=0,"Quantity Must Be Positive",IF(G390="","Missing Unit Cost","OK"))))))))))</f>
        <v/>
      </c>
    </row>
    <row r="391">
      <c r="A391" s="49" t="n"/>
      <c r="B391" s="23" t="n"/>
      <c r="C391" s="23" t="n"/>
      <c r="D391" s="23" t="n"/>
      <c r="E391" s="45" t="n"/>
      <c r="F391" s="44" t="n"/>
      <c r="G391" s="47">
        <f>IF(C391="","",IFERROR(IF(F391&lt;&gt;"",F391,VLOOKUP(C391,'Parts Inventory'!$A$6:$L$505,12,FALSE)),""))</f>
        <v/>
      </c>
      <c r="H391" s="23" t="n"/>
      <c r="I391" s="50" t="n"/>
      <c r="J391" s="23" t="n"/>
      <c r="K391" s="23" t="n"/>
      <c r="L391" s="46">
        <f>IF(OR(C391="",D391="",E391=""),"",IFERROR(IF(OR(D391="Receipt",D391="Return to Stock",D391="Adjustment Increase"),E391,-E391),""))</f>
        <v/>
      </c>
      <c r="M391" s="47">
        <f>IF(L391="","",IFERROR(L391*G391,0))</f>
        <v/>
      </c>
      <c r="N391" s="19">
        <f>IF(COUNTA(A391:F391)+COUNTA(H391:K391)=0,"",IF(A391="","Missing Date",IF(B391="","Missing Transaction ID",IF(COUNTIF($B$6:$B$505,B391)&gt;1,"Duplicate Transaction ID",IF(C391="","Missing Part ID",IF(COUNTIF('Parts Inventory'!$A$6:$A$505,C391)=0,"Unknown Part ID",IF(COUNTIF('Settings'!$I$4:$I$8,D391)=0,"Invalid Transaction Type",IF(E391="","Missing Quantity",IF(E391&lt;=0,"Quantity Must Be Positive",IF(G391="","Missing Unit Cost","OK"))))))))))</f>
        <v/>
      </c>
    </row>
    <row r="392">
      <c r="A392" s="49" t="n"/>
      <c r="B392" s="23" t="n"/>
      <c r="C392" s="23" t="n"/>
      <c r="D392" s="23" t="n"/>
      <c r="E392" s="45" t="n"/>
      <c r="F392" s="44" t="n"/>
      <c r="G392" s="47">
        <f>IF(C392="","",IFERROR(IF(F392&lt;&gt;"",F392,VLOOKUP(C392,'Parts Inventory'!$A$6:$L$505,12,FALSE)),""))</f>
        <v/>
      </c>
      <c r="H392" s="23" t="n"/>
      <c r="I392" s="50" t="n"/>
      <c r="J392" s="23" t="n"/>
      <c r="K392" s="23" t="n"/>
      <c r="L392" s="46">
        <f>IF(OR(C392="",D392="",E392=""),"",IFERROR(IF(OR(D392="Receipt",D392="Return to Stock",D392="Adjustment Increase"),E392,-E392),""))</f>
        <v/>
      </c>
      <c r="M392" s="47">
        <f>IF(L392="","",IFERROR(L392*G392,0))</f>
        <v/>
      </c>
      <c r="N392" s="19">
        <f>IF(COUNTA(A392:F392)+COUNTA(H392:K392)=0,"",IF(A392="","Missing Date",IF(B392="","Missing Transaction ID",IF(COUNTIF($B$6:$B$505,B392)&gt;1,"Duplicate Transaction ID",IF(C392="","Missing Part ID",IF(COUNTIF('Parts Inventory'!$A$6:$A$505,C392)=0,"Unknown Part ID",IF(COUNTIF('Settings'!$I$4:$I$8,D392)=0,"Invalid Transaction Type",IF(E392="","Missing Quantity",IF(E392&lt;=0,"Quantity Must Be Positive",IF(G392="","Missing Unit Cost","OK"))))))))))</f>
        <v/>
      </c>
    </row>
    <row r="393">
      <c r="A393" s="49" t="n"/>
      <c r="B393" s="23" t="n"/>
      <c r="C393" s="23" t="n"/>
      <c r="D393" s="23" t="n"/>
      <c r="E393" s="45" t="n"/>
      <c r="F393" s="44" t="n"/>
      <c r="G393" s="47">
        <f>IF(C393="","",IFERROR(IF(F393&lt;&gt;"",F393,VLOOKUP(C393,'Parts Inventory'!$A$6:$L$505,12,FALSE)),""))</f>
        <v/>
      </c>
      <c r="H393" s="23" t="n"/>
      <c r="I393" s="50" t="n"/>
      <c r="J393" s="23" t="n"/>
      <c r="K393" s="23" t="n"/>
      <c r="L393" s="46">
        <f>IF(OR(C393="",D393="",E393=""),"",IFERROR(IF(OR(D393="Receipt",D393="Return to Stock",D393="Adjustment Increase"),E393,-E393),""))</f>
        <v/>
      </c>
      <c r="M393" s="47">
        <f>IF(L393="","",IFERROR(L393*G393,0))</f>
        <v/>
      </c>
      <c r="N393" s="19">
        <f>IF(COUNTA(A393:F393)+COUNTA(H393:K393)=0,"",IF(A393="","Missing Date",IF(B393="","Missing Transaction ID",IF(COUNTIF($B$6:$B$505,B393)&gt;1,"Duplicate Transaction ID",IF(C393="","Missing Part ID",IF(COUNTIF('Parts Inventory'!$A$6:$A$505,C393)=0,"Unknown Part ID",IF(COUNTIF('Settings'!$I$4:$I$8,D393)=0,"Invalid Transaction Type",IF(E393="","Missing Quantity",IF(E393&lt;=0,"Quantity Must Be Positive",IF(G393="","Missing Unit Cost","OK"))))))))))</f>
        <v/>
      </c>
    </row>
    <row r="394">
      <c r="A394" s="49" t="n"/>
      <c r="B394" s="23" t="n"/>
      <c r="C394" s="23" t="n"/>
      <c r="D394" s="23" t="n"/>
      <c r="E394" s="45" t="n"/>
      <c r="F394" s="44" t="n"/>
      <c r="G394" s="47">
        <f>IF(C394="","",IFERROR(IF(F394&lt;&gt;"",F394,VLOOKUP(C394,'Parts Inventory'!$A$6:$L$505,12,FALSE)),""))</f>
        <v/>
      </c>
      <c r="H394" s="23" t="n"/>
      <c r="I394" s="50" t="n"/>
      <c r="J394" s="23" t="n"/>
      <c r="K394" s="23" t="n"/>
      <c r="L394" s="46">
        <f>IF(OR(C394="",D394="",E394=""),"",IFERROR(IF(OR(D394="Receipt",D394="Return to Stock",D394="Adjustment Increase"),E394,-E394),""))</f>
        <v/>
      </c>
      <c r="M394" s="47">
        <f>IF(L394="","",IFERROR(L394*G394,0))</f>
        <v/>
      </c>
      <c r="N394" s="19">
        <f>IF(COUNTA(A394:F394)+COUNTA(H394:K394)=0,"",IF(A394="","Missing Date",IF(B394="","Missing Transaction ID",IF(COUNTIF($B$6:$B$505,B394)&gt;1,"Duplicate Transaction ID",IF(C394="","Missing Part ID",IF(COUNTIF('Parts Inventory'!$A$6:$A$505,C394)=0,"Unknown Part ID",IF(COUNTIF('Settings'!$I$4:$I$8,D394)=0,"Invalid Transaction Type",IF(E394="","Missing Quantity",IF(E394&lt;=0,"Quantity Must Be Positive",IF(G394="","Missing Unit Cost","OK"))))))))))</f>
        <v/>
      </c>
    </row>
    <row r="395">
      <c r="A395" s="49" t="n"/>
      <c r="B395" s="23" t="n"/>
      <c r="C395" s="23" t="n"/>
      <c r="D395" s="23" t="n"/>
      <c r="E395" s="45" t="n"/>
      <c r="F395" s="44" t="n"/>
      <c r="G395" s="47">
        <f>IF(C395="","",IFERROR(IF(F395&lt;&gt;"",F395,VLOOKUP(C395,'Parts Inventory'!$A$6:$L$505,12,FALSE)),""))</f>
        <v/>
      </c>
      <c r="H395" s="23" t="n"/>
      <c r="I395" s="50" t="n"/>
      <c r="J395" s="23" t="n"/>
      <c r="K395" s="23" t="n"/>
      <c r="L395" s="46">
        <f>IF(OR(C395="",D395="",E395=""),"",IFERROR(IF(OR(D395="Receipt",D395="Return to Stock",D395="Adjustment Increase"),E395,-E395),""))</f>
        <v/>
      </c>
      <c r="M395" s="47">
        <f>IF(L395="","",IFERROR(L395*G395,0))</f>
        <v/>
      </c>
      <c r="N395" s="19">
        <f>IF(COUNTA(A395:F395)+COUNTA(H395:K395)=0,"",IF(A395="","Missing Date",IF(B395="","Missing Transaction ID",IF(COUNTIF($B$6:$B$505,B395)&gt;1,"Duplicate Transaction ID",IF(C395="","Missing Part ID",IF(COUNTIF('Parts Inventory'!$A$6:$A$505,C395)=0,"Unknown Part ID",IF(COUNTIF('Settings'!$I$4:$I$8,D395)=0,"Invalid Transaction Type",IF(E395="","Missing Quantity",IF(E395&lt;=0,"Quantity Must Be Positive",IF(G395="","Missing Unit Cost","OK"))))))))))</f>
        <v/>
      </c>
    </row>
    <row r="396">
      <c r="A396" s="49" t="n"/>
      <c r="B396" s="23" t="n"/>
      <c r="C396" s="23" t="n"/>
      <c r="D396" s="23" t="n"/>
      <c r="E396" s="45" t="n"/>
      <c r="F396" s="44" t="n"/>
      <c r="G396" s="47">
        <f>IF(C396="","",IFERROR(IF(F396&lt;&gt;"",F396,VLOOKUP(C396,'Parts Inventory'!$A$6:$L$505,12,FALSE)),""))</f>
        <v/>
      </c>
      <c r="H396" s="23" t="n"/>
      <c r="I396" s="50" t="n"/>
      <c r="J396" s="23" t="n"/>
      <c r="K396" s="23" t="n"/>
      <c r="L396" s="46">
        <f>IF(OR(C396="",D396="",E396=""),"",IFERROR(IF(OR(D396="Receipt",D396="Return to Stock",D396="Adjustment Increase"),E396,-E396),""))</f>
        <v/>
      </c>
      <c r="M396" s="47">
        <f>IF(L396="","",IFERROR(L396*G396,0))</f>
        <v/>
      </c>
      <c r="N396" s="19">
        <f>IF(COUNTA(A396:F396)+COUNTA(H396:K396)=0,"",IF(A396="","Missing Date",IF(B396="","Missing Transaction ID",IF(COUNTIF($B$6:$B$505,B396)&gt;1,"Duplicate Transaction ID",IF(C396="","Missing Part ID",IF(COUNTIF('Parts Inventory'!$A$6:$A$505,C396)=0,"Unknown Part ID",IF(COUNTIF('Settings'!$I$4:$I$8,D396)=0,"Invalid Transaction Type",IF(E396="","Missing Quantity",IF(E396&lt;=0,"Quantity Must Be Positive",IF(G396="","Missing Unit Cost","OK"))))))))))</f>
        <v/>
      </c>
    </row>
    <row r="397">
      <c r="A397" s="49" t="n"/>
      <c r="B397" s="23" t="n"/>
      <c r="C397" s="23" t="n"/>
      <c r="D397" s="23" t="n"/>
      <c r="E397" s="45" t="n"/>
      <c r="F397" s="44" t="n"/>
      <c r="G397" s="47">
        <f>IF(C397="","",IFERROR(IF(F397&lt;&gt;"",F397,VLOOKUP(C397,'Parts Inventory'!$A$6:$L$505,12,FALSE)),""))</f>
        <v/>
      </c>
      <c r="H397" s="23" t="n"/>
      <c r="I397" s="50" t="n"/>
      <c r="J397" s="23" t="n"/>
      <c r="K397" s="23" t="n"/>
      <c r="L397" s="46">
        <f>IF(OR(C397="",D397="",E397=""),"",IFERROR(IF(OR(D397="Receipt",D397="Return to Stock",D397="Adjustment Increase"),E397,-E397),""))</f>
        <v/>
      </c>
      <c r="M397" s="47">
        <f>IF(L397="","",IFERROR(L397*G397,0))</f>
        <v/>
      </c>
      <c r="N397" s="19">
        <f>IF(COUNTA(A397:F397)+COUNTA(H397:K397)=0,"",IF(A397="","Missing Date",IF(B397="","Missing Transaction ID",IF(COUNTIF($B$6:$B$505,B397)&gt;1,"Duplicate Transaction ID",IF(C397="","Missing Part ID",IF(COUNTIF('Parts Inventory'!$A$6:$A$505,C397)=0,"Unknown Part ID",IF(COUNTIF('Settings'!$I$4:$I$8,D397)=0,"Invalid Transaction Type",IF(E397="","Missing Quantity",IF(E397&lt;=0,"Quantity Must Be Positive",IF(G397="","Missing Unit Cost","OK"))))))))))</f>
        <v/>
      </c>
    </row>
    <row r="398">
      <c r="A398" s="49" t="n"/>
      <c r="B398" s="23" t="n"/>
      <c r="C398" s="23" t="n"/>
      <c r="D398" s="23" t="n"/>
      <c r="E398" s="45" t="n"/>
      <c r="F398" s="44" t="n"/>
      <c r="G398" s="47">
        <f>IF(C398="","",IFERROR(IF(F398&lt;&gt;"",F398,VLOOKUP(C398,'Parts Inventory'!$A$6:$L$505,12,FALSE)),""))</f>
        <v/>
      </c>
      <c r="H398" s="23" t="n"/>
      <c r="I398" s="50" t="n"/>
      <c r="J398" s="23" t="n"/>
      <c r="K398" s="23" t="n"/>
      <c r="L398" s="46">
        <f>IF(OR(C398="",D398="",E398=""),"",IFERROR(IF(OR(D398="Receipt",D398="Return to Stock",D398="Adjustment Increase"),E398,-E398),""))</f>
        <v/>
      </c>
      <c r="M398" s="47">
        <f>IF(L398="","",IFERROR(L398*G398,0))</f>
        <v/>
      </c>
      <c r="N398" s="19">
        <f>IF(COUNTA(A398:F398)+COUNTA(H398:K398)=0,"",IF(A398="","Missing Date",IF(B398="","Missing Transaction ID",IF(COUNTIF($B$6:$B$505,B398)&gt;1,"Duplicate Transaction ID",IF(C398="","Missing Part ID",IF(COUNTIF('Parts Inventory'!$A$6:$A$505,C398)=0,"Unknown Part ID",IF(COUNTIF('Settings'!$I$4:$I$8,D398)=0,"Invalid Transaction Type",IF(E398="","Missing Quantity",IF(E398&lt;=0,"Quantity Must Be Positive",IF(G398="","Missing Unit Cost","OK"))))))))))</f>
        <v/>
      </c>
    </row>
    <row r="399">
      <c r="A399" s="49" t="n"/>
      <c r="B399" s="23" t="n"/>
      <c r="C399" s="23" t="n"/>
      <c r="D399" s="23" t="n"/>
      <c r="E399" s="45" t="n"/>
      <c r="F399" s="44" t="n"/>
      <c r="G399" s="47">
        <f>IF(C399="","",IFERROR(IF(F399&lt;&gt;"",F399,VLOOKUP(C399,'Parts Inventory'!$A$6:$L$505,12,FALSE)),""))</f>
        <v/>
      </c>
      <c r="H399" s="23" t="n"/>
      <c r="I399" s="50" t="n"/>
      <c r="J399" s="23" t="n"/>
      <c r="K399" s="23" t="n"/>
      <c r="L399" s="46">
        <f>IF(OR(C399="",D399="",E399=""),"",IFERROR(IF(OR(D399="Receipt",D399="Return to Stock",D399="Adjustment Increase"),E399,-E399),""))</f>
        <v/>
      </c>
      <c r="M399" s="47">
        <f>IF(L399="","",IFERROR(L399*G399,0))</f>
        <v/>
      </c>
      <c r="N399" s="19">
        <f>IF(COUNTA(A399:F399)+COUNTA(H399:K399)=0,"",IF(A399="","Missing Date",IF(B399="","Missing Transaction ID",IF(COUNTIF($B$6:$B$505,B399)&gt;1,"Duplicate Transaction ID",IF(C399="","Missing Part ID",IF(COUNTIF('Parts Inventory'!$A$6:$A$505,C399)=0,"Unknown Part ID",IF(COUNTIF('Settings'!$I$4:$I$8,D399)=0,"Invalid Transaction Type",IF(E399="","Missing Quantity",IF(E399&lt;=0,"Quantity Must Be Positive",IF(G399="","Missing Unit Cost","OK"))))))))))</f>
        <v/>
      </c>
    </row>
    <row r="400">
      <c r="A400" s="49" t="n"/>
      <c r="B400" s="23" t="n"/>
      <c r="C400" s="23" t="n"/>
      <c r="D400" s="23" t="n"/>
      <c r="E400" s="45" t="n"/>
      <c r="F400" s="44" t="n"/>
      <c r="G400" s="47">
        <f>IF(C400="","",IFERROR(IF(F400&lt;&gt;"",F400,VLOOKUP(C400,'Parts Inventory'!$A$6:$L$505,12,FALSE)),""))</f>
        <v/>
      </c>
      <c r="H400" s="23" t="n"/>
      <c r="I400" s="50" t="n"/>
      <c r="J400" s="23" t="n"/>
      <c r="K400" s="23" t="n"/>
      <c r="L400" s="46">
        <f>IF(OR(C400="",D400="",E400=""),"",IFERROR(IF(OR(D400="Receipt",D400="Return to Stock",D400="Adjustment Increase"),E400,-E400),""))</f>
        <v/>
      </c>
      <c r="M400" s="47">
        <f>IF(L400="","",IFERROR(L400*G400,0))</f>
        <v/>
      </c>
      <c r="N400" s="19">
        <f>IF(COUNTA(A400:F400)+COUNTA(H400:K400)=0,"",IF(A400="","Missing Date",IF(B400="","Missing Transaction ID",IF(COUNTIF($B$6:$B$505,B400)&gt;1,"Duplicate Transaction ID",IF(C400="","Missing Part ID",IF(COUNTIF('Parts Inventory'!$A$6:$A$505,C400)=0,"Unknown Part ID",IF(COUNTIF('Settings'!$I$4:$I$8,D400)=0,"Invalid Transaction Type",IF(E400="","Missing Quantity",IF(E400&lt;=0,"Quantity Must Be Positive",IF(G400="","Missing Unit Cost","OK"))))))))))</f>
        <v/>
      </c>
    </row>
    <row r="401">
      <c r="A401" s="49" t="n"/>
      <c r="B401" s="23" t="n"/>
      <c r="C401" s="23" t="n"/>
      <c r="D401" s="23" t="n"/>
      <c r="E401" s="45" t="n"/>
      <c r="F401" s="44" t="n"/>
      <c r="G401" s="47">
        <f>IF(C401="","",IFERROR(IF(F401&lt;&gt;"",F401,VLOOKUP(C401,'Parts Inventory'!$A$6:$L$505,12,FALSE)),""))</f>
        <v/>
      </c>
      <c r="H401" s="23" t="n"/>
      <c r="I401" s="50" t="n"/>
      <c r="J401" s="23" t="n"/>
      <c r="K401" s="23" t="n"/>
      <c r="L401" s="46">
        <f>IF(OR(C401="",D401="",E401=""),"",IFERROR(IF(OR(D401="Receipt",D401="Return to Stock",D401="Adjustment Increase"),E401,-E401),""))</f>
        <v/>
      </c>
      <c r="M401" s="47">
        <f>IF(L401="","",IFERROR(L401*G401,0))</f>
        <v/>
      </c>
      <c r="N401" s="19">
        <f>IF(COUNTA(A401:F401)+COUNTA(H401:K401)=0,"",IF(A401="","Missing Date",IF(B401="","Missing Transaction ID",IF(COUNTIF($B$6:$B$505,B401)&gt;1,"Duplicate Transaction ID",IF(C401="","Missing Part ID",IF(COUNTIF('Parts Inventory'!$A$6:$A$505,C401)=0,"Unknown Part ID",IF(COUNTIF('Settings'!$I$4:$I$8,D401)=0,"Invalid Transaction Type",IF(E401="","Missing Quantity",IF(E401&lt;=0,"Quantity Must Be Positive",IF(G401="","Missing Unit Cost","OK"))))))))))</f>
        <v/>
      </c>
    </row>
    <row r="402">
      <c r="A402" s="49" t="n"/>
      <c r="B402" s="23" t="n"/>
      <c r="C402" s="23" t="n"/>
      <c r="D402" s="23" t="n"/>
      <c r="E402" s="45" t="n"/>
      <c r="F402" s="44" t="n"/>
      <c r="G402" s="47">
        <f>IF(C402="","",IFERROR(IF(F402&lt;&gt;"",F402,VLOOKUP(C402,'Parts Inventory'!$A$6:$L$505,12,FALSE)),""))</f>
        <v/>
      </c>
      <c r="H402" s="23" t="n"/>
      <c r="I402" s="50" t="n"/>
      <c r="J402" s="23" t="n"/>
      <c r="K402" s="23" t="n"/>
      <c r="L402" s="46">
        <f>IF(OR(C402="",D402="",E402=""),"",IFERROR(IF(OR(D402="Receipt",D402="Return to Stock",D402="Adjustment Increase"),E402,-E402),""))</f>
        <v/>
      </c>
      <c r="M402" s="47">
        <f>IF(L402="","",IFERROR(L402*G402,0))</f>
        <v/>
      </c>
      <c r="N402" s="19">
        <f>IF(COUNTA(A402:F402)+COUNTA(H402:K402)=0,"",IF(A402="","Missing Date",IF(B402="","Missing Transaction ID",IF(COUNTIF($B$6:$B$505,B402)&gt;1,"Duplicate Transaction ID",IF(C402="","Missing Part ID",IF(COUNTIF('Parts Inventory'!$A$6:$A$505,C402)=0,"Unknown Part ID",IF(COUNTIF('Settings'!$I$4:$I$8,D402)=0,"Invalid Transaction Type",IF(E402="","Missing Quantity",IF(E402&lt;=0,"Quantity Must Be Positive",IF(G402="","Missing Unit Cost","OK"))))))))))</f>
        <v/>
      </c>
    </row>
    <row r="403">
      <c r="A403" s="49" t="n"/>
      <c r="B403" s="23" t="n"/>
      <c r="C403" s="23" t="n"/>
      <c r="D403" s="23" t="n"/>
      <c r="E403" s="45" t="n"/>
      <c r="F403" s="44" t="n"/>
      <c r="G403" s="47">
        <f>IF(C403="","",IFERROR(IF(F403&lt;&gt;"",F403,VLOOKUP(C403,'Parts Inventory'!$A$6:$L$505,12,FALSE)),""))</f>
        <v/>
      </c>
      <c r="H403" s="23" t="n"/>
      <c r="I403" s="50" t="n"/>
      <c r="J403" s="23" t="n"/>
      <c r="K403" s="23" t="n"/>
      <c r="L403" s="46">
        <f>IF(OR(C403="",D403="",E403=""),"",IFERROR(IF(OR(D403="Receipt",D403="Return to Stock",D403="Adjustment Increase"),E403,-E403),""))</f>
        <v/>
      </c>
      <c r="M403" s="47">
        <f>IF(L403="","",IFERROR(L403*G403,0))</f>
        <v/>
      </c>
      <c r="N403" s="19">
        <f>IF(COUNTA(A403:F403)+COUNTA(H403:K403)=0,"",IF(A403="","Missing Date",IF(B403="","Missing Transaction ID",IF(COUNTIF($B$6:$B$505,B403)&gt;1,"Duplicate Transaction ID",IF(C403="","Missing Part ID",IF(COUNTIF('Parts Inventory'!$A$6:$A$505,C403)=0,"Unknown Part ID",IF(COUNTIF('Settings'!$I$4:$I$8,D403)=0,"Invalid Transaction Type",IF(E403="","Missing Quantity",IF(E403&lt;=0,"Quantity Must Be Positive",IF(G403="","Missing Unit Cost","OK"))))))))))</f>
        <v/>
      </c>
    </row>
    <row r="404">
      <c r="A404" s="49" t="n"/>
      <c r="B404" s="23" t="n"/>
      <c r="C404" s="23" t="n"/>
      <c r="D404" s="23" t="n"/>
      <c r="E404" s="45" t="n"/>
      <c r="F404" s="44" t="n"/>
      <c r="G404" s="47">
        <f>IF(C404="","",IFERROR(IF(F404&lt;&gt;"",F404,VLOOKUP(C404,'Parts Inventory'!$A$6:$L$505,12,FALSE)),""))</f>
        <v/>
      </c>
      <c r="H404" s="23" t="n"/>
      <c r="I404" s="50" t="n"/>
      <c r="J404" s="23" t="n"/>
      <c r="K404" s="23" t="n"/>
      <c r="L404" s="46">
        <f>IF(OR(C404="",D404="",E404=""),"",IFERROR(IF(OR(D404="Receipt",D404="Return to Stock",D404="Adjustment Increase"),E404,-E404),""))</f>
        <v/>
      </c>
      <c r="M404" s="47">
        <f>IF(L404="","",IFERROR(L404*G404,0))</f>
        <v/>
      </c>
      <c r="N404" s="19">
        <f>IF(COUNTA(A404:F404)+COUNTA(H404:K404)=0,"",IF(A404="","Missing Date",IF(B404="","Missing Transaction ID",IF(COUNTIF($B$6:$B$505,B404)&gt;1,"Duplicate Transaction ID",IF(C404="","Missing Part ID",IF(COUNTIF('Parts Inventory'!$A$6:$A$505,C404)=0,"Unknown Part ID",IF(COUNTIF('Settings'!$I$4:$I$8,D404)=0,"Invalid Transaction Type",IF(E404="","Missing Quantity",IF(E404&lt;=0,"Quantity Must Be Positive",IF(G404="","Missing Unit Cost","OK"))))))))))</f>
        <v/>
      </c>
    </row>
    <row r="405">
      <c r="A405" s="49" t="n"/>
      <c r="B405" s="23" t="n"/>
      <c r="C405" s="23" t="n"/>
      <c r="D405" s="23" t="n"/>
      <c r="E405" s="45" t="n"/>
      <c r="F405" s="44" t="n"/>
      <c r="G405" s="47">
        <f>IF(C405="","",IFERROR(IF(F405&lt;&gt;"",F405,VLOOKUP(C405,'Parts Inventory'!$A$6:$L$505,12,FALSE)),""))</f>
        <v/>
      </c>
      <c r="H405" s="23" t="n"/>
      <c r="I405" s="50" t="n"/>
      <c r="J405" s="23" t="n"/>
      <c r="K405" s="23" t="n"/>
      <c r="L405" s="46">
        <f>IF(OR(C405="",D405="",E405=""),"",IFERROR(IF(OR(D405="Receipt",D405="Return to Stock",D405="Adjustment Increase"),E405,-E405),""))</f>
        <v/>
      </c>
      <c r="M405" s="47">
        <f>IF(L405="","",IFERROR(L405*G405,0))</f>
        <v/>
      </c>
      <c r="N405" s="19">
        <f>IF(COUNTA(A405:F405)+COUNTA(H405:K405)=0,"",IF(A405="","Missing Date",IF(B405="","Missing Transaction ID",IF(COUNTIF($B$6:$B$505,B405)&gt;1,"Duplicate Transaction ID",IF(C405="","Missing Part ID",IF(COUNTIF('Parts Inventory'!$A$6:$A$505,C405)=0,"Unknown Part ID",IF(COUNTIF('Settings'!$I$4:$I$8,D405)=0,"Invalid Transaction Type",IF(E405="","Missing Quantity",IF(E405&lt;=0,"Quantity Must Be Positive",IF(G405="","Missing Unit Cost","OK"))))))))))</f>
        <v/>
      </c>
    </row>
    <row r="406">
      <c r="A406" s="49" t="n"/>
      <c r="B406" s="23" t="n"/>
      <c r="C406" s="23" t="n"/>
      <c r="D406" s="23" t="n"/>
      <c r="E406" s="45" t="n"/>
      <c r="F406" s="44" t="n"/>
      <c r="G406" s="47">
        <f>IF(C406="","",IFERROR(IF(F406&lt;&gt;"",F406,VLOOKUP(C406,'Parts Inventory'!$A$6:$L$505,12,FALSE)),""))</f>
        <v/>
      </c>
      <c r="H406" s="23" t="n"/>
      <c r="I406" s="50" t="n"/>
      <c r="J406" s="23" t="n"/>
      <c r="K406" s="23" t="n"/>
      <c r="L406" s="46">
        <f>IF(OR(C406="",D406="",E406=""),"",IFERROR(IF(OR(D406="Receipt",D406="Return to Stock",D406="Adjustment Increase"),E406,-E406),""))</f>
        <v/>
      </c>
      <c r="M406" s="47">
        <f>IF(L406="","",IFERROR(L406*G406,0))</f>
        <v/>
      </c>
      <c r="N406" s="19">
        <f>IF(COUNTA(A406:F406)+COUNTA(H406:K406)=0,"",IF(A406="","Missing Date",IF(B406="","Missing Transaction ID",IF(COUNTIF($B$6:$B$505,B406)&gt;1,"Duplicate Transaction ID",IF(C406="","Missing Part ID",IF(COUNTIF('Parts Inventory'!$A$6:$A$505,C406)=0,"Unknown Part ID",IF(COUNTIF('Settings'!$I$4:$I$8,D406)=0,"Invalid Transaction Type",IF(E406="","Missing Quantity",IF(E406&lt;=0,"Quantity Must Be Positive",IF(G406="","Missing Unit Cost","OK"))))))))))</f>
        <v/>
      </c>
    </row>
    <row r="407">
      <c r="A407" s="49" t="n"/>
      <c r="B407" s="23" t="n"/>
      <c r="C407" s="23" t="n"/>
      <c r="D407" s="23" t="n"/>
      <c r="E407" s="45" t="n"/>
      <c r="F407" s="44" t="n"/>
      <c r="G407" s="47">
        <f>IF(C407="","",IFERROR(IF(F407&lt;&gt;"",F407,VLOOKUP(C407,'Parts Inventory'!$A$6:$L$505,12,FALSE)),""))</f>
        <v/>
      </c>
      <c r="H407" s="23" t="n"/>
      <c r="I407" s="50" t="n"/>
      <c r="J407" s="23" t="n"/>
      <c r="K407" s="23" t="n"/>
      <c r="L407" s="46">
        <f>IF(OR(C407="",D407="",E407=""),"",IFERROR(IF(OR(D407="Receipt",D407="Return to Stock",D407="Adjustment Increase"),E407,-E407),""))</f>
        <v/>
      </c>
      <c r="M407" s="47">
        <f>IF(L407="","",IFERROR(L407*G407,0))</f>
        <v/>
      </c>
      <c r="N407" s="19">
        <f>IF(COUNTA(A407:F407)+COUNTA(H407:K407)=0,"",IF(A407="","Missing Date",IF(B407="","Missing Transaction ID",IF(COUNTIF($B$6:$B$505,B407)&gt;1,"Duplicate Transaction ID",IF(C407="","Missing Part ID",IF(COUNTIF('Parts Inventory'!$A$6:$A$505,C407)=0,"Unknown Part ID",IF(COUNTIF('Settings'!$I$4:$I$8,D407)=0,"Invalid Transaction Type",IF(E407="","Missing Quantity",IF(E407&lt;=0,"Quantity Must Be Positive",IF(G407="","Missing Unit Cost","OK"))))))))))</f>
        <v/>
      </c>
    </row>
    <row r="408">
      <c r="A408" s="49" t="n"/>
      <c r="B408" s="23" t="n"/>
      <c r="C408" s="23" t="n"/>
      <c r="D408" s="23" t="n"/>
      <c r="E408" s="45" t="n"/>
      <c r="F408" s="44" t="n"/>
      <c r="G408" s="47">
        <f>IF(C408="","",IFERROR(IF(F408&lt;&gt;"",F408,VLOOKUP(C408,'Parts Inventory'!$A$6:$L$505,12,FALSE)),""))</f>
        <v/>
      </c>
      <c r="H408" s="23" t="n"/>
      <c r="I408" s="50" t="n"/>
      <c r="J408" s="23" t="n"/>
      <c r="K408" s="23" t="n"/>
      <c r="L408" s="46">
        <f>IF(OR(C408="",D408="",E408=""),"",IFERROR(IF(OR(D408="Receipt",D408="Return to Stock",D408="Adjustment Increase"),E408,-E408),""))</f>
        <v/>
      </c>
      <c r="M408" s="47">
        <f>IF(L408="","",IFERROR(L408*G408,0))</f>
        <v/>
      </c>
      <c r="N408" s="19">
        <f>IF(COUNTA(A408:F408)+COUNTA(H408:K408)=0,"",IF(A408="","Missing Date",IF(B408="","Missing Transaction ID",IF(COUNTIF($B$6:$B$505,B408)&gt;1,"Duplicate Transaction ID",IF(C408="","Missing Part ID",IF(COUNTIF('Parts Inventory'!$A$6:$A$505,C408)=0,"Unknown Part ID",IF(COUNTIF('Settings'!$I$4:$I$8,D408)=0,"Invalid Transaction Type",IF(E408="","Missing Quantity",IF(E408&lt;=0,"Quantity Must Be Positive",IF(G408="","Missing Unit Cost","OK"))))))))))</f>
        <v/>
      </c>
    </row>
    <row r="409">
      <c r="A409" s="49" t="n"/>
      <c r="B409" s="23" t="n"/>
      <c r="C409" s="23" t="n"/>
      <c r="D409" s="23" t="n"/>
      <c r="E409" s="45" t="n"/>
      <c r="F409" s="44" t="n"/>
      <c r="G409" s="47">
        <f>IF(C409="","",IFERROR(IF(F409&lt;&gt;"",F409,VLOOKUP(C409,'Parts Inventory'!$A$6:$L$505,12,FALSE)),""))</f>
        <v/>
      </c>
      <c r="H409" s="23" t="n"/>
      <c r="I409" s="50" t="n"/>
      <c r="J409" s="23" t="n"/>
      <c r="K409" s="23" t="n"/>
      <c r="L409" s="46">
        <f>IF(OR(C409="",D409="",E409=""),"",IFERROR(IF(OR(D409="Receipt",D409="Return to Stock",D409="Adjustment Increase"),E409,-E409),""))</f>
        <v/>
      </c>
      <c r="M409" s="47">
        <f>IF(L409="","",IFERROR(L409*G409,0))</f>
        <v/>
      </c>
      <c r="N409" s="19">
        <f>IF(COUNTA(A409:F409)+COUNTA(H409:K409)=0,"",IF(A409="","Missing Date",IF(B409="","Missing Transaction ID",IF(COUNTIF($B$6:$B$505,B409)&gt;1,"Duplicate Transaction ID",IF(C409="","Missing Part ID",IF(COUNTIF('Parts Inventory'!$A$6:$A$505,C409)=0,"Unknown Part ID",IF(COUNTIF('Settings'!$I$4:$I$8,D409)=0,"Invalid Transaction Type",IF(E409="","Missing Quantity",IF(E409&lt;=0,"Quantity Must Be Positive",IF(G409="","Missing Unit Cost","OK"))))))))))</f>
        <v/>
      </c>
    </row>
    <row r="410">
      <c r="A410" s="49" t="n"/>
      <c r="B410" s="23" t="n"/>
      <c r="C410" s="23" t="n"/>
      <c r="D410" s="23" t="n"/>
      <c r="E410" s="45" t="n"/>
      <c r="F410" s="44" t="n"/>
      <c r="G410" s="47">
        <f>IF(C410="","",IFERROR(IF(F410&lt;&gt;"",F410,VLOOKUP(C410,'Parts Inventory'!$A$6:$L$505,12,FALSE)),""))</f>
        <v/>
      </c>
      <c r="H410" s="23" t="n"/>
      <c r="I410" s="50" t="n"/>
      <c r="J410" s="23" t="n"/>
      <c r="K410" s="23" t="n"/>
      <c r="L410" s="46">
        <f>IF(OR(C410="",D410="",E410=""),"",IFERROR(IF(OR(D410="Receipt",D410="Return to Stock",D410="Adjustment Increase"),E410,-E410),""))</f>
        <v/>
      </c>
      <c r="M410" s="47">
        <f>IF(L410="","",IFERROR(L410*G410,0))</f>
        <v/>
      </c>
      <c r="N410" s="19">
        <f>IF(COUNTA(A410:F410)+COUNTA(H410:K410)=0,"",IF(A410="","Missing Date",IF(B410="","Missing Transaction ID",IF(COUNTIF($B$6:$B$505,B410)&gt;1,"Duplicate Transaction ID",IF(C410="","Missing Part ID",IF(COUNTIF('Parts Inventory'!$A$6:$A$505,C410)=0,"Unknown Part ID",IF(COUNTIF('Settings'!$I$4:$I$8,D410)=0,"Invalid Transaction Type",IF(E410="","Missing Quantity",IF(E410&lt;=0,"Quantity Must Be Positive",IF(G410="","Missing Unit Cost","OK"))))))))))</f>
        <v/>
      </c>
    </row>
    <row r="411">
      <c r="A411" s="49" t="n"/>
      <c r="B411" s="23" t="n"/>
      <c r="C411" s="23" t="n"/>
      <c r="D411" s="23" t="n"/>
      <c r="E411" s="45" t="n"/>
      <c r="F411" s="44" t="n"/>
      <c r="G411" s="47">
        <f>IF(C411="","",IFERROR(IF(F411&lt;&gt;"",F411,VLOOKUP(C411,'Parts Inventory'!$A$6:$L$505,12,FALSE)),""))</f>
        <v/>
      </c>
      <c r="H411" s="23" t="n"/>
      <c r="I411" s="50" t="n"/>
      <c r="J411" s="23" t="n"/>
      <c r="K411" s="23" t="n"/>
      <c r="L411" s="46">
        <f>IF(OR(C411="",D411="",E411=""),"",IFERROR(IF(OR(D411="Receipt",D411="Return to Stock",D411="Adjustment Increase"),E411,-E411),""))</f>
        <v/>
      </c>
      <c r="M411" s="47">
        <f>IF(L411="","",IFERROR(L411*G411,0))</f>
        <v/>
      </c>
      <c r="N411" s="19">
        <f>IF(COUNTA(A411:F411)+COUNTA(H411:K411)=0,"",IF(A411="","Missing Date",IF(B411="","Missing Transaction ID",IF(COUNTIF($B$6:$B$505,B411)&gt;1,"Duplicate Transaction ID",IF(C411="","Missing Part ID",IF(COUNTIF('Parts Inventory'!$A$6:$A$505,C411)=0,"Unknown Part ID",IF(COUNTIF('Settings'!$I$4:$I$8,D411)=0,"Invalid Transaction Type",IF(E411="","Missing Quantity",IF(E411&lt;=0,"Quantity Must Be Positive",IF(G411="","Missing Unit Cost","OK"))))))))))</f>
        <v/>
      </c>
    </row>
    <row r="412">
      <c r="A412" s="49" t="n"/>
      <c r="B412" s="23" t="n"/>
      <c r="C412" s="23" t="n"/>
      <c r="D412" s="23" t="n"/>
      <c r="E412" s="45" t="n"/>
      <c r="F412" s="44" t="n"/>
      <c r="G412" s="47">
        <f>IF(C412="","",IFERROR(IF(F412&lt;&gt;"",F412,VLOOKUP(C412,'Parts Inventory'!$A$6:$L$505,12,FALSE)),""))</f>
        <v/>
      </c>
      <c r="H412" s="23" t="n"/>
      <c r="I412" s="50" t="n"/>
      <c r="J412" s="23" t="n"/>
      <c r="K412" s="23" t="n"/>
      <c r="L412" s="46">
        <f>IF(OR(C412="",D412="",E412=""),"",IFERROR(IF(OR(D412="Receipt",D412="Return to Stock",D412="Adjustment Increase"),E412,-E412),""))</f>
        <v/>
      </c>
      <c r="M412" s="47">
        <f>IF(L412="","",IFERROR(L412*G412,0))</f>
        <v/>
      </c>
      <c r="N412" s="19">
        <f>IF(COUNTA(A412:F412)+COUNTA(H412:K412)=0,"",IF(A412="","Missing Date",IF(B412="","Missing Transaction ID",IF(COUNTIF($B$6:$B$505,B412)&gt;1,"Duplicate Transaction ID",IF(C412="","Missing Part ID",IF(COUNTIF('Parts Inventory'!$A$6:$A$505,C412)=0,"Unknown Part ID",IF(COUNTIF('Settings'!$I$4:$I$8,D412)=0,"Invalid Transaction Type",IF(E412="","Missing Quantity",IF(E412&lt;=0,"Quantity Must Be Positive",IF(G412="","Missing Unit Cost","OK"))))))))))</f>
        <v/>
      </c>
    </row>
    <row r="413">
      <c r="A413" s="49" t="n"/>
      <c r="B413" s="23" t="n"/>
      <c r="C413" s="23" t="n"/>
      <c r="D413" s="23" t="n"/>
      <c r="E413" s="45" t="n"/>
      <c r="F413" s="44" t="n"/>
      <c r="G413" s="47">
        <f>IF(C413="","",IFERROR(IF(F413&lt;&gt;"",F413,VLOOKUP(C413,'Parts Inventory'!$A$6:$L$505,12,FALSE)),""))</f>
        <v/>
      </c>
      <c r="H413" s="23" t="n"/>
      <c r="I413" s="50" t="n"/>
      <c r="J413" s="23" t="n"/>
      <c r="K413" s="23" t="n"/>
      <c r="L413" s="46">
        <f>IF(OR(C413="",D413="",E413=""),"",IFERROR(IF(OR(D413="Receipt",D413="Return to Stock",D413="Adjustment Increase"),E413,-E413),""))</f>
        <v/>
      </c>
      <c r="M413" s="47">
        <f>IF(L413="","",IFERROR(L413*G413,0))</f>
        <v/>
      </c>
      <c r="N413" s="19">
        <f>IF(COUNTA(A413:F413)+COUNTA(H413:K413)=0,"",IF(A413="","Missing Date",IF(B413="","Missing Transaction ID",IF(COUNTIF($B$6:$B$505,B413)&gt;1,"Duplicate Transaction ID",IF(C413="","Missing Part ID",IF(COUNTIF('Parts Inventory'!$A$6:$A$505,C413)=0,"Unknown Part ID",IF(COUNTIF('Settings'!$I$4:$I$8,D413)=0,"Invalid Transaction Type",IF(E413="","Missing Quantity",IF(E413&lt;=0,"Quantity Must Be Positive",IF(G413="","Missing Unit Cost","OK"))))))))))</f>
        <v/>
      </c>
    </row>
    <row r="414">
      <c r="A414" s="49" t="n"/>
      <c r="B414" s="23" t="n"/>
      <c r="C414" s="23" t="n"/>
      <c r="D414" s="23" t="n"/>
      <c r="E414" s="45" t="n"/>
      <c r="F414" s="44" t="n"/>
      <c r="G414" s="47">
        <f>IF(C414="","",IFERROR(IF(F414&lt;&gt;"",F414,VLOOKUP(C414,'Parts Inventory'!$A$6:$L$505,12,FALSE)),""))</f>
        <v/>
      </c>
      <c r="H414" s="23" t="n"/>
      <c r="I414" s="50" t="n"/>
      <c r="J414" s="23" t="n"/>
      <c r="K414" s="23" t="n"/>
      <c r="L414" s="46">
        <f>IF(OR(C414="",D414="",E414=""),"",IFERROR(IF(OR(D414="Receipt",D414="Return to Stock",D414="Adjustment Increase"),E414,-E414),""))</f>
        <v/>
      </c>
      <c r="M414" s="47">
        <f>IF(L414="","",IFERROR(L414*G414,0))</f>
        <v/>
      </c>
      <c r="N414" s="19">
        <f>IF(COUNTA(A414:F414)+COUNTA(H414:K414)=0,"",IF(A414="","Missing Date",IF(B414="","Missing Transaction ID",IF(COUNTIF($B$6:$B$505,B414)&gt;1,"Duplicate Transaction ID",IF(C414="","Missing Part ID",IF(COUNTIF('Parts Inventory'!$A$6:$A$505,C414)=0,"Unknown Part ID",IF(COUNTIF('Settings'!$I$4:$I$8,D414)=0,"Invalid Transaction Type",IF(E414="","Missing Quantity",IF(E414&lt;=0,"Quantity Must Be Positive",IF(G414="","Missing Unit Cost","OK"))))))))))</f>
        <v/>
      </c>
    </row>
    <row r="415">
      <c r="A415" s="49" t="n"/>
      <c r="B415" s="23" t="n"/>
      <c r="C415" s="23" t="n"/>
      <c r="D415" s="23" t="n"/>
      <c r="E415" s="45" t="n"/>
      <c r="F415" s="44" t="n"/>
      <c r="G415" s="47">
        <f>IF(C415="","",IFERROR(IF(F415&lt;&gt;"",F415,VLOOKUP(C415,'Parts Inventory'!$A$6:$L$505,12,FALSE)),""))</f>
        <v/>
      </c>
      <c r="H415" s="23" t="n"/>
      <c r="I415" s="50" t="n"/>
      <c r="J415" s="23" t="n"/>
      <c r="K415" s="23" t="n"/>
      <c r="L415" s="46">
        <f>IF(OR(C415="",D415="",E415=""),"",IFERROR(IF(OR(D415="Receipt",D415="Return to Stock",D415="Adjustment Increase"),E415,-E415),""))</f>
        <v/>
      </c>
      <c r="M415" s="47">
        <f>IF(L415="","",IFERROR(L415*G415,0))</f>
        <v/>
      </c>
      <c r="N415" s="19">
        <f>IF(COUNTA(A415:F415)+COUNTA(H415:K415)=0,"",IF(A415="","Missing Date",IF(B415="","Missing Transaction ID",IF(COUNTIF($B$6:$B$505,B415)&gt;1,"Duplicate Transaction ID",IF(C415="","Missing Part ID",IF(COUNTIF('Parts Inventory'!$A$6:$A$505,C415)=0,"Unknown Part ID",IF(COUNTIF('Settings'!$I$4:$I$8,D415)=0,"Invalid Transaction Type",IF(E415="","Missing Quantity",IF(E415&lt;=0,"Quantity Must Be Positive",IF(G415="","Missing Unit Cost","OK"))))))))))</f>
        <v/>
      </c>
    </row>
    <row r="416">
      <c r="A416" s="49" t="n"/>
      <c r="B416" s="23" t="n"/>
      <c r="C416" s="23" t="n"/>
      <c r="D416" s="23" t="n"/>
      <c r="E416" s="45" t="n"/>
      <c r="F416" s="44" t="n"/>
      <c r="G416" s="47">
        <f>IF(C416="","",IFERROR(IF(F416&lt;&gt;"",F416,VLOOKUP(C416,'Parts Inventory'!$A$6:$L$505,12,FALSE)),""))</f>
        <v/>
      </c>
      <c r="H416" s="23" t="n"/>
      <c r="I416" s="50" t="n"/>
      <c r="J416" s="23" t="n"/>
      <c r="K416" s="23" t="n"/>
      <c r="L416" s="46">
        <f>IF(OR(C416="",D416="",E416=""),"",IFERROR(IF(OR(D416="Receipt",D416="Return to Stock",D416="Adjustment Increase"),E416,-E416),""))</f>
        <v/>
      </c>
      <c r="M416" s="47">
        <f>IF(L416="","",IFERROR(L416*G416,0))</f>
        <v/>
      </c>
      <c r="N416" s="19">
        <f>IF(COUNTA(A416:F416)+COUNTA(H416:K416)=0,"",IF(A416="","Missing Date",IF(B416="","Missing Transaction ID",IF(COUNTIF($B$6:$B$505,B416)&gt;1,"Duplicate Transaction ID",IF(C416="","Missing Part ID",IF(COUNTIF('Parts Inventory'!$A$6:$A$505,C416)=0,"Unknown Part ID",IF(COUNTIF('Settings'!$I$4:$I$8,D416)=0,"Invalid Transaction Type",IF(E416="","Missing Quantity",IF(E416&lt;=0,"Quantity Must Be Positive",IF(G416="","Missing Unit Cost","OK"))))))))))</f>
        <v/>
      </c>
    </row>
    <row r="417">
      <c r="A417" s="49" t="n"/>
      <c r="B417" s="23" t="n"/>
      <c r="C417" s="23" t="n"/>
      <c r="D417" s="23" t="n"/>
      <c r="E417" s="45" t="n"/>
      <c r="F417" s="44" t="n"/>
      <c r="G417" s="47">
        <f>IF(C417="","",IFERROR(IF(F417&lt;&gt;"",F417,VLOOKUP(C417,'Parts Inventory'!$A$6:$L$505,12,FALSE)),""))</f>
        <v/>
      </c>
      <c r="H417" s="23" t="n"/>
      <c r="I417" s="50" t="n"/>
      <c r="J417" s="23" t="n"/>
      <c r="K417" s="23" t="n"/>
      <c r="L417" s="46">
        <f>IF(OR(C417="",D417="",E417=""),"",IFERROR(IF(OR(D417="Receipt",D417="Return to Stock",D417="Adjustment Increase"),E417,-E417),""))</f>
        <v/>
      </c>
      <c r="M417" s="47">
        <f>IF(L417="","",IFERROR(L417*G417,0))</f>
        <v/>
      </c>
      <c r="N417" s="19">
        <f>IF(COUNTA(A417:F417)+COUNTA(H417:K417)=0,"",IF(A417="","Missing Date",IF(B417="","Missing Transaction ID",IF(COUNTIF($B$6:$B$505,B417)&gt;1,"Duplicate Transaction ID",IF(C417="","Missing Part ID",IF(COUNTIF('Parts Inventory'!$A$6:$A$505,C417)=0,"Unknown Part ID",IF(COUNTIF('Settings'!$I$4:$I$8,D417)=0,"Invalid Transaction Type",IF(E417="","Missing Quantity",IF(E417&lt;=0,"Quantity Must Be Positive",IF(G417="","Missing Unit Cost","OK"))))))))))</f>
        <v/>
      </c>
    </row>
    <row r="418">
      <c r="A418" s="49" t="n"/>
      <c r="B418" s="23" t="n"/>
      <c r="C418" s="23" t="n"/>
      <c r="D418" s="23" t="n"/>
      <c r="E418" s="45" t="n"/>
      <c r="F418" s="44" t="n"/>
      <c r="G418" s="47">
        <f>IF(C418="","",IFERROR(IF(F418&lt;&gt;"",F418,VLOOKUP(C418,'Parts Inventory'!$A$6:$L$505,12,FALSE)),""))</f>
        <v/>
      </c>
      <c r="H418" s="23" t="n"/>
      <c r="I418" s="50" t="n"/>
      <c r="J418" s="23" t="n"/>
      <c r="K418" s="23" t="n"/>
      <c r="L418" s="46">
        <f>IF(OR(C418="",D418="",E418=""),"",IFERROR(IF(OR(D418="Receipt",D418="Return to Stock",D418="Adjustment Increase"),E418,-E418),""))</f>
        <v/>
      </c>
      <c r="M418" s="47">
        <f>IF(L418="","",IFERROR(L418*G418,0))</f>
        <v/>
      </c>
      <c r="N418" s="19">
        <f>IF(COUNTA(A418:F418)+COUNTA(H418:K418)=0,"",IF(A418="","Missing Date",IF(B418="","Missing Transaction ID",IF(COUNTIF($B$6:$B$505,B418)&gt;1,"Duplicate Transaction ID",IF(C418="","Missing Part ID",IF(COUNTIF('Parts Inventory'!$A$6:$A$505,C418)=0,"Unknown Part ID",IF(COUNTIF('Settings'!$I$4:$I$8,D418)=0,"Invalid Transaction Type",IF(E418="","Missing Quantity",IF(E418&lt;=0,"Quantity Must Be Positive",IF(G418="","Missing Unit Cost","OK"))))))))))</f>
        <v/>
      </c>
    </row>
    <row r="419">
      <c r="A419" s="49" t="n"/>
      <c r="B419" s="23" t="n"/>
      <c r="C419" s="23" t="n"/>
      <c r="D419" s="23" t="n"/>
      <c r="E419" s="45" t="n"/>
      <c r="F419" s="44" t="n"/>
      <c r="G419" s="47">
        <f>IF(C419="","",IFERROR(IF(F419&lt;&gt;"",F419,VLOOKUP(C419,'Parts Inventory'!$A$6:$L$505,12,FALSE)),""))</f>
        <v/>
      </c>
      <c r="H419" s="23" t="n"/>
      <c r="I419" s="50" t="n"/>
      <c r="J419" s="23" t="n"/>
      <c r="K419" s="23" t="n"/>
      <c r="L419" s="46">
        <f>IF(OR(C419="",D419="",E419=""),"",IFERROR(IF(OR(D419="Receipt",D419="Return to Stock",D419="Adjustment Increase"),E419,-E419),""))</f>
        <v/>
      </c>
      <c r="M419" s="47">
        <f>IF(L419="","",IFERROR(L419*G419,0))</f>
        <v/>
      </c>
      <c r="N419" s="19">
        <f>IF(COUNTA(A419:F419)+COUNTA(H419:K419)=0,"",IF(A419="","Missing Date",IF(B419="","Missing Transaction ID",IF(COUNTIF($B$6:$B$505,B419)&gt;1,"Duplicate Transaction ID",IF(C419="","Missing Part ID",IF(COUNTIF('Parts Inventory'!$A$6:$A$505,C419)=0,"Unknown Part ID",IF(COUNTIF('Settings'!$I$4:$I$8,D419)=0,"Invalid Transaction Type",IF(E419="","Missing Quantity",IF(E419&lt;=0,"Quantity Must Be Positive",IF(G419="","Missing Unit Cost","OK"))))))))))</f>
        <v/>
      </c>
    </row>
    <row r="420">
      <c r="A420" s="49" t="n"/>
      <c r="B420" s="23" t="n"/>
      <c r="C420" s="23" t="n"/>
      <c r="D420" s="23" t="n"/>
      <c r="E420" s="45" t="n"/>
      <c r="F420" s="44" t="n"/>
      <c r="G420" s="47">
        <f>IF(C420="","",IFERROR(IF(F420&lt;&gt;"",F420,VLOOKUP(C420,'Parts Inventory'!$A$6:$L$505,12,FALSE)),""))</f>
        <v/>
      </c>
      <c r="H420" s="23" t="n"/>
      <c r="I420" s="50" t="n"/>
      <c r="J420" s="23" t="n"/>
      <c r="K420" s="23" t="n"/>
      <c r="L420" s="46">
        <f>IF(OR(C420="",D420="",E420=""),"",IFERROR(IF(OR(D420="Receipt",D420="Return to Stock",D420="Adjustment Increase"),E420,-E420),""))</f>
        <v/>
      </c>
      <c r="M420" s="47">
        <f>IF(L420="","",IFERROR(L420*G420,0))</f>
        <v/>
      </c>
      <c r="N420" s="19">
        <f>IF(COUNTA(A420:F420)+COUNTA(H420:K420)=0,"",IF(A420="","Missing Date",IF(B420="","Missing Transaction ID",IF(COUNTIF($B$6:$B$505,B420)&gt;1,"Duplicate Transaction ID",IF(C420="","Missing Part ID",IF(COUNTIF('Parts Inventory'!$A$6:$A$505,C420)=0,"Unknown Part ID",IF(COUNTIF('Settings'!$I$4:$I$8,D420)=0,"Invalid Transaction Type",IF(E420="","Missing Quantity",IF(E420&lt;=0,"Quantity Must Be Positive",IF(G420="","Missing Unit Cost","OK"))))))))))</f>
        <v/>
      </c>
    </row>
    <row r="421">
      <c r="A421" s="49" t="n"/>
      <c r="B421" s="23" t="n"/>
      <c r="C421" s="23" t="n"/>
      <c r="D421" s="23" t="n"/>
      <c r="E421" s="45" t="n"/>
      <c r="F421" s="44" t="n"/>
      <c r="G421" s="47">
        <f>IF(C421="","",IFERROR(IF(F421&lt;&gt;"",F421,VLOOKUP(C421,'Parts Inventory'!$A$6:$L$505,12,FALSE)),""))</f>
        <v/>
      </c>
      <c r="H421" s="23" t="n"/>
      <c r="I421" s="50" t="n"/>
      <c r="J421" s="23" t="n"/>
      <c r="K421" s="23" t="n"/>
      <c r="L421" s="46">
        <f>IF(OR(C421="",D421="",E421=""),"",IFERROR(IF(OR(D421="Receipt",D421="Return to Stock",D421="Adjustment Increase"),E421,-E421),""))</f>
        <v/>
      </c>
      <c r="M421" s="47">
        <f>IF(L421="","",IFERROR(L421*G421,0))</f>
        <v/>
      </c>
      <c r="N421" s="19">
        <f>IF(COUNTA(A421:F421)+COUNTA(H421:K421)=0,"",IF(A421="","Missing Date",IF(B421="","Missing Transaction ID",IF(COUNTIF($B$6:$B$505,B421)&gt;1,"Duplicate Transaction ID",IF(C421="","Missing Part ID",IF(COUNTIF('Parts Inventory'!$A$6:$A$505,C421)=0,"Unknown Part ID",IF(COUNTIF('Settings'!$I$4:$I$8,D421)=0,"Invalid Transaction Type",IF(E421="","Missing Quantity",IF(E421&lt;=0,"Quantity Must Be Positive",IF(G421="","Missing Unit Cost","OK"))))))))))</f>
        <v/>
      </c>
    </row>
    <row r="422">
      <c r="A422" s="49" t="n"/>
      <c r="B422" s="23" t="n"/>
      <c r="C422" s="23" t="n"/>
      <c r="D422" s="23" t="n"/>
      <c r="E422" s="45" t="n"/>
      <c r="F422" s="44" t="n"/>
      <c r="G422" s="47">
        <f>IF(C422="","",IFERROR(IF(F422&lt;&gt;"",F422,VLOOKUP(C422,'Parts Inventory'!$A$6:$L$505,12,FALSE)),""))</f>
        <v/>
      </c>
      <c r="H422" s="23" t="n"/>
      <c r="I422" s="50" t="n"/>
      <c r="J422" s="23" t="n"/>
      <c r="K422" s="23" t="n"/>
      <c r="L422" s="46">
        <f>IF(OR(C422="",D422="",E422=""),"",IFERROR(IF(OR(D422="Receipt",D422="Return to Stock",D422="Adjustment Increase"),E422,-E422),""))</f>
        <v/>
      </c>
      <c r="M422" s="47">
        <f>IF(L422="","",IFERROR(L422*G422,0))</f>
        <v/>
      </c>
      <c r="N422" s="19">
        <f>IF(COUNTA(A422:F422)+COUNTA(H422:K422)=0,"",IF(A422="","Missing Date",IF(B422="","Missing Transaction ID",IF(COUNTIF($B$6:$B$505,B422)&gt;1,"Duplicate Transaction ID",IF(C422="","Missing Part ID",IF(COUNTIF('Parts Inventory'!$A$6:$A$505,C422)=0,"Unknown Part ID",IF(COUNTIF('Settings'!$I$4:$I$8,D422)=0,"Invalid Transaction Type",IF(E422="","Missing Quantity",IF(E422&lt;=0,"Quantity Must Be Positive",IF(G422="","Missing Unit Cost","OK"))))))))))</f>
        <v/>
      </c>
    </row>
    <row r="423">
      <c r="A423" s="49" t="n"/>
      <c r="B423" s="23" t="n"/>
      <c r="C423" s="23" t="n"/>
      <c r="D423" s="23" t="n"/>
      <c r="E423" s="45" t="n"/>
      <c r="F423" s="44" t="n"/>
      <c r="G423" s="47">
        <f>IF(C423="","",IFERROR(IF(F423&lt;&gt;"",F423,VLOOKUP(C423,'Parts Inventory'!$A$6:$L$505,12,FALSE)),""))</f>
        <v/>
      </c>
      <c r="H423" s="23" t="n"/>
      <c r="I423" s="50" t="n"/>
      <c r="J423" s="23" t="n"/>
      <c r="K423" s="23" t="n"/>
      <c r="L423" s="46">
        <f>IF(OR(C423="",D423="",E423=""),"",IFERROR(IF(OR(D423="Receipt",D423="Return to Stock",D423="Adjustment Increase"),E423,-E423),""))</f>
        <v/>
      </c>
      <c r="M423" s="47">
        <f>IF(L423="","",IFERROR(L423*G423,0))</f>
        <v/>
      </c>
      <c r="N423" s="19">
        <f>IF(COUNTA(A423:F423)+COUNTA(H423:K423)=0,"",IF(A423="","Missing Date",IF(B423="","Missing Transaction ID",IF(COUNTIF($B$6:$B$505,B423)&gt;1,"Duplicate Transaction ID",IF(C423="","Missing Part ID",IF(COUNTIF('Parts Inventory'!$A$6:$A$505,C423)=0,"Unknown Part ID",IF(COUNTIF('Settings'!$I$4:$I$8,D423)=0,"Invalid Transaction Type",IF(E423="","Missing Quantity",IF(E423&lt;=0,"Quantity Must Be Positive",IF(G423="","Missing Unit Cost","OK"))))))))))</f>
        <v/>
      </c>
    </row>
    <row r="424">
      <c r="A424" s="49" t="n"/>
      <c r="B424" s="23" t="n"/>
      <c r="C424" s="23" t="n"/>
      <c r="D424" s="23" t="n"/>
      <c r="E424" s="45" t="n"/>
      <c r="F424" s="44" t="n"/>
      <c r="G424" s="47">
        <f>IF(C424="","",IFERROR(IF(F424&lt;&gt;"",F424,VLOOKUP(C424,'Parts Inventory'!$A$6:$L$505,12,FALSE)),""))</f>
        <v/>
      </c>
      <c r="H424" s="23" t="n"/>
      <c r="I424" s="50" t="n"/>
      <c r="J424" s="23" t="n"/>
      <c r="K424" s="23" t="n"/>
      <c r="L424" s="46">
        <f>IF(OR(C424="",D424="",E424=""),"",IFERROR(IF(OR(D424="Receipt",D424="Return to Stock",D424="Adjustment Increase"),E424,-E424),""))</f>
        <v/>
      </c>
      <c r="M424" s="47">
        <f>IF(L424="","",IFERROR(L424*G424,0))</f>
        <v/>
      </c>
      <c r="N424" s="19">
        <f>IF(COUNTA(A424:F424)+COUNTA(H424:K424)=0,"",IF(A424="","Missing Date",IF(B424="","Missing Transaction ID",IF(COUNTIF($B$6:$B$505,B424)&gt;1,"Duplicate Transaction ID",IF(C424="","Missing Part ID",IF(COUNTIF('Parts Inventory'!$A$6:$A$505,C424)=0,"Unknown Part ID",IF(COUNTIF('Settings'!$I$4:$I$8,D424)=0,"Invalid Transaction Type",IF(E424="","Missing Quantity",IF(E424&lt;=0,"Quantity Must Be Positive",IF(G424="","Missing Unit Cost","OK"))))))))))</f>
        <v/>
      </c>
    </row>
    <row r="425">
      <c r="A425" s="49" t="n"/>
      <c r="B425" s="23" t="n"/>
      <c r="C425" s="23" t="n"/>
      <c r="D425" s="23" t="n"/>
      <c r="E425" s="45" t="n"/>
      <c r="F425" s="44" t="n"/>
      <c r="G425" s="47">
        <f>IF(C425="","",IFERROR(IF(F425&lt;&gt;"",F425,VLOOKUP(C425,'Parts Inventory'!$A$6:$L$505,12,FALSE)),""))</f>
        <v/>
      </c>
      <c r="H425" s="23" t="n"/>
      <c r="I425" s="50" t="n"/>
      <c r="J425" s="23" t="n"/>
      <c r="K425" s="23" t="n"/>
      <c r="L425" s="46">
        <f>IF(OR(C425="",D425="",E425=""),"",IFERROR(IF(OR(D425="Receipt",D425="Return to Stock",D425="Adjustment Increase"),E425,-E425),""))</f>
        <v/>
      </c>
      <c r="M425" s="47">
        <f>IF(L425="","",IFERROR(L425*G425,0))</f>
        <v/>
      </c>
      <c r="N425" s="19">
        <f>IF(COUNTA(A425:F425)+COUNTA(H425:K425)=0,"",IF(A425="","Missing Date",IF(B425="","Missing Transaction ID",IF(COUNTIF($B$6:$B$505,B425)&gt;1,"Duplicate Transaction ID",IF(C425="","Missing Part ID",IF(COUNTIF('Parts Inventory'!$A$6:$A$505,C425)=0,"Unknown Part ID",IF(COUNTIF('Settings'!$I$4:$I$8,D425)=0,"Invalid Transaction Type",IF(E425="","Missing Quantity",IF(E425&lt;=0,"Quantity Must Be Positive",IF(G425="","Missing Unit Cost","OK"))))))))))</f>
        <v/>
      </c>
    </row>
    <row r="426">
      <c r="A426" s="49" t="n"/>
      <c r="B426" s="23" t="n"/>
      <c r="C426" s="23" t="n"/>
      <c r="D426" s="23" t="n"/>
      <c r="E426" s="45" t="n"/>
      <c r="F426" s="44" t="n"/>
      <c r="G426" s="47">
        <f>IF(C426="","",IFERROR(IF(F426&lt;&gt;"",F426,VLOOKUP(C426,'Parts Inventory'!$A$6:$L$505,12,FALSE)),""))</f>
        <v/>
      </c>
      <c r="H426" s="23" t="n"/>
      <c r="I426" s="50" t="n"/>
      <c r="J426" s="23" t="n"/>
      <c r="K426" s="23" t="n"/>
      <c r="L426" s="46">
        <f>IF(OR(C426="",D426="",E426=""),"",IFERROR(IF(OR(D426="Receipt",D426="Return to Stock",D426="Adjustment Increase"),E426,-E426),""))</f>
        <v/>
      </c>
      <c r="M426" s="47">
        <f>IF(L426="","",IFERROR(L426*G426,0))</f>
        <v/>
      </c>
      <c r="N426" s="19">
        <f>IF(COUNTA(A426:F426)+COUNTA(H426:K426)=0,"",IF(A426="","Missing Date",IF(B426="","Missing Transaction ID",IF(COUNTIF($B$6:$B$505,B426)&gt;1,"Duplicate Transaction ID",IF(C426="","Missing Part ID",IF(COUNTIF('Parts Inventory'!$A$6:$A$505,C426)=0,"Unknown Part ID",IF(COUNTIF('Settings'!$I$4:$I$8,D426)=0,"Invalid Transaction Type",IF(E426="","Missing Quantity",IF(E426&lt;=0,"Quantity Must Be Positive",IF(G426="","Missing Unit Cost","OK"))))))))))</f>
        <v/>
      </c>
    </row>
    <row r="427">
      <c r="A427" s="49" t="n"/>
      <c r="B427" s="23" t="n"/>
      <c r="C427" s="23" t="n"/>
      <c r="D427" s="23" t="n"/>
      <c r="E427" s="45" t="n"/>
      <c r="F427" s="44" t="n"/>
      <c r="G427" s="47">
        <f>IF(C427="","",IFERROR(IF(F427&lt;&gt;"",F427,VLOOKUP(C427,'Parts Inventory'!$A$6:$L$505,12,FALSE)),""))</f>
        <v/>
      </c>
      <c r="H427" s="23" t="n"/>
      <c r="I427" s="50" t="n"/>
      <c r="J427" s="23" t="n"/>
      <c r="K427" s="23" t="n"/>
      <c r="L427" s="46">
        <f>IF(OR(C427="",D427="",E427=""),"",IFERROR(IF(OR(D427="Receipt",D427="Return to Stock",D427="Adjustment Increase"),E427,-E427),""))</f>
        <v/>
      </c>
      <c r="M427" s="47">
        <f>IF(L427="","",IFERROR(L427*G427,0))</f>
        <v/>
      </c>
      <c r="N427" s="19">
        <f>IF(COUNTA(A427:F427)+COUNTA(H427:K427)=0,"",IF(A427="","Missing Date",IF(B427="","Missing Transaction ID",IF(COUNTIF($B$6:$B$505,B427)&gt;1,"Duplicate Transaction ID",IF(C427="","Missing Part ID",IF(COUNTIF('Parts Inventory'!$A$6:$A$505,C427)=0,"Unknown Part ID",IF(COUNTIF('Settings'!$I$4:$I$8,D427)=0,"Invalid Transaction Type",IF(E427="","Missing Quantity",IF(E427&lt;=0,"Quantity Must Be Positive",IF(G427="","Missing Unit Cost","OK"))))))))))</f>
        <v/>
      </c>
    </row>
    <row r="428">
      <c r="A428" s="49" t="n"/>
      <c r="B428" s="23" t="n"/>
      <c r="C428" s="23" t="n"/>
      <c r="D428" s="23" t="n"/>
      <c r="E428" s="45" t="n"/>
      <c r="F428" s="44" t="n"/>
      <c r="G428" s="47">
        <f>IF(C428="","",IFERROR(IF(F428&lt;&gt;"",F428,VLOOKUP(C428,'Parts Inventory'!$A$6:$L$505,12,FALSE)),""))</f>
        <v/>
      </c>
      <c r="H428" s="23" t="n"/>
      <c r="I428" s="50" t="n"/>
      <c r="J428" s="23" t="n"/>
      <c r="K428" s="23" t="n"/>
      <c r="L428" s="46">
        <f>IF(OR(C428="",D428="",E428=""),"",IFERROR(IF(OR(D428="Receipt",D428="Return to Stock",D428="Adjustment Increase"),E428,-E428),""))</f>
        <v/>
      </c>
      <c r="M428" s="47">
        <f>IF(L428="","",IFERROR(L428*G428,0))</f>
        <v/>
      </c>
      <c r="N428" s="19">
        <f>IF(COUNTA(A428:F428)+COUNTA(H428:K428)=0,"",IF(A428="","Missing Date",IF(B428="","Missing Transaction ID",IF(COUNTIF($B$6:$B$505,B428)&gt;1,"Duplicate Transaction ID",IF(C428="","Missing Part ID",IF(COUNTIF('Parts Inventory'!$A$6:$A$505,C428)=0,"Unknown Part ID",IF(COUNTIF('Settings'!$I$4:$I$8,D428)=0,"Invalid Transaction Type",IF(E428="","Missing Quantity",IF(E428&lt;=0,"Quantity Must Be Positive",IF(G428="","Missing Unit Cost","OK"))))))))))</f>
        <v/>
      </c>
    </row>
    <row r="429">
      <c r="A429" s="49" t="n"/>
      <c r="B429" s="23" t="n"/>
      <c r="C429" s="23" t="n"/>
      <c r="D429" s="23" t="n"/>
      <c r="E429" s="45" t="n"/>
      <c r="F429" s="44" t="n"/>
      <c r="G429" s="47">
        <f>IF(C429="","",IFERROR(IF(F429&lt;&gt;"",F429,VLOOKUP(C429,'Parts Inventory'!$A$6:$L$505,12,FALSE)),""))</f>
        <v/>
      </c>
      <c r="H429" s="23" t="n"/>
      <c r="I429" s="50" t="n"/>
      <c r="J429" s="23" t="n"/>
      <c r="K429" s="23" t="n"/>
      <c r="L429" s="46">
        <f>IF(OR(C429="",D429="",E429=""),"",IFERROR(IF(OR(D429="Receipt",D429="Return to Stock",D429="Adjustment Increase"),E429,-E429),""))</f>
        <v/>
      </c>
      <c r="M429" s="47">
        <f>IF(L429="","",IFERROR(L429*G429,0))</f>
        <v/>
      </c>
      <c r="N429" s="19">
        <f>IF(COUNTA(A429:F429)+COUNTA(H429:K429)=0,"",IF(A429="","Missing Date",IF(B429="","Missing Transaction ID",IF(COUNTIF($B$6:$B$505,B429)&gt;1,"Duplicate Transaction ID",IF(C429="","Missing Part ID",IF(COUNTIF('Parts Inventory'!$A$6:$A$505,C429)=0,"Unknown Part ID",IF(COUNTIF('Settings'!$I$4:$I$8,D429)=0,"Invalid Transaction Type",IF(E429="","Missing Quantity",IF(E429&lt;=0,"Quantity Must Be Positive",IF(G429="","Missing Unit Cost","OK"))))))))))</f>
        <v/>
      </c>
    </row>
    <row r="430">
      <c r="A430" s="49" t="n"/>
      <c r="B430" s="23" t="n"/>
      <c r="C430" s="23" t="n"/>
      <c r="D430" s="23" t="n"/>
      <c r="E430" s="45" t="n"/>
      <c r="F430" s="44" t="n"/>
      <c r="G430" s="47">
        <f>IF(C430="","",IFERROR(IF(F430&lt;&gt;"",F430,VLOOKUP(C430,'Parts Inventory'!$A$6:$L$505,12,FALSE)),""))</f>
        <v/>
      </c>
      <c r="H430" s="23" t="n"/>
      <c r="I430" s="50" t="n"/>
      <c r="J430" s="23" t="n"/>
      <c r="K430" s="23" t="n"/>
      <c r="L430" s="46">
        <f>IF(OR(C430="",D430="",E430=""),"",IFERROR(IF(OR(D430="Receipt",D430="Return to Stock",D430="Adjustment Increase"),E430,-E430),""))</f>
        <v/>
      </c>
      <c r="M430" s="47">
        <f>IF(L430="","",IFERROR(L430*G430,0))</f>
        <v/>
      </c>
      <c r="N430" s="19">
        <f>IF(COUNTA(A430:F430)+COUNTA(H430:K430)=0,"",IF(A430="","Missing Date",IF(B430="","Missing Transaction ID",IF(COUNTIF($B$6:$B$505,B430)&gt;1,"Duplicate Transaction ID",IF(C430="","Missing Part ID",IF(COUNTIF('Parts Inventory'!$A$6:$A$505,C430)=0,"Unknown Part ID",IF(COUNTIF('Settings'!$I$4:$I$8,D430)=0,"Invalid Transaction Type",IF(E430="","Missing Quantity",IF(E430&lt;=0,"Quantity Must Be Positive",IF(G430="","Missing Unit Cost","OK"))))))))))</f>
        <v/>
      </c>
    </row>
    <row r="431">
      <c r="A431" s="49" t="n"/>
      <c r="B431" s="23" t="n"/>
      <c r="C431" s="23" t="n"/>
      <c r="D431" s="23" t="n"/>
      <c r="E431" s="45" t="n"/>
      <c r="F431" s="44" t="n"/>
      <c r="G431" s="47">
        <f>IF(C431="","",IFERROR(IF(F431&lt;&gt;"",F431,VLOOKUP(C431,'Parts Inventory'!$A$6:$L$505,12,FALSE)),""))</f>
        <v/>
      </c>
      <c r="H431" s="23" t="n"/>
      <c r="I431" s="50" t="n"/>
      <c r="J431" s="23" t="n"/>
      <c r="K431" s="23" t="n"/>
      <c r="L431" s="46">
        <f>IF(OR(C431="",D431="",E431=""),"",IFERROR(IF(OR(D431="Receipt",D431="Return to Stock",D431="Adjustment Increase"),E431,-E431),""))</f>
        <v/>
      </c>
      <c r="M431" s="47">
        <f>IF(L431="","",IFERROR(L431*G431,0))</f>
        <v/>
      </c>
      <c r="N431" s="19">
        <f>IF(COUNTA(A431:F431)+COUNTA(H431:K431)=0,"",IF(A431="","Missing Date",IF(B431="","Missing Transaction ID",IF(COUNTIF($B$6:$B$505,B431)&gt;1,"Duplicate Transaction ID",IF(C431="","Missing Part ID",IF(COUNTIF('Parts Inventory'!$A$6:$A$505,C431)=0,"Unknown Part ID",IF(COUNTIF('Settings'!$I$4:$I$8,D431)=0,"Invalid Transaction Type",IF(E431="","Missing Quantity",IF(E431&lt;=0,"Quantity Must Be Positive",IF(G431="","Missing Unit Cost","OK"))))))))))</f>
        <v/>
      </c>
    </row>
    <row r="432">
      <c r="A432" s="49" t="n"/>
      <c r="B432" s="23" t="n"/>
      <c r="C432" s="23" t="n"/>
      <c r="D432" s="23" t="n"/>
      <c r="E432" s="45" t="n"/>
      <c r="F432" s="44" t="n"/>
      <c r="G432" s="47">
        <f>IF(C432="","",IFERROR(IF(F432&lt;&gt;"",F432,VLOOKUP(C432,'Parts Inventory'!$A$6:$L$505,12,FALSE)),""))</f>
        <v/>
      </c>
      <c r="H432" s="23" t="n"/>
      <c r="I432" s="50" t="n"/>
      <c r="J432" s="23" t="n"/>
      <c r="K432" s="23" t="n"/>
      <c r="L432" s="46">
        <f>IF(OR(C432="",D432="",E432=""),"",IFERROR(IF(OR(D432="Receipt",D432="Return to Stock",D432="Adjustment Increase"),E432,-E432),""))</f>
        <v/>
      </c>
      <c r="M432" s="47">
        <f>IF(L432="","",IFERROR(L432*G432,0))</f>
        <v/>
      </c>
      <c r="N432" s="19">
        <f>IF(COUNTA(A432:F432)+COUNTA(H432:K432)=0,"",IF(A432="","Missing Date",IF(B432="","Missing Transaction ID",IF(COUNTIF($B$6:$B$505,B432)&gt;1,"Duplicate Transaction ID",IF(C432="","Missing Part ID",IF(COUNTIF('Parts Inventory'!$A$6:$A$505,C432)=0,"Unknown Part ID",IF(COUNTIF('Settings'!$I$4:$I$8,D432)=0,"Invalid Transaction Type",IF(E432="","Missing Quantity",IF(E432&lt;=0,"Quantity Must Be Positive",IF(G432="","Missing Unit Cost","OK"))))))))))</f>
        <v/>
      </c>
    </row>
    <row r="433">
      <c r="A433" s="49" t="n"/>
      <c r="B433" s="23" t="n"/>
      <c r="C433" s="23" t="n"/>
      <c r="D433" s="23" t="n"/>
      <c r="E433" s="45" t="n"/>
      <c r="F433" s="44" t="n"/>
      <c r="G433" s="47">
        <f>IF(C433="","",IFERROR(IF(F433&lt;&gt;"",F433,VLOOKUP(C433,'Parts Inventory'!$A$6:$L$505,12,FALSE)),""))</f>
        <v/>
      </c>
      <c r="H433" s="23" t="n"/>
      <c r="I433" s="50" t="n"/>
      <c r="J433" s="23" t="n"/>
      <c r="K433" s="23" t="n"/>
      <c r="L433" s="46">
        <f>IF(OR(C433="",D433="",E433=""),"",IFERROR(IF(OR(D433="Receipt",D433="Return to Stock",D433="Adjustment Increase"),E433,-E433),""))</f>
        <v/>
      </c>
      <c r="M433" s="47">
        <f>IF(L433="","",IFERROR(L433*G433,0))</f>
        <v/>
      </c>
      <c r="N433" s="19">
        <f>IF(COUNTA(A433:F433)+COUNTA(H433:K433)=0,"",IF(A433="","Missing Date",IF(B433="","Missing Transaction ID",IF(COUNTIF($B$6:$B$505,B433)&gt;1,"Duplicate Transaction ID",IF(C433="","Missing Part ID",IF(COUNTIF('Parts Inventory'!$A$6:$A$505,C433)=0,"Unknown Part ID",IF(COUNTIF('Settings'!$I$4:$I$8,D433)=0,"Invalid Transaction Type",IF(E433="","Missing Quantity",IF(E433&lt;=0,"Quantity Must Be Positive",IF(G433="","Missing Unit Cost","OK"))))))))))</f>
        <v/>
      </c>
    </row>
    <row r="434">
      <c r="A434" s="49" t="n"/>
      <c r="B434" s="23" t="n"/>
      <c r="C434" s="23" t="n"/>
      <c r="D434" s="23" t="n"/>
      <c r="E434" s="45" t="n"/>
      <c r="F434" s="44" t="n"/>
      <c r="G434" s="47">
        <f>IF(C434="","",IFERROR(IF(F434&lt;&gt;"",F434,VLOOKUP(C434,'Parts Inventory'!$A$6:$L$505,12,FALSE)),""))</f>
        <v/>
      </c>
      <c r="H434" s="23" t="n"/>
      <c r="I434" s="50" t="n"/>
      <c r="J434" s="23" t="n"/>
      <c r="K434" s="23" t="n"/>
      <c r="L434" s="46">
        <f>IF(OR(C434="",D434="",E434=""),"",IFERROR(IF(OR(D434="Receipt",D434="Return to Stock",D434="Adjustment Increase"),E434,-E434),""))</f>
        <v/>
      </c>
      <c r="M434" s="47">
        <f>IF(L434="","",IFERROR(L434*G434,0))</f>
        <v/>
      </c>
      <c r="N434" s="19">
        <f>IF(COUNTA(A434:F434)+COUNTA(H434:K434)=0,"",IF(A434="","Missing Date",IF(B434="","Missing Transaction ID",IF(COUNTIF($B$6:$B$505,B434)&gt;1,"Duplicate Transaction ID",IF(C434="","Missing Part ID",IF(COUNTIF('Parts Inventory'!$A$6:$A$505,C434)=0,"Unknown Part ID",IF(COUNTIF('Settings'!$I$4:$I$8,D434)=0,"Invalid Transaction Type",IF(E434="","Missing Quantity",IF(E434&lt;=0,"Quantity Must Be Positive",IF(G434="","Missing Unit Cost","OK"))))))))))</f>
        <v/>
      </c>
    </row>
    <row r="435">
      <c r="A435" s="49" t="n"/>
      <c r="B435" s="23" t="n"/>
      <c r="C435" s="23" t="n"/>
      <c r="D435" s="23" t="n"/>
      <c r="E435" s="45" t="n"/>
      <c r="F435" s="44" t="n"/>
      <c r="G435" s="47">
        <f>IF(C435="","",IFERROR(IF(F435&lt;&gt;"",F435,VLOOKUP(C435,'Parts Inventory'!$A$6:$L$505,12,FALSE)),""))</f>
        <v/>
      </c>
      <c r="H435" s="23" t="n"/>
      <c r="I435" s="50" t="n"/>
      <c r="J435" s="23" t="n"/>
      <c r="K435" s="23" t="n"/>
      <c r="L435" s="46">
        <f>IF(OR(C435="",D435="",E435=""),"",IFERROR(IF(OR(D435="Receipt",D435="Return to Stock",D435="Adjustment Increase"),E435,-E435),""))</f>
        <v/>
      </c>
      <c r="M435" s="47">
        <f>IF(L435="","",IFERROR(L435*G435,0))</f>
        <v/>
      </c>
      <c r="N435" s="19">
        <f>IF(COUNTA(A435:F435)+COUNTA(H435:K435)=0,"",IF(A435="","Missing Date",IF(B435="","Missing Transaction ID",IF(COUNTIF($B$6:$B$505,B435)&gt;1,"Duplicate Transaction ID",IF(C435="","Missing Part ID",IF(COUNTIF('Parts Inventory'!$A$6:$A$505,C435)=0,"Unknown Part ID",IF(COUNTIF('Settings'!$I$4:$I$8,D435)=0,"Invalid Transaction Type",IF(E435="","Missing Quantity",IF(E435&lt;=0,"Quantity Must Be Positive",IF(G435="","Missing Unit Cost","OK"))))))))))</f>
        <v/>
      </c>
    </row>
    <row r="436">
      <c r="A436" s="49" t="n"/>
      <c r="B436" s="23" t="n"/>
      <c r="C436" s="23" t="n"/>
      <c r="D436" s="23" t="n"/>
      <c r="E436" s="45" t="n"/>
      <c r="F436" s="44" t="n"/>
      <c r="G436" s="47">
        <f>IF(C436="","",IFERROR(IF(F436&lt;&gt;"",F436,VLOOKUP(C436,'Parts Inventory'!$A$6:$L$505,12,FALSE)),""))</f>
        <v/>
      </c>
      <c r="H436" s="23" t="n"/>
      <c r="I436" s="50" t="n"/>
      <c r="J436" s="23" t="n"/>
      <c r="K436" s="23" t="n"/>
      <c r="L436" s="46">
        <f>IF(OR(C436="",D436="",E436=""),"",IFERROR(IF(OR(D436="Receipt",D436="Return to Stock",D436="Adjustment Increase"),E436,-E436),""))</f>
        <v/>
      </c>
      <c r="M436" s="47">
        <f>IF(L436="","",IFERROR(L436*G436,0))</f>
        <v/>
      </c>
      <c r="N436" s="19">
        <f>IF(COUNTA(A436:F436)+COUNTA(H436:K436)=0,"",IF(A436="","Missing Date",IF(B436="","Missing Transaction ID",IF(COUNTIF($B$6:$B$505,B436)&gt;1,"Duplicate Transaction ID",IF(C436="","Missing Part ID",IF(COUNTIF('Parts Inventory'!$A$6:$A$505,C436)=0,"Unknown Part ID",IF(COUNTIF('Settings'!$I$4:$I$8,D436)=0,"Invalid Transaction Type",IF(E436="","Missing Quantity",IF(E436&lt;=0,"Quantity Must Be Positive",IF(G436="","Missing Unit Cost","OK"))))))))))</f>
        <v/>
      </c>
    </row>
    <row r="437">
      <c r="A437" s="49" t="n"/>
      <c r="B437" s="23" t="n"/>
      <c r="C437" s="23" t="n"/>
      <c r="D437" s="23" t="n"/>
      <c r="E437" s="45" t="n"/>
      <c r="F437" s="44" t="n"/>
      <c r="G437" s="47">
        <f>IF(C437="","",IFERROR(IF(F437&lt;&gt;"",F437,VLOOKUP(C437,'Parts Inventory'!$A$6:$L$505,12,FALSE)),""))</f>
        <v/>
      </c>
      <c r="H437" s="23" t="n"/>
      <c r="I437" s="50" t="n"/>
      <c r="J437" s="23" t="n"/>
      <c r="K437" s="23" t="n"/>
      <c r="L437" s="46">
        <f>IF(OR(C437="",D437="",E437=""),"",IFERROR(IF(OR(D437="Receipt",D437="Return to Stock",D437="Adjustment Increase"),E437,-E437),""))</f>
        <v/>
      </c>
      <c r="M437" s="47">
        <f>IF(L437="","",IFERROR(L437*G437,0))</f>
        <v/>
      </c>
      <c r="N437" s="19">
        <f>IF(COUNTA(A437:F437)+COUNTA(H437:K437)=0,"",IF(A437="","Missing Date",IF(B437="","Missing Transaction ID",IF(COUNTIF($B$6:$B$505,B437)&gt;1,"Duplicate Transaction ID",IF(C437="","Missing Part ID",IF(COUNTIF('Parts Inventory'!$A$6:$A$505,C437)=0,"Unknown Part ID",IF(COUNTIF('Settings'!$I$4:$I$8,D437)=0,"Invalid Transaction Type",IF(E437="","Missing Quantity",IF(E437&lt;=0,"Quantity Must Be Positive",IF(G437="","Missing Unit Cost","OK"))))))))))</f>
        <v/>
      </c>
    </row>
    <row r="438">
      <c r="A438" s="49" t="n"/>
      <c r="B438" s="23" t="n"/>
      <c r="C438" s="23" t="n"/>
      <c r="D438" s="23" t="n"/>
      <c r="E438" s="45" t="n"/>
      <c r="F438" s="44" t="n"/>
      <c r="G438" s="47">
        <f>IF(C438="","",IFERROR(IF(F438&lt;&gt;"",F438,VLOOKUP(C438,'Parts Inventory'!$A$6:$L$505,12,FALSE)),""))</f>
        <v/>
      </c>
      <c r="H438" s="23" t="n"/>
      <c r="I438" s="50" t="n"/>
      <c r="J438" s="23" t="n"/>
      <c r="K438" s="23" t="n"/>
      <c r="L438" s="46">
        <f>IF(OR(C438="",D438="",E438=""),"",IFERROR(IF(OR(D438="Receipt",D438="Return to Stock",D438="Adjustment Increase"),E438,-E438),""))</f>
        <v/>
      </c>
      <c r="M438" s="47">
        <f>IF(L438="","",IFERROR(L438*G438,0))</f>
        <v/>
      </c>
      <c r="N438" s="19">
        <f>IF(COUNTA(A438:F438)+COUNTA(H438:K438)=0,"",IF(A438="","Missing Date",IF(B438="","Missing Transaction ID",IF(COUNTIF($B$6:$B$505,B438)&gt;1,"Duplicate Transaction ID",IF(C438="","Missing Part ID",IF(COUNTIF('Parts Inventory'!$A$6:$A$505,C438)=0,"Unknown Part ID",IF(COUNTIF('Settings'!$I$4:$I$8,D438)=0,"Invalid Transaction Type",IF(E438="","Missing Quantity",IF(E438&lt;=0,"Quantity Must Be Positive",IF(G438="","Missing Unit Cost","OK"))))))))))</f>
        <v/>
      </c>
    </row>
    <row r="439">
      <c r="A439" s="49" t="n"/>
      <c r="B439" s="23" t="n"/>
      <c r="C439" s="23" t="n"/>
      <c r="D439" s="23" t="n"/>
      <c r="E439" s="45" t="n"/>
      <c r="F439" s="44" t="n"/>
      <c r="G439" s="47">
        <f>IF(C439="","",IFERROR(IF(F439&lt;&gt;"",F439,VLOOKUP(C439,'Parts Inventory'!$A$6:$L$505,12,FALSE)),""))</f>
        <v/>
      </c>
      <c r="H439" s="23" t="n"/>
      <c r="I439" s="50" t="n"/>
      <c r="J439" s="23" t="n"/>
      <c r="K439" s="23" t="n"/>
      <c r="L439" s="46">
        <f>IF(OR(C439="",D439="",E439=""),"",IFERROR(IF(OR(D439="Receipt",D439="Return to Stock",D439="Adjustment Increase"),E439,-E439),""))</f>
        <v/>
      </c>
      <c r="M439" s="47">
        <f>IF(L439="","",IFERROR(L439*G439,0))</f>
        <v/>
      </c>
      <c r="N439" s="19">
        <f>IF(COUNTA(A439:F439)+COUNTA(H439:K439)=0,"",IF(A439="","Missing Date",IF(B439="","Missing Transaction ID",IF(COUNTIF($B$6:$B$505,B439)&gt;1,"Duplicate Transaction ID",IF(C439="","Missing Part ID",IF(COUNTIF('Parts Inventory'!$A$6:$A$505,C439)=0,"Unknown Part ID",IF(COUNTIF('Settings'!$I$4:$I$8,D439)=0,"Invalid Transaction Type",IF(E439="","Missing Quantity",IF(E439&lt;=0,"Quantity Must Be Positive",IF(G439="","Missing Unit Cost","OK"))))))))))</f>
        <v/>
      </c>
    </row>
    <row r="440">
      <c r="A440" s="49" t="n"/>
      <c r="B440" s="23" t="n"/>
      <c r="C440" s="23" t="n"/>
      <c r="D440" s="23" t="n"/>
      <c r="E440" s="45" t="n"/>
      <c r="F440" s="44" t="n"/>
      <c r="G440" s="47">
        <f>IF(C440="","",IFERROR(IF(F440&lt;&gt;"",F440,VLOOKUP(C440,'Parts Inventory'!$A$6:$L$505,12,FALSE)),""))</f>
        <v/>
      </c>
      <c r="H440" s="23" t="n"/>
      <c r="I440" s="50" t="n"/>
      <c r="J440" s="23" t="n"/>
      <c r="K440" s="23" t="n"/>
      <c r="L440" s="46">
        <f>IF(OR(C440="",D440="",E440=""),"",IFERROR(IF(OR(D440="Receipt",D440="Return to Stock",D440="Adjustment Increase"),E440,-E440),""))</f>
        <v/>
      </c>
      <c r="M440" s="47">
        <f>IF(L440="","",IFERROR(L440*G440,0))</f>
        <v/>
      </c>
      <c r="N440" s="19">
        <f>IF(COUNTA(A440:F440)+COUNTA(H440:K440)=0,"",IF(A440="","Missing Date",IF(B440="","Missing Transaction ID",IF(COUNTIF($B$6:$B$505,B440)&gt;1,"Duplicate Transaction ID",IF(C440="","Missing Part ID",IF(COUNTIF('Parts Inventory'!$A$6:$A$505,C440)=0,"Unknown Part ID",IF(COUNTIF('Settings'!$I$4:$I$8,D440)=0,"Invalid Transaction Type",IF(E440="","Missing Quantity",IF(E440&lt;=0,"Quantity Must Be Positive",IF(G440="","Missing Unit Cost","OK"))))))))))</f>
        <v/>
      </c>
    </row>
    <row r="441">
      <c r="A441" s="49" t="n"/>
      <c r="B441" s="23" t="n"/>
      <c r="C441" s="23" t="n"/>
      <c r="D441" s="23" t="n"/>
      <c r="E441" s="45" t="n"/>
      <c r="F441" s="44" t="n"/>
      <c r="G441" s="47">
        <f>IF(C441="","",IFERROR(IF(F441&lt;&gt;"",F441,VLOOKUP(C441,'Parts Inventory'!$A$6:$L$505,12,FALSE)),""))</f>
        <v/>
      </c>
      <c r="H441" s="23" t="n"/>
      <c r="I441" s="50" t="n"/>
      <c r="J441" s="23" t="n"/>
      <c r="K441" s="23" t="n"/>
      <c r="L441" s="46">
        <f>IF(OR(C441="",D441="",E441=""),"",IFERROR(IF(OR(D441="Receipt",D441="Return to Stock",D441="Adjustment Increase"),E441,-E441),""))</f>
        <v/>
      </c>
      <c r="M441" s="47">
        <f>IF(L441="","",IFERROR(L441*G441,0))</f>
        <v/>
      </c>
      <c r="N441" s="19">
        <f>IF(COUNTA(A441:F441)+COUNTA(H441:K441)=0,"",IF(A441="","Missing Date",IF(B441="","Missing Transaction ID",IF(COUNTIF($B$6:$B$505,B441)&gt;1,"Duplicate Transaction ID",IF(C441="","Missing Part ID",IF(COUNTIF('Parts Inventory'!$A$6:$A$505,C441)=0,"Unknown Part ID",IF(COUNTIF('Settings'!$I$4:$I$8,D441)=0,"Invalid Transaction Type",IF(E441="","Missing Quantity",IF(E441&lt;=0,"Quantity Must Be Positive",IF(G441="","Missing Unit Cost","OK"))))))))))</f>
        <v/>
      </c>
    </row>
    <row r="442">
      <c r="A442" s="49" t="n"/>
      <c r="B442" s="23" t="n"/>
      <c r="C442" s="23" t="n"/>
      <c r="D442" s="23" t="n"/>
      <c r="E442" s="45" t="n"/>
      <c r="F442" s="44" t="n"/>
      <c r="G442" s="47">
        <f>IF(C442="","",IFERROR(IF(F442&lt;&gt;"",F442,VLOOKUP(C442,'Parts Inventory'!$A$6:$L$505,12,FALSE)),""))</f>
        <v/>
      </c>
      <c r="H442" s="23" t="n"/>
      <c r="I442" s="50" t="n"/>
      <c r="J442" s="23" t="n"/>
      <c r="K442" s="23" t="n"/>
      <c r="L442" s="46">
        <f>IF(OR(C442="",D442="",E442=""),"",IFERROR(IF(OR(D442="Receipt",D442="Return to Stock",D442="Adjustment Increase"),E442,-E442),""))</f>
        <v/>
      </c>
      <c r="M442" s="47">
        <f>IF(L442="","",IFERROR(L442*G442,0))</f>
        <v/>
      </c>
      <c r="N442" s="19">
        <f>IF(COUNTA(A442:F442)+COUNTA(H442:K442)=0,"",IF(A442="","Missing Date",IF(B442="","Missing Transaction ID",IF(COUNTIF($B$6:$B$505,B442)&gt;1,"Duplicate Transaction ID",IF(C442="","Missing Part ID",IF(COUNTIF('Parts Inventory'!$A$6:$A$505,C442)=0,"Unknown Part ID",IF(COUNTIF('Settings'!$I$4:$I$8,D442)=0,"Invalid Transaction Type",IF(E442="","Missing Quantity",IF(E442&lt;=0,"Quantity Must Be Positive",IF(G442="","Missing Unit Cost","OK"))))))))))</f>
        <v/>
      </c>
    </row>
    <row r="443">
      <c r="A443" s="49" t="n"/>
      <c r="B443" s="23" t="n"/>
      <c r="C443" s="23" t="n"/>
      <c r="D443" s="23" t="n"/>
      <c r="E443" s="45" t="n"/>
      <c r="F443" s="44" t="n"/>
      <c r="G443" s="47">
        <f>IF(C443="","",IFERROR(IF(F443&lt;&gt;"",F443,VLOOKUP(C443,'Parts Inventory'!$A$6:$L$505,12,FALSE)),""))</f>
        <v/>
      </c>
      <c r="H443" s="23" t="n"/>
      <c r="I443" s="50" t="n"/>
      <c r="J443" s="23" t="n"/>
      <c r="K443" s="23" t="n"/>
      <c r="L443" s="46">
        <f>IF(OR(C443="",D443="",E443=""),"",IFERROR(IF(OR(D443="Receipt",D443="Return to Stock",D443="Adjustment Increase"),E443,-E443),""))</f>
        <v/>
      </c>
      <c r="M443" s="47">
        <f>IF(L443="","",IFERROR(L443*G443,0))</f>
        <v/>
      </c>
      <c r="N443" s="19">
        <f>IF(COUNTA(A443:F443)+COUNTA(H443:K443)=0,"",IF(A443="","Missing Date",IF(B443="","Missing Transaction ID",IF(COUNTIF($B$6:$B$505,B443)&gt;1,"Duplicate Transaction ID",IF(C443="","Missing Part ID",IF(COUNTIF('Parts Inventory'!$A$6:$A$505,C443)=0,"Unknown Part ID",IF(COUNTIF('Settings'!$I$4:$I$8,D443)=0,"Invalid Transaction Type",IF(E443="","Missing Quantity",IF(E443&lt;=0,"Quantity Must Be Positive",IF(G443="","Missing Unit Cost","OK"))))))))))</f>
        <v/>
      </c>
    </row>
    <row r="444">
      <c r="A444" s="49" t="n"/>
      <c r="B444" s="23" t="n"/>
      <c r="C444" s="23" t="n"/>
      <c r="D444" s="23" t="n"/>
      <c r="E444" s="45" t="n"/>
      <c r="F444" s="44" t="n"/>
      <c r="G444" s="47">
        <f>IF(C444="","",IFERROR(IF(F444&lt;&gt;"",F444,VLOOKUP(C444,'Parts Inventory'!$A$6:$L$505,12,FALSE)),""))</f>
        <v/>
      </c>
      <c r="H444" s="23" t="n"/>
      <c r="I444" s="50" t="n"/>
      <c r="J444" s="23" t="n"/>
      <c r="K444" s="23" t="n"/>
      <c r="L444" s="46">
        <f>IF(OR(C444="",D444="",E444=""),"",IFERROR(IF(OR(D444="Receipt",D444="Return to Stock",D444="Adjustment Increase"),E444,-E444),""))</f>
        <v/>
      </c>
      <c r="M444" s="47">
        <f>IF(L444="","",IFERROR(L444*G444,0))</f>
        <v/>
      </c>
      <c r="N444" s="19">
        <f>IF(COUNTA(A444:F444)+COUNTA(H444:K444)=0,"",IF(A444="","Missing Date",IF(B444="","Missing Transaction ID",IF(COUNTIF($B$6:$B$505,B444)&gt;1,"Duplicate Transaction ID",IF(C444="","Missing Part ID",IF(COUNTIF('Parts Inventory'!$A$6:$A$505,C444)=0,"Unknown Part ID",IF(COUNTIF('Settings'!$I$4:$I$8,D444)=0,"Invalid Transaction Type",IF(E444="","Missing Quantity",IF(E444&lt;=0,"Quantity Must Be Positive",IF(G444="","Missing Unit Cost","OK"))))))))))</f>
        <v/>
      </c>
    </row>
    <row r="445">
      <c r="A445" s="49" t="n"/>
      <c r="B445" s="23" t="n"/>
      <c r="C445" s="23" t="n"/>
      <c r="D445" s="23" t="n"/>
      <c r="E445" s="45" t="n"/>
      <c r="F445" s="44" t="n"/>
      <c r="G445" s="47">
        <f>IF(C445="","",IFERROR(IF(F445&lt;&gt;"",F445,VLOOKUP(C445,'Parts Inventory'!$A$6:$L$505,12,FALSE)),""))</f>
        <v/>
      </c>
      <c r="H445" s="23" t="n"/>
      <c r="I445" s="50" t="n"/>
      <c r="J445" s="23" t="n"/>
      <c r="K445" s="23" t="n"/>
      <c r="L445" s="46">
        <f>IF(OR(C445="",D445="",E445=""),"",IFERROR(IF(OR(D445="Receipt",D445="Return to Stock",D445="Adjustment Increase"),E445,-E445),""))</f>
        <v/>
      </c>
      <c r="M445" s="47">
        <f>IF(L445="","",IFERROR(L445*G445,0))</f>
        <v/>
      </c>
      <c r="N445" s="19">
        <f>IF(COUNTA(A445:F445)+COUNTA(H445:K445)=0,"",IF(A445="","Missing Date",IF(B445="","Missing Transaction ID",IF(COUNTIF($B$6:$B$505,B445)&gt;1,"Duplicate Transaction ID",IF(C445="","Missing Part ID",IF(COUNTIF('Parts Inventory'!$A$6:$A$505,C445)=0,"Unknown Part ID",IF(COUNTIF('Settings'!$I$4:$I$8,D445)=0,"Invalid Transaction Type",IF(E445="","Missing Quantity",IF(E445&lt;=0,"Quantity Must Be Positive",IF(G445="","Missing Unit Cost","OK"))))))))))</f>
        <v/>
      </c>
    </row>
    <row r="446">
      <c r="A446" s="49" t="n"/>
      <c r="B446" s="23" t="n"/>
      <c r="C446" s="23" t="n"/>
      <c r="D446" s="23" t="n"/>
      <c r="E446" s="45" t="n"/>
      <c r="F446" s="44" t="n"/>
      <c r="G446" s="47">
        <f>IF(C446="","",IFERROR(IF(F446&lt;&gt;"",F446,VLOOKUP(C446,'Parts Inventory'!$A$6:$L$505,12,FALSE)),""))</f>
        <v/>
      </c>
      <c r="H446" s="23" t="n"/>
      <c r="I446" s="50" t="n"/>
      <c r="J446" s="23" t="n"/>
      <c r="K446" s="23" t="n"/>
      <c r="L446" s="46">
        <f>IF(OR(C446="",D446="",E446=""),"",IFERROR(IF(OR(D446="Receipt",D446="Return to Stock",D446="Adjustment Increase"),E446,-E446),""))</f>
        <v/>
      </c>
      <c r="M446" s="47">
        <f>IF(L446="","",IFERROR(L446*G446,0))</f>
        <v/>
      </c>
      <c r="N446" s="19">
        <f>IF(COUNTA(A446:F446)+COUNTA(H446:K446)=0,"",IF(A446="","Missing Date",IF(B446="","Missing Transaction ID",IF(COUNTIF($B$6:$B$505,B446)&gt;1,"Duplicate Transaction ID",IF(C446="","Missing Part ID",IF(COUNTIF('Parts Inventory'!$A$6:$A$505,C446)=0,"Unknown Part ID",IF(COUNTIF('Settings'!$I$4:$I$8,D446)=0,"Invalid Transaction Type",IF(E446="","Missing Quantity",IF(E446&lt;=0,"Quantity Must Be Positive",IF(G446="","Missing Unit Cost","OK"))))))))))</f>
        <v/>
      </c>
    </row>
    <row r="447">
      <c r="A447" s="49" t="n"/>
      <c r="B447" s="23" t="n"/>
      <c r="C447" s="23" t="n"/>
      <c r="D447" s="23" t="n"/>
      <c r="E447" s="45" t="n"/>
      <c r="F447" s="44" t="n"/>
      <c r="G447" s="47">
        <f>IF(C447="","",IFERROR(IF(F447&lt;&gt;"",F447,VLOOKUP(C447,'Parts Inventory'!$A$6:$L$505,12,FALSE)),""))</f>
        <v/>
      </c>
      <c r="H447" s="23" t="n"/>
      <c r="I447" s="50" t="n"/>
      <c r="J447" s="23" t="n"/>
      <c r="K447" s="23" t="n"/>
      <c r="L447" s="46">
        <f>IF(OR(C447="",D447="",E447=""),"",IFERROR(IF(OR(D447="Receipt",D447="Return to Stock",D447="Adjustment Increase"),E447,-E447),""))</f>
        <v/>
      </c>
      <c r="M447" s="47">
        <f>IF(L447="","",IFERROR(L447*G447,0))</f>
        <v/>
      </c>
      <c r="N447" s="19">
        <f>IF(COUNTA(A447:F447)+COUNTA(H447:K447)=0,"",IF(A447="","Missing Date",IF(B447="","Missing Transaction ID",IF(COUNTIF($B$6:$B$505,B447)&gt;1,"Duplicate Transaction ID",IF(C447="","Missing Part ID",IF(COUNTIF('Parts Inventory'!$A$6:$A$505,C447)=0,"Unknown Part ID",IF(COUNTIF('Settings'!$I$4:$I$8,D447)=0,"Invalid Transaction Type",IF(E447="","Missing Quantity",IF(E447&lt;=0,"Quantity Must Be Positive",IF(G447="","Missing Unit Cost","OK"))))))))))</f>
        <v/>
      </c>
    </row>
    <row r="448">
      <c r="A448" s="49" t="n"/>
      <c r="B448" s="23" t="n"/>
      <c r="C448" s="23" t="n"/>
      <c r="D448" s="23" t="n"/>
      <c r="E448" s="45" t="n"/>
      <c r="F448" s="44" t="n"/>
      <c r="G448" s="47">
        <f>IF(C448="","",IFERROR(IF(F448&lt;&gt;"",F448,VLOOKUP(C448,'Parts Inventory'!$A$6:$L$505,12,FALSE)),""))</f>
        <v/>
      </c>
      <c r="H448" s="23" t="n"/>
      <c r="I448" s="50" t="n"/>
      <c r="J448" s="23" t="n"/>
      <c r="K448" s="23" t="n"/>
      <c r="L448" s="46">
        <f>IF(OR(C448="",D448="",E448=""),"",IFERROR(IF(OR(D448="Receipt",D448="Return to Stock",D448="Adjustment Increase"),E448,-E448),""))</f>
        <v/>
      </c>
      <c r="M448" s="47">
        <f>IF(L448="","",IFERROR(L448*G448,0))</f>
        <v/>
      </c>
      <c r="N448" s="19">
        <f>IF(COUNTA(A448:F448)+COUNTA(H448:K448)=0,"",IF(A448="","Missing Date",IF(B448="","Missing Transaction ID",IF(COUNTIF($B$6:$B$505,B448)&gt;1,"Duplicate Transaction ID",IF(C448="","Missing Part ID",IF(COUNTIF('Parts Inventory'!$A$6:$A$505,C448)=0,"Unknown Part ID",IF(COUNTIF('Settings'!$I$4:$I$8,D448)=0,"Invalid Transaction Type",IF(E448="","Missing Quantity",IF(E448&lt;=0,"Quantity Must Be Positive",IF(G448="","Missing Unit Cost","OK"))))))))))</f>
        <v/>
      </c>
    </row>
    <row r="449">
      <c r="A449" s="49" t="n"/>
      <c r="B449" s="23" t="n"/>
      <c r="C449" s="23" t="n"/>
      <c r="D449" s="23" t="n"/>
      <c r="E449" s="45" t="n"/>
      <c r="F449" s="44" t="n"/>
      <c r="G449" s="47">
        <f>IF(C449="","",IFERROR(IF(F449&lt;&gt;"",F449,VLOOKUP(C449,'Parts Inventory'!$A$6:$L$505,12,FALSE)),""))</f>
        <v/>
      </c>
      <c r="H449" s="23" t="n"/>
      <c r="I449" s="50" t="n"/>
      <c r="J449" s="23" t="n"/>
      <c r="K449" s="23" t="n"/>
      <c r="L449" s="46">
        <f>IF(OR(C449="",D449="",E449=""),"",IFERROR(IF(OR(D449="Receipt",D449="Return to Stock",D449="Adjustment Increase"),E449,-E449),""))</f>
        <v/>
      </c>
      <c r="M449" s="47">
        <f>IF(L449="","",IFERROR(L449*G449,0))</f>
        <v/>
      </c>
      <c r="N449" s="19">
        <f>IF(COUNTA(A449:F449)+COUNTA(H449:K449)=0,"",IF(A449="","Missing Date",IF(B449="","Missing Transaction ID",IF(COUNTIF($B$6:$B$505,B449)&gt;1,"Duplicate Transaction ID",IF(C449="","Missing Part ID",IF(COUNTIF('Parts Inventory'!$A$6:$A$505,C449)=0,"Unknown Part ID",IF(COUNTIF('Settings'!$I$4:$I$8,D449)=0,"Invalid Transaction Type",IF(E449="","Missing Quantity",IF(E449&lt;=0,"Quantity Must Be Positive",IF(G449="","Missing Unit Cost","OK"))))))))))</f>
        <v/>
      </c>
    </row>
    <row r="450">
      <c r="A450" s="49" t="n"/>
      <c r="B450" s="23" t="n"/>
      <c r="C450" s="23" t="n"/>
      <c r="D450" s="23" t="n"/>
      <c r="E450" s="45" t="n"/>
      <c r="F450" s="44" t="n"/>
      <c r="G450" s="47">
        <f>IF(C450="","",IFERROR(IF(F450&lt;&gt;"",F450,VLOOKUP(C450,'Parts Inventory'!$A$6:$L$505,12,FALSE)),""))</f>
        <v/>
      </c>
      <c r="H450" s="23" t="n"/>
      <c r="I450" s="50" t="n"/>
      <c r="J450" s="23" t="n"/>
      <c r="K450" s="23" t="n"/>
      <c r="L450" s="46">
        <f>IF(OR(C450="",D450="",E450=""),"",IFERROR(IF(OR(D450="Receipt",D450="Return to Stock",D450="Adjustment Increase"),E450,-E450),""))</f>
        <v/>
      </c>
      <c r="M450" s="47">
        <f>IF(L450="","",IFERROR(L450*G450,0))</f>
        <v/>
      </c>
      <c r="N450" s="19">
        <f>IF(COUNTA(A450:F450)+COUNTA(H450:K450)=0,"",IF(A450="","Missing Date",IF(B450="","Missing Transaction ID",IF(COUNTIF($B$6:$B$505,B450)&gt;1,"Duplicate Transaction ID",IF(C450="","Missing Part ID",IF(COUNTIF('Parts Inventory'!$A$6:$A$505,C450)=0,"Unknown Part ID",IF(COUNTIF('Settings'!$I$4:$I$8,D450)=0,"Invalid Transaction Type",IF(E450="","Missing Quantity",IF(E450&lt;=0,"Quantity Must Be Positive",IF(G450="","Missing Unit Cost","OK"))))))))))</f>
        <v/>
      </c>
    </row>
    <row r="451">
      <c r="A451" s="49" t="n"/>
      <c r="B451" s="23" t="n"/>
      <c r="C451" s="23" t="n"/>
      <c r="D451" s="23" t="n"/>
      <c r="E451" s="45" t="n"/>
      <c r="F451" s="44" t="n"/>
      <c r="G451" s="47">
        <f>IF(C451="","",IFERROR(IF(F451&lt;&gt;"",F451,VLOOKUP(C451,'Parts Inventory'!$A$6:$L$505,12,FALSE)),""))</f>
        <v/>
      </c>
      <c r="H451" s="23" t="n"/>
      <c r="I451" s="50" t="n"/>
      <c r="J451" s="23" t="n"/>
      <c r="K451" s="23" t="n"/>
      <c r="L451" s="46">
        <f>IF(OR(C451="",D451="",E451=""),"",IFERROR(IF(OR(D451="Receipt",D451="Return to Stock",D451="Adjustment Increase"),E451,-E451),""))</f>
        <v/>
      </c>
      <c r="M451" s="47">
        <f>IF(L451="","",IFERROR(L451*G451,0))</f>
        <v/>
      </c>
      <c r="N451" s="19">
        <f>IF(COUNTA(A451:F451)+COUNTA(H451:K451)=0,"",IF(A451="","Missing Date",IF(B451="","Missing Transaction ID",IF(COUNTIF($B$6:$B$505,B451)&gt;1,"Duplicate Transaction ID",IF(C451="","Missing Part ID",IF(COUNTIF('Parts Inventory'!$A$6:$A$505,C451)=0,"Unknown Part ID",IF(COUNTIF('Settings'!$I$4:$I$8,D451)=0,"Invalid Transaction Type",IF(E451="","Missing Quantity",IF(E451&lt;=0,"Quantity Must Be Positive",IF(G451="","Missing Unit Cost","OK"))))))))))</f>
        <v/>
      </c>
    </row>
    <row r="452">
      <c r="A452" s="49" t="n"/>
      <c r="B452" s="23" t="n"/>
      <c r="C452" s="23" t="n"/>
      <c r="D452" s="23" t="n"/>
      <c r="E452" s="45" t="n"/>
      <c r="F452" s="44" t="n"/>
      <c r="G452" s="47">
        <f>IF(C452="","",IFERROR(IF(F452&lt;&gt;"",F452,VLOOKUP(C452,'Parts Inventory'!$A$6:$L$505,12,FALSE)),""))</f>
        <v/>
      </c>
      <c r="H452" s="23" t="n"/>
      <c r="I452" s="50" t="n"/>
      <c r="J452" s="23" t="n"/>
      <c r="K452" s="23" t="n"/>
      <c r="L452" s="46">
        <f>IF(OR(C452="",D452="",E452=""),"",IFERROR(IF(OR(D452="Receipt",D452="Return to Stock",D452="Adjustment Increase"),E452,-E452),""))</f>
        <v/>
      </c>
      <c r="M452" s="47">
        <f>IF(L452="","",IFERROR(L452*G452,0))</f>
        <v/>
      </c>
      <c r="N452" s="19">
        <f>IF(COUNTA(A452:F452)+COUNTA(H452:K452)=0,"",IF(A452="","Missing Date",IF(B452="","Missing Transaction ID",IF(COUNTIF($B$6:$B$505,B452)&gt;1,"Duplicate Transaction ID",IF(C452="","Missing Part ID",IF(COUNTIF('Parts Inventory'!$A$6:$A$505,C452)=0,"Unknown Part ID",IF(COUNTIF('Settings'!$I$4:$I$8,D452)=0,"Invalid Transaction Type",IF(E452="","Missing Quantity",IF(E452&lt;=0,"Quantity Must Be Positive",IF(G452="","Missing Unit Cost","OK"))))))))))</f>
        <v/>
      </c>
    </row>
    <row r="453">
      <c r="A453" s="49" t="n"/>
      <c r="B453" s="23" t="n"/>
      <c r="C453" s="23" t="n"/>
      <c r="D453" s="23" t="n"/>
      <c r="E453" s="45" t="n"/>
      <c r="F453" s="44" t="n"/>
      <c r="G453" s="47">
        <f>IF(C453="","",IFERROR(IF(F453&lt;&gt;"",F453,VLOOKUP(C453,'Parts Inventory'!$A$6:$L$505,12,FALSE)),""))</f>
        <v/>
      </c>
      <c r="H453" s="23" t="n"/>
      <c r="I453" s="50" t="n"/>
      <c r="J453" s="23" t="n"/>
      <c r="K453" s="23" t="n"/>
      <c r="L453" s="46">
        <f>IF(OR(C453="",D453="",E453=""),"",IFERROR(IF(OR(D453="Receipt",D453="Return to Stock",D453="Adjustment Increase"),E453,-E453),""))</f>
        <v/>
      </c>
      <c r="M453" s="47">
        <f>IF(L453="","",IFERROR(L453*G453,0))</f>
        <v/>
      </c>
      <c r="N453" s="19">
        <f>IF(COUNTA(A453:F453)+COUNTA(H453:K453)=0,"",IF(A453="","Missing Date",IF(B453="","Missing Transaction ID",IF(COUNTIF($B$6:$B$505,B453)&gt;1,"Duplicate Transaction ID",IF(C453="","Missing Part ID",IF(COUNTIF('Parts Inventory'!$A$6:$A$505,C453)=0,"Unknown Part ID",IF(COUNTIF('Settings'!$I$4:$I$8,D453)=0,"Invalid Transaction Type",IF(E453="","Missing Quantity",IF(E453&lt;=0,"Quantity Must Be Positive",IF(G453="","Missing Unit Cost","OK"))))))))))</f>
        <v/>
      </c>
    </row>
    <row r="454">
      <c r="A454" s="49" t="n"/>
      <c r="B454" s="23" t="n"/>
      <c r="C454" s="23" t="n"/>
      <c r="D454" s="23" t="n"/>
      <c r="E454" s="45" t="n"/>
      <c r="F454" s="44" t="n"/>
      <c r="G454" s="47">
        <f>IF(C454="","",IFERROR(IF(F454&lt;&gt;"",F454,VLOOKUP(C454,'Parts Inventory'!$A$6:$L$505,12,FALSE)),""))</f>
        <v/>
      </c>
      <c r="H454" s="23" t="n"/>
      <c r="I454" s="50" t="n"/>
      <c r="J454" s="23" t="n"/>
      <c r="K454" s="23" t="n"/>
      <c r="L454" s="46">
        <f>IF(OR(C454="",D454="",E454=""),"",IFERROR(IF(OR(D454="Receipt",D454="Return to Stock",D454="Adjustment Increase"),E454,-E454),""))</f>
        <v/>
      </c>
      <c r="M454" s="47">
        <f>IF(L454="","",IFERROR(L454*G454,0))</f>
        <v/>
      </c>
      <c r="N454" s="19">
        <f>IF(COUNTA(A454:F454)+COUNTA(H454:K454)=0,"",IF(A454="","Missing Date",IF(B454="","Missing Transaction ID",IF(COUNTIF($B$6:$B$505,B454)&gt;1,"Duplicate Transaction ID",IF(C454="","Missing Part ID",IF(COUNTIF('Parts Inventory'!$A$6:$A$505,C454)=0,"Unknown Part ID",IF(COUNTIF('Settings'!$I$4:$I$8,D454)=0,"Invalid Transaction Type",IF(E454="","Missing Quantity",IF(E454&lt;=0,"Quantity Must Be Positive",IF(G454="","Missing Unit Cost","OK"))))))))))</f>
        <v/>
      </c>
    </row>
    <row r="455">
      <c r="A455" s="49" t="n"/>
      <c r="B455" s="23" t="n"/>
      <c r="C455" s="23" t="n"/>
      <c r="D455" s="23" t="n"/>
      <c r="E455" s="45" t="n"/>
      <c r="F455" s="44" t="n"/>
      <c r="G455" s="47">
        <f>IF(C455="","",IFERROR(IF(F455&lt;&gt;"",F455,VLOOKUP(C455,'Parts Inventory'!$A$6:$L$505,12,FALSE)),""))</f>
        <v/>
      </c>
      <c r="H455" s="23" t="n"/>
      <c r="I455" s="50" t="n"/>
      <c r="J455" s="23" t="n"/>
      <c r="K455" s="23" t="n"/>
      <c r="L455" s="46">
        <f>IF(OR(C455="",D455="",E455=""),"",IFERROR(IF(OR(D455="Receipt",D455="Return to Stock",D455="Adjustment Increase"),E455,-E455),""))</f>
        <v/>
      </c>
      <c r="M455" s="47">
        <f>IF(L455="","",IFERROR(L455*G455,0))</f>
        <v/>
      </c>
      <c r="N455" s="19">
        <f>IF(COUNTA(A455:F455)+COUNTA(H455:K455)=0,"",IF(A455="","Missing Date",IF(B455="","Missing Transaction ID",IF(COUNTIF($B$6:$B$505,B455)&gt;1,"Duplicate Transaction ID",IF(C455="","Missing Part ID",IF(COUNTIF('Parts Inventory'!$A$6:$A$505,C455)=0,"Unknown Part ID",IF(COUNTIF('Settings'!$I$4:$I$8,D455)=0,"Invalid Transaction Type",IF(E455="","Missing Quantity",IF(E455&lt;=0,"Quantity Must Be Positive",IF(G455="","Missing Unit Cost","OK"))))))))))</f>
        <v/>
      </c>
    </row>
    <row r="456">
      <c r="A456" s="49" t="n"/>
      <c r="B456" s="23" t="n"/>
      <c r="C456" s="23" t="n"/>
      <c r="D456" s="23" t="n"/>
      <c r="E456" s="45" t="n"/>
      <c r="F456" s="44" t="n"/>
      <c r="G456" s="47">
        <f>IF(C456="","",IFERROR(IF(F456&lt;&gt;"",F456,VLOOKUP(C456,'Parts Inventory'!$A$6:$L$505,12,FALSE)),""))</f>
        <v/>
      </c>
      <c r="H456" s="23" t="n"/>
      <c r="I456" s="50" t="n"/>
      <c r="J456" s="23" t="n"/>
      <c r="K456" s="23" t="n"/>
      <c r="L456" s="46">
        <f>IF(OR(C456="",D456="",E456=""),"",IFERROR(IF(OR(D456="Receipt",D456="Return to Stock",D456="Adjustment Increase"),E456,-E456),""))</f>
        <v/>
      </c>
      <c r="M456" s="47">
        <f>IF(L456="","",IFERROR(L456*G456,0))</f>
        <v/>
      </c>
      <c r="N456" s="19">
        <f>IF(COUNTA(A456:F456)+COUNTA(H456:K456)=0,"",IF(A456="","Missing Date",IF(B456="","Missing Transaction ID",IF(COUNTIF($B$6:$B$505,B456)&gt;1,"Duplicate Transaction ID",IF(C456="","Missing Part ID",IF(COUNTIF('Parts Inventory'!$A$6:$A$505,C456)=0,"Unknown Part ID",IF(COUNTIF('Settings'!$I$4:$I$8,D456)=0,"Invalid Transaction Type",IF(E456="","Missing Quantity",IF(E456&lt;=0,"Quantity Must Be Positive",IF(G456="","Missing Unit Cost","OK"))))))))))</f>
        <v/>
      </c>
    </row>
    <row r="457">
      <c r="A457" s="49" t="n"/>
      <c r="B457" s="23" t="n"/>
      <c r="C457" s="23" t="n"/>
      <c r="D457" s="23" t="n"/>
      <c r="E457" s="45" t="n"/>
      <c r="F457" s="44" t="n"/>
      <c r="G457" s="47">
        <f>IF(C457="","",IFERROR(IF(F457&lt;&gt;"",F457,VLOOKUP(C457,'Parts Inventory'!$A$6:$L$505,12,FALSE)),""))</f>
        <v/>
      </c>
      <c r="H457" s="23" t="n"/>
      <c r="I457" s="50" t="n"/>
      <c r="J457" s="23" t="n"/>
      <c r="K457" s="23" t="n"/>
      <c r="L457" s="46">
        <f>IF(OR(C457="",D457="",E457=""),"",IFERROR(IF(OR(D457="Receipt",D457="Return to Stock",D457="Adjustment Increase"),E457,-E457),""))</f>
        <v/>
      </c>
      <c r="M457" s="47">
        <f>IF(L457="","",IFERROR(L457*G457,0))</f>
        <v/>
      </c>
      <c r="N457" s="19">
        <f>IF(COUNTA(A457:F457)+COUNTA(H457:K457)=0,"",IF(A457="","Missing Date",IF(B457="","Missing Transaction ID",IF(COUNTIF($B$6:$B$505,B457)&gt;1,"Duplicate Transaction ID",IF(C457="","Missing Part ID",IF(COUNTIF('Parts Inventory'!$A$6:$A$505,C457)=0,"Unknown Part ID",IF(COUNTIF('Settings'!$I$4:$I$8,D457)=0,"Invalid Transaction Type",IF(E457="","Missing Quantity",IF(E457&lt;=0,"Quantity Must Be Positive",IF(G457="","Missing Unit Cost","OK"))))))))))</f>
        <v/>
      </c>
    </row>
    <row r="458">
      <c r="A458" s="49" t="n"/>
      <c r="B458" s="23" t="n"/>
      <c r="C458" s="23" t="n"/>
      <c r="D458" s="23" t="n"/>
      <c r="E458" s="45" t="n"/>
      <c r="F458" s="44" t="n"/>
      <c r="G458" s="47">
        <f>IF(C458="","",IFERROR(IF(F458&lt;&gt;"",F458,VLOOKUP(C458,'Parts Inventory'!$A$6:$L$505,12,FALSE)),""))</f>
        <v/>
      </c>
      <c r="H458" s="23" t="n"/>
      <c r="I458" s="50" t="n"/>
      <c r="J458" s="23" t="n"/>
      <c r="K458" s="23" t="n"/>
      <c r="L458" s="46">
        <f>IF(OR(C458="",D458="",E458=""),"",IFERROR(IF(OR(D458="Receipt",D458="Return to Stock",D458="Adjustment Increase"),E458,-E458),""))</f>
        <v/>
      </c>
      <c r="M458" s="47">
        <f>IF(L458="","",IFERROR(L458*G458,0))</f>
        <v/>
      </c>
      <c r="N458" s="19">
        <f>IF(COUNTA(A458:F458)+COUNTA(H458:K458)=0,"",IF(A458="","Missing Date",IF(B458="","Missing Transaction ID",IF(COUNTIF($B$6:$B$505,B458)&gt;1,"Duplicate Transaction ID",IF(C458="","Missing Part ID",IF(COUNTIF('Parts Inventory'!$A$6:$A$505,C458)=0,"Unknown Part ID",IF(COUNTIF('Settings'!$I$4:$I$8,D458)=0,"Invalid Transaction Type",IF(E458="","Missing Quantity",IF(E458&lt;=0,"Quantity Must Be Positive",IF(G458="","Missing Unit Cost","OK"))))))))))</f>
        <v/>
      </c>
    </row>
    <row r="459">
      <c r="A459" s="49" t="n"/>
      <c r="B459" s="23" t="n"/>
      <c r="C459" s="23" t="n"/>
      <c r="D459" s="23" t="n"/>
      <c r="E459" s="45" t="n"/>
      <c r="F459" s="44" t="n"/>
      <c r="G459" s="47">
        <f>IF(C459="","",IFERROR(IF(F459&lt;&gt;"",F459,VLOOKUP(C459,'Parts Inventory'!$A$6:$L$505,12,FALSE)),""))</f>
        <v/>
      </c>
      <c r="H459" s="23" t="n"/>
      <c r="I459" s="50" t="n"/>
      <c r="J459" s="23" t="n"/>
      <c r="K459" s="23" t="n"/>
      <c r="L459" s="46">
        <f>IF(OR(C459="",D459="",E459=""),"",IFERROR(IF(OR(D459="Receipt",D459="Return to Stock",D459="Adjustment Increase"),E459,-E459),""))</f>
        <v/>
      </c>
      <c r="M459" s="47">
        <f>IF(L459="","",IFERROR(L459*G459,0))</f>
        <v/>
      </c>
      <c r="N459" s="19">
        <f>IF(COUNTA(A459:F459)+COUNTA(H459:K459)=0,"",IF(A459="","Missing Date",IF(B459="","Missing Transaction ID",IF(COUNTIF($B$6:$B$505,B459)&gt;1,"Duplicate Transaction ID",IF(C459="","Missing Part ID",IF(COUNTIF('Parts Inventory'!$A$6:$A$505,C459)=0,"Unknown Part ID",IF(COUNTIF('Settings'!$I$4:$I$8,D459)=0,"Invalid Transaction Type",IF(E459="","Missing Quantity",IF(E459&lt;=0,"Quantity Must Be Positive",IF(G459="","Missing Unit Cost","OK"))))))))))</f>
        <v/>
      </c>
    </row>
    <row r="460">
      <c r="A460" s="49" t="n"/>
      <c r="B460" s="23" t="n"/>
      <c r="C460" s="23" t="n"/>
      <c r="D460" s="23" t="n"/>
      <c r="E460" s="45" t="n"/>
      <c r="F460" s="44" t="n"/>
      <c r="G460" s="47">
        <f>IF(C460="","",IFERROR(IF(F460&lt;&gt;"",F460,VLOOKUP(C460,'Parts Inventory'!$A$6:$L$505,12,FALSE)),""))</f>
        <v/>
      </c>
      <c r="H460" s="23" t="n"/>
      <c r="I460" s="50" t="n"/>
      <c r="J460" s="23" t="n"/>
      <c r="K460" s="23" t="n"/>
      <c r="L460" s="46">
        <f>IF(OR(C460="",D460="",E460=""),"",IFERROR(IF(OR(D460="Receipt",D460="Return to Stock",D460="Adjustment Increase"),E460,-E460),""))</f>
        <v/>
      </c>
      <c r="M460" s="47">
        <f>IF(L460="","",IFERROR(L460*G460,0))</f>
        <v/>
      </c>
      <c r="N460" s="19">
        <f>IF(COUNTA(A460:F460)+COUNTA(H460:K460)=0,"",IF(A460="","Missing Date",IF(B460="","Missing Transaction ID",IF(COUNTIF($B$6:$B$505,B460)&gt;1,"Duplicate Transaction ID",IF(C460="","Missing Part ID",IF(COUNTIF('Parts Inventory'!$A$6:$A$505,C460)=0,"Unknown Part ID",IF(COUNTIF('Settings'!$I$4:$I$8,D460)=0,"Invalid Transaction Type",IF(E460="","Missing Quantity",IF(E460&lt;=0,"Quantity Must Be Positive",IF(G460="","Missing Unit Cost","OK"))))))))))</f>
        <v/>
      </c>
    </row>
    <row r="461">
      <c r="A461" s="49" t="n"/>
      <c r="B461" s="23" t="n"/>
      <c r="C461" s="23" t="n"/>
      <c r="D461" s="23" t="n"/>
      <c r="E461" s="45" t="n"/>
      <c r="F461" s="44" t="n"/>
      <c r="G461" s="47">
        <f>IF(C461="","",IFERROR(IF(F461&lt;&gt;"",F461,VLOOKUP(C461,'Parts Inventory'!$A$6:$L$505,12,FALSE)),""))</f>
        <v/>
      </c>
      <c r="H461" s="23" t="n"/>
      <c r="I461" s="50" t="n"/>
      <c r="J461" s="23" t="n"/>
      <c r="K461" s="23" t="n"/>
      <c r="L461" s="46">
        <f>IF(OR(C461="",D461="",E461=""),"",IFERROR(IF(OR(D461="Receipt",D461="Return to Stock",D461="Adjustment Increase"),E461,-E461),""))</f>
        <v/>
      </c>
      <c r="M461" s="47">
        <f>IF(L461="","",IFERROR(L461*G461,0))</f>
        <v/>
      </c>
      <c r="N461" s="19">
        <f>IF(COUNTA(A461:F461)+COUNTA(H461:K461)=0,"",IF(A461="","Missing Date",IF(B461="","Missing Transaction ID",IF(COUNTIF($B$6:$B$505,B461)&gt;1,"Duplicate Transaction ID",IF(C461="","Missing Part ID",IF(COUNTIF('Parts Inventory'!$A$6:$A$505,C461)=0,"Unknown Part ID",IF(COUNTIF('Settings'!$I$4:$I$8,D461)=0,"Invalid Transaction Type",IF(E461="","Missing Quantity",IF(E461&lt;=0,"Quantity Must Be Positive",IF(G461="","Missing Unit Cost","OK"))))))))))</f>
        <v/>
      </c>
    </row>
    <row r="462">
      <c r="A462" s="49" t="n"/>
      <c r="B462" s="23" t="n"/>
      <c r="C462" s="23" t="n"/>
      <c r="D462" s="23" t="n"/>
      <c r="E462" s="45" t="n"/>
      <c r="F462" s="44" t="n"/>
      <c r="G462" s="47">
        <f>IF(C462="","",IFERROR(IF(F462&lt;&gt;"",F462,VLOOKUP(C462,'Parts Inventory'!$A$6:$L$505,12,FALSE)),""))</f>
        <v/>
      </c>
      <c r="H462" s="23" t="n"/>
      <c r="I462" s="50" t="n"/>
      <c r="J462" s="23" t="n"/>
      <c r="K462" s="23" t="n"/>
      <c r="L462" s="46">
        <f>IF(OR(C462="",D462="",E462=""),"",IFERROR(IF(OR(D462="Receipt",D462="Return to Stock",D462="Adjustment Increase"),E462,-E462),""))</f>
        <v/>
      </c>
      <c r="M462" s="47">
        <f>IF(L462="","",IFERROR(L462*G462,0))</f>
        <v/>
      </c>
      <c r="N462" s="19">
        <f>IF(COUNTA(A462:F462)+COUNTA(H462:K462)=0,"",IF(A462="","Missing Date",IF(B462="","Missing Transaction ID",IF(COUNTIF($B$6:$B$505,B462)&gt;1,"Duplicate Transaction ID",IF(C462="","Missing Part ID",IF(COUNTIF('Parts Inventory'!$A$6:$A$505,C462)=0,"Unknown Part ID",IF(COUNTIF('Settings'!$I$4:$I$8,D462)=0,"Invalid Transaction Type",IF(E462="","Missing Quantity",IF(E462&lt;=0,"Quantity Must Be Positive",IF(G462="","Missing Unit Cost","OK"))))))))))</f>
        <v/>
      </c>
    </row>
    <row r="463">
      <c r="A463" s="49" t="n"/>
      <c r="B463" s="23" t="n"/>
      <c r="C463" s="23" t="n"/>
      <c r="D463" s="23" t="n"/>
      <c r="E463" s="45" t="n"/>
      <c r="F463" s="44" t="n"/>
      <c r="G463" s="47">
        <f>IF(C463="","",IFERROR(IF(F463&lt;&gt;"",F463,VLOOKUP(C463,'Parts Inventory'!$A$6:$L$505,12,FALSE)),""))</f>
        <v/>
      </c>
      <c r="H463" s="23" t="n"/>
      <c r="I463" s="50" t="n"/>
      <c r="J463" s="23" t="n"/>
      <c r="K463" s="23" t="n"/>
      <c r="L463" s="46">
        <f>IF(OR(C463="",D463="",E463=""),"",IFERROR(IF(OR(D463="Receipt",D463="Return to Stock",D463="Adjustment Increase"),E463,-E463),""))</f>
        <v/>
      </c>
      <c r="M463" s="47">
        <f>IF(L463="","",IFERROR(L463*G463,0))</f>
        <v/>
      </c>
      <c r="N463" s="19">
        <f>IF(COUNTA(A463:F463)+COUNTA(H463:K463)=0,"",IF(A463="","Missing Date",IF(B463="","Missing Transaction ID",IF(COUNTIF($B$6:$B$505,B463)&gt;1,"Duplicate Transaction ID",IF(C463="","Missing Part ID",IF(COUNTIF('Parts Inventory'!$A$6:$A$505,C463)=0,"Unknown Part ID",IF(COUNTIF('Settings'!$I$4:$I$8,D463)=0,"Invalid Transaction Type",IF(E463="","Missing Quantity",IF(E463&lt;=0,"Quantity Must Be Positive",IF(G463="","Missing Unit Cost","OK"))))))))))</f>
        <v/>
      </c>
    </row>
    <row r="464">
      <c r="A464" s="49" t="n"/>
      <c r="B464" s="23" t="n"/>
      <c r="C464" s="23" t="n"/>
      <c r="D464" s="23" t="n"/>
      <c r="E464" s="45" t="n"/>
      <c r="F464" s="44" t="n"/>
      <c r="G464" s="47">
        <f>IF(C464="","",IFERROR(IF(F464&lt;&gt;"",F464,VLOOKUP(C464,'Parts Inventory'!$A$6:$L$505,12,FALSE)),""))</f>
        <v/>
      </c>
      <c r="H464" s="23" t="n"/>
      <c r="I464" s="50" t="n"/>
      <c r="J464" s="23" t="n"/>
      <c r="K464" s="23" t="n"/>
      <c r="L464" s="46">
        <f>IF(OR(C464="",D464="",E464=""),"",IFERROR(IF(OR(D464="Receipt",D464="Return to Stock",D464="Adjustment Increase"),E464,-E464),""))</f>
        <v/>
      </c>
      <c r="M464" s="47">
        <f>IF(L464="","",IFERROR(L464*G464,0))</f>
        <v/>
      </c>
      <c r="N464" s="19">
        <f>IF(COUNTA(A464:F464)+COUNTA(H464:K464)=0,"",IF(A464="","Missing Date",IF(B464="","Missing Transaction ID",IF(COUNTIF($B$6:$B$505,B464)&gt;1,"Duplicate Transaction ID",IF(C464="","Missing Part ID",IF(COUNTIF('Parts Inventory'!$A$6:$A$505,C464)=0,"Unknown Part ID",IF(COUNTIF('Settings'!$I$4:$I$8,D464)=0,"Invalid Transaction Type",IF(E464="","Missing Quantity",IF(E464&lt;=0,"Quantity Must Be Positive",IF(G464="","Missing Unit Cost","OK"))))))))))</f>
        <v/>
      </c>
    </row>
    <row r="465">
      <c r="A465" s="49" t="n"/>
      <c r="B465" s="23" t="n"/>
      <c r="C465" s="23" t="n"/>
      <c r="D465" s="23" t="n"/>
      <c r="E465" s="45" t="n"/>
      <c r="F465" s="44" t="n"/>
      <c r="G465" s="47">
        <f>IF(C465="","",IFERROR(IF(F465&lt;&gt;"",F465,VLOOKUP(C465,'Parts Inventory'!$A$6:$L$505,12,FALSE)),""))</f>
        <v/>
      </c>
      <c r="H465" s="23" t="n"/>
      <c r="I465" s="50" t="n"/>
      <c r="J465" s="23" t="n"/>
      <c r="K465" s="23" t="n"/>
      <c r="L465" s="46">
        <f>IF(OR(C465="",D465="",E465=""),"",IFERROR(IF(OR(D465="Receipt",D465="Return to Stock",D465="Adjustment Increase"),E465,-E465),""))</f>
        <v/>
      </c>
      <c r="M465" s="47">
        <f>IF(L465="","",IFERROR(L465*G465,0))</f>
        <v/>
      </c>
      <c r="N465" s="19">
        <f>IF(COUNTA(A465:F465)+COUNTA(H465:K465)=0,"",IF(A465="","Missing Date",IF(B465="","Missing Transaction ID",IF(COUNTIF($B$6:$B$505,B465)&gt;1,"Duplicate Transaction ID",IF(C465="","Missing Part ID",IF(COUNTIF('Parts Inventory'!$A$6:$A$505,C465)=0,"Unknown Part ID",IF(COUNTIF('Settings'!$I$4:$I$8,D465)=0,"Invalid Transaction Type",IF(E465="","Missing Quantity",IF(E465&lt;=0,"Quantity Must Be Positive",IF(G465="","Missing Unit Cost","OK"))))))))))</f>
        <v/>
      </c>
    </row>
    <row r="466">
      <c r="A466" s="49" t="n"/>
      <c r="B466" s="23" t="n"/>
      <c r="C466" s="23" t="n"/>
      <c r="D466" s="23" t="n"/>
      <c r="E466" s="45" t="n"/>
      <c r="F466" s="44" t="n"/>
      <c r="G466" s="47">
        <f>IF(C466="","",IFERROR(IF(F466&lt;&gt;"",F466,VLOOKUP(C466,'Parts Inventory'!$A$6:$L$505,12,FALSE)),""))</f>
        <v/>
      </c>
      <c r="H466" s="23" t="n"/>
      <c r="I466" s="50" t="n"/>
      <c r="J466" s="23" t="n"/>
      <c r="K466" s="23" t="n"/>
      <c r="L466" s="46">
        <f>IF(OR(C466="",D466="",E466=""),"",IFERROR(IF(OR(D466="Receipt",D466="Return to Stock",D466="Adjustment Increase"),E466,-E466),""))</f>
        <v/>
      </c>
      <c r="M466" s="47">
        <f>IF(L466="","",IFERROR(L466*G466,0))</f>
        <v/>
      </c>
      <c r="N466" s="19">
        <f>IF(COUNTA(A466:F466)+COUNTA(H466:K466)=0,"",IF(A466="","Missing Date",IF(B466="","Missing Transaction ID",IF(COUNTIF($B$6:$B$505,B466)&gt;1,"Duplicate Transaction ID",IF(C466="","Missing Part ID",IF(COUNTIF('Parts Inventory'!$A$6:$A$505,C466)=0,"Unknown Part ID",IF(COUNTIF('Settings'!$I$4:$I$8,D466)=0,"Invalid Transaction Type",IF(E466="","Missing Quantity",IF(E466&lt;=0,"Quantity Must Be Positive",IF(G466="","Missing Unit Cost","OK"))))))))))</f>
        <v/>
      </c>
    </row>
    <row r="467">
      <c r="A467" s="49" t="n"/>
      <c r="B467" s="23" t="n"/>
      <c r="C467" s="23" t="n"/>
      <c r="D467" s="23" t="n"/>
      <c r="E467" s="45" t="n"/>
      <c r="F467" s="44" t="n"/>
      <c r="G467" s="47">
        <f>IF(C467="","",IFERROR(IF(F467&lt;&gt;"",F467,VLOOKUP(C467,'Parts Inventory'!$A$6:$L$505,12,FALSE)),""))</f>
        <v/>
      </c>
      <c r="H467" s="23" t="n"/>
      <c r="I467" s="50" t="n"/>
      <c r="J467" s="23" t="n"/>
      <c r="K467" s="23" t="n"/>
      <c r="L467" s="46">
        <f>IF(OR(C467="",D467="",E467=""),"",IFERROR(IF(OR(D467="Receipt",D467="Return to Stock",D467="Adjustment Increase"),E467,-E467),""))</f>
        <v/>
      </c>
      <c r="M467" s="47">
        <f>IF(L467="","",IFERROR(L467*G467,0))</f>
        <v/>
      </c>
      <c r="N467" s="19">
        <f>IF(COUNTA(A467:F467)+COUNTA(H467:K467)=0,"",IF(A467="","Missing Date",IF(B467="","Missing Transaction ID",IF(COUNTIF($B$6:$B$505,B467)&gt;1,"Duplicate Transaction ID",IF(C467="","Missing Part ID",IF(COUNTIF('Parts Inventory'!$A$6:$A$505,C467)=0,"Unknown Part ID",IF(COUNTIF('Settings'!$I$4:$I$8,D467)=0,"Invalid Transaction Type",IF(E467="","Missing Quantity",IF(E467&lt;=0,"Quantity Must Be Positive",IF(G467="","Missing Unit Cost","OK"))))))))))</f>
        <v/>
      </c>
    </row>
    <row r="468">
      <c r="A468" s="49" t="n"/>
      <c r="B468" s="23" t="n"/>
      <c r="C468" s="23" t="n"/>
      <c r="D468" s="23" t="n"/>
      <c r="E468" s="45" t="n"/>
      <c r="F468" s="44" t="n"/>
      <c r="G468" s="47">
        <f>IF(C468="","",IFERROR(IF(F468&lt;&gt;"",F468,VLOOKUP(C468,'Parts Inventory'!$A$6:$L$505,12,FALSE)),""))</f>
        <v/>
      </c>
      <c r="H468" s="23" t="n"/>
      <c r="I468" s="50" t="n"/>
      <c r="J468" s="23" t="n"/>
      <c r="K468" s="23" t="n"/>
      <c r="L468" s="46">
        <f>IF(OR(C468="",D468="",E468=""),"",IFERROR(IF(OR(D468="Receipt",D468="Return to Stock",D468="Adjustment Increase"),E468,-E468),""))</f>
        <v/>
      </c>
      <c r="M468" s="47">
        <f>IF(L468="","",IFERROR(L468*G468,0))</f>
        <v/>
      </c>
      <c r="N468" s="19">
        <f>IF(COUNTA(A468:F468)+COUNTA(H468:K468)=0,"",IF(A468="","Missing Date",IF(B468="","Missing Transaction ID",IF(COUNTIF($B$6:$B$505,B468)&gt;1,"Duplicate Transaction ID",IF(C468="","Missing Part ID",IF(COUNTIF('Parts Inventory'!$A$6:$A$505,C468)=0,"Unknown Part ID",IF(COUNTIF('Settings'!$I$4:$I$8,D468)=0,"Invalid Transaction Type",IF(E468="","Missing Quantity",IF(E468&lt;=0,"Quantity Must Be Positive",IF(G468="","Missing Unit Cost","OK"))))))))))</f>
        <v/>
      </c>
    </row>
    <row r="469">
      <c r="A469" s="49" t="n"/>
      <c r="B469" s="23" t="n"/>
      <c r="C469" s="23" t="n"/>
      <c r="D469" s="23" t="n"/>
      <c r="E469" s="45" t="n"/>
      <c r="F469" s="44" t="n"/>
      <c r="G469" s="47">
        <f>IF(C469="","",IFERROR(IF(F469&lt;&gt;"",F469,VLOOKUP(C469,'Parts Inventory'!$A$6:$L$505,12,FALSE)),""))</f>
        <v/>
      </c>
      <c r="H469" s="23" t="n"/>
      <c r="I469" s="50" t="n"/>
      <c r="J469" s="23" t="n"/>
      <c r="K469" s="23" t="n"/>
      <c r="L469" s="46">
        <f>IF(OR(C469="",D469="",E469=""),"",IFERROR(IF(OR(D469="Receipt",D469="Return to Stock",D469="Adjustment Increase"),E469,-E469),""))</f>
        <v/>
      </c>
      <c r="M469" s="47">
        <f>IF(L469="","",IFERROR(L469*G469,0))</f>
        <v/>
      </c>
      <c r="N469" s="19">
        <f>IF(COUNTA(A469:F469)+COUNTA(H469:K469)=0,"",IF(A469="","Missing Date",IF(B469="","Missing Transaction ID",IF(COUNTIF($B$6:$B$505,B469)&gt;1,"Duplicate Transaction ID",IF(C469="","Missing Part ID",IF(COUNTIF('Parts Inventory'!$A$6:$A$505,C469)=0,"Unknown Part ID",IF(COUNTIF('Settings'!$I$4:$I$8,D469)=0,"Invalid Transaction Type",IF(E469="","Missing Quantity",IF(E469&lt;=0,"Quantity Must Be Positive",IF(G469="","Missing Unit Cost","OK"))))))))))</f>
        <v/>
      </c>
    </row>
    <row r="470">
      <c r="A470" s="49" t="n"/>
      <c r="B470" s="23" t="n"/>
      <c r="C470" s="23" t="n"/>
      <c r="D470" s="23" t="n"/>
      <c r="E470" s="45" t="n"/>
      <c r="F470" s="44" t="n"/>
      <c r="G470" s="47">
        <f>IF(C470="","",IFERROR(IF(F470&lt;&gt;"",F470,VLOOKUP(C470,'Parts Inventory'!$A$6:$L$505,12,FALSE)),""))</f>
        <v/>
      </c>
      <c r="H470" s="23" t="n"/>
      <c r="I470" s="50" t="n"/>
      <c r="J470" s="23" t="n"/>
      <c r="K470" s="23" t="n"/>
      <c r="L470" s="46">
        <f>IF(OR(C470="",D470="",E470=""),"",IFERROR(IF(OR(D470="Receipt",D470="Return to Stock",D470="Adjustment Increase"),E470,-E470),""))</f>
        <v/>
      </c>
      <c r="M470" s="47">
        <f>IF(L470="","",IFERROR(L470*G470,0))</f>
        <v/>
      </c>
      <c r="N470" s="19">
        <f>IF(COUNTA(A470:F470)+COUNTA(H470:K470)=0,"",IF(A470="","Missing Date",IF(B470="","Missing Transaction ID",IF(COUNTIF($B$6:$B$505,B470)&gt;1,"Duplicate Transaction ID",IF(C470="","Missing Part ID",IF(COUNTIF('Parts Inventory'!$A$6:$A$505,C470)=0,"Unknown Part ID",IF(COUNTIF('Settings'!$I$4:$I$8,D470)=0,"Invalid Transaction Type",IF(E470="","Missing Quantity",IF(E470&lt;=0,"Quantity Must Be Positive",IF(G470="","Missing Unit Cost","OK"))))))))))</f>
        <v/>
      </c>
    </row>
    <row r="471">
      <c r="A471" s="49" t="n"/>
      <c r="B471" s="23" t="n"/>
      <c r="C471" s="23" t="n"/>
      <c r="D471" s="23" t="n"/>
      <c r="E471" s="45" t="n"/>
      <c r="F471" s="44" t="n"/>
      <c r="G471" s="47">
        <f>IF(C471="","",IFERROR(IF(F471&lt;&gt;"",F471,VLOOKUP(C471,'Parts Inventory'!$A$6:$L$505,12,FALSE)),""))</f>
        <v/>
      </c>
      <c r="H471" s="23" t="n"/>
      <c r="I471" s="50" t="n"/>
      <c r="J471" s="23" t="n"/>
      <c r="K471" s="23" t="n"/>
      <c r="L471" s="46">
        <f>IF(OR(C471="",D471="",E471=""),"",IFERROR(IF(OR(D471="Receipt",D471="Return to Stock",D471="Adjustment Increase"),E471,-E471),""))</f>
        <v/>
      </c>
      <c r="M471" s="47">
        <f>IF(L471="","",IFERROR(L471*G471,0))</f>
        <v/>
      </c>
      <c r="N471" s="19">
        <f>IF(COUNTA(A471:F471)+COUNTA(H471:K471)=0,"",IF(A471="","Missing Date",IF(B471="","Missing Transaction ID",IF(COUNTIF($B$6:$B$505,B471)&gt;1,"Duplicate Transaction ID",IF(C471="","Missing Part ID",IF(COUNTIF('Parts Inventory'!$A$6:$A$505,C471)=0,"Unknown Part ID",IF(COUNTIF('Settings'!$I$4:$I$8,D471)=0,"Invalid Transaction Type",IF(E471="","Missing Quantity",IF(E471&lt;=0,"Quantity Must Be Positive",IF(G471="","Missing Unit Cost","OK"))))))))))</f>
        <v/>
      </c>
    </row>
    <row r="472">
      <c r="A472" s="49" t="n"/>
      <c r="B472" s="23" t="n"/>
      <c r="C472" s="23" t="n"/>
      <c r="D472" s="23" t="n"/>
      <c r="E472" s="45" t="n"/>
      <c r="F472" s="44" t="n"/>
      <c r="G472" s="47">
        <f>IF(C472="","",IFERROR(IF(F472&lt;&gt;"",F472,VLOOKUP(C472,'Parts Inventory'!$A$6:$L$505,12,FALSE)),""))</f>
        <v/>
      </c>
      <c r="H472" s="23" t="n"/>
      <c r="I472" s="50" t="n"/>
      <c r="J472" s="23" t="n"/>
      <c r="K472" s="23" t="n"/>
      <c r="L472" s="46">
        <f>IF(OR(C472="",D472="",E472=""),"",IFERROR(IF(OR(D472="Receipt",D472="Return to Stock",D472="Adjustment Increase"),E472,-E472),""))</f>
        <v/>
      </c>
      <c r="M472" s="47">
        <f>IF(L472="","",IFERROR(L472*G472,0))</f>
        <v/>
      </c>
      <c r="N472" s="19">
        <f>IF(COUNTA(A472:F472)+COUNTA(H472:K472)=0,"",IF(A472="","Missing Date",IF(B472="","Missing Transaction ID",IF(COUNTIF($B$6:$B$505,B472)&gt;1,"Duplicate Transaction ID",IF(C472="","Missing Part ID",IF(COUNTIF('Parts Inventory'!$A$6:$A$505,C472)=0,"Unknown Part ID",IF(COUNTIF('Settings'!$I$4:$I$8,D472)=0,"Invalid Transaction Type",IF(E472="","Missing Quantity",IF(E472&lt;=0,"Quantity Must Be Positive",IF(G472="","Missing Unit Cost","OK"))))))))))</f>
        <v/>
      </c>
    </row>
    <row r="473">
      <c r="A473" s="49" t="n"/>
      <c r="B473" s="23" t="n"/>
      <c r="C473" s="23" t="n"/>
      <c r="D473" s="23" t="n"/>
      <c r="E473" s="45" t="n"/>
      <c r="F473" s="44" t="n"/>
      <c r="G473" s="47">
        <f>IF(C473="","",IFERROR(IF(F473&lt;&gt;"",F473,VLOOKUP(C473,'Parts Inventory'!$A$6:$L$505,12,FALSE)),""))</f>
        <v/>
      </c>
      <c r="H473" s="23" t="n"/>
      <c r="I473" s="50" t="n"/>
      <c r="J473" s="23" t="n"/>
      <c r="K473" s="23" t="n"/>
      <c r="L473" s="46">
        <f>IF(OR(C473="",D473="",E473=""),"",IFERROR(IF(OR(D473="Receipt",D473="Return to Stock",D473="Adjustment Increase"),E473,-E473),""))</f>
        <v/>
      </c>
      <c r="M473" s="47">
        <f>IF(L473="","",IFERROR(L473*G473,0))</f>
        <v/>
      </c>
      <c r="N473" s="19">
        <f>IF(COUNTA(A473:F473)+COUNTA(H473:K473)=0,"",IF(A473="","Missing Date",IF(B473="","Missing Transaction ID",IF(COUNTIF($B$6:$B$505,B473)&gt;1,"Duplicate Transaction ID",IF(C473="","Missing Part ID",IF(COUNTIF('Parts Inventory'!$A$6:$A$505,C473)=0,"Unknown Part ID",IF(COUNTIF('Settings'!$I$4:$I$8,D473)=0,"Invalid Transaction Type",IF(E473="","Missing Quantity",IF(E473&lt;=0,"Quantity Must Be Positive",IF(G473="","Missing Unit Cost","OK"))))))))))</f>
        <v/>
      </c>
    </row>
    <row r="474">
      <c r="A474" s="49" t="n"/>
      <c r="B474" s="23" t="n"/>
      <c r="C474" s="23" t="n"/>
      <c r="D474" s="23" t="n"/>
      <c r="E474" s="45" t="n"/>
      <c r="F474" s="44" t="n"/>
      <c r="G474" s="47">
        <f>IF(C474="","",IFERROR(IF(F474&lt;&gt;"",F474,VLOOKUP(C474,'Parts Inventory'!$A$6:$L$505,12,FALSE)),""))</f>
        <v/>
      </c>
      <c r="H474" s="23" t="n"/>
      <c r="I474" s="50" t="n"/>
      <c r="J474" s="23" t="n"/>
      <c r="K474" s="23" t="n"/>
      <c r="L474" s="46">
        <f>IF(OR(C474="",D474="",E474=""),"",IFERROR(IF(OR(D474="Receipt",D474="Return to Stock",D474="Adjustment Increase"),E474,-E474),""))</f>
        <v/>
      </c>
      <c r="M474" s="47">
        <f>IF(L474="","",IFERROR(L474*G474,0))</f>
        <v/>
      </c>
      <c r="N474" s="19">
        <f>IF(COUNTA(A474:F474)+COUNTA(H474:K474)=0,"",IF(A474="","Missing Date",IF(B474="","Missing Transaction ID",IF(COUNTIF($B$6:$B$505,B474)&gt;1,"Duplicate Transaction ID",IF(C474="","Missing Part ID",IF(COUNTIF('Parts Inventory'!$A$6:$A$505,C474)=0,"Unknown Part ID",IF(COUNTIF('Settings'!$I$4:$I$8,D474)=0,"Invalid Transaction Type",IF(E474="","Missing Quantity",IF(E474&lt;=0,"Quantity Must Be Positive",IF(G474="","Missing Unit Cost","OK"))))))))))</f>
        <v/>
      </c>
    </row>
    <row r="475">
      <c r="A475" s="49" t="n"/>
      <c r="B475" s="23" t="n"/>
      <c r="C475" s="23" t="n"/>
      <c r="D475" s="23" t="n"/>
      <c r="E475" s="45" t="n"/>
      <c r="F475" s="44" t="n"/>
      <c r="G475" s="47">
        <f>IF(C475="","",IFERROR(IF(F475&lt;&gt;"",F475,VLOOKUP(C475,'Parts Inventory'!$A$6:$L$505,12,FALSE)),""))</f>
        <v/>
      </c>
      <c r="H475" s="23" t="n"/>
      <c r="I475" s="50" t="n"/>
      <c r="J475" s="23" t="n"/>
      <c r="K475" s="23" t="n"/>
      <c r="L475" s="46">
        <f>IF(OR(C475="",D475="",E475=""),"",IFERROR(IF(OR(D475="Receipt",D475="Return to Stock",D475="Adjustment Increase"),E475,-E475),""))</f>
        <v/>
      </c>
      <c r="M475" s="47">
        <f>IF(L475="","",IFERROR(L475*G475,0))</f>
        <v/>
      </c>
      <c r="N475" s="19">
        <f>IF(COUNTA(A475:F475)+COUNTA(H475:K475)=0,"",IF(A475="","Missing Date",IF(B475="","Missing Transaction ID",IF(COUNTIF($B$6:$B$505,B475)&gt;1,"Duplicate Transaction ID",IF(C475="","Missing Part ID",IF(COUNTIF('Parts Inventory'!$A$6:$A$505,C475)=0,"Unknown Part ID",IF(COUNTIF('Settings'!$I$4:$I$8,D475)=0,"Invalid Transaction Type",IF(E475="","Missing Quantity",IF(E475&lt;=0,"Quantity Must Be Positive",IF(G475="","Missing Unit Cost","OK"))))))))))</f>
        <v/>
      </c>
    </row>
    <row r="476">
      <c r="A476" s="49" t="n"/>
      <c r="B476" s="23" t="n"/>
      <c r="C476" s="23" t="n"/>
      <c r="D476" s="23" t="n"/>
      <c r="E476" s="45" t="n"/>
      <c r="F476" s="44" t="n"/>
      <c r="G476" s="47">
        <f>IF(C476="","",IFERROR(IF(F476&lt;&gt;"",F476,VLOOKUP(C476,'Parts Inventory'!$A$6:$L$505,12,FALSE)),""))</f>
        <v/>
      </c>
      <c r="H476" s="23" t="n"/>
      <c r="I476" s="50" t="n"/>
      <c r="J476" s="23" t="n"/>
      <c r="K476" s="23" t="n"/>
      <c r="L476" s="46">
        <f>IF(OR(C476="",D476="",E476=""),"",IFERROR(IF(OR(D476="Receipt",D476="Return to Stock",D476="Adjustment Increase"),E476,-E476),""))</f>
        <v/>
      </c>
      <c r="M476" s="47">
        <f>IF(L476="","",IFERROR(L476*G476,0))</f>
        <v/>
      </c>
      <c r="N476" s="19">
        <f>IF(COUNTA(A476:F476)+COUNTA(H476:K476)=0,"",IF(A476="","Missing Date",IF(B476="","Missing Transaction ID",IF(COUNTIF($B$6:$B$505,B476)&gt;1,"Duplicate Transaction ID",IF(C476="","Missing Part ID",IF(COUNTIF('Parts Inventory'!$A$6:$A$505,C476)=0,"Unknown Part ID",IF(COUNTIF('Settings'!$I$4:$I$8,D476)=0,"Invalid Transaction Type",IF(E476="","Missing Quantity",IF(E476&lt;=0,"Quantity Must Be Positive",IF(G476="","Missing Unit Cost","OK"))))))))))</f>
        <v/>
      </c>
    </row>
    <row r="477">
      <c r="A477" s="49" t="n"/>
      <c r="B477" s="23" t="n"/>
      <c r="C477" s="23" t="n"/>
      <c r="D477" s="23" t="n"/>
      <c r="E477" s="45" t="n"/>
      <c r="F477" s="44" t="n"/>
      <c r="G477" s="47">
        <f>IF(C477="","",IFERROR(IF(F477&lt;&gt;"",F477,VLOOKUP(C477,'Parts Inventory'!$A$6:$L$505,12,FALSE)),""))</f>
        <v/>
      </c>
      <c r="H477" s="23" t="n"/>
      <c r="I477" s="50" t="n"/>
      <c r="J477" s="23" t="n"/>
      <c r="K477" s="23" t="n"/>
      <c r="L477" s="46">
        <f>IF(OR(C477="",D477="",E477=""),"",IFERROR(IF(OR(D477="Receipt",D477="Return to Stock",D477="Adjustment Increase"),E477,-E477),""))</f>
        <v/>
      </c>
      <c r="M477" s="47">
        <f>IF(L477="","",IFERROR(L477*G477,0))</f>
        <v/>
      </c>
      <c r="N477" s="19">
        <f>IF(COUNTA(A477:F477)+COUNTA(H477:K477)=0,"",IF(A477="","Missing Date",IF(B477="","Missing Transaction ID",IF(COUNTIF($B$6:$B$505,B477)&gt;1,"Duplicate Transaction ID",IF(C477="","Missing Part ID",IF(COUNTIF('Parts Inventory'!$A$6:$A$505,C477)=0,"Unknown Part ID",IF(COUNTIF('Settings'!$I$4:$I$8,D477)=0,"Invalid Transaction Type",IF(E477="","Missing Quantity",IF(E477&lt;=0,"Quantity Must Be Positive",IF(G477="","Missing Unit Cost","OK"))))))))))</f>
        <v/>
      </c>
    </row>
    <row r="478">
      <c r="A478" s="49" t="n"/>
      <c r="B478" s="23" t="n"/>
      <c r="C478" s="23" t="n"/>
      <c r="D478" s="23" t="n"/>
      <c r="E478" s="45" t="n"/>
      <c r="F478" s="44" t="n"/>
      <c r="G478" s="47">
        <f>IF(C478="","",IFERROR(IF(F478&lt;&gt;"",F478,VLOOKUP(C478,'Parts Inventory'!$A$6:$L$505,12,FALSE)),""))</f>
        <v/>
      </c>
      <c r="H478" s="23" t="n"/>
      <c r="I478" s="50" t="n"/>
      <c r="J478" s="23" t="n"/>
      <c r="K478" s="23" t="n"/>
      <c r="L478" s="46">
        <f>IF(OR(C478="",D478="",E478=""),"",IFERROR(IF(OR(D478="Receipt",D478="Return to Stock",D478="Adjustment Increase"),E478,-E478),""))</f>
        <v/>
      </c>
      <c r="M478" s="47">
        <f>IF(L478="","",IFERROR(L478*G478,0))</f>
        <v/>
      </c>
      <c r="N478" s="19">
        <f>IF(COUNTA(A478:F478)+COUNTA(H478:K478)=0,"",IF(A478="","Missing Date",IF(B478="","Missing Transaction ID",IF(COUNTIF($B$6:$B$505,B478)&gt;1,"Duplicate Transaction ID",IF(C478="","Missing Part ID",IF(COUNTIF('Parts Inventory'!$A$6:$A$505,C478)=0,"Unknown Part ID",IF(COUNTIF('Settings'!$I$4:$I$8,D478)=0,"Invalid Transaction Type",IF(E478="","Missing Quantity",IF(E478&lt;=0,"Quantity Must Be Positive",IF(G478="","Missing Unit Cost","OK"))))))))))</f>
        <v/>
      </c>
    </row>
    <row r="479">
      <c r="A479" s="49" t="n"/>
      <c r="B479" s="23" t="n"/>
      <c r="C479" s="23" t="n"/>
      <c r="D479" s="23" t="n"/>
      <c r="E479" s="45" t="n"/>
      <c r="F479" s="44" t="n"/>
      <c r="G479" s="47">
        <f>IF(C479="","",IFERROR(IF(F479&lt;&gt;"",F479,VLOOKUP(C479,'Parts Inventory'!$A$6:$L$505,12,FALSE)),""))</f>
        <v/>
      </c>
      <c r="H479" s="23" t="n"/>
      <c r="I479" s="50" t="n"/>
      <c r="J479" s="23" t="n"/>
      <c r="K479" s="23" t="n"/>
      <c r="L479" s="46">
        <f>IF(OR(C479="",D479="",E479=""),"",IFERROR(IF(OR(D479="Receipt",D479="Return to Stock",D479="Adjustment Increase"),E479,-E479),""))</f>
        <v/>
      </c>
      <c r="M479" s="47">
        <f>IF(L479="","",IFERROR(L479*G479,0))</f>
        <v/>
      </c>
      <c r="N479" s="19">
        <f>IF(COUNTA(A479:F479)+COUNTA(H479:K479)=0,"",IF(A479="","Missing Date",IF(B479="","Missing Transaction ID",IF(COUNTIF($B$6:$B$505,B479)&gt;1,"Duplicate Transaction ID",IF(C479="","Missing Part ID",IF(COUNTIF('Parts Inventory'!$A$6:$A$505,C479)=0,"Unknown Part ID",IF(COUNTIF('Settings'!$I$4:$I$8,D479)=0,"Invalid Transaction Type",IF(E479="","Missing Quantity",IF(E479&lt;=0,"Quantity Must Be Positive",IF(G479="","Missing Unit Cost","OK"))))))))))</f>
        <v/>
      </c>
    </row>
    <row r="480">
      <c r="A480" s="49" t="n"/>
      <c r="B480" s="23" t="n"/>
      <c r="C480" s="23" t="n"/>
      <c r="D480" s="23" t="n"/>
      <c r="E480" s="45" t="n"/>
      <c r="F480" s="44" t="n"/>
      <c r="G480" s="47">
        <f>IF(C480="","",IFERROR(IF(F480&lt;&gt;"",F480,VLOOKUP(C480,'Parts Inventory'!$A$6:$L$505,12,FALSE)),""))</f>
        <v/>
      </c>
      <c r="H480" s="23" t="n"/>
      <c r="I480" s="50" t="n"/>
      <c r="J480" s="23" t="n"/>
      <c r="K480" s="23" t="n"/>
      <c r="L480" s="46">
        <f>IF(OR(C480="",D480="",E480=""),"",IFERROR(IF(OR(D480="Receipt",D480="Return to Stock",D480="Adjustment Increase"),E480,-E480),""))</f>
        <v/>
      </c>
      <c r="M480" s="47">
        <f>IF(L480="","",IFERROR(L480*G480,0))</f>
        <v/>
      </c>
      <c r="N480" s="19">
        <f>IF(COUNTA(A480:F480)+COUNTA(H480:K480)=0,"",IF(A480="","Missing Date",IF(B480="","Missing Transaction ID",IF(COUNTIF($B$6:$B$505,B480)&gt;1,"Duplicate Transaction ID",IF(C480="","Missing Part ID",IF(COUNTIF('Parts Inventory'!$A$6:$A$505,C480)=0,"Unknown Part ID",IF(COUNTIF('Settings'!$I$4:$I$8,D480)=0,"Invalid Transaction Type",IF(E480="","Missing Quantity",IF(E480&lt;=0,"Quantity Must Be Positive",IF(G480="","Missing Unit Cost","OK"))))))))))</f>
        <v/>
      </c>
    </row>
    <row r="481">
      <c r="A481" s="49" t="n"/>
      <c r="B481" s="23" t="n"/>
      <c r="C481" s="23" t="n"/>
      <c r="D481" s="23" t="n"/>
      <c r="E481" s="45" t="n"/>
      <c r="F481" s="44" t="n"/>
      <c r="G481" s="47">
        <f>IF(C481="","",IFERROR(IF(F481&lt;&gt;"",F481,VLOOKUP(C481,'Parts Inventory'!$A$6:$L$505,12,FALSE)),""))</f>
        <v/>
      </c>
      <c r="H481" s="23" t="n"/>
      <c r="I481" s="50" t="n"/>
      <c r="J481" s="23" t="n"/>
      <c r="K481" s="23" t="n"/>
      <c r="L481" s="46">
        <f>IF(OR(C481="",D481="",E481=""),"",IFERROR(IF(OR(D481="Receipt",D481="Return to Stock",D481="Adjustment Increase"),E481,-E481),""))</f>
        <v/>
      </c>
      <c r="M481" s="47">
        <f>IF(L481="","",IFERROR(L481*G481,0))</f>
        <v/>
      </c>
      <c r="N481" s="19">
        <f>IF(COUNTA(A481:F481)+COUNTA(H481:K481)=0,"",IF(A481="","Missing Date",IF(B481="","Missing Transaction ID",IF(COUNTIF($B$6:$B$505,B481)&gt;1,"Duplicate Transaction ID",IF(C481="","Missing Part ID",IF(COUNTIF('Parts Inventory'!$A$6:$A$505,C481)=0,"Unknown Part ID",IF(COUNTIF('Settings'!$I$4:$I$8,D481)=0,"Invalid Transaction Type",IF(E481="","Missing Quantity",IF(E481&lt;=0,"Quantity Must Be Positive",IF(G481="","Missing Unit Cost","OK"))))))))))</f>
        <v/>
      </c>
    </row>
    <row r="482">
      <c r="A482" s="49" t="n"/>
      <c r="B482" s="23" t="n"/>
      <c r="C482" s="23" t="n"/>
      <c r="D482" s="23" t="n"/>
      <c r="E482" s="45" t="n"/>
      <c r="F482" s="44" t="n"/>
      <c r="G482" s="47">
        <f>IF(C482="","",IFERROR(IF(F482&lt;&gt;"",F482,VLOOKUP(C482,'Parts Inventory'!$A$6:$L$505,12,FALSE)),""))</f>
        <v/>
      </c>
      <c r="H482" s="23" t="n"/>
      <c r="I482" s="50" t="n"/>
      <c r="J482" s="23" t="n"/>
      <c r="K482" s="23" t="n"/>
      <c r="L482" s="46">
        <f>IF(OR(C482="",D482="",E482=""),"",IFERROR(IF(OR(D482="Receipt",D482="Return to Stock",D482="Adjustment Increase"),E482,-E482),""))</f>
        <v/>
      </c>
      <c r="M482" s="47">
        <f>IF(L482="","",IFERROR(L482*G482,0))</f>
        <v/>
      </c>
      <c r="N482" s="19">
        <f>IF(COUNTA(A482:F482)+COUNTA(H482:K482)=0,"",IF(A482="","Missing Date",IF(B482="","Missing Transaction ID",IF(COUNTIF($B$6:$B$505,B482)&gt;1,"Duplicate Transaction ID",IF(C482="","Missing Part ID",IF(COUNTIF('Parts Inventory'!$A$6:$A$505,C482)=0,"Unknown Part ID",IF(COUNTIF('Settings'!$I$4:$I$8,D482)=0,"Invalid Transaction Type",IF(E482="","Missing Quantity",IF(E482&lt;=0,"Quantity Must Be Positive",IF(G482="","Missing Unit Cost","OK"))))))))))</f>
        <v/>
      </c>
    </row>
    <row r="483">
      <c r="A483" s="49" t="n"/>
      <c r="B483" s="23" t="n"/>
      <c r="C483" s="23" t="n"/>
      <c r="D483" s="23" t="n"/>
      <c r="E483" s="45" t="n"/>
      <c r="F483" s="44" t="n"/>
      <c r="G483" s="47">
        <f>IF(C483="","",IFERROR(IF(F483&lt;&gt;"",F483,VLOOKUP(C483,'Parts Inventory'!$A$6:$L$505,12,FALSE)),""))</f>
        <v/>
      </c>
      <c r="H483" s="23" t="n"/>
      <c r="I483" s="50" t="n"/>
      <c r="J483" s="23" t="n"/>
      <c r="K483" s="23" t="n"/>
      <c r="L483" s="46">
        <f>IF(OR(C483="",D483="",E483=""),"",IFERROR(IF(OR(D483="Receipt",D483="Return to Stock",D483="Adjustment Increase"),E483,-E483),""))</f>
        <v/>
      </c>
      <c r="M483" s="47">
        <f>IF(L483="","",IFERROR(L483*G483,0))</f>
        <v/>
      </c>
      <c r="N483" s="19">
        <f>IF(COUNTA(A483:F483)+COUNTA(H483:K483)=0,"",IF(A483="","Missing Date",IF(B483="","Missing Transaction ID",IF(COUNTIF($B$6:$B$505,B483)&gt;1,"Duplicate Transaction ID",IF(C483="","Missing Part ID",IF(COUNTIF('Parts Inventory'!$A$6:$A$505,C483)=0,"Unknown Part ID",IF(COUNTIF('Settings'!$I$4:$I$8,D483)=0,"Invalid Transaction Type",IF(E483="","Missing Quantity",IF(E483&lt;=0,"Quantity Must Be Positive",IF(G483="","Missing Unit Cost","OK"))))))))))</f>
        <v/>
      </c>
    </row>
    <row r="484">
      <c r="A484" s="49" t="n"/>
      <c r="B484" s="23" t="n"/>
      <c r="C484" s="23" t="n"/>
      <c r="D484" s="23" t="n"/>
      <c r="E484" s="45" t="n"/>
      <c r="F484" s="44" t="n"/>
      <c r="G484" s="47">
        <f>IF(C484="","",IFERROR(IF(F484&lt;&gt;"",F484,VLOOKUP(C484,'Parts Inventory'!$A$6:$L$505,12,FALSE)),""))</f>
        <v/>
      </c>
      <c r="H484" s="23" t="n"/>
      <c r="I484" s="50" t="n"/>
      <c r="J484" s="23" t="n"/>
      <c r="K484" s="23" t="n"/>
      <c r="L484" s="46">
        <f>IF(OR(C484="",D484="",E484=""),"",IFERROR(IF(OR(D484="Receipt",D484="Return to Stock",D484="Adjustment Increase"),E484,-E484),""))</f>
        <v/>
      </c>
      <c r="M484" s="47">
        <f>IF(L484="","",IFERROR(L484*G484,0))</f>
        <v/>
      </c>
      <c r="N484" s="19">
        <f>IF(COUNTA(A484:F484)+COUNTA(H484:K484)=0,"",IF(A484="","Missing Date",IF(B484="","Missing Transaction ID",IF(COUNTIF($B$6:$B$505,B484)&gt;1,"Duplicate Transaction ID",IF(C484="","Missing Part ID",IF(COUNTIF('Parts Inventory'!$A$6:$A$505,C484)=0,"Unknown Part ID",IF(COUNTIF('Settings'!$I$4:$I$8,D484)=0,"Invalid Transaction Type",IF(E484="","Missing Quantity",IF(E484&lt;=0,"Quantity Must Be Positive",IF(G484="","Missing Unit Cost","OK"))))))))))</f>
        <v/>
      </c>
    </row>
    <row r="485">
      <c r="A485" s="49" t="n"/>
      <c r="B485" s="23" t="n"/>
      <c r="C485" s="23" t="n"/>
      <c r="D485" s="23" t="n"/>
      <c r="E485" s="45" t="n"/>
      <c r="F485" s="44" t="n"/>
      <c r="G485" s="47">
        <f>IF(C485="","",IFERROR(IF(F485&lt;&gt;"",F485,VLOOKUP(C485,'Parts Inventory'!$A$6:$L$505,12,FALSE)),""))</f>
        <v/>
      </c>
      <c r="H485" s="23" t="n"/>
      <c r="I485" s="50" t="n"/>
      <c r="J485" s="23" t="n"/>
      <c r="K485" s="23" t="n"/>
      <c r="L485" s="46">
        <f>IF(OR(C485="",D485="",E485=""),"",IFERROR(IF(OR(D485="Receipt",D485="Return to Stock",D485="Adjustment Increase"),E485,-E485),""))</f>
        <v/>
      </c>
      <c r="M485" s="47">
        <f>IF(L485="","",IFERROR(L485*G485,0))</f>
        <v/>
      </c>
      <c r="N485" s="19">
        <f>IF(COUNTA(A485:F485)+COUNTA(H485:K485)=0,"",IF(A485="","Missing Date",IF(B485="","Missing Transaction ID",IF(COUNTIF($B$6:$B$505,B485)&gt;1,"Duplicate Transaction ID",IF(C485="","Missing Part ID",IF(COUNTIF('Parts Inventory'!$A$6:$A$505,C485)=0,"Unknown Part ID",IF(COUNTIF('Settings'!$I$4:$I$8,D485)=0,"Invalid Transaction Type",IF(E485="","Missing Quantity",IF(E485&lt;=0,"Quantity Must Be Positive",IF(G485="","Missing Unit Cost","OK"))))))))))</f>
        <v/>
      </c>
    </row>
    <row r="486">
      <c r="A486" s="49" t="n"/>
      <c r="B486" s="23" t="n"/>
      <c r="C486" s="23" t="n"/>
      <c r="D486" s="23" t="n"/>
      <c r="E486" s="45" t="n"/>
      <c r="F486" s="44" t="n"/>
      <c r="G486" s="47">
        <f>IF(C486="","",IFERROR(IF(F486&lt;&gt;"",F486,VLOOKUP(C486,'Parts Inventory'!$A$6:$L$505,12,FALSE)),""))</f>
        <v/>
      </c>
      <c r="H486" s="23" t="n"/>
      <c r="I486" s="50" t="n"/>
      <c r="J486" s="23" t="n"/>
      <c r="K486" s="23" t="n"/>
      <c r="L486" s="46">
        <f>IF(OR(C486="",D486="",E486=""),"",IFERROR(IF(OR(D486="Receipt",D486="Return to Stock",D486="Adjustment Increase"),E486,-E486),""))</f>
        <v/>
      </c>
      <c r="M486" s="47">
        <f>IF(L486="","",IFERROR(L486*G486,0))</f>
        <v/>
      </c>
      <c r="N486" s="19">
        <f>IF(COUNTA(A486:F486)+COUNTA(H486:K486)=0,"",IF(A486="","Missing Date",IF(B486="","Missing Transaction ID",IF(COUNTIF($B$6:$B$505,B486)&gt;1,"Duplicate Transaction ID",IF(C486="","Missing Part ID",IF(COUNTIF('Parts Inventory'!$A$6:$A$505,C486)=0,"Unknown Part ID",IF(COUNTIF('Settings'!$I$4:$I$8,D486)=0,"Invalid Transaction Type",IF(E486="","Missing Quantity",IF(E486&lt;=0,"Quantity Must Be Positive",IF(G486="","Missing Unit Cost","OK"))))))))))</f>
        <v/>
      </c>
    </row>
    <row r="487">
      <c r="A487" s="49" t="n"/>
      <c r="B487" s="23" t="n"/>
      <c r="C487" s="23" t="n"/>
      <c r="D487" s="23" t="n"/>
      <c r="E487" s="45" t="n"/>
      <c r="F487" s="44" t="n"/>
      <c r="G487" s="47">
        <f>IF(C487="","",IFERROR(IF(F487&lt;&gt;"",F487,VLOOKUP(C487,'Parts Inventory'!$A$6:$L$505,12,FALSE)),""))</f>
        <v/>
      </c>
      <c r="H487" s="23" t="n"/>
      <c r="I487" s="50" t="n"/>
      <c r="J487" s="23" t="n"/>
      <c r="K487" s="23" t="n"/>
      <c r="L487" s="46">
        <f>IF(OR(C487="",D487="",E487=""),"",IFERROR(IF(OR(D487="Receipt",D487="Return to Stock",D487="Adjustment Increase"),E487,-E487),""))</f>
        <v/>
      </c>
      <c r="M487" s="47">
        <f>IF(L487="","",IFERROR(L487*G487,0))</f>
        <v/>
      </c>
      <c r="N487" s="19">
        <f>IF(COUNTA(A487:F487)+COUNTA(H487:K487)=0,"",IF(A487="","Missing Date",IF(B487="","Missing Transaction ID",IF(COUNTIF($B$6:$B$505,B487)&gt;1,"Duplicate Transaction ID",IF(C487="","Missing Part ID",IF(COUNTIF('Parts Inventory'!$A$6:$A$505,C487)=0,"Unknown Part ID",IF(COUNTIF('Settings'!$I$4:$I$8,D487)=0,"Invalid Transaction Type",IF(E487="","Missing Quantity",IF(E487&lt;=0,"Quantity Must Be Positive",IF(G487="","Missing Unit Cost","OK"))))))))))</f>
        <v/>
      </c>
    </row>
    <row r="488">
      <c r="A488" s="49" t="n"/>
      <c r="B488" s="23" t="n"/>
      <c r="C488" s="23" t="n"/>
      <c r="D488" s="23" t="n"/>
      <c r="E488" s="45" t="n"/>
      <c r="F488" s="44" t="n"/>
      <c r="G488" s="47">
        <f>IF(C488="","",IFERROR(IF(F488&lt;&gt;"",F488,VLOOKUP(C488,'Parts Inventory'!$A$6:$L$505,12,FALSE)),""))</f>
        <v/>
      </c>
      <c r="H488" s="23" t="n"/>
      <c r="I488" s="50" t="n"/>
      <c r="J488" s="23" t="n"/>
      <c r="K488" s="23" t="n"/>
      <c r="L488" s="46">
        <f>IF(OR(C488="",D488="",E488=""),"",IFERROR(IF(OR(D488="Receipt",D488="Return to Stock",D488="Adjustment Increase"),E488,-E488),""))</f>
        <v/>
      </c>
      <c r="M488" s="47">
        <f>IF(L488="","",IFERROR(L488*G488,0))</f>
        <v/>
      </c>
      <c r="N488" s="19">
        <f>IF(COUNTA(A488:F488)+COUNTA(H488:K488)=0,"",IF(A488="","Missing Date",IF(B488="","Missing Transaction ID",IF(COUNTIF($B$6:$B$505,B488)&gt;1,"Duplicate Transaction ID",IF(C488="","Missing Part ID",IF(COUNTIF('Parts Inventory'!$A$6:$A$505,C488)=0,"Unknown Part ID",IF(COUNTIF('Settings'!$I$4:$I$8,D488)=0,"Invalid Transaction Type",IF(E488="","Missing Quantity",IF(E488&lt;=0,"Quantity Must Be Positive",IF(G488="","Missing Unit Cost","OK"))))))))))</f>
        <v/>
      </c>
    </row>
    <row r="489">
      <c r="A489" s="49" t="n"/>
      <c r="B489" s="23" t="n"/>
      <c r="C489" s="23" t="n"/>
      <c r="D489" s="23" t="n"/>
      <c r="E489" s="45" t="n"/>
      <c r="F489" s="44" t="n"/>
      <c r="G489" s="47">
        <f>IF(C489="","",IFERROR(IF(F489&lt;&gt;"",F489,VLOOKUP(C489,'Parts Inventory'!$A$6:$L$505,12,FALSE)),""))</f>
        <v/>
      </c>
      <c r="H489" s="23" t="n"/>
      <c r="I489" s="50" t="n"/>
      <c r="J489" s="23" t="n"/>
      <c r="K489" s="23" t="n"/>
      <c r="L489" s="46">
        <f>IF(OR(C489="",D489="",E489=""),"",IFERROR(IF(OR(D489="Receipt",D489="Return to Stock",D489="Adjustment Increase"),E489,-E489),""))</f>
        <v/>
      </c>
      <c r="M489" s="47">
        <f>IF(L489="","",IFERROR(L489*G489,0))</f>
        <v/>
      </c>
      <c r="N489" s="19">
        <f>IF(COUNTA(A489:F489)+COUNTA(H489:K489)=0,"",IF(A489="","Missing Date",IF(B489="","Missing Transaction ID",IF(COUNTIF($B$6:$B$505,B489)&gt;1,"Duplicate Transaction ID",IF(C489="","Missing Part ID",IF(COUNTIF('Parts Inventory'!$A$6:$A$505,C489)=0,"Unknown Part ID",IF(COUNTIF('Settings'!$I$4:$I$8,D489)=0,"Invalid Transaction Type",IF(E489="","Missing Quantity",IF(E489&lt;=0,"Quantity Must Be Positive",IF(G489="","Missing Unit Cost","OK"))))))))))</f>
        <v/>
      </c>
    </row>
    <row r="490">
      <c r="A490" s="49" t="n"/>
      <c r="B490" s="23" t="n"/>
      <c r="C490" s="23" t="n"/>
      <c r="D490" s="23" t="n"/>
      <c r="E490" s="45" t="n"/>
      <c r="F490" s="44" t="n"/>
      <c r="G490" s="47">
        <f>IF(C490="","",IFERROR(IF(F490&lt;&gt;"",F490,VLOOKUP(C490,'Parts Inventory'!$A$6:$L$505,12,FALSE)),""))</f>
        <v/>
      </c>
      <c r="H490" s="23" t="n"/>
      <c r="I490" s="50" t="n"/>
      <c r="J490" s="23" t="n"/>
      <c r="K490" s="23" t="n"/>
      <c r="L490" s="46">
        <f>IF(OR(C490="",D490="",E490=""),"",IFERROR(IF(OR(D490="Receipt",D490="Return to Stock",D490="Adjustment Increase"),E490,-E490),""))</f>
        <v/>
      </c>
      <c r="M490" s="47">
        <f>IF(L490="","",IFERROR(L490*G490,0))</f>
        <v/>
      </c>
      <c r="N490" s="19">
        <f>IF(COUNTA(A490:F490)+COUNTA(H490:K490)=0,"",IF(A490="","Missing Date",IF(B490="","Missing Transaction ID",IF(COUNTIF($B$6:$B$505,B490)&gt;1,"Duplicate Transaction ID",IF(C490="","Missing Part ID",IF(COUNTIF('Parts Inventory'!$A$6:$A$505,C490)=0,"Unknown Part ID",IF(COUNTIF('Settings'!$I$4:$I$8,D490)=0,"Invalid Transaction Type",IF(E490="","Missing Quantity",IF(E490&lt;=0,"Quantity Must Be Positive",IF(G490="","Missing Unit Cost","OK"))))))))))</f>
        <v/>
      </c>
    </row>
    <row r="491">
      <c r="A491" s="49" t="n"/>
      <c r="B491" s="23" t="n"/>
      <c r="C491" s="23" t="n"/>
      <c r="D491" s="23" t="n"/>
      <c r="E491" s="45" t="n"/>
      <c r="F491" s="44" t="n"/>
      <c r="G491" s="47">
        <f>IF(C491="","",IFERROR(IF(F491&lt;&gt;"",F491,VLOOKUP(C491,'Parts Inventory'!$A$6:$L$505,12,FALSE)),""))</f>
        <v/>
      </c>
      <c r="H491" s="23" t="n"/>
      <c r="I491" s="50" t="n"/>
      <c r="J491" s="23" t="n"/>
      <c r="K491" s="23" t="n"/>
      <c r="L491" s="46">
        <f>IF(OR(C491="",D491="",E491=""),"",IFERROR(IF(OR(D491="Receipt",D491="Return to Stock",D491="Adjustment Increase"),E491,-E491),""))</f>
        <v/>
      </c>
      <c r="M491" s="47">
        <f>IF(L491="","",IFERROR(L491*G491,0))</f>
        <v/>
      </c>
      <c r="N491" s="19">
        <f>IF(COUNTA(A491:F491)+COUNTA(H491:K491)=0,"",IF(A491="","Missing Date",IF(B491="","Missing Transaction ID",IF(COUNTIF($B$6:$B$505,B491)&gt;1,"Duplicate Transaction ID",IF(C491="","Missing Part ID",IF(COUNTIF('Parts Inventory'!$A$6:$A$505,C491)=0,"Unknown Part ID",IF(COUNTIF('Settings'!$I$4:$I$8,D491)=0,"Invalid Transaction Type",IF(E491="","Missing Quantity",IF(E491&lt;=0,"Quantity Must Be Positive",IF(G491="","Missing Unit Cost","OK"))))))))))</f>
        <v/>
      </c>
    </row>
    <row r="492">
      <c r="A492" s="49" t="n"/>
      <c r="B492" s="23" t="n"/>
      <c r="C492" s="23" t="n"/>
      <c r="D492" s="23" t="n"/>
      <c r="E492" s="45" t="n"/>
      <c r="F492" s="44" t="n"/>
      <c r="G492" s="47">
        <f>IF(C492="","",IFERROR(IF(F492&lt;&gt;"",F492,VLOOKUP(C492,'Parts Inventory'!$A$6:$L$505,12,FALSE)),""))</f>
        <v/>
      </c>
      <c r="H492" s="23" t="n"/>
      <c r="I492" s="50" t="n"/>
      <c r="J492" s="23" t="n"/>
      <c r="K492" s="23" t="n"/>
      <c r="L492" s="46">
        <f>IF(OR(C492="",D492="",E492=""),"",IFERROR(IF(OR(D492="Receipt",D492="Return to Stock",D492="Adjustment Increase"),E492,-E492),""))</f>
        <v/>
      </c>
      <c r="M492" s="47">
        <f>IF(L492="","",IFERROR(L492*G492,0))</f>
        <v/>
      </c>
      <c r="N492" s="19">
        <f>IF(COUNTA(A492:F492)+COUNTA(H492:K492)=0,"",IF(A492="","Missing Date",IF(B492="","Missing Transaction ID",IF(COUNTIF($B$6:$B$505,B492)&gt;1,"Duplicate Transaction ID",IF(C492="","Missing Part ID",IF(COUNTIF('Parts Inventory'!$A$6:$A$505,C492)=0,"Unknown Part ID",IF(COUNTIF('Settings'!$I$4:$I$8,D492)=0,"Invalid Transaction Type",IF(E492="","Missing Quantity",IF(E492&lt;=0,"Quantity Must Be Positive",IF(G492="","Missing Unit Cost","OK"))))))))))</f>
        <v/>
      </c>
    </row>
    <row r="493">
      <c r="A493" s="49" t="n"/>
      <c r="B493" s="23" t="n"/>
      <c r="C493" s="23" t="n"/>
      <c r="D493" s="23" t="n"/>
      <c r="E493" s="45" t="n"/>
      <c r="F493" s="44" t="n"/>
      <c r="G493" s="47">
        <f>IF(C493="","",IFERROR(IF(F493&lt;&gt;"",F493,VLOOKUP(C493,'Parts Inventory'!$A$6:$L$505,12,FALSE)),""))</f>
        <v/>
      </c>
      <c r="H493" s="23" t="n"/>
      <c r="I493" s="50" t="n"/>
      <c r="J493" s="23" t="n"/>
      <c r="K493" s="23" t="n"/>
      <c r="L493" s="46">
        <f>IF(OR(C493="",D493="",E493=""),"",IFERROR(IF(OR(D493="Receipt",D493="Return to Stock",D493="Adjustment Increase"),E493,-E493),""))</f>
        <v/>
      </c>
      <c r="M493" s="47">
        <f>IF(L493="","",IFERROR(L493*G493,0))</f>
        <v/>
      </c>
      <c r="N493" s="19">
        <f>IF(COUNTA(A493:F493)+COUNTA(H493:K493)=0,"",IF(A493="","Missing Date",IF(B493="","Missing Transaction ID",IF(COUNTIF($B$6:$B$505,B493)&gt;1,"Duplicate Transaction ID",IF(C493="","Missing Part ID",IF(COUNTIF('Parts Inventory'!$A$6:$A$505,C493)=0,"Unknown Part ID",IF(COUNTIF('Settings'!$I$4:$I$8,D493)=0,"Invalid Transaction Type",IF(E493="","Missing Quantity",IF(E493&lt;=0,"Quantity Must Be Positive",IF(G493="","Missing Unit Cost","OK"))))))))))</f>
        <v/>
      </c>
    </row>
    <row r="494">
      <c r="A494" s="49" t="n"/>
      <c r="B494" s="23" t="n"/>
      <c r="C494" s="23" t="n"/>
      <c r="D494" s="23" t="n"/>
      <c r="E494" s="45" t="n"/>
      <c r="F494" s="44" t="n"/>
      <c r="G494" s="47">
        <f>IF(C494="","",IFERROR(IF(F494&lt;&gt;"",F494,VLOOKUP(C494,'Parts Inventory'!$A$6:$L$505,12,FALSE)),""))</f>
        <v/>
      </c>
      <c r="H494" s="23" t="n"/>
      <c r="I494" s="50" t="n"/>
      <c r="J494" s="23" t="n"/>
      <c r="K494" s="23" t="n"/>
      <c r="L494" s="46">
        <f>IF(OR(C494="",D494="",E494=""),"",IFERROR(IF(OR(D494="Receipt",D494="Return to Stock",D494="Adjustment Increase"),E494,-E494),""))</f>
        <v/>
      </c>
      <c r="M494" s="47">
        <f>IF(L494="","",IFERROR(L494*G494,0))</f>
        <v/>
      </c>
      <c r="N494" s="19">
        <f>IF(COUNTA(A494:F494)+COUNTA(H494:K494)=0,"",IF(A494="","Missing Date",IF(B494="","Missing Transaction ID",IF(COUNTIF($B$6:$B$505,B494)&gt;1,"Duplicate Transaction ID",IF(C494="","Missing Part ID",IF(COUNTIF('Parts Inventory'!$A$6:$A$505,C494)=0,"Unknown Part ID",IF(COUNTIF('Settings'!$I$4:$I$8,D494)=0,"Invalid Transaction Type",IF(E494="","Missing Quantity",IF(E494&lt;=0,"Quantity Must Be Positive",IF(G494="","Missing Unit Cost","OK"))))))))))</f>
        <v/>
      </c>
    </row>
    <row r="495">
      <c r="A495" s="49" t="n"/>
      <c r="B495" s="23" t="n"/>
      <c r="C495" s="23" t="n"/>
      <c r="D495" s="23" t="n"/>
      <c r="E495" s="45" t="n"/>
      <c r="F495" s="44" t="n"/>
      <c r="G495" s="47">
        <f>IF(C495="","",IFERROR(IF(F495&lt;&gt;"",F495,VLOOKUP(C495,'Parts Inventory'!$A$6:$L$505,12,FALSE)),""))</f>
        <v/>
      </c>
      <c r="H495" s="23" t="n"/>
      <c r="I495" s="50" t="n"/>
      <c r="J495" s="23" t="n"/>
      <c r="K495" s="23" t="n"/>
      <c r="L495" s="46">
        <f>IF(OR(C495="",D495="",E495=""),"",IFERROR(IF(OR(D495="Receipt",D495="Return to Stock",D495="Adjustment Increase"),E495,-E495),""))</f>
        <v/>
      </c>
      <c r="M495" s="47">
        <f>IF(L495="","",IFERROR(L495*G495,0))</f>
        <v/>
      </c>
      <c r="N495" s="19">
        <f>IF(COUNTA(A495:F495)+COUNTA(H495:K495)=0,"",IF(A495="","Missing Date",IF(B495="","Missing Transaction ID",IF(COUNTIF($B$6:$B$505,B495)&gt;1,"Duplicate Transaction ID",IF(C495="","Missing Part ID",IF(COUNTIF('Parts Inventory'!$A$6:$A$505,C495)=0,"Unknown Part ID",IF(COUNTIF('Settings'!$I$4:$I$8,D495)=0,"Invalid Transaction Type",IF(E495="","Missing Quantity",IF(E495&lt;=0,"Quantity Must Be Positive",IF(G495="","Missing Unit Cost","OK"))))))))))</f>
        <v/>
      </c>
    </row>
    <row r="496">
      <c r="A496" s="49" t="n"/>
      <c r="B496" s="23" t="n"/>
      <c r="C496" s="23" t="n"/>
      <c r="D496" s="23" t="n"/>
      <c r="E496" s="45" t="n"/>
      <c r="F496" s="44" t="n"/>
      <c r="G496" s="47">
        <f>IF(C496="","",IFERROR(IF(F496&lt;&gt;"",F496,VLOOKUP(C496,'Parts Inventory'!$A$6:$L$505,12,FALSE)),""))</f>
        <v/>
      </c>
      <c r="H496" s="23" t="n"/>
      <c r="I496" s="50" t="n"/>
      <c r="J496" s="23" t="n"/>
      <c r="K496" s="23" t="n"/>
      <c r="L496" s="46">
        <f>IF(OR(C496="",D496="",E496=""),"",IFERROR(IF(OR(D496="Receipt",D496="Return to Stock",D496="Adjustment Increase"),E496,-E496),""))</f>
        <v/>
      </c>
      <c r="M496" s="47">
        <f>IF(L496="","",IFERROR(L496*G496,0))</f>
        <v/>
      </c>
      <c r="N496" s="19">
        <f>IF(COUNTA(A496:F496)+COUNTA(H496:K496)=0,"",IF(A496="","Missing Date",IF(B496="","Missing Transaction ID",IF(COUNTIF($B$6:$B$505,B496)&gt;1,"Duplicate Transaction ID",IF(C496="","Missing Part ID",IF(COUNTIF('Parts Inventory'!$A$6:$A$505,C496)=0,"Unknown Part ID",IF(COUNTIF('Settings'!$I$4:$I$8,D496)=0,"Invalid Transaction Type",IF(E496="","Missing Quantity",IF(E496&lt;=0,"Quantity Must Be Positive",IF(G496="","Missing Unit Cost","OK"))))))))))</f>
        <v/>
      </c>
    </row>
    <row r="497">
      <c r="A497" s="49" t="n"/>
      <c r="B497" s="23" t="n"/>
      <c r="C497" s="23" t="n"/>
      <c r="D497" s="23" t="n"/>
      <c r="E497" s="45" t="n"/>
      <c r="F497" s="44" t="n"/>
      <c r="G497" s="47">
        <f>IF(C497="","",IFERROR(IF(F497&lt;&gt;"",F497,VLOOKUP(C497,'Parts Inventory'!$A$6:$L$505,12,FALSE)),""))</f>
        <v/>
      </c>
      <c r="H497" s="23" t="n"/>
      <c r="I497" s="50" t="n"/>
      <c r="J497" s="23" t="n"/>
      <c r="K497" s="23" t="n"/>
      <c r="L497" s="46">
        <f>IF(OR(C497="",D497="",E497=""),"",IFERROR(IF(OR(D497="Receipt",D497="Return to Stock",D497="Adjustment Increase"),E497,-E497),""))</f>
        <v/>
      </c>
      <c r="M497" s="47">
        <f>IF(L497="","",IFERROR(L497*G497,0))</f>
        <v/>
      </c>
      <c r="N497" s="19">
        <f>IF(COUNTA(A497:F497)+COUNTA(H497:K497)=0,"",IF(A497="","Missing Date",IF(B497="","Missing Transaction ID",IF(COUNTIF($B$6:$B$505,B497)&gt;1,"Duplicate Transaction ID",IF(C497="","Missing Part ID",IF(COUNTIF('Parts Inventory'!$A$6:$A$505,C497)=0,"Unknown Part ID",IF(COUNTIF('Settings'!$I$4:$I$8,D497)=0,"Invalid Transaction Type",IF(E497="","Missing Quantity",IF(E497&lt;=0,"Quantity Must Be Positive",IF(G497="","Missing Unit Cost","OK"))))))))))</f>
        <v/>
      </c>
    </row>
    <row r="498">
      <c r="A498" s="49" t="n"/>
      <c r="B498" s="23" t="n"/>
      <c r="C498" s="23" t="n"/>
      <c r="D498" s="23" t="n"/>
      <c r="E498" s="45" t="n"/>
      <c r="F498" s="44" t="n"/>
      <c r="G498" s="47">
        <f>IF(C498="","",IFERROR(IF(F498&lt;&gt;"",F498,VLOOKUP(C498,'Parts Inventory'!$A$6:$L$505,12,FALSE)),""))</f>
        <v/>
      </c>
      <c r="H498" s="23" t="n"/>
      <c r="I498" s="50" t="n"/>
      <c r="J498" s="23" t="n"/>
      <c r="K498" s="23" t="n"/>
      <c r="L498" s="46">
        <f>IF(OR(C498="",D498="",E498=""),"",IFERROR(IF(OR(D498="Receipt",D498="Return to Stock",D498="Adjustment Increase"),E498,-E498),""))</f>
        <v/>
      </c>
      <c r="M498" s="47">
        <f>IF(L498="","",IFERROR(L498*G498,0))</f>
        <v/>
      </c>
      <c r="N498" s="19">
        <f>IF(COUNTA(A498:F498)+COUNTA(H498:K498)=0,"",IF(A498="","Missing Date",IF(B498="","Missing Transaction ID",IF(COUNTIF($B$6:$B$505,B498)&gt;1,"Duplicate Transaction ID",IF(C498="","Missing Part ID",IF(COUNTIF('Parts Inventory'!$A$6:$A$505,C498)=0,"Unknown Part ID",IF(COUNTIF('Settings'!$I$4:$I$8,D498)=0,"Invalid Transaction Type",IF(E498="","Missing Quantity",IF(E498&lt;=0,"Quantity Must Be Positive",IF(G498="","Missing Unit Cost","OK"))))))))))</f>
        <v/>
      </c>
    </row>
    <row r="499">
      <c r="A499" s="49" t="n"/>
      <c r="B499" s="23" t="n"/>
      <c r="C499" s="23" t="n"/>
      <c r="D499" s="23" t="n"/>
      <c r="E499" s="45" t="n"/>
      <c r="F499" s="44" t="n"/>
      <c r="G499" s="47">
        <f>IF(C499="","",IFERROR(IF(F499&lt;&gt;"",F499,VLOOKUP(C499,'Parts Inventory'!$A$6:$L$505,12,FALSE)),""))</f>
        <v/>
      </c>
      <c r="H499" s="23" t="n"/>
      <c r="I499" s="50" t="n"/>
      <c r="J499" s="23" t="n"/>
      <c r="K499" s="23" t="n"/>
      <c r="L499" s="46">
        <f>IF(OR(C499="",D499="",E499=""),"",IFERROR(IF(OR(D499="Receipt",D499="Return to Stock",D499="Adjustment Increase"),E499,-E499),""))</f>
        <v/>
      </c>
      <c r="M499" s="47">
        <f>IF(L499="","",IFERROR(L499*G499,0))</f>
        <v/>
      </c>
      <c r="N499" s="19">
        <f>IF(COUNTA(A499:F499)+COUNTA(H499:K499)=0,"",IF(A499="","Missing Date",IF(B499="","Missing Transaction ID",IF(COUNTIF($B$6:$B$505,B499)&gt;1,"Duplicate Transaction ID",IF(C499="","Missing Part ID",IF(COUNTIF('Parts Inventory'!$A$6:$A$505,C499)=0,"Unknown Part ID",IF(COUNTIF('Settings'!$I$4:$I$8,D499)=0,"Invalid Transaction Type",IF(E499="","Missing Quantity",IF(E499&lt;=0,"Quantity Must Be Positive",IF(G499="","Missing Unit Cost","OK"))))))))))</f>
        <v/>
      </c>
    </row>
    <row r="500">
      <c r="A500" s="49" t="n"/>
      <c r="B500" s="23" t="n"/>
      <c r="C500" s="23" t="n"/>
      <c r="D500" s="23" t="n"/>
      <c r="E500" s="45" t="n"/>
      <c r="F500" s="44" t="n"/>
      <c r="G500" s="47">
        <f>IF(C500="","",IFERROR(IF(F500&lt;&gt;"",F500,VLOOKUP(C500,'Parts Inventory'!$A$6:$L$505,12,FALSE)),""))</f>
        <v/>
      </c>
      <c r="H500" s="23" t="n"/>
      <c r="I500" s="50" t="n"/>
      <c r="J500" s="23" t="n"/>
      <c r="K500" s="23" t="n"/>
      <c r="L500" s="46">
        <f>IF(OR(C500="",D500="",E500=""),"",IFERROR(IF(OR(D500="Receipt",D500="Return to Stock",D500="Adjustment Increase"),E500,-E500),""))</f>
        <v/>
      </c>
      <c r="M500" s="47">
        <f>IF(L500="","",IFERROR(L500*G500,0))</f>
        <v/>
      </c>
      <c r="N500" s="19">
        <f>IF(COUNTA(A500:F500)+COUNTA(H500:K500)=0,"",IF(A500="","Missing Date",IF(B500="","Missing Transaction ID",IF(COUNTIF($B$6:$B$505,B500)&gt;1,"Duplicate Transaction ID",IF(C500="","Missing Part ID",IF(COUNTIF('Parts Inventory'!$A$6:$A$505,C500)=0,"Unknown Part ID",IF(COUNTIF('Settings'!$I$4:$I$8,D500)=0,"Invalid Transaction Type",IF(E500="","Missing Quantity",IF(E500&lt;=0,"Quantity Must Be Positive",IF(G500="","Missing Unit Cost","OK"))))))))))</f>
        <v/>
      </c>
    </row>
    <row r="501">
      <c r="A501" s="49" t="n"/>
      <c r="B501" s="23" t="n"/>
      <c r="C501" s="23" t="n"/>
      <c r="D501" s="23" t="n"/>
      <c r="E501" s="45" t="n"/>
      <c r="F501" s="44" t="n"/>
      <c r="G501" s="47">
        <f>IF(C501="","",IFERROR(IF(F501&lt;&gt;"",F501,VLOOKUP(C501,'Parts Inventory'!$A$6:$L$505,12,FALSE)),""))</f>
        <v/>
      </c>
      <c r="H501" s="23" t="n"/>
      <c r="I501" s="50" t="n"/>
      <c r="J501" s="23" t="n"/>
      <c r="K501" s="23" t="n"/>
      <c r="L501" s="46">
        <f>IF(OR(C501="",D501="",E501=""),"",IFERROR(IF(OR(D501="Receipt",D501="Return to Stock",D501="Adjustment Increase"),E501,-E501),""))</f>
        <v/>
      </c>
      <c r="M501" s="47">
        <f>IF(L501="","",IFERROR(L501*G501,0))</f>
        <v/>
      </c>
      <c r="N501" s="19">
        <f>IF(COUNTA(A501:F501)+COUNTA(H501:K501)=0,"",IF(A501="","Missing Date",IF(B501="","Missing Transaction ID",IF(COUNTIF($B$6:$B$505,B501)&gt;1,"Duplicate Transaction ID",IF(C501="","Missing Part ID",IF(COUNTIF('Parts Inventory'!$A$6:$A$505,C501)=0,"Unknown Part ID",IF(COUNTIF('Settings'!$I$4:$I$8,D501)=0,"Invalid Transaction Type",IF(E501="","Missing Quantity",IF(E501&lt;=0,"Quantity Must Be Positive",IF(G501="","Missing Unit Cost","OK"))))))))))</f>
        <v/>
      </c>
    </row>
    <row r="502">
      <c r="A502" s="49" t="n"/>
      <c r="B502" s="23" t="n"/>
      <c r="C502" s="23" t="n"/>
      <c r="D502" s="23" t="n"/>
      <c r="E502" s="45" t="n"/>
      <c r="F502" s="44" t="n"/>
      <c r="G502" s="47">
        <f>IF(C502="","",IFERROR(IF(F502&lt;&gt;"",F502,VLOOKUP(C502,'Parts Inventory'!$A$6:$L$505,12,FALSE)),""))</f>
        <v/>
      </c>
      <c r="H502" s="23" t="n"/>
      <c r="I502" s="50" t="n"/>
      <c r="J502" s="23" t="n"/>
      <c r="K502" s="23" t="n"/>
      <c r="L502" s="46">
        <f>IF(OR(C502="",D502="",E502=""),"",IFERROR(IF(OR(D502="Receipt",D502="Return to Stock",D502="Adjustment Increase"),E502,-E502),""))</f>
        <v/>
      </c>
      <c r="M502" s="47">
        <f>IF(L502="","",IFERROR(L502*G502,0))</f>
        <v/>
      </c>
      <c r="N502" s="19">
        <f>IF(COUNTA(A502:F502)+COUNTA(H502:K502)=0,"",IF(A502="","Missing Date",IF(B502="","Missing Transaction ID",IF(COUNTIF($B$6:$B$505,B502)&gt;1,"Duplicate Transaction ID",IF(C502="","Missing Part ID",IF(COUNTIF('Parts Inventory'!$A$6:$A$505,C502)=0,"Unknown Part ID",IF(COUNTIF('Settings'!$I$4:$I$8,D502)=0,"Invalid Transaction Type",IF(E502="","Missing Quantity",IF(E502&lt;=0,"Quantity Must Be Positive",IF(G502="","Missing Unit Cost","OK"))))))))))</f>
        <v/>
      </c>
    </row>
    <row r="503">
      <c r="A503" s="49" t="n"/>
      <c r="B503" s="23" t="n"/>
      <c r="C503" s="23" t="n"/>
      <c r="D503" s="23" t="n"/>
      <c r="E503" s="45" t="n"/>
      <c r="F503" s="44" t="n"/>
      <c r="G503" s="47">
        <f>IF(C503="","",IFERROR(IF(F503&lt;&gt;"",F503,VLOOKUP(C503,'Parts Inventory'!$A$6:$L$505,12,FALSE)),""))</f>
        <v/>
      </c>
      <c r="H503" s="23" t="n"/>
      <c r="I503" s="50" t="n"/>
      <c r="J503" s="23" t="n"/>
      <c r="K503" s="23" t="n"/>
      <c r="L503" s="46">
        <f>IF(OR(C503="",D503="",E503=""),"",IFERROR(IF(OR(D503="Receipt",D503="Return to Stock",D503="Adjustment Increase"),E503,-E503),""))</f>
        <v/>
      </c>
      <c r="M503" s="47">
        <f>IF(L503="","",IFERROR(L503*G503,0))</f>
        <v/>
      </c>
      <c r="N503" s="19">
        <f>IF(COUNTA(A503:F503)+COUNTA(H503:K503)=0,"",IF(A503="","Missing Date",IF(B503="","Missing Transaction ID",IF(COUNTIF($B$6:$B$505,B503)&gt;1,"Duplicate Transaction ID",IF(C503="","Missing Part ID",IF(COUNTIF('Parts Inventory'!$A$6:$A$505,C503)=0,"Unknown Part ID",IF(COUNTIF('Settings'!$I$4:$I$8,D503)=0,"Invalid Transaction Type",IF(E503="","Missing Quantity",IF(E503&lt;=0,"Quantity Must Be Positive",IF(G503="","Missing Unit Cost","OK"))))))))))</f>
        <v/>
      </c>
    </row>
    <row r="504">
      <c r="A504" s="49" t="n"/>
      <c r="B504" s="23" t="n"/>
      <c r="C504" s="23" t="n"/>
      <c r="D504" s="23" t="n"/>
      <c r="E504" s="45" t="n"/>
      <c r="F504" s="44" t="n"/>
      <c r="G504" s="47">
        <f>IF(C504="","",IFERROR(IF(F504&lt;&gt;"",F504,VLOOKUP(C504,'Parts Inventory'!$A$6:$L$505,12,FALSE)),""))</f>
        <v/>
      </c>
      <c r="H504" s="23" t="n"/>
      <c r="I504" s="50" t="n"/>
      <c r="J504" s="23" t="n"/>
      <c r="K504" s="23" t="n"/>
      <c r="L504" s="46">
        <f>IF(OR(C504="",D504="",E504=""),"",IFERROR(IF(OR(D504="Receipt",D504="Return to Stock",D504="Adjustment Increase"),E504,-E504),""))</f>
        <v/>
      </c>
      <c r="M504" s="47">
        <f>IF(L504="","",IFERROR(L504*G504,0))</f>
        <v/>
      </c>
      <c r="N504" s="19">
        <f>IF(COUNTA(A504:F504)+COUNTA(H504:K504)=0,"",IF(A504="","Missing Date",IF(B504="","Missing Transaction ID",IF(COUNTIF($B$6:$B$505,B504)&gt;1,"Duplicate Transaction ID",IF(C504="","Missing Part ID",IF(COUNTIF('Parts Inventory'!$A$6:$A$505,C504)=0,"Unknown Part ID",IF(COUNTIF('Settings'!$I$4:$I$8,D504)=0,"Invalid Transaction Type",IF(E504="","Missing Quantity",IF(E504&lt;=0,"Quantity Must Be Positive",IF(G504="","Missing Unit Cost","OK"))))))))))</f>
        <v/>
      </c>
    </row>
    <row r="505">
      <c r="A505" s="49" t="n"/>
      <c r="B505" s="23" t="n"/>
      <c r="C505" s="23" t="n"/>
      <c r="D505" s="23" t="n"/>
      <c r="E505" s="45" t="n"/>
      <c r="F505" s="44" t="n"/>
      <c r="G505" s="47">
        <f>IF(C505="","",IFERROR(IF(F505&lt;&gt;"",F505,VLOOKUP(C505,'Parts Inventory'!$A$6:$L$505,12,FALSE)),""))</f>
        <v/>
      </c>
      <c r="H505" s="23" t="n"/>
      <c r="I505" s="50" t="n"/>
      <c r="J505" s="23" t="n"/>
      <c r="K505" s="23" t="n"/>
      <c r="L505" s="46">
        <f>IF(OR(C505="",D505="",E505=""),"",IFERROR(IF(OR(D505="Receipt",D505="Return to Stock",D505="Adjustment Increase"),E505,-E505),""))</f>
        <v/>
      </c>
      <c r="M505" s="47">
        <f>IF(L505="","",IFERROR(L505*G505,0))</f>
        <v/>
      </c>
      <c r="N505" s="19">
        <f>IF(COUNTA(A505:F505)+COUNTA(H505:K505)=0,"",IF(A505="","Missing Date",IF(B505="","Missing Transaction ID",IF(COUNTIF($B$6:$B$505,B505)&gt;1,"Duplicate Transaction ID",IF(C505="","Missing Part ID",IF(COUNTIF('Parts Inventory'!$A$6:$A$505,C505)=0,"Unknown Part ID",IF(COUNTIF('Settings'!$I$4:$I$8,D505)=0,"Invalid Transaction Type",IF(E505="","Missing Quantity",IF(E505&lt;=0,"Quantity Must Be Positive",IF(G505="","Missing Unit Cost","OK"))))))))))</f>
        <v/>
      </c>
    </row>
  </sheetData>
  <autoFilter ref="A5:N505"/>
  <mergeCells count="1">
    <mergeCell ref="A1:N1"/>
  </mergeCells>
  <conditionalFormatting sqref="N6:N505">
    <cfRule type="expression" priority="1" dxfId="0">
      <formula>=$N6="OK"</formula>
    </cfRule>
    <cfRule type="expression" priority="2" dxfId="1">
      <formula>=AND($N6&lt;&gt;"",$N6&lt;&gt;"OK")</formula>
    </cfRule>
  </conditionalFormatting>
  <conditionalFormatting sqref="B6:B505">
    <cfRule type="expression" priority="3" dxfId="4">
      <formula>=AND(B6&lt;&gt;"",COUNTIF($B$6:$B$505,B6)&gt;1)</formula>
    </cfRule>
  </conditionalFormatting>
  <conditionalFormatting sqref="L6:L505">
    <cfRule type="expression" priority="4" dxfId="5">
      <formula>=L6&lt;0</formula>
    </cfRule>
    <cfRule type="expression" priority="5" dxfId="6">
      <formula>=L6&gt;0</formula>
    </cfRule>
  </conditionalFormatting>
  <conditionalFormatting sqref="M6:M505">
    <cfRule type="expression" priority="6" dxfId="5">
      <formula>=M6&lt;0</formula>
    </cfRule>
    <cfRule type="expression" priority="7" dxfId="6">
      <formula>=M6&gt;0</formula>
    </cfRule>
  </conditionalFormatting>
  <dataValidations count="7">
    <dataValidation sqref="A6:A505" showDropDown="0" showInputMessage="0" showErrorMessage="1" allowBlank="0" errorTitle="Invalid Transaction Date" error="Enter a date within the date limits shown on the Settings sheet." type="date" errorStyle="stop" operator="between">
      <formula1>=INDIRECT("'Settings'!$B$11")</formula1>
      <formula2>=INDIRECT("'Settings'!$B$12")</formula2>
    </dataValidation>
    <dataValidation sqref="B6:B505" showDropDown="0" showInputMessage="0" showErrorMessage="1" allowBlank="0" errorTitle="Duplicate Transaction ID" error="Enter a unique Transaction ID or leave the cell blank." type="custom" errorStyle="stop">
      <formula1>=OR(B6="",COUNTIF($B$6:$B$505,B6)=1)</formula1>
    </dataValidation>
    <dataValidation sqref="C6:C505" showDropDown="0" showInputMessage="0" showErrorMessage="1" allowBlank="0" errorTitle="Unknown Part ID" error="Choose a Part ID listed on the Parts Inventory sheet." type="list" errorStyle="stop">
      <formula1>=INDIRECT("'Parts Inventory'!$A$6:$A$505")</formula1>
    </dataValidation>
    <dataValidation sqref="D6:D505" showDropDown="0" showInputMessage="0" showErrorMessage="1" allowBlank="0" errorTitle="Invalid Transaction Type" error="Choose a transaction type from the Settings list." type="list" errorStyle="stop">
      <formula1>=INDIRECT("'Settings'!$I$4:$I$8")</formula1>
    </dataValidation>
    <dataValidation sqref="E6:E505" showDropDown="0" showInputMessage="0" showErrorMessage="1" allowBlank="0" errorTitle="Invalid Quantity" error="Enter a quantity greater than zero." type="decimal" errorStyle="stop" operator="greaterThan">
      <formula1>0</formula1>
    </dataValidation>
    <dataValidation sqref="F6:F505" showDropDown="0" showInputMessage="0" showErrorMessage="1" allowBlank="0" errorTitle="Invalid Unit Cost" error="Enter a U.S. dollar amount greater than or equal to zero, or leave it blank." type="decimal" errorStyle="stop" operator="greaterThanOrEqual">
      <formula1>0</formula1>
    </dataValidation>
    <dataValidation sqref="I6:I505" showDropDown="0" showInputMessage="0" showErrorMessage="1" allowBlank="0" errorTitle="Invalid Odometer" error="Enter whole miles within the odometer limit in Settings." type="whole" errorStyle="stop" operator="between">
      <formula1>0</formula1>
      <formula2>=INDIRECT("'Settings'!$B$10")</formula2>
    </dataValidation>
  </dataValidations>
  <pageMargins left="0.75" right="0.75" top="1" bottom="1" header="0.5" footer="0.5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A8C82"/>
    <outlinePr summaryBelow="1" summaryRight="1"/>
    <pageSetUpPr/>
  </sheetPr>
  <dimension ref="A1:I15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28" customWidth="1" min="2" max="2"/>
    <col width="19" customWidth="1" min="3" max="3"/>
    <col width="52" customWidth="1" min="4" max="4"/>
    <col width="3" customWidth="1" min="5" max="5"/>
    <col width="18" customWidth="1" min="6" max="6"/>
    <col width="18" customWidth="1" min="7" max="7"/>
    <col width="20" customWidth="1" min="8" max="8"/>
    <col width="24" customWidth="1" min="9" max="9"/>
  </cols>
  <sheetData>
    <row r="1" ht="30" customHeight="1">
      <c r="A1" s="1" t="inlineStr">
        <is>
          <t>Settings and Validation Lists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3" ht="34" customHeight="1">
      <c r="A3" s="13" t="inlineStr">
        <is>
          <t>Setting</t>
        </is>
      </c>
      <c r="B3" s="13" t="inlineStr">
        <is>
          <t>Value</t>
        </is>
      </c>
      <c r="C3" s="13" t="inlineStr">
        <is>
          <t>Units / Format</t>
        </is>
      </c>
      <c r="D3" s="13" t="inlineStr">
        <is>
          <t>Description</t>
        </is>
      </c>
      <c r="E3" s="13" t="n"/>
      <c r="F3" s="13" t="inlineStr">
        <is>
          <t>Status</t>
        </is>
      </c>
      <c r="G3" s="13" t="inlineStr">
        <is>
          <t>Category</t>
        </is>
      </c>
      <c r="H3" s="13" t="inlineStr">
        <is>
          <t>Unit of Measure</t>
        </is>
      </c>
      <c r="I3" s="13" t="inlineStr">
        <is>
          <t>Transaction Type</t>
        </is>
      </c>
    </row>
    <row r="4">
      <c r="A4" s="14" t="inlineStr">
        <is>
          <t>Currency</t>
        </is>
      </c>
      <c r="B4" s="23" t="inlineStr">
        <is>
          <t>USD</t>
        </is>
      </c>
      <c r="C4" s="14" t="inlineStr">
        <is>
          <t>U.S. dollars</t>
        </is>
      </c>
      <c r="D4" s="14" t="inlineStr">
        <is>
          <t>Currency used for costs and inventory values</t>
        </is>
      </c>
      <c r="F4" s="23" t="inlineStr">
        <is>
          <t>Active</t>
        </is>
      </c>
      <c r="G4" s="23" t="inlineStr">
        <is>
          <t>Filters</t>
        </is>
      </c>
      <c r="H4" s="23" t="inlineStr">
        <is>
          <t>Each</t>
        </is>
      </c>
      <c r="I4" s="23" t="inlineStr">
        <is>
          <t>Receipt</t>
        </is>
      </c>
    </row>
    <row r="5">
      <c r="A5" s="14" t="inlineStr">
        <is>
          <t>Reorder Cost Buffer</t>
        </is>
      </c>
      <c r="B5" s="51" t="n">
        <v>0.05</v>
      </c>
      <c r="C5" s="14" t="inlineStr">
        <is>
          <t>Percent</t>
        </is>
      </c>
      <c r="D5" s="14" t="inlineStr">
        <is>
          <t>Additional amount added to suggested reorder spend for budgeting</t>
        </is>
      </c>
      <c r="F5" s="23" t="inlineStr">
        <is>
          <t>Inactive</t>
        </is>
      </c>
      <c r="G5" s="23" t="inlineStr">
        <is>
          <t>Brakes</t>
        </is>
      </c>
      <c r="H5" s="23" t="inlineStr">
        <is>
          <t>Set</t>
        </is>
      </c>
      <c r="I5" s="23" t="inlineStr">
        <is>
          <t>Issue</t>
        </is>
      </c>
    </row>
    <row r="6">
      <c r="A6" s="14" t="inlineStr">
        <is>
          <t>Low Stock Rule</t>
        </is>
      </c>
      <c r="B6" s="23" t="inlineStr">
        <is>
          <t>Qty On Hand &lt;= Reorder Point</t>
        </is>
      </c>
      <c r="C6" s="14" t="inlineStr">
        <is>
          <t>Text</t>
        </is>
      </c>
      <c r="D6" s="14" t="inlineStr">
        <is>
          <t>Rule used to mark a part for reorder</t>
        </is>
      </c>
      <c r="G6" s="23" t="inlineStr">
        <is>
          <t>Engine</t>
        </is>
      </c>
      <c r="H6" s="23" t="inlineStr">
        <is>
          <t>Pair</t>
        </is>
      </c>
      <c r="I6" s="23" t="inlineStr">
        <is>
          <t>Return to Stock</t>
        </is>
      </c>
    </row>
    <row r="7">
      <c r="A7" s="14" t="inlineStr">
        <is>
          <t>Inventory Valuation</t>
        </is>
      </c>
      <c r="B7" s="23" t="inlineStr">
        <is>
          <t>Current Unit Cost × Qty On Hand</t>
        </is>
      </c>
      <c r="C7" s="14" t="inlineStr">
        <is>
          <t>Text</t>
        </is>
      </c>
      <c r="D7" s="14" t="inlineStr">
        <is>
          <t>This workbook does not calculate weighted-average or FIFO cost</t>
        </is>
      </c>
      <c r="G7" s="23" t="inlineStr">
        <is>
          <t>Electrical</t>
        </is>
      </c>
      <c r="H7" s="23" t="inlineStr">
        <is>
          <t>Gallon</t>
        </is>
      </c>
      <c r="I7" s="23" t="inlineStr">
        <is>
          <t>Adjustment Increase</t>
        </is>
      </c>
    </row>
    <row r="8">
      <c r="A8" s="14" t="inlineStr">
        <is>
          <t>Prepared Data Rows</t>
        </is>
      </c>
      <c r="B8" s="24" t="n">
        <v>500</v>
      </c>
      <c r="C8" s="14" t="inlineStr">
        <is>
          <t>Rows per data sheet</t>
        </is>
      </c>
      <c r="D8" s="14" t="inlineStr">
        <is>
          <t>Number of preformatted records available</t>
        </is>
      </c>
      <c r="G8" s="23" t="inlineStr">
        <is>
          <t>Fluids</t>
        </is>
      </c>
      <c r="H8" s="23" t="inlineStr">
        <is>
          <t>Quart</t>
        </is>
      </c>
      <c r="I8" s="23" t="inlineStr">
        <is>
          <t>Adjustment Decrease</t>
        </is>
      </c>
    </row>
    <row r="9">
      <c r="A9" s="14" t="inlineStr">
        <is>
          <t>Maximum Lead Time</t>
        </is>
      </c>
      <c r="B9" s="24" t="n">
        <v>365</v>
      </c>
      <c r="C9" s="14" t="inlineStr">
        <is>
          <t>Calendar days</t>
        </is>
      </c>
      <c r="D9" s="14" t="inlineStr">
        <is>
          <t>Upper limit used by lead-time validation</t>
        </is>
      </c>
      <c r="G9" s="23" t="inlineStr">
        <is>
          <t>Tires</t>
        </is>
      </c>
      <c r="H9" s="23" t="inlineStr">
        <is>
          <t>Case</t>
        </is>
      </c>
    </row>
    <row r="10">
      <c r="A10" s="14" t="inlineStr">
        <is>
          <t>Maximum Odometer</t>
        </is>
      </c>
      <c r="B10" s="50" t="n">
        <v>2000000</v>
      </c>
      <c r="C10" s="14" t="inlineStr">
        <is>
          <t>Miles</t>
        </is>
      </c>
      <c r="D10" s="14" t="inlineStr">
        <is>
          <t>Upper limit used by odometer validation</t>
        </is>
      </c>
      <c r="G10" s="23" t="inlineStr">
        <is>
          <t>Suspension</t>
        </is>
      </c>
    </row>
    <row r="11">
      <c r="A11" s="14" t="inlineStr">
        <is>
          <t>Earliest Transaction Date</t>
        </is>
      </c>
      <c r="B11" s="49" t="n">
        <v>43831</v>
      </c>
      <c r="C11" s="14" t="inlineStr">
        <is>
          <t>Date</t>
        </is>
      </c>
      <c r="D11" s="14" t="inlineStr">
        <is>
          <t>Earliest date accepted by transaction validation</t>
        </is>
      </c>
      <c r="G11" s="23" t="inlineStr">
        <is>
          <t>Safety</t>
        </is>
      </c>
    </row>
    <row r="12">
      <c r="A12" s="14" t="inlineStr">
        <is>
          <t>Latest Transaction Date</t>
        </is>
      </c>
      <c r="B12" s="49" t="n">
        <v>73415</v>
      </c>
      <c r="C12" s="14" t="inlineStr">
        <is>
          <t>Date</t>
        </is>
      </c>
      <c r="D12" s="14" t="inlineStr">
        <is>
          <t>Latest date accepted by transaction validation</t>
        </is>
      </c>
      <c r="G12" s="23" t="inlineStr">
        <is>
          <t>HVAC</t>
        </is>
      </c>
    </row>
    <row r="13">
      <c r="G13" s="23" t="inlineStr">
        <is>
          <t>Body</t>
        </is>
      </c>
    </row>
    <row r="15" ht="30" customHeight="1">
      <c r="A15" s="34" t="inlineStr">
        <is>
          <t>Note: Changing validation lists may affect existing records. Review current entries after editing a list or assumption.</t>
        </is>
      </c>
      <c r="B15" s="35" t="n"/>
      <c r="C15" s="35" t="n"/>
      <c r="D15" s="35" t="n"/>
      <c r="E15" s="35" t="n"/>
      <c r="F15" s="35" t="n"/>
      <c r="G15" s="35" t="n"/>
      <c r="H15" s="35" t="n"/>
      <c r="I15" s="35" t="n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2026-09-08T14:54:52Z</dcterms:created>
  <dcterms:modified xmlns:dcterms="http://purl.org/dc/terms/" xmlns:xsi="http://www.w3.org/2001/XMLSchema-instance" xsi:type="dcterms:W3CDTF">2026-09-08T14:54:55+00:00Z</dcterms:modified>
</cp:coreProperties>
</file>