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rip Log" sheetId="2" state="visible" r:id="rId2"/>
    <sheet xmlns:r="http://schemas.openxmlformats.org/officeDocument/2006/relationships" name="Lane Analysis" sheetId="3" state="visible" r:id="rId3"/>
    <sheet xmlns:r="http://schemas.openxmlformats.org/officeDocument/2006/relationships" name="Setting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/d/yyyy"/>
    <numFmt numFmtId="165" formatCode="0.0%"/>
    <numFmt numFmtId="166" formatCode="$#,##0.00"/>
    <numFmt numFmtId="167" formatCode="#,##0.0"/>
    <numFmt numFmtId="168" formatCode="$0.00"/>
    <numFmt numFmtId="169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5747A"/>
      <sz val="10"/>
    </font>
    <font>
      <name val="Calibri"/>
      <b val="1"/>
      <color rgb="00123B52"/>
      <sz val="10"/>
    </font>
    <font>
      <name val="Calibri"/>
      <b val="1"/>
      <color rgb="00123B52"/>
      <sz val="17"/>
    </font>
    <font>
      <name val="Calibri"/>
      <b val="1"/>
      <color rgb="00FFFFFF"/>
      <sz val="10"/>
    </font>
    <font>
      <name val="Calibri"/>
      <i val="1"/>
      <color rgb="0065747A"/>
      <sz val="9"/>
    </font>
    <font>
      <name val="Calibri"/>
      <color rgb="00123B52"/>
      <sz val="10"/>
    </font>
  </fonts>
  <fills count="8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E0F3EF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2A8C82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9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" fontId="4" fillId="4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right" vertical="center"/>
    </xf>
    <xf numFmtId="3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right" vertical="center"/>
    </xf>
    <xf numFmtId="0" fontId="3" fillId="0" borderId="1" pivotButton="0" quotePrefix="0" xfId="0"/>
    <xf numFmtId="0" fontId="0" fillId="4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3" fillId="3" borderId="1" pivotButton="0" quotePrefix="0" xfId="0"/>
    <xf numFmtId="0" fontId="3" fillId="4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/>
    </xf>
    <xf numFmtId="164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/>
    </xf>
    <xf numFmtId="3" fontId="7" fillId="3" borderId="1" applyAlignment="1" pivotButton="0" quotePrefix="0" xfId="0">
      <alignment horizontal="center" vertical="center"/>
    </xf>
    <xf numFmtId="3" fontId="7" fillId="4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center" vertical="center"/>
    </xf>
    <xf numFmtId="167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164" fontId="7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3" fontId="7" fillId="0" borderId="0" applyAlignment="1" pivotButton="0" quotePrefix="0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166" fontId="7" fillId="0" borderId="0" applyAlignment="1" pivotButton="0" quotePrefix="0" xfId="0">
      <alignment horizontal="center" vertical="center"/>
    </xf>
    <xf numFmtId="167" fontId="7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67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1" fontId="5" fillId="2" borderId="1" applyAlignment="1" pivotButton="0" quotePrefix="0" xfId="0">
      <alignment horizontal="center" vertical="center"/>
    </xf>
    <xf numFmtId="3" fontId="5" fillId="2" borderId="1" applyAlignment="1" pivotButton="0" quotePrefix="0" xfId="0">
      <alignment horizontal="center" vertical="center"/>
    </xf>
    <xf numFmtId="165" fontId="5" fillId="2" borderId="1" applyAlignment="1" pivotButton="0" quotePrefix="0" xfId="0">
      <alignment horizontal="center" vertical="center"/>
    </xf>
    <xf numFmtId="167" fontId="5" fillId="2" borderId="1" applyAlignment="1" pivotButton="0" quotePrefix="0" xfId="0">
      <alignment horizontal="center" vertical="center"/>
    </xf>
    <xf numFmtId="166" fontId="5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168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9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168" fontId="0" fillId="4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right" vertical="center"/>
    </xf>
    <xf numFmtId="164" fontId="7" fillId="3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center" vertical="center"/>
    </xf>
    <xf numFmtId="166" fontId="7" fillId="4" borderId="1" applyAlignment="1" pivotButton="0" quotePrefix="0" xfId="0">
      <alignment horizontal="center" vertical="center"/>
    </xf>
    <xf numFmtId="167" fontId="7" fillId="4" borderId="1" applyAlignment="1" pivotButton="0" quotePrefix="0" xfId="0">
      <alignment horizontal="center" vertical="center"/>
    </xf>
    <xf numFmtId="164" fontId="7" fillId="0" borderId="0" applyAlignment="1" pivotButton="0" quotePrefix="0" xfId="0">
      <alignment horizontal="center" vertical="center"/>
    </xf>
    <xf numFmtId="165" fontId="7" fillId="0" borderId="0" applyAlignment="1" pivotButton="0" quotePrefix="0" xfId="0">
      <alignment horizontal="center" vertical="center"/>
    </xf>
    <xf numFmtId="166" fontId="7" fillId="0" borderId="0" applyAlignment="1" pivotButton="0" quotePrefix="0" xfId="0">
      <alignment horizontal="center" vertical="center"/>
    </xf>
    <xf numFmtId="167" fontId="7" fillId="0" borderId="0" applyAlignment="1" pivotButton="0" quotePrefix="0" xfId="0">
      <alignment horizontal="center" vertical="center"/>
    </xf>
    <xf numFmtId="167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165" fontId="5" fillId="2" borderId="1" applyAlignment="1" pivotButton="0" quotePrefix="0" xfId="0">
      <alignment horizontal="center" vertical="center"/>
    </xf>
    <xf numFmtId="167" fontId="5" fillId="2" borderId="1" applyAlignment="1" pivotButton="0" quotePrefix="0" xfId="0">
      <alignment horizontal="center" vertical="center"/>
    </xf>
    <xf numFmtId="166" fontId="5" fillId="2" borderId="1" applyAlignment="1" pivotButton="0" quotePrefix="0" xfId="0">
      <alignment horizontal="center" vertical="center"/>
    </xf>
    <xf numFmtId="168" fontId="0" fillId="3" borderId="1" applyAlignment="1" pivotButton="0" quotePrefix="0" xfId="0">
      <alignment horizontal="center" vertical="center"/>
    </xf>
    <xf numFmtId="169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168" fontId="0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Calibri"/>
        <b val="1"/>
        <color rgb="00C62828"/>
        <sz val="10"/>
      </font>
      <fill>
        <patternFill patternType="solid">
          <fgColor rgb="00FDE8E7"/>
        </patternFill>
      </fill>
    </dxf>
    <dxf>
      <font>
        <name val="Calibri"/>
        <b val="1"/>
        <color rgb="00237A57"/>
        <sz val="10"/>
      </font>
      <fill>
        <patternFill patternType="solid">
          <fgColor rgb="00DFF3E8"/>
        </patternFill>
      </fill>
    </dxf>
    <dxf>
      <font>
        <name val="Calibri"/>
        <b val="1"/>
        <color rgb="00B45309"/>
        <sz val="10"/>
      </font>
      <fill>
        <patternFill patternType="solid">
          <fgColor rgb="00FFF1E6"/>
        </patternFill>
      </fill>
    </dxf>
    <dxf>
      <fill>
        <patternFill patternType="solid">
          <fgColor rgb="00F1F7F5"/>
        </patternFill>
      </fill>
    </dxf>
    <dxf>
      <fill>
        <patternFill patternType="solid">
          <fgColor rgb="00E0F3EF"/>
        </patternFill>
      </fill>
    </dxf>
    <dxf>
      <font>
        <name val="Calibri"/>
        <b val="1"/>
        <color rgb="0065747A"/>
        <sz val="10"/>
      </font>
      <fill>
        <patternFill patternType="solid">
          <fgColor rgb="00E7EC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Empty Miles by Reason — Selected Period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'Dashboard'!C19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'Dashboard'!$A$20:$A$28</f>
            </numRef>
          </cat>
          <val>
            <numRef>
              <f>'Dashboard'!$C$20:$C$28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Empty Miles</a:t>
                </a:r>
              </a:p>
            </rich>
          </tx>
        </title>
        <numFmt formatCode="#,##0&quot; mi&quot;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Empty Reason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Empty Miles by Lane — Selected Period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'Lane Analysis'!D4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'Lane Analysis'!$A$5:$A$9</f>
            </numRef>
          </cat>
          <val>
            <numRef>
              <f>'Lane Analysis'!$D$5:$D$9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Empty Miles</a:t>
                </a:r>
              </a:p>
            </rich>
          </tx>
        </title>
        <numFmt formatCode="#,##0&quot; mi&quot;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18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54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rips" displayName="tblTrips" ref="A5:U1005" headerRowCount="1">
  <autoFilter ref="A5:U1005"/>
  <tableColumns count="21">
    <tableColumn id="1" name="Trip ID"/>
    <tableColumn id="2" name="Trip Date"/>
    <tableColumn id="3" name="Vehicle ID"/>
    <tableColumn id="4" name="Driver"/>
    <tableColumn id="5" name="Origin City"/>
    <tableColumn id="6" name="Origin State"/>
    <tableColumn id="7" name="Destination City"/>
    <tableColumn id="8" name="Destination State"/>
    <tableColumn id="9" name="Lane"/>
    <tableColumn id="10" name="Loaded Miles"/>
    <tableColumn id="11" name="Empty Miles"/>
    <tableColumn id="12" name="Total Miles"/>
    <tableColumn id="13" name="Empty Mile %"/>
    <tableColumn id="14" name="Empty Reason"/>
    <tableColumn id="15" name="Reduction Eligible?"/>
    <tableColumn id="16" name="Backhaul Secured?"/>
    <tableColumn id="17" name="Estimated Empty Cost"/>
    <tableColumn id="18" name="Target Reducible Miles"/>
    <tableColumn id="19" name="Estimated Savings"/>
    <tableColumn id="20" name="Review Flag"/>
    <tableColumn id="21" name="Not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20" customWidth="1" min="3" max="3"/>
    <col width="15" customWidth="1" min="4" max="4"/>
    <col width="22" customWidth="1" min="5" max="5"/>
    <col width="15" customWidth="1" min="6" max="6"/>
    <col width="22" customWidth="1" min="7" max="7"/>
    <col width="15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Empty Miles Reduction Dashboard</t>
        </is>
      </c>
    </row>
    <row r="2" ht="20" customHeight="1">
      <c r="A2" s="3" t="inlineStr">
        <is>
          <t>Manual trip analysis for reducing non-revenue miles and variable operating cost</t>
        </is>
      </c>
    </row>
    <row r="3"/>
    <row r="4">
      <c r="A4" s="4" t="inlineStr">
        <is>
          <t>Reporting Start Date</t>
        </is>
      </c>
      <c r="B4" s="68" t="n">
        <v>46143</v>
      </c>
      <c r="D4" s="4" t="inlineStr">
        <is>
          <t>Reporting End Date</t>
        </is>
      </c>
      <c r="E4" s="68" t="n">
        <v>46203</v>
      </c>
      <c r="G4" s="4" t="inlineStr">
        <is>
          <t>High Empty-Mile Threshold</t>
        </is>
      </c>
      <c r="H4" s="69">
        <f>'Settings'!$B$9</f>
        <v/>
      </c>
    </row>
    <row r="5"/>
    <row r="6">
      <c r="A6" s="7" t="inlineStr">
        <is>
          <t>Total Trips</t>
        </is>
      </c>
      <c r="B6" s="8" t="n"/>
      <c r="C6" s="7" t="inlineStr">
        <is>
          <t>Total Miles</t>
        </is>
      </c>
      <c r="D6" s="8" t="n"/>
      <c r="E6" s="7" t="inlineStr">
        <is>
          <t>Empty Miles</t>
        </is>
      </c>
      <c r="F6" s="8" t="n"/>
      <c r="G6" s="7" t="inlineStr">
        <is>
          <t>Empty Mile %</t>
        </is>
      </c>
      <c r="H6" s="8" t="n"/>
    </row>
    <row r="7">
      <c r="A7" s="8" t="n"/>
      <c r="B7" s="9">
        <f>COUNTIFS(tblTrips[Trip Date],"&gt;="&amp;$B$4,tblTrips[Trip Date],"&lt;="&amp;$E$4,tblTrips[Trip ID],"&lt;&gt;")</f>
        <v/>
      </c>
      <c r="C7" s="8" t="n"/>
      <c r="D7" s="10">
        <f>SUMIFS(tblTrips[Total Miles],tblTrips[Trip Date],"&gt;="&amp;$B$4,tblTrips[Trip Date],"&lt;="&amp;$E$4)</f>
        <v/>
      </c>
      <c r="E7" s="8" t="n"/>
      <c r="F7" s="10">
        <f>SUMIFS(tblTrips[Empty Miles],tblTrips[Trip Date],"&gt;="&amp;$B$4,tblTrips[Trip Date],"&lt;="&amp;$E$4)</f>
        <v/>
      </c>
      <c r="G7" s="8" t="n"/>
      <c r="H7" s="70">
        <f>IFERROR(F7/D7,0)</f>
        <v/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</row>
    <row r="9"/>
    <row r="10">
      <c r="A10" s="7" t="inlineStr">
        <is>
          <t>Estimated Empty Cost</t>
        </is>
      </c>
      <c r="B10" s="8" t="n"/>
      <c r="C10" s="7" t="inlineStr">
        <is>
          <t>Reduction-Eligible Empty Miles</t>
        </is>
      </c>
      <c r="D10" s="8" t="n"/>
      <c r="E10" s="7" t="inlineStr">
        <is>
          <t>Target Reducible Miles</t>
        </is>
      </c>
      <c r="F10" s="8" t="n"/>
      <c r="G10" s="7" t="inlineStr">
        <is>
          <t>Estimated Savings Opportunity</t>
        </is>
      </c>
      <c r="H10" s="8" t="n"/>
    </row>
    <row r="11">
      <c r="A11" s="8" t="n"/>
      <c r="B11" s="71">
        <f>SUMIFS(tblTrips[Estimated Empty Cost],tblTrips[Trip Date],"&gt;="&amp;$B$4,tblTrips[Trip Date],"&lt;="&amp;$E$4)</f>
        <v/>
      </c>
      <c r="C11" s="8" t="n"/>
      <c r="D11" s="10">
        <f>SUMIFS(tblTrips[Empty Miles],tblTrips[Reduction Eligible?],"Yes",tblTrips[Trip Date],"&gt;="&amp;$B$4,tblTrips[Trip Date],"&lt;="&amp;$E$4)</f>
        <v/>
      </c>
      <c r="E11" s="8" t="n"/>
      <c r="F11" s="72">
        <f>SUMIFS(tblTrips[Target Reducible Miles],tblTrips[Trip Date],"&gt;="&amp;$B$4,tblTrips[Trip Date],"&lt;="&amp;$E$4)</f>
        <v/>
      </c>
      <c r="G11" s="8" t="n"/>
      <c r="H11" s="71">
        <f>SUMIFS(tblTrips[Estimated Savings],tblTrips[Trip Date],"&gt;="&amp;$B$4,tblTrips[Trip Date],"&lt;="&amp;$E$4)</f>
        <v/>
      </c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</row>
    <row r="13"/>
    <row r="14">
      <c r="A14" s="7" t="inlineStr">
        <is>
          <t>Backhaul Secured Rate</t>
        </is>
      </c>
      <c r="B14" s="8" t="n"/>
      <c r="C14" s="7" t="inlineStr">
        <is>
          <t>High Empty % Trips</t>
        </is>
      </c>
      <c r="D14" s="8" t="n"/>
      <c r="E14" s="7" t="inlineStr">
        <is>
          <t>Loaded Miles</t>
        </is>
      </c>
      <c r="F14" s="8" t="n"/>
      <c r="G14" s="7" t="inlineStr">
        <is>
          <t>Average Empty Miles per Trip</t>
        </is>
      </c>
      <c r="H14" s="8" t="n"/>
    </row>
    <row r="15">
      <c r="A15" s="8" t="n"/>
      <c r="B15" s="70">
        <f>IFERROR(COUNTIFS(tblTrips[Backhaul Secured?],"Yes",tblTrips[Trip Date],"&gt;="&amp;$B$4,tblTrips[Trip Date],"&lt;="&amp;$E$4)/B7,0)</f>
        <v/>
      </c>
      <c r="C15" s="8" t="n"/>
      <c r="D15" s="9">
        <f>COUNTIFS(tblTrips[Review Flag],"High Empty %",tblTrips[Trip Date],"&gt;="&amp;$B$4,tblTrips[Trip Date],"&lt;="&amp;$E$4)</f>
        <v/>
      </c>
      <c r="E15" s="8" t="n"/>
      <c r="F15" s="10">
        <f>SUMIFS(tblTrips[Loaded Miles],tblTrips[Trip Date],"&gt;="&amp;$B$4,tblTrips[Trip Date],"&lt;="&amp;$E$4)</f>
        <v/>
      </c>
      <c r="G15" s="8" t="n"/>
      <c r="H15" s="72">
        <f>IFERROR(F7/B7,0)</f>
        <v/>
      </c>
    </row>
    <row r="16">
      <c r="A16" s="8" t="n"/>
      <c r="B16" s="8" t="n"/>
      <c r="C16" s="8" t="n"/>
      <c r="D16" s="8" t="n"/>
      <c r="E16" s="8" t="n"/>
      <c r="F16" s="8">
        <f>""</f>
        <v/>
      </c>
      <c r="G16" s="8" t="n"/>
      <c r="H16" s="8">
        <f>""</f>
        <v/>
      </c>
    </row>
    <row r="17">
      <c r="F17">
        <f>""</f>
        <v/>
      </c>
      <c r="H17">
        <f>""</f>
        <v/>
      </c>
    </row>
    <row r="18">
      <c r="F18">
        <f>""</f>
        <v/>
      </c>
      <c r="H18">
        <f>""</f>
        <v/>
      </c>
    </row>
    <row r="19">
      <c r="A19" s="14" t="inlineStr">
        <is>
          <t>Empty Reason</t>
        </is>
      </c>
      <c r="B19" s="14" t="inlineStr">
        <is>
          <t>Trip Count</t>
        </is>
      </c>
      <c r="C19" s="14" t="inlineStr">
        <is>
          <t>Empty Miles</t>
        </is>
      </c>
      <c r="D19" s="14" t="inlineStr">
        <is>
          <t>Share of Empty Miles</t>
        </is>
      </c>
      <c r="E19" s="14" t="inlineStr">
        <is>
          <t>Estimated Savings</t>
        </is>
      </c>
      <c r="F19">
        <f>""</f>
        <v/>
      </c>
      <c r="H19">
        <f>""</f>
        <v/>
      </c>
    </row>
    <row r="20">
      <c r="A20" s="15" t="inlineStr">
        <is>
          <t>No Backhaul</t>
        </is>
      </c>
      <c r="B20" s="16">
        <f>COUNTIFS(tblTrips[Empty Reason],$A20,tblTrips[Trip Date],"&gt;="&amp;$B$4,tblTrips[Trip Date],"&lt;="&amp;$E$4)</f>
        <v/>
      </c>
      <c r="C20" s="17">
        <f>SUMIFS(tblTrips[Empty Miles],tblTrips[Empty Reason],$A20,tblTrips[Trip Date],"&gt;="&amp;$B$4,tblTrips[Trip Date],"&lt;="&amp;$E$4)</f>
        <v/>
      </c>
      <c r="D20" s="73">
        <f>IFERROR(C20/$F$7,0)</f>
        <v/>
      </c>
      <c r="E20" s="74">
        <f>SUMIFS(tblTrips[Estimated Savings],tblTrips[Empty Reason],$A20,tblTrips[Trip Date],"&gt;="&amp;$B$4,tblTrips[Trip Date],"&lt;="&amp;$E$4)</f>
        <v/>
      </c>
      <c r="F20">
        <f>""</f>
        <v/>
      </c>
      <c r="H20">
        <f>""</f>
        <v/>
      </c>
    </row>
    <row r="21">
      <c r="A21" s="15" t="inlineStr">
        <is>
          <t>Dispatch Planning</t>
        </is>
      </c>
      <c r="B21" s="16">
        <f>COUNTIFS(tblTrips[Empty Reason],$A21,tblTrips[Trip Date],"&gt;="&amp;$B$4,tblTrips[Trip Date],"&lt;="&amp;$E$4)</f>
        <v/>
      </c>
      <c r="C21" s="17">
        <f>SUMIFS(tblTrips[Empty Miles],tblTrips[Empty Reason],$A21,tblTrips[Trip Date],"&gt;="&amp;$B$4,tblTrips[Trip Date],"&lt;="&amp;$E$4)</f>
        <v/>
      </c>
      <c r="D21" s="73">
        <f>IFERROR(C21/$F$7,0)</f>
        <v/>
      </c>
      <c r="E21" s="74">
        <f>SUMIFS(tblTrips[Estimated Savings],tblTrips[Empty Reason],$A21,tblTrips[Trip Date],"&gt;="&amp;$B$4,tblTrips[Trip Date],"&lt;="&amp;$E$4)</f>
        <v/>
      </c>
      <c r="F21">
        <f>""</f>
        <v/>
      </c>
      <c r="H21">
        <f>""</f>
        <v/>
      </c>
    </row>
    <row r="22">
      <c r="A22" s="15" t="inlineStr">
        <is>
          <t>Repositioning</t>
        </is>
      </c>
      <c r="B22" s="16">
        <f>COUNTIFS(tblTrips[Empty Reason],$A22,tblTrips[Trip Date],"&gt;="&amp;$B$4,tblTrips[Trip Date],"&lt;="&amp;$E$4)</f>
        <v/>
      </c>
      <c r="C22" s="17">
        <f>SUMIFS(tblTrips[Empty Miles],tblTrips[Empty Reason],$A22,tblTrips[Trip Date],"&gt;="&amp;$B$4,tblTrips[Trip Date],"&lt;="&amp;$E$4)</f>
        <v/>
      </c>
      <c r="D22" s="73">
        <f>IFERROR(C22/$F$7,0)</f>
        <v/>
      </c>
      <c r="E22" s="74">
        <f>SUMIFS(tblTrips[Estimated Savings],tblTrips[Empty Reason],$A22,tblTrips[Trip Date],"&gt;="&amp;$B$4,tblTrips[Trip Date],"&lt;="&amp;$E$4)</f>
        <v/>
      </c>
      <c r="F22">
        <f>""</f>
        <v/>
      </c>
      <c r="H22">
        <f>""</f>
        <v/>
      </c>
    </row>
    <row r="23">
      <c r="A23" s="15" t="inlineStr">
        <is>
          <t>Seasonal Imbalance</t>
        </is>
      </c>
      <c r="B23" s="16">
        <f>COUNTIFS(tblTrips[Empty Reason],$A23,tblTrips[Trip Date],"&gt;="&amp;$B$4,tblTrips[Trip Date],"&lt;="&amp;$E$4)</f>
        <v/>
      </c>
      <c r="C23" s="17">
        <f>SUMIFS(tblTrips[Empty Miles],tblTrips[Empty Reason],$A23,tblTrips[Trip Date],"&gt;="&amp;$B$4,tblTrips[Trip Date],"&lt;="&amp;$E$4)</f>
        <v/>
      </c>
      <c r="D23" s="73">
        <f>IFERROR(C23/$F$7,0)</f>
        <v/>
      </c>
      <c r="E23" s="74">
        <f>SUMIFS(tblTrips[Estimated Savings],tblTrips[Empty Reason],$A23,tblTrips[Trip Date],"&gt;="&amp;$B$4,tblTrips[Trip Date],"&lt;="&amp;$E$4)</f>
        <v/>
      </c>
      <c r="F23">
        <f>""</f>
        <v/>
      </c>
      <c r="H23">
        <f>""</f>
        <v/>
      </c>
    </row>
    <row r="24">
      <c r="A24" s="15" t="inlineStr">
        <is>
          <t>Customer Requirement</t>
        </is>
      </c>
      <c r="B24" s="16">
        <f>COUNTIFS(tblTrips[Empty Reason],$A24,tblTrips[Trip Date],"&gt;="&amp;$B$4,tblTrips[Trip Date],"&lt;="&amp;$E$4)</f>
        <v/>
      </c>
      <c r="C24" s="17">
        <f>SUMIFS(tblTrips[Empty Miles],tblTrips[Empty Reason],$A24,tblTrips[Trip Date],"&gt;="&amp;$B$4,tblTrips[Trip Date],"&lt;="&amp;$E$4)</f>
        <v/>
      </c>
      <c r="D24" s="73">
        <f>IFERROR(C24/$F$7,0)</f>
        <v/>
      </c>
      <c r="E24" s="74">
        <f>SUMIFS(tblTrips[Estimated Savings],tblTrips[Empty Reason],$A24,tblTrips[Trip Date],"&gt;="&amp;$B$4,tblTrips[Trip Date],"&lt;="&amp;$E$4)</f>
        <v/>
      </c>
      <c r="F24">
        <f>""</f>
        <v/>
      </c>
      <c r="H24">
        <f>""</f>
        <v/>
      </c>
    </row>
    <row r="25">
      <c r="A25" s="15" t="inlineStr">
        <is>
          <t>Maintenance / Shop</t>
        </is>
      </c>
      <c r="B25" s="16">
        <f>COUNTIFS(tblTrips[Empty Reason],$A25,tblTrips[Trip Date],"&gt;="&amp;$B$4,tblTrips[Trip Date],"&lt;="&amp;$E$4)</f>
        <v/>
      </c>
      <c r="C25" s="17">
        <f>SUMIFS(tblTrips[Empty Miles],tblTrips[Empty Reason],$A25,tblTrips[Trip Date],"&gt;="&amp;$B$4,tblTrips[Trip Date],"&lt;="&amp;$E$4)</f>
        <v/>
      </c>
      <c r="D25" s="73">
        <f>IFERROR(C25/$F$7,0)</f>
        <v/>
      </c>
      <c r="E25" s="74">
        <f>SUMIFS(tblTrips[Estimated Savings],tblTrips[Empty Reason],$A25,tblTrips[Trip Date],"&gt;="&amp;$B$4,tblTrips[Trip Date],"&lt;="&amp;$E$4)</f>
        <v/>
      </c>
      <c r="F25">
        <f>""</f>
        <v/>
      </c>
      <c r="H25">
        <f>""</f>
        <v/>
      </c>
    </row>
    <row r="26">
      <c r="A26" s="15" t="inlineStr">
        <is>
          <t>Driver Home Time</t>
        </is>
      </c>
      <c r="B26" s="16">
        <f>COUNTIFS(tblTrips[Empty Reason],$A26,tblTrips[Trip Date],"&gt;="&amp;$B$4,tblTrips[Trip Date],"&lt;="&amp;$E$4)</f>
        <v/>
      </c>
      <c r="C26" s="17">
        <f>SUMIFS(tblTrips[Empty Miles],tblTrips[Empty Reason],$A26,tblTrips[Trip Date],"&gt;="&amp;$B$4,tblTrips[Trip Date],"&lt;="&amp;$E$4)</f>
        <v/>
      </c>
      <c r="D26" s="73">
        <f>IFERROR(C26/$F$7,0)</f>
        <v/>
      </c>
      <c r="E26" s="74">
        <f>SUMIFS(tblTrips[Estimated Savings],tblTrips[Empty Reason],$A26,tblTrips[Trip Date],"&gt;="&amp;$B$4,tblTrips[Trip Date],"&lt;="&amp;$E$4)</f>
        <v/>
      </c>
      <c r="F26">
        <f>""</f>
        <v/>
      </c>
      <c r="H26">
        <f>""</f>
        <v/>
      </c>
    </row>
    <row r="27">
      <c r="A27" s="15" t="inlineStr">
        <is>
          <t>No Empty Miles</t>
        </is>
      </c>
      <c r="B27" s="16">
        <f>COUNTIFS(tblTrips[Empty Reason],$A27,tblTrips[Trip Date],"&gt;="&amp;$B$4,tblTrips[Trip Date],"&lt;="&amp;$E$4)</f>
        <v/>
      </c>
      <c r="C27" s="17">
        <f>SUMIFS(tblTrips[Empty Miles],tblTrips[Empty Reason],$A27,tblTrips[Trip Date],"&gt;="&amp;$B$4,tblTrips[Trip Date],"&lt;="&amp;$E$4)</f>
        <v/>
      </c>
      <c r="D27" s="73">
        <f>IFERROR(C27/$F$7,0)</f>
        <v/>
      </c>
      <c r="E27" s="74">
        <f>SUMIFS(tblTrips[Estimated Savings],tblTrips[Empty Reason],$A27,tblTrips[Trip Date],"&gt;="&amp;$B$4,tblTrips[Trip Date],"&lt;="&amp;$E$4)</f>
        <v/>
      </c>
      <c r="F27">
        <f>""</f>
        <v/>
      </c>
      <c r="H27">
        <f>""</f>
        <v/>
      </c>
    </row>
    <row r="28">
      <c r="A28" s="15" t="inlineStr">
        <is>
          <t>Other</t>
        </is>
      </c>
      <c r="B28" s="16">
        <f>COUNTIFS(tblTrips[Empty Reason],$A28,tblTrips[Trip Date],"&gt;="&amp;$B$4,tblTrips[Trip Date],"&lt;="&amp;$E$4)</f>
        <v/>
      </c>
      <c r="C28" s="17">
        <f>SUMIFS(tblTrips[Empty Miles],tblTrips[Empty Reason],$A28,tblTrips[Trip Date],"&gt;="&amp;$B$4,tblTrips[Trip Date],"&lt;="&amp;$E$4)</f>
        <v/>
      </c>
      <c r="D28" s="73">
        <f>IFERROR(C28/$F$7,0)</f>
        <v/>
      </c>
      <c r="E28" s="74">
        <f>SUMIFS(tblTrips[Estimated Savings],tblTrips[Empty Reason],$A28,tblTrips[Trip Date],"&gt;="&amp;$B$4,tblTrips[Trip Date],"&lt;="&amp;$E$4)</f>
        <v/>
      </c>
      <c r="F28">
        <f>""</f>
        <v/>
      </c>
      <c r="H28">
        <f>""</f>
        <v/>
      </c>
    </row>
    <row r="29">
      <c r="C29">
        <f>""</f>
        <v/>
      </c>
      <c r="D29">
        <f>""</f>
        <v/>
      </c>
      <c r="E29">
        <f>""</f>
        <v/>
      </c>
      <c r="F29">
        <f>""</f>
        <v/>
      </c>
      <c r="H29">
        <f>""</f>
        <v/>
      </c>
    </row>
    <row r="30">
      <c r="C30">
        <f>""</f>
        <v/>
      </c>
      <c r="D30">
        <f>""</f>
        <v/>
      </c>
      <c r="E30">
        <f>""</f>
        <v/>
      </c>
      <c r="F30">
        <f>""</f>
        <v/>
      </c>
      <c r="H30">
        <f>""</f>
        <v/>
      </c>
    </row>
    <row r="31">
      <c r="A31" s="20" t="inlineStr">
        <is>
          <t>Date Range Check</t>
        </is>
      </c>
      <c r="B31" s="21">
        <f>IF($E$4&lt;$B$4,"Fix dates: end date is before start date","Date range OK")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H31">
        <f>""</f>
        <v/>
      </c>
    </row>
    <row r="32">
      <c r="A32" s="20" t="inlineStr">
        <is>
          <t>Trip Rows Needing Review</t>
        </is>
      </c>
      <c r="B32" s="22">
        <f>COUNTIFS(tblTrips[Trip Date],"&gt;="&amp;$B$4,tblTrips[Trip Date],"&lt;="&amp;$E$4,tblTrips[Review Flag],"&lt;&gt;OK",tblTrips[Review Flag],"&lt;&gt;")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H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H33">
        <f>""</f>
        <v/>
      </c>
    </row>
    <row r="34" ht="24" customHeight="1">
      <c r="A34" s="23" t="inlineStr">
        <is>
          <t>Estimated savings is a planning estimate based on reducible miles and variable cost assumptions. It does not include fixed costs, revenue changes, or guaranteed backhaul availability.</t>
        </is>
      </c>
      <c r="B34" s="24">
        <f>""</f>
        <v/>
      </c>
      <c r="C34" s="24">
        <f>""</f>
        <v/>
      </c>
      <c r="D34" s="24">
        <f>""</f>
        <v/>
      </c>
      <c r="E34" s="24">
        <f>""</f>
        <v/>
      </c>
      <c r="F34" s="24">
        <f>""</f>
        <v/>
      </c>
      <c r="G34" s="24" t="n"/>
      <c r="H34" s="24">
        <f>""</f>
        <v/>
      </c>
      <c r="I34" s="24" t="n"/>
      <c r="J34" s="24" t="n"/>
      <c r="K34" s="24" t="n"/>
      <c r="L34" s="24" t="n"/>
      <c r="M34" s="24" t="n"/>
      <c r="N34" s="24" t="n"/>
    </row>
    <row r="35" ht="8" customHeight="1">
      <c r="A35" s="24" t="n"/>
      <c r="B35" s="24">
        <f>""</f>
        <v/>
      </c>
      <c r="C35" s="24">
        <f>""</f>
        <v/>
      </c>
      <c r="D35" s="24">
        <f>""</f>
        <v/>
      </c>
      <c r="E35" s="24">
        <f>""</f>
        <v/>
      </c>
      <c r="F35" s="24">
        <f>""</f>
        <v/>
      </c>
      <c r="G35" s="24" t="n"/>
      <c r="H35" s="24">
        <f>""</f>
        <v/>
      </c>
      <c r="I35" s="24" t="n"/>
      <c r="J35" s="24" t="n"/>
      <c r="K35" s="24" t="n"/>
      <c r="L35" s="24" t="n"/>
      <c r="M35" s="24" t="n"/>
      <c r="N35" s="24" t="n"/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H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H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H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H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H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H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H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H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H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H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H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H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H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H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H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H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H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H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H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H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H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H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H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H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H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H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H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H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H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H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H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H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H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H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H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H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H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H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H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H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H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H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H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H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H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H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H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H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H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H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H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H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H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H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H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H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H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H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H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H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H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H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H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H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H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H101">
        <f>""</f>
        <v/>
      </c>
    </row>
  </sheetData>
  <mergeCells count="1">
    <mergeCell ref="A1:N1"/>
  </mergeCells>
  <conditionalFormatting sqref="B31">
    <cfRule type="expression" priority="1" dxfId="0">
      <formula>$E$4&lt;$B$4</formula>
    </cfRule>
    <cfRule type="expression" priority="2" dxfId="1">
      <formula>$E$4&gt;=$B$4</formula>
    </cfRule>
  </conditionalFormatting>
  <conditionalFormatting sqref="H7">
    <cfRule type="expression" priority="3" dxfId="2">
      <formula>$H$7&gt;=$H$4</formula>
    </cfRule>
    <cfRule type="expression" priority="4" dxfId="1">
      <formula>$H$7&lt;$H$4</formula>
    </cfRule>
  </conditionalFormatting>
  <conditionalFormatting sqref="B32">
    <cfRule type="expression" priority="5" dxfId="0">
      <formula>$B$32&gt;0</formula>
    </cfRule>
    <cfRule type="expression" priority="6" dxfId="1">
      <formula>$B$32=0</formula>
    </cfRule>
  </conditionalFormatting>
  <dataValidations count="2">
    <dataValidation sqref="B4" showDropDown="0" showInputMessage="1" showErrorMessage="1" allowBlank="0" errorTitle="Invalid start date" error="Enter a valid reporting start date from 1/1/2020 through 12/31/2035." promptTitle="Reporting start date" prompt="Enter a date from 1/1/2020 through 12/31/2035." type="date" errorStyle="stop" operator="between">
      <formula1>DATE(2020,1,1)</formula1>
      <formula2>DATE(2035,12,31)</formula2>
    </dataValidation>
    <dataValidation sqref="E4" showDropDown="0" showInputMessage="1" showErrorMessage="1" allowBlank="0" errorTitle="Invalid reporting period" error="The end date must be on or after the start date and no later than 12/31/2035." promptTitle="Reporting end date" prompt="Enter an end date on or after the reporting start date." type="custom" errorStyle="stop">
      <formula1>AND(E4&gt;=B4,E4&lt;=DATE(2035,12,31))</formula1>
    </dataValidation>
  </dataValidations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8" customWidth="1" min="4" max="4"/>
    <col width="18" customWidth="1" min="5" max="5"/>
    <col width="10" customWidth="1" min="6" max="6"/>
    <col width="19" customWidth="1" min="7" max="7"/>
    <col width="11" customWidth="1" min="8" max="8"/>
    <col width="34" customWidth="1" min="9" max="9"/>
    <col width="13" customWidth="1" min="10" max="10"/>
    <col width="13" customWidth="1" min="11" max="11"/>
    <col width="13" customWidth="1" min="12" max="12"/>
    <col width="13" customWidth="1" min="13" max="13"/>
    <col width="21" customWidth="1" min="14" max="14"/>
    <col width="17" customWidth="1" min="15" max="15"/>
    <col width="16" customWidth="1" min="16" max="16"/>
    <col width="18" customWidth="1" min="17" max="17"/>
    <col width="19" customWidth="1" min="18" max="18"/>
    <col width="17" customWidth="1" min="19" max="19"/>
    <col width="24" customWidth="1" min="20" max="20"/>
    <col width="42" customWidth="1" min="21" max="21"/>
  </cols>
  <sheetData>
    <row r="1" ht="30" customHeight="1">
      <c r="A1" s="1" t="inlineStr">
        <is>
          <t>Trip Log</t>
        </is>
      </c>
    </row>
    <row r="2" ht="20" customHeight="1">
      <c r="A2" s="3" t="inlineStr">
        <is>
          <t>Enter one completed dispatch cycle per row. Record the loaded lane, related empty positioning miles, empty-mile reason, and whether a backhaul was secured.</t>
        </is>
      </c>
    </row>
    <row r="3">
      <c r="A3" s="25" t="inlineStr">
        <is>
          <t>Input cells</t>
        </is>
      </c>
      <c r="C3" s="26" t="inlineStr">
        <is>
          <t>Calculated cells</t>
        </is>
      </c>
    </row>
    <row r="5" ht="42" customHeight="1">
      <c r="A5" s="27" t="inlineStr">
        <is>
          <t>Trip ID</t>
        </is>
      </c>
      <c r="B5" s="27" t="inlineStr">
        <is>
          <t>Trip Date</t>
        </is>
      </c>
      <c r="C5" s="27" t="inlineStr">
        <is>
          <t>Vehicle ID</t>
        </is>
      </c>
      <c r="D5" s="27" t="inlineStr">
        <is>
          <t>Driver</t>
        </is>
      </c>
      <c r="E5" s="27" t="inlineStr">
        <is>
          <t>Origin City</t>
        </is>
      </c>
      <c r="F5" s="27" t="inlineStr">
        <is>
          <t>Origin State</t>
        </is>
      </c>
      <c r="G5" s="27" t="inlineStr">
        <is>
          <t>Destination City</t>
        </is>
      </c>
      <c r="H5" s="27" t="inlineStr">
        <is>
          <t>Destination State</t>
        </is>
      </c>
      <c r="I5" s="28" t="inlineStr">
        <is>
          <t>Lane</t>
        </is>
      </c>
      <c r="J5" s="27" t="inlineStr">
        <is>
          <t>Loaded Miles</t>
        </is>
      </c>
      <c r="K5" s="27" t="inlineStr">
        <is>
          <t>Empty Miles</t>
        </is>
      </c>
      <c r="L5" s="28" t="inlineStr">
        <is>
          <t>Total Miles</t>
        </is>
      </c>
      <c r="M5" s="28" t="inlineStr">
        <is>
          <t>Empty Mile %</t>
        </is>
      </c>
      <c r="N5" s="27" t="inlineStr">
        <is>
          <t>Empty Reason</t>
        </is>
      </c>
      <c r="O5" s="28" t="inlineStr">
        <is>
          <t>Reduction Eligible?</t>
        </is>
      </c>
      <c r="P5" s="27" t="inlineStr">
        <is>
          <t>Backhaul Secured?</t>
        </is>
      </c>
      <c r="Q5" s="28" t="inlineStr">
        <is>
          <t>Estimated Empty Cost</t>
        </is>
      </c>
      <c r="R5" s="28" t="inlineStr">
        <is>
          <t>Target Reducible Miles</t>
        </is>
      </c>
      <c r="S5" s="28" t="inlineStr">
        <is>
          <t>Estimated Savings</t>
        </is>
      </c>
      <c r="T5" s="28" t="inlineStr">
        <is>
          <t>Review Flag</t>
        </is>
      </c>
      <c r="U5" s="27" t="inlineStr">
        <is>
          <t>Notes</t>
        </is>
      </c>
    </row>
    <row r="6" ht="34" customHeight="1">
      <c r="A6" s="29" t="inlineStr">
        <is>
          <t>TRP-260502</t>
        </is>
      </c>
      <c r="B6" s="75" t="n">
        <v>46144</v>
      </c>
      <c r="C6" s="29" t="inlineStr">
        <is>
          <t>V-104</t>
        </is>
      </c>
      <c r="D6" s="29" t="inlineStr">
        <is>
          <t>Marcus Reed</t>
        </is>
      </c>
      <c r="E6" s="29" t="inlineStr">
        <is>
          <t>Dallas</t>
        </is>
      </c>
      <c r="F6" s="31" t="inlineStr">
        <is>
          <t>TX</t>
        </is>
      </c>
      <c r="G6" s="29" t="inlineStr">
        <is>
          <t>Houston</t>
        </is>
      </c>
      <c r="H6" s="31" t="inlineStr">
        <is>
          <t>TX</t>
        </is>
      </c>
      <c r="I6" s="32">
        <f>IF($A6="","",IF(OR($E6="",$F6="",$G6="",$H6=""),"",$E6&amp;", "&amp;$F6&amp;" to "&amp;$G6&amp;", "&amp;$H6))</f>
        <v/>
      </c>
      <c r="J6" s="33" t="n">
        <v>241</v>
      </c>
      <c r="K6" s="33" t="n">
        <v>68</v>
      </c>
      <c r="L6" s="34">
        <f>IF($A6="","",IFERROR($J6+$K6,0))</f>
        <v/>
      </c>
      <c r="M6" s="76">
        <f>IF($A6="","",IFERROR($K6/$L6,0))</f>
        <v/>
      </c>
      <c r="N6" s="29" t="inlineStr">
        <is>
          <t>No Backhaul</t>
        </is>
      </c>
      <c r="O6" s="36">
        <f>IF(OR($A6="",$N6=""),"",IFERROR(VLOOKUP($N6,'Settings'!$F$5:$H$13,2,FALSE),"Review"))</f>
        <v/>
      </c>
      <c r="P6" s="31" t="inlineStr">
        <is>
          <t>No</t>
        </is>
      </c>
      <c r="Q6" s="77">
        <f>IF($A6="","",IFERROR($K6*'Settings'!$B$10,0))</f>
        <v/>
      </c>
      <c r="R6" s="78">
        <f>IF($A6="","",IF($O6="Yes",IFERROR($K6*'Settings'!$B$8,0),0))</f>
        <v/>
      </c>
      <c r="S6" s="77">
        <f>IF($A6="","",IFERROR($R6*'Settings'!$B$10,0))</f>
        <v/>
      </c>
      <c r="T6" s="39">
        <f>IF($A6="","",IF(COUNTIF(tblTrips[Trip ID],$A6)&gt;1,"Duplicate Trip ID",IF(OR($B6="",$C6="",$D6="",$E6="",$F6="",$G6="",$H6="",$J6="",$K6="",$N6="",$P6=""),"Missing Required Data",IF(OR($J6&lt;0,$K6&lt;0,$L6=0),"Check Miles",IF(OR(AND($K6=0,$N6&lt;&gt;"No Empty Miles"),AND($K6&gt;0,$N6="No Empty Miles")),"Reason / Miles Mismatch",IF($M6&gt;='Settings'!$B$9,"High Empty %","OK"))))))</f>
        <v/>
      </c>
      <c r="U6" s="40" t="inlineStr">
        <is>
          <t>Produce delivery; no return load found</t>
        </is>
      </c>
    </row>
    <row r="7" ht="34" customHeight="1">
      <c r="A7" s="29" t="inlineStr">
        <is>
          <t>TRP-260505</t>
        </is>
      </c>
      <c r="B7" s="75" t="n">
        <v>46147</v>
      </c>
      <c r="C7" s="29" t="inlineStr">
        <is>
          <t>V-108</t>
        </is>
      </c>
      <c r="D7" s="29" t="inlineStr">
        <is>
          <t>Elena Cruz</t>
        </is>
      </c>
      <c r="E7" s="29" t="inlineStr">
        <is>
          <t>Houston</t>
        </is>
      </c>
      <c r="F7" s="31" t="inlineStr">
        <is>
          <t>TX</t>
        </is>
      </c>
      <c r="G7" s="29" t="inlineStr">
        <is>
          <t>San Antonio</t>
        </is>
      </c>
      <c r="H7" s="31" t="inlineStr">
        <is>
          <t>TX</t>
        </is>
      </c>
      <c r="I7" s="32">
        <f>IF($A7="","",IF(OR($E7="",$F7="",$G7="",$H7=""),"",$E7&amp;", "&amp;$F7&amp;" to "&amp;$G7&amp;", "&amp;$H7))</f>
        <v/>
      </c>
      <c r="J7" s="33" t="n">
        <v>197</v>
      </c>
      <c r="K7" s="33" t="n">
        <v>22</v>
      </c>
      <c r="L7" s="34">
        <f>IF($A7="","",IFERROR($J7+$K7,0))</f>
        <v/>
      </c>
      <c r="M7" s="76">
        <f>IF($A7="","",IFERROR($K7/$L7,0))</f>
        <v/>
      </c>
      <c r="N7" s="29" t="inlineStr">
        <is>
          <t>Repositioning</t>
        </is>
      </c>
      <c r="O7" s="36">
        <f>IF(OR($A7="",$N7=""),"",IFERROR(VLOOKUP($N7,'Settings'!$F$5:$H$13,2,FALSE),"Review"))</f>
        <v/>
      </c>
      <c r="P7" s="31" t="inlineStr">
        <is>
          <t>Yes</t>
        </is>
      </c>
      <c r="Q7" s="77">
        <f>IF($A7="","",IFERROR($K7*'Settings'!$B$10,0))</f>
        <v/>
      </c>
      <c r="R7" s="78">
        <f>IF($A7="","",IF($O7="Yes",IFERROR($K7*'Settings'!$B$8,0),0))</f>
        <v/>
      </c>
      <c r="S7" s="77">
        <f>IF($A7="","",IFERROR($R7*'Settings'!$B$10,0))</f>
        <v/>
      </c>
      <c r="T7" s="39">
        <f>IF($A7="","",IF(COUNTIF(tblTrips[Trip ID],$A7)&gt;1,"Duplicate Trip ID",IF(OR($B7="",$C7="",$D7="",$E7="",$F7="",$G7="",$H7="",$J7="",$K7="",$N7="",$P7=""),"Missing Required Data",IF(OR($J7&lt;0,$K7&lt;0,$L7=0),"Check Miles",IF(OR(AND($K7=0,$N7&lt;&gt;"No Empty Miles"),AND($K7&gt;0,$N7="No Empty Miles")),"Reason / Miles Mismatch",IF($M7&gt;='Settings'!$B$9,"High Empty %","OK"))))))</f>
        <v/>
      </c>
      <c r="U7" s="40" t="inlineStr">
        <is>
          <t>Short move to scheduled return pickup</t>
        </is>
      </c>
    </row>
    <row r="8" ht="34" customHeight="1">
      <c r="A8" s="29" t="inlineStr">
        <is>
          <t>TRP-260508</t>
        </is>
      </c>
      <c r="B8" s="75" t="n">
        <v>46150</v>
      </c>
      <c r="C8" s="29" t="inlineStr">
        <is>
          <t>V-112</t>
        </is>
      </c>
      <c r="D8" s="29" t="inlineStr">
        <is>
          <t>Jamal Brooks</t>
        </is>
      </c>
      <c r="E8" s="29" t="inlineStr">
        <is>
          <t>Chicago</t>
        </is>
      </c>
      <c r="F8" s="31" t="inlineStr">
        <is>
          <t>IL</t>
        </is>
      </c>
      <c r="G8" s="29" t="inlineStr">
        <is>
          <t>Indianapolis</t>
        </is>
      </c>
      <c r="H8" s="31" t="inlineStr">
        <is>
          <t>IN</t>
        </is>
      </c>
      <c r="I8" s="32">
        <f>IF($A8="","",IF(OR($E8="",$F8="",$G8="",$H8=""),"",$E8&amp;", "&amp;$F8&amp;" to "&amp;$G8&amp;", "&amp;$H8))</f>
        <v/>
      </c>
      <c r="J8" s="33" t="n">
        <v>184</v>
      </c>
      <c r="K8" s="33" t="n">
        <v>91</v>
      </c>
      <c r="L8" s="34">
        <f>IF($A8="","",IFERROR($J8+$K8,0))</f>
        <v/>
      </c>
      <c r="M8" s="76">
        <f>IF($A8="","",IFERROR($K8/$L8,0))</f>
        <v/>
      </c>
      <c r="N8" s="29" t="inlineStr">
        <is>
          <t>Dispatch Planning</t>
        </is>
      </c>
      <c r="O8" s="36">
        <f>IF(OR($A8="",$N8=""),"",IFERROR(VLOOKUP($N8,'Settings'!$F$5:$H$13,2,FALSE),"Review"))</f>
        <v/>
      </c>
      <c r="P8" s="31" t="inlineStr">
        <is>
          <t>No</t>
        </is>
      </c>
      <c r="Q8" s="77">
        <f>IF($A8="","",IFERROR($K8*'Settings'!$B$10,0))</f>
        <v/>
      </c>
      <c r="R8" s="78">
        <f>IF($A8="","",IF($O8="Yes",IFERROR($K8*'Settings'!$B$8,0),0))</f>
        <v/>
      </c>
      <c r="S8" s="77">
        <f>IF($A8="","",IFERROR($R8*'Settings'!$B$10,0))</f>
        <v/>
      </c>
      <c r="T8" s="39">
        <f>IF($A8="","",IF(COUNTIF(tblTrips[Trip ID],$A8)&gt;1,"Duplicate Trip ID",IF(OR($B8="",$C8="",$D8="",$E8="",$F8="",$G8="",$H8="",$J8="",$K8="",$N8="",$P8=""),"Missing Required Data",IF(OR($J8&lt;0,$K8&lt;0,$L8=0),"Check Miles",IF(OR(AND($K8=0,$N8&lt;&gt;"No Empty Miles"),AND($K8&gt;0,$N8="No Empty Miles")),"Reason / Miles Mismatch",IF($M8&gt;='Settings'!$B$9,"High Empty %","OK"))))))</f>
        <v/>
      </c>
      <c r="U8" s="40" t="inlineStr">
        <is>
          <t>Pickup sequence created a long deadhead</t>
        </is>
      </c>
    </row>
    <row r="9" ht="34" customHeight="1">
      <c r="A9" s="29" t="inlineStr">
        <is>
          <t>TRP-260512</t>
        </is>
      </c>
      <c r="B9" s="75" t="n">
        <v>46154</v>
      </c>
      <c r="C9" s="29" t="inlineStr">
        <is>
          <t>V-115</t>
        </is>
      </c>
      <c r="D9" s="29" t="inlineStr">
        <is>
          <t>Priya Shah</t>
        </is>
      </c>
      <c r="E9" s="29" t="inlineStr">
        <is>
          <t>Atlanta</t>
        </is>
      </c>
      <c r="F9" s="31" t="inlineStr">
        <is>
          <t>GA</t>
        </is>
      </c>
      <c r="G9" s="29" t="inlineStr">
        <is>
          <t>Nashville</t>
        </is>
      </c>
      <c r="H9" s="31" t="inlineStr">
        <is>
          <t>TN</t>
        </is>
      </c>
      <c r="I9" s="32">
        <f>IF($A9="","",IF(OR($E9="",$F9="",$G9="",$H9=""),"",$E9&amp;", "&amp;$F9&amp;" to "&amp;$G9&amp;", "&amp;$H9))</f>
        <v/>
      </c>
      <c r="J9" s="33" t="n">
        <v>250</v>
      </c>
      <c r="K9" s="33" t="n">
        <v>34</v>
      </c>
      <c r="L9" s="34">
        <f>IF($A9="","",IFERROR($J9+$K9,0))</f>
        <v/>
      </c>
      <c r="M9" s="76">
        <f>IF($A9="","",IFERROR($K9/$L9,0))</f>
        <v/>
      </c>
      <c r="N9" s="29" t="inlineStr">
        <is>
          <t>Customer Requirement</t>
        </is>
      </c>
      <c r="O9" s="36">
        <f>IF(OR($A9="",$N9=""),"",IFERROR(VLOOKUP($N9,'Settings'!$F$5:$H$13,2,FALSE),"Review"))</f>
        <v/>
      </c>
      <c r="P9" s="31" t="inlineStr">
        <is>
          <t>Yes</t>
        </is>
      </c>
      <c r="Q9" s="77">
        <f>IF($A9="","",IFERROR($K9*'Settings'!$B$10,0))</f>
        <v/>
      </c>
      <c r="R9" s="78">
        <f>IF($A9="","",IF($O9="Yes",IFERROR($K9*'Settings'!$B$8,0),0))</f>
        <v/>
      </c>
      <c r="S9" s="77">
        <f>IF($A9="","",IFERROR($R9*'Settings'!$B$10,0))</f>
        <v/>
      </c>
      <c r="T9" s="39">
        <f>IF($A9="","",IF(COUNTIF(tblTrips[Trip ID],$A9)&gt;1,"Duplicate Trip ID",IF(OR($B9="",$C9="",$D9="",$E9="",$F9="",$G9="",$H9="",$J9="",$K9="",$N9="",$P9=""),"Missing Required Data",IF(OR($J9&lt;0,$K9&lt;0,$L9=0),"Check Miles",IF(OR(AND($K9=0,$N9&lt;&gt;"No Empty Miles"),AND($K9&gt;0,$N9="No Empty Miles")),"Reason / Miles Mismatch",IF($M9&gt;='Settings'!$B$9,"High Empty %","OK"))))))</f>
        <v/>
      </c>
      <c r="U9" s="40" t="inlineStr">
        <is>
          <t>Required delivery appointment limited options</t>
        </is>
      </c>
    </row>
    <row r="10" ht="34" customHeight="1">
      <c r="A10" s="29" t="inlineStr">
        <is>
          <t>TRP-260516</t>
        </is>
      </c>
      <c r="B10" s="75" t="n">
        <v>46158</v>
      </c>
      <c r="C10" s="29" t="inlineStr">
        <is>
          <t>V-119</t>
        </is>
      </c>
      <c r="D10" s="29" t="inlineStr">
        <is>
          <t>Daniel Kim</t>
        </is>
      </c>
      <c r="E10" s="29" t="inlineStr">
        <is>
          <t>Los Angeles</t>
        </is>
      </c>
      <c r="F10" s="31" t="inlineStr">
        <is>
          <t>CA</t>
        </is>
      </c>
      <c r="G10" s="29" t="inlineStr">
        <is>
          <t>Phoenix</t>
        </is>
      </c>
      <c r="H10" s="31" t="inlineStr">
        <is>
          <t>AZ</t>
        </is>
      </c>
      <c r="I10" s="32">
        <f>IF($A10="","",IF(OR($E10="",$F10="",$G10="",$H10=""),"",$E10&amp;", "&amp;$F10&amp;" to "&amp;$G10&amp;", "&amp;$H10))</f>
        <v/>
      </c>
      <c r="J10" s="33" t="n">
        <v>373</v>
      </c>
      <c r="K10" s="33" t="n">
        <v>146</v>
      </c>
      <c r="L10" s="34">
        <f>IF($A10="","",IFERROR($J10+$K10,0))</f>
        <v/>
      </c>
      <c r="M10" s="76">
        <f>IF($A10="","",IFERROR($K10/$L10,0))</f>
        <v/>
      </c>
      <c r="N10" s="29" t="inlineStr">
        <is>
          <t>Seasonal Imbalance</t>
        </is>
      </c>
      <c r="O10" s="36">
        <f>IF(OR($A10="",$N10=""),"",IFERROR(VLOOKUP($N10,'Settings'!$F$5:$H$13,2,FALSE),"Review"))</f>
        <v/>
      </c>
      <c r="P10" s="31" t="inlineStr">
        <is>
          <t>No</t>
        </is>
      </c>
      <c r="Q10" s="77">
        <f>IF($A10="","",IFERROR($K10*'Settings'!$B$10,0))</f>
        <v/>
      </c>
      <c r="R10" s="78">
        <f>IF($A10="","",IF($O10="Yes",IFERROR($K10*'Settings'!$B$8,0),0))</f>
        <v/>
      </c>
      <c r="S10" s="77">
        <f>IF($A10="","",IFERROR($R10*'Settings'!$B$10,0))</f>
        <v/>
      </c>
      <c r="T10" s="39">
        <f>IF($A10="","",IF(COUNTIF(tblTrips[Trip ID],$A10)&gt;1,"Duplicate Trip ID",IF(OR($B10="",$C10="",$D10="",$E10="",$F10="",$G10="",$H10="",$J10="",$K10="",$N10="",$P10=""),"Missing Required Data",IF(OR($J10&lt;0,$K10&lt;0,$L10=0),"Check Miles",IF(OR(AND($K10=0,$N10&lt;&gt;"No Empty Miles"),AND($K10&gt;0,$N10="No Empty Miles")),"Reason / Miles Mismatch",IF($M10&gt;='Settings'!$B$9,"High Empty %","OK"))))))</f>
        <v/>
      </c>
      <c r="U10" s="40" t="inlineStr">
        <is>
          <t>Weak westbound freight availability</t>
        </is>
      </c>
    </row>
    <row r="11" ht="34" customHeight="1">
      <c r="A11" s="29" t="inlineStr">
        <is>
          <t>TRP-260522</t>
        </is>
      </c>
      <c r="B11" s="75" t="n">
        <v>46164</v>
      </c>
      <c r="C11" s="29" t="inlineStr">
        <is>
          <t>V-104</t>
        </is>
      </c>
      <c r="D11" s="29" t="inlineStr">
        <is>
          <t>Marcus Reed</t>
        </is>
      </c>
      <c r="E11" s="29" t="inlineStr">
        <is>
          <t>Dallas</t>
        </is>
      </c>
      <c r="F11" s="31" t="inlineStr">
        <is>
          <t>TX</t>
        </is>
      </c>
      <c r="G11" s="29" t="inlineStr">
        <is>
          <t>Houston</t>
        </is>
      </c>
      <c r="H11" s="31" t="inlineStr">
        <is>
          <t>TX</t>
        </is>
      </c>
      <c r="I11" s="32">
        <f>IF($A11="","",IF(OR($E11="",$F11="",$G11="",$H11=""),"",$E11&amp;", "&amp;$F11&amp;" to "&amp;$G11&amp;", "&amp;$H11))</f>
        <v/>
      </c>
      <c r="J11" s="33" t="n">
        <v>239</v>
      </c>
      <c r="K11" s="33" t="n">
        <v>41</v>
      </c>
      <c r="L11" s="34">
        <f>IF($A11="","",IFERROR($J11+$K11,0))</f>
        <v/>
      </c>
      <c r="M11" s="76">
        <f>IF($A11="","",IFERROR($K11/$L11,0))</f>
        <v/>
      </c>
      <c r="N11" s="29" t="inlineStr">
        <is>
          <t>No Backhaul</t>
        </is>
      </c>
      <c r="O11" s="36">
        <f>IF(OR($A11="",$N11=""),"",IFERROR(VLOOKUP($N11,'Settings'!$F$5:$H$13,2,FALSE),"Review"))</f>
        <v/>
      </c>
      <c r="P11" s="31" t="inlineStr">
        <is>
          <t>No</t>
        </is>
      </c>
      <c r="Q11" s="77">
        <f>IF($A11="","",IFERROR($K11*'Settings'!$B$10,0))</f>
        <v/>
      </c>
      <c r="R11" s="78">
        <f>IF($A11="","",IF($O11="Yes",IFERROR($K11*'Settings'!$B$8,0),0))</f>
        <v/>
      </c>
      <c r="S11" s="77">
        <f>IF($A11="","",IFERROR($R11*'Settings'!$B$10,0))</f>
        <v/>
      </c>
      <c r="T11" s="39">
        <f>IF($A11="","",IF(COUNTIF(tblTrips[Trip ID],$A11)&gt;1,"Duplicate Trip ID",IF(OR($B11="",$C11="",$D11="",$E11="",$F11="",$G11="",$H11="",$J11="",$K11="",$N11="",$P11=""),"Missing Required Data",IF(OR($J11&lt;0,$K11&lt;0,$L11=0),"Check Miles",IF(OR(AND($K11=0,$N11&lt;&gt;"No Empty Miles"),AND($K11&gt;0,$N11="No Empty Miles")),"Reason / Miles Mismatch",IF($M11&gt;='Settings'!$B$9,"High Empty %","OK"))))))</f>
        <v/>
      </c>
      <c r="U11" s="40" t="inlineStr">
        <is>
          <t>Late delivery reduced return-load choices</t>
        </is>
      </c>
    </row>
    <row r="12" ht="34" customHeight="1">
      <c r="A12" s="29" t="inlineStr">
        <is>
          <t>TRP-260528</t>
        </is>
      </c>
      <c r="B12" s="75" t="n">
        <v>46170</v>
      </c>
      <c r="C12" s="29" t="inlineStr">
        <is>
          <t>V-108</t>
        </is>
      </c>
      <c r="D12" s="29" t="inlineStr">
        <is>
          <t>Elena Cruz</t>
        </is>
      </c>
      <c r="E12" s="29" t="inlineStr">
        <is>
          <t>Houston</t>
        </is>
      </c>
      <c r="F12" s="31" t="inlineStr">
        <is>
          <t>TX</t>
        </is>
      </c>
      <c r="G12" s="29" t="inlineStr">
        <is>
          <t>San Antonio</t>
        </is>
      </c>
      <c r="H12" s="31" t="inlineStr">
        <is>
          <t>TX</t>
        </is>
      </c>
      <c r="I12" s="32">
        <f>IF($A12="","",IF(OR($E12="",$F12="",$G12="",$H12=""),"",$E12&amp;", "&amp;$F12&amp;" to "&amp;$G12&amp;", "&amp;$H12))</f>
        <v/>
      </c>
      <c r="J12" s="33" t="n">
        <v>201</v>
      </c>
      <c r="K12" s="33" t="n">
        <v>0</v>
      </c>
      <c r="L12" s="34">
        <f>IF($A12="","",IFERROR($J12+$K12,0))</f>
        <v/>
      </c>
      <c r="M12" s="76">
        <f>IF($A12="","",IFERROR($K12/$L12,0))</f>
        <v/>
      </c>
      <c r="N12" s="29" t="inlineStr">
        <is>
          <t>No Empty Miles</t>
        </is>
      </c>
      <c r="O12" s="36">
        <f>IF(OR($A12="",$N12=""),"",IFERROR(VLOOKUP($N12,'Settings'!$F$5:$H$13,2,FALSE),"Review"))</f>
        <v/>
      </c>
      <c r="P12" s="31" t="inlineStr">
        <is>
          <t>Yes</t>
        </is>
      </c>
      <c r="Q12" s="77">
        <f>IF($A12="","",IFERROR($K12*'Settings'!$B$10,0))</f>
        <v/>
      </c>
      <c r="R12" s="78">
        <f>IF($A12="","",IF($O12="Yes",IFERROR($K12*'Settings'!$B$8,0),0))</f>
        <v/>
      </c>
      <c r="S12" s="77">
        <f>IF($A12="","",IFERROR($R12*'Settings'!$B$10,0))</f>
        <v/>
      </c>
      <c r="T12" s="39">
        <f>IF($A12="","",IF(COUNTIF(tblTrips[Trip ID],$A12)&gt;1,"Duplicate Trip ID",IF(OR($B12="",$C12="",$D12="",$E12="",$F12="",$G12="",$H12="",$J12="",$K12="",$N12="",$P12=""),"Missing Required Data",IF(OR($J12&lt;0,$K12&lt;0,$L12=0),"Check Miles",IF(OR(AND($K12=0,$N12&lt;&gt;"No Empty Miles"),AND($K12&gt;0,$N12="No Empty Miles")),"Reason / Miles Mismatch",IF($M12&gt;='Settings'!$B$9,"High Empty %","OK"))))))</f>
        <v/>
      </c>
      <c r="U12" s="40" t="inlineStr">
        <is>
          <t>Return load picked up at delivery location</t>
        </is>
      </c>
    </row>
    <row r="13" ht="34" customHeight="1">
      <c r="A13" s="29" t="inlineStr">
        <is>
          <t>TRP-260603</t>
        </is>
      </c>
      <c r="B13" s="75" t="n">
        <v>46176</v>
      </c>
      <c r="C13" s="29" t="inlineStr">
        <is>
          <t>V-112</t>
        </is>
      </c>
      <c r="D13" s="29" t="inlineStr">
        <is>
          <t>Jamal Brooks</t>
        </is>
      </c>
      <c r="E13" s="29" t="inlineStr">
        <is>
          <t>Chicago</t>
        </is>
      </c>
      <c r="F13" s="31" t="inlineStr">
        <is>
          <t>IL</t>
        </is>
      </c>
      <c r="G13" s="29" t="inlineStr">
        <is>
          <t>Indianapolis</t>
        </is>
      </c>
      <c r="H13" s="31" t="inlineStr">
        <is>
          <t>IN</t>
        </is>
      </c>
      <c r="I13" s="32">
        <f>IF($A13="","",IF(OR($E13="",$F13="",$G13="",$H13=""),"",$E13&amp;", "&amp;$F13&amp;" to "&amp;$G13&amp;", "&amp;$H13))</f>
        <v/>
      </c>
      <c r="J13" s="33" t="n">
        <v>181</v>
      </c>
      <c r="K13" s="33" t="n">
        <v>27</v>
      </c>
      <c r="L13" s="34">
        <f>IF($A13="","",IFERROR($J13+$K13,0))</f>
        <v/>
      </c>
      <c r="M13" s="76">
        <f>IF($A13="","",IFERROR($K13/$L13,0))</f>
        <v/>
      </c>
      <c r="N13" s="29" t="inlineStr">
        <is>
          <t>Repositioning</t>
        </is>
      </c>
      <c r="O13" s="36">
        <f>IF(OR($A13="",$N13=""),"",IFERROR(VLOOKUP($N13,'Settings'!$F$5:$H$13,2,FALSE),"Review"))</f>
        <v/>
      </c>
      <c r="P13" s="31" t="inlineStr">
        <is>
          <t>Yes</t>
        </is>
      </c>
      <c r="Q13" s="77">
        <f>IF($A13="","",IFERROR($K13*'Settings'!$B$10,0))</f>
        <v/>
      </c>
      <c r="R13" s="78">
        <f>IF($A13="","",IF($O13="Yes",IFERROR($K13*'Settings'!$B$8,0),0))</f>
        <v/>
      </c>
      <c r="S13" s="77">
        <f>IF($A13="","",IFERROR($R13*'Settings'!$B$10,0))</f>
        <v/>
      </c>
      <c r="T13" s="39">
        <f>IF($A13="","",IF(COUNTIF(tblTrips[Trip ID],$A13)&gt;1,"Duplicate Trip ID",IF(OR($B13="",$C13="",$D13="",$E13="",$F13="",$G13="",$H13="",$J13="",$K13="",$N13="",$P13=""),"Missing Required Data",IF(OR($J13&lt;0,$K13&lt;0,$L13=0),"Check Miles",IF(OR(AND($K13=0,$N13&lt;&gt;"No Empty Miles"),AND($K13&gt;0,$N13="No Empty Miles")),"Reason / Miles Mismatch",IF($M13&gt;='Settings'!$B$9,"High Empty %","OK"))))))</f>
        <v/>
      </c>
      <c r="U13" s="40" t="inlineStr">
        <is>
          <t>Moved to nearby shipper for return freight</t>
        </is>
      </c>
    </row>
    <row r="14" ht="34" customHeight="1">
      <c r="A14" s="29" t="inlineStr">
        <is>
          <t>TRP-260610</t>
        </is>
      </c>
      <c r="B14" s="75" t="n">
        <v>46183</v>
      </c>
      <c r="C14" s="29" t="inlineStr">
        <is>
          <t>V-115</t>
        </is>
      </c>
      <c r="D14" s="29" t="inlineStr">
        <is>
          <t>Priya Shah</t>
        </is>
      </c>
      <c r="E14" s="29" t="inlineStr">
        <is>
          <t>Atlanta</t>
        </is>
      </c>
      <c r="F14" s="31" t="inlineStr">
        <is>
          <t>GA</t>
        </is>
      </c>
      <c r="G14" s="29" t="inlineStr">
        <is>
          <t>Nashville</t>
        </is>
      </c>
      <c r="H14" s="31" t="inlineStr">
        <is>
          <t>TN</t>
        </is>
      </c>
      <c r="I14" s="32">
        <f>IF($A14="","",IF(OR($E14="",$F14="",$G14="",$H14=""),"",$E14&amp;", "&amp;$F14&amp;" to "&amp;$G14&amp;", "&amp;$H14))</f>
        <v/>
      </c>
      <c r="J14" s="33" t="n">
        <v>247</v>
      </c>
      <c r="K14" s="33" t="n">
        <v>76</v>
      </c>
      <c r="L14" s="34">
        <f>IF($A14="","",IFERROR($J14+$K14,0))</f>
        <v/>
      </c>
      <c r="M14" s="76">
        <f>IF($A14="","",IFERROR($K14/$L14,0))</f>
        <v/>
      </c>
      <c r="N14" s="29" t="inlineStr">
        <is>
          <t>Driver Home Time</t>
        </is>
      </c>
      <c r="O14" s="36">
        <f>IF(OR($A14="",$N14=""),"",IFERROR(VLOOKUP($N14,'Settings'!$F$5:$H$13,2,FALSE),"Review"))</f>
        <v/>
      </c>
      <c r="P14" s="31" t="inlineStr">
        <is>
          <t>No</t>
        </is>
      </c>
      <c r="Q14" s="77">
        <f>IF($A14="","",IFERROR($K14*'Settings'!$B$10,0))</f>
        <v/>
      </c>
      <c r="R14" s="78">
        <f>IF($A14="","",IF($O14="Yes",IFERROR($K14*'Settings'!$B$8,0),0))</f>
        <v/>
      </c>
      <c r="S14" s="77">
        <f>IF($A14="","",IFERROR($R14*'Settings'!$B$10,0))</f>
        <v/>
      </c>
      <c r="T14" s="39">
        <f>IF($A14="","",IF(COUNTIF(tblTrips[Trip ID],$A14)&gt;1,"Duplicate Trip ID",IF(OR($B14="",$C14="",$D14="",$E14="",$F14="",$G14="",$H14="",$J14="",$K14="",$N14="",$P14=""),"Missing Required Data",IF(OR($J14&lt;0,$K14&lt;0,$L14=0),"Check Miles",IF(OR(AND($K14=0,$N14&lt;&gt;"No Empty Miles"),AND($K14&gt;0,$N14="No Empty Miles")),"Reason / Miles Mismatch",IF($M14&gt;='Settings'!$B$9,"High Empty %","OK"))))))</f>
        <v/>
      </c>
      <c r="U14" s="40" t="inlineStr">
        <is>
          <t>Routed toward home terminal after delivery</t>
        </is>
      </c>
    </row>
    <row r="15" ht="34" customHeight="1">
      <c r="A15" s="29" t="inlineStr">
        <is>
          <t>TRP-260618</t>
        </is>
      </c>
      <c r="B15" s="75" t="n">
        <v>46191</v>
      </c>
      <c r="C15" s="29" t="inlineStr">
        <is>
          <t>V-119</t>
        </is>
      </c>
      <c r="D15" s="29" t="inlineStr">
        <is>
          <t>Daniel Kim</t>
        </is>
      </c>
      <c r="E15" s="29" t="inlineStr">
        <is>
          <t>Los Angeles</t>
        </is>
      </c>
      <c r="F15" s="31" t="inlineStr">
        <is>
          <t>CA</t>
        </is>
      </c>
      <c r="G15" s="29" t="inlineStr">
        <is>
          <t>Phoenix</t>
        </is>
      </c>
      <c r="H15" s="31" t="inlineStr">
        <is>
          <t>AZ</t>
        </is>
      </c>
      <c r="I15" s="32">
        <f>IF($A15="","",IF(OR($E15="",$F15="",$G15="",$H15=""),"",$E15&amp;", "&amp;$F15&amp;" to "&amp;$G15&amp;", "&amp;$H15))</f>
        <v/>
      </c>
      <c r="J15" s="33" t="n">
        <v>370</v>
      </c>
      <c r="K15" s="33" t="n">
        <v>52</v>
      </c>
      <c r="L15" s="34">
        <f>IF($A15="","",IFERROR($J15+$K15,0))</f>
        <v/>
      </c>
      <c r="M15" s="76">
        <f>IF($A15="","",IFERROR($K15/$L15,0))</f>
        <v/>
      </c>
      <c r="N15" s="29" t="inlineStr">
        <is>
          <t>Dispatch Planning</t>
        </is>
      </c>
      <c r="O15" s="36">
        <f>IF(OR($A15="",$N15=""),"",IFERROR(VLOOKUP($N15,'Settings'!$F$5:$H$13,2,FALSE),"Review"))</f>
        <v/>
      </c>
      <c r="P15" s="31" t="inlineStr">
        <is>
          <t>Yes</t>
        </is>
      </c>
      <c r="Q15" s="77">
        <f>IF($A15="","",IFERROR($K15*'Settings'!$B$10,0))</f>
        <v/>
      </c>
      <c r="R15" s="78">
        <f>IF($A15="","",IF($O15="Yes",IFERROR($K15*'Settings'!$B$8,0),0))</f>
        <v/>
      </c>
      <c r="S15" s="77">
        <f>IF($A15="","",IFERROR($R15*'Settings'!$B$10,0))</f>
        <v/>
      </c>
      <c r="T15" s="39">
        <f>IF($A15="","",IF(COUNTIF(tblTrips[Trip ID],$A15)&gt;1,"Duplicate Trip ID",IF(OR($B15="",$C15="",$D15="",$E15="",$F15="",$G15="",$H15="",$J15="",$K15="",$N15="",$P15=""),"Missing Required Data",IF(OR($J15&lt;0,$K15&lt;0,$L15=0),"Check Miles",IF(OR(AND($K15=0,$N15&lt;&gt;"No Empty Miles"),AND($K15&gt;0,$N15="No Empty Miles")),"Reason / Miles Mismatch",IF($M15&gt;='Settings'!$B$9,"High Empty %","OK"))))))</f>
        <v/>
      </c>
      <c r="U15" s="40" t="inlineStr">
        <is>
          <t>Return pickup available outside metro area</t>
        </is>
      </c>
    </row>
    <row r="16">
      <c r="A16" s="41" t="n"/>
      <c r="B16" s="79" t="n"/>
      <c r="C16" s="41" t="n"/>
      <c r="D16" s="41" t="n"/>
      <c r="E16" s="41" t="n"/>
      <c r="F16" s="43" t="n"/>
      <c r="G16" s="41" t="n"/>
      <c r="H16" s="43" t="n"/>
      <c r="I16" s="41">
        <f>IF($A16="","",IF(OR($E16="",$F16="",$G16="",$H16=""),"",$E16&amp;", "&amp;$F16&amp;" to "&amp;$G16&amp;", "&amp;$H16))</f>
        <v/>
      </c>
      <c r="J16" s="44" t="n"/>
      <c r="K16" s="44" t="n"/>
      <c r="L16" s="44">
        <f>IF($A16="","",IFERROR($J16+$K16,0))</f>
        <v/>
      </c>
      <c r="M16" s="80">
        <f>IF($A16="","",IFERROR($K16/$L16,0))</f>
        <v/>
      </c>
      <c r="N16" s="41" t="n"/>
      <c r="O16" s="43">
        <f>IF(OR($A16="",$N16=""),"",IFERROR(VLOOKUP($N16,'Settings'!$F$5:$H$13,2,FALSE),"Review"))</f>
        <v/>
      </c>
      <c r="P16" s="43" t="n"/>
      <c r="Q16" s="81">
        <f>IF($A16="","",IFERROR($K16*'Settings'!$B$10,0))</f>
        <v/>
      </c>
      <c r="R16" s="82">
        <f>IF($A16="","",IF($O16="Yes",IFERROR($K16*'Settings'!$B$8,0),0))</f>
        <v/>
      </c>
      <c r="S16" s="81">
        <f>IF($A16="","",IFERROR($R16*'Settings'!$B$10,0))</f>
        <v/>
      </c>
      <c r="T16" s="48">
        <f>IF($A16="","",IF(COUNTIF(tblTrips[Trip ID],$A16)&gt;1,"Duplicate Trip ID",IF(OR($B16="",$C16="",$D16="",$E16="",$F16="",$G16="",$H16="",$J16="",$K16="",$N16="",$P16=""),"Missing Required Data",IF(OR($J16&lt;0,$K16&lt;0,$L16=0),"Check Miles",IF(OR(AND($K16=0,$N16&lt;&gt;"No Empty Miles"),AND($K16&gt;0,$N16="No Empty Miles")),"Reason / Miles Mismatch",IF($M16&gt;='Settings'!$B$9,"High Empty %","OK"))))))</f>
        <v/>
      </c>
      <c r="U16" s="48" t="n"/>
    </row>
    <row r="17">
      <c r="A17" s="41" t="n"/>
      <c r="B17" s="79" t="n"/>
      <c r="C17" s="41" t="n"/>
      <c r="D17" s="41" t="n"/>
      <c r="E17" s="41" t="n"/>
      <c r="F17" s="43" t="n"/>
      <c r="G17" s="41" t="n"/>
      <c r="H17" s="43" t="n"/>
      <c r="I17" s="41">
        <f>IF($A17="","",IF(OR($E17="",$F17="",$G17="",$H17=""),"",$E17&amp;", "&amp;$F17&amp;" to "&amp;$G17&amp;", "&amp;$H17))</f>
        <v/>
      </c>
      <c r="J17" s="44" t="n"/>
      <c r="K17" s="44" t="n"/>
      <c r="L17" s="44">
        <f>IF($A17="","",IFERROR($J17+$K17,0))</f>
        <v/>
      </c>
      <c r="M17" s="80">
        <f>IF($A17="","",IFERROR($K17/$L17,0))</f>
        <v/>
      </c>
      <c r="N17" s="41" t="n"/>
      <c r="O17" s="43">
        <f>IF(OR($A17="",$N17=""),"",IFERROR(VLOOKUP($N17,'Settings'!$F$5:$H$13,2,FALSE),"Review"))</f>
        <v/>
      </c>
      <c r="P17" s="43" t="n"/>
      <c r="Q17" s="81">
        <f>IF($A17="","",IFERROR($K17*'Settings'!$B$10,0))</f>
        <v/>
      </c>
      <c r="R17" s="82">
        <f>IF($A17="","",IF($O17="Yes",IFERROR($K17*'Settings'!$B$8,0),0))</f>
        <v/>
      </c>
      <c r="S17" s="81">
        <f>IF($A17="","",IFERROR($R17*'Settings'!$B$10,0))</f>
        <v/>
      </c>
      <c r="T17" s="48">
        <f>IF($A17="","",IF(COUNTIF(tblTrips[Trip ID],$A17)&gt;1,"Duplicate Trip ID",IF(OR($B17="",$C17="",$D17="",$E17="",$F17="",$G17="",$H17="",$J17="",$K17="",$N17="",$P17=""),"Missing Required Data",IF(OR($J17&lt;0,$K17&lt;0,$L17=0),"Check Miles",IF(OR(AND($K17=0,$N17&lt;&gt;"No Empty Miles"),AND($K17&gt;0,$N17="No Empty Miles")),"Reason / Miles Mismatch",IF($M17&gt;='Settings'!$B$9,"High Empty %","OK"))))))</f>
        <v/>
      </c>
      <c r="U17" s="48" t="n"/>
    </row>
    <row r="18">
      <c r="A18" s="41" t="n"/>
      <c r="B18" s="79" t="n"/>
      <c r="C18" s="41" t="n"/>
      <c r="D18" s="41" t="n"/>
      <c r="E18" s="41" t="n"/>
      <c r="F18" s="43" t="n"/>
      <c r="G18" s="41" t="n"/>
      <c r="H18" s="43" t="n"/>
      <c r="I18" s="41">
        <f>IF($A18="","",IF(OR($E18="",$F18="",$G18="",$H18=""),"",$E18&amp;", "&amp;$F18&amp;" to "&amp;$G18&amp;", "&amp;$H18))</f>
        <v/>
      </c>
      <c r="J18" s="44" t="n"/>
      <c r="K18" s="44" t="n"/>
      <c r="L18" s="44">
        <f>IF($A18="","",IFERROR($J18+$K18,0))</f>
        <v/>
      </c>
      <c r="M18" s="80">
        <f>IF($A18="","",IFERROR($K18/$L18,0))</f>
        <v/>
      </c>
      <c r="N18" s="41" t="n"/>
      <c r="O18" s="43">
        <f>IF(OR($A18="",$N18=""),"",IFERROR(VLOOKUP($N18,'Settings'!$F$5:$H$13,2,FALSE),"Review"))</f>
        <v/>
      </c>
      <c r="P18" s="43" t="n"/>
      <c r="Q18" s="81">
        <f>IF($A18="","",IFERROR($K18*'Settings'!$B$10,0))</f>
        <v/>
      </c>
      <c r="R18" s="82">
        <f>IF($A18="","",IF($O18="Yes",IFERROR($K18*'Settings'!$B$8,0),0))</f>
        <v/>
      </c>
      <c r="S18" s="81">
        <f>IF($A18="","",IFERROR($R18*'Settings'!$B$10,0))</f>
        <v/>
      </c>
      <c r="T18" s="48">
        <f>IF($A18="","",IF(COUNTIF(tblTrips[Trip ID],$A18)&gt;1,"Duplicate Trip ID",IF(OR($B18="",$C18="",$D18="",$E18="",$F18="",$G18="",$H18="",$J18="",$K18="",$N18="",$P18=""),"Missing Required Data",IF(OR($J18&lt;0,$K18&lt;0,$L18=0),"Check Miles",IF(OR(AND($K18=0,$N18&lt;&gt;"No Empty Miles"),AND($K18&gt;0,$N18="No Empty Miles")),"Reason / Miles Mismatch",IF($M18&gt;='Settings'!$B$9,"High Empty %","OK"))))))</f>
        <v/>
      </c>
      <c r="U18" s="48" t="n"/>
    </row>
    <row r="19">
      <c r="A19" s="41" t="n"/>
      <c r="B19" s="79" t="n"/>
      <c r="C19" s="41" t="n"/>
      <c r="D19" s="41" t="n"/>
      <c r="E19" s="41" t="n"/>
      <c r="F19" s="43" t="n"/>
      <c r="G19" s="41" t="n"/>
      <c r="H19" s="43" t="n"/>
      <c r="I19" s="41">
        <f>IF($A19="","",IF(OR($E19="",$F19="",$G19="",$H19=""),"",$E19&amp;", "&amp;$F19&amp;" to "&amp;$G19&amp;", "&amp;$H19))</f>
        <v/>
      </c>
      <c r="J19" s="44" t="n"/>
      <c r="K19" s="44" t="n"/>
      <c r="L19" s="44">
        <f>IF($A19="","",IFERROR($J19+$K19,0))</f>
        <v/>
      </c>
      <c r="M19" s="80">
        <f>IF($A19="","",IFERROR($K19/$L19,0))</f>
        <v/>
      </c>
      <c r="N19" s="41" t="n"/>
      <c r="O19" s="43">
        <f>IF(OR($A19="",$N19=""),"",IFERROR(VLOOKUP($N19,'Settings'!$F$5:$H$13,2,FALSE),"Review"))</f>
        <v/>
      </c>
      <c r="P19" s="43" t="n"/>
      <c r="Q19" s="81">
        <f>IF($A19="","",IFERROR($K19*'Settings'!$B$10,0))</f>
        <v/>
      </c>
      <c r="R19" s="82">
        <f>IF($A19="","",IF($O19="Yes",IFERROR($K19*'Settings'!$B$8,0),0))</f>
        <v/>
      </c>
      <c r="S19" s="81">
        <f>IF($A19="","",IFERROR($R19*'Settings'!$B$10,0))</f>
        <v/>
      </c>
      <c r="T19" s="48">
        <f>IF($A19="","",IF(COUNTIF(tblTrips[Trip ID],$A19)&gt;1,"Duplicate Trip ID",IF(OR($B19="",$C19="",$D19="",$E19="",$F19="",$G19="",$H19="",$J19="",$K19="",$N19="",$P19=""),"Missing Required Data",IF(OR($J19&lt;0,$K19&lt;0,$L19=0),"Check Miles",IF(OR(AND($K19=0,$N19&lt;&gt;"No Empty Miles"),AND($K19&gt;0,$N19="No Empty Miles")),"Reason / Miles Mismatch",IF($M19&gt;='Settings'!$B$9,"High Empty %","OK"))))))</f>
        <v/>
      </c>
      <c r="U19" s="48" t="n"/>
    </row>
    <row r="20">
      <c r="A20" s="41" t="n"/>
      <c r="B20" s="79" t="n"/>
      <c r="C20" s="41" t="n"/>
      <c r="D20" s="41" t="n"/>
      <c r="E20" s="41" t="n"/>
      <c r="F20" s="43" t="n"/>
      <c r="G20" s="41" t="n"/>
      <c r="H20" s="43" t="n"/>
      <c r="I20" s="41">
        <f>IF($A20="","",IF(OR($E20="",$F20="",$G20="",$H20=""),"",$E20&amp;", "&amp;$F20&amp;" to "&amp;$G20&amp;", "&amp;$H20))</f>
        <v/>
      </c>
      <c r="J20" s="44" t="n"/>
      <c r="K20" s="44" t="n"/>
      <c r="L20" s="44">
        <f>IF($A20="","",IFERROR($J20+$K20,0))</f>
        <v/>
      </c>
      <c r="M20" s="80">
        <f>IF($A20="","",IFERROR($K20/$L20,0))</f>
        <v/>
      </c>
      <c r="N20" s="41" t="n"/>
      <c r="O20" s="43">
        <f>IF(OR($A20="",$N20=""),"",IFERROR(VLOOKUP($N20,'Settings'!$F$5:$H$13,2,FALSE),"Review"))</f>
        <v/>
      </c>
      <c r="P20" s="43" t="n"/>
      <c r="Q20" s="81">
        <f>IF($A20="","",IFERROR($K20*'Settings'!$B$10,0))</f>
        <v/>
      </c>
      <c r="R20" s="82">
        <f>IF($A20="","",IF($O20="Yes",IFERROR($K20*'Settings'!$B$8,0),0))</f>
        <v/>
      </c>
      <c r="S20" s="81">
        <f>IF($A20="","",IFERROR($R20*'Settings'!$B$10,0))</f>
        <v/>
      </c>
      <c r="T20" s="48">
        <f>IF($A20="","",IF(COUNTIF(tblTrips[Trip ID],$A20)&gt;1,"Duplicate Trip ID",IF(OR($B20="",$C20="",$D20="",$E20="",$F20="",$G20="",$H20="",$J20="",$K20="",$N20="",$P20=""),"Missing Required Data",IF(OR($J20&lt;0,$K20&lt;0,$L20=0),"Check Miles",IF(OR(AND($K20=0,$N20&lt;&gt;"No Empty Miles"),AND($K20&gt;0,$N20="No Empty Miles")),"Reason / Miles Mismatch",IF($M20&gt;='Settings'!$B$9,"High Empty %","OK"))))))</f>
        <v/>
      </c>
      <c r="U20" s="48" t="n"/>
    </row>
    <row r="21">
      <c r="A21" s="41" t="n"/>
      <c r="B21" s="79" t="n"/>
      <c r="C21" s="41" t="n"/>
      <c r="D21" s="41" t="n"/>
      <c r="E21" s="41" t="n"/>
      <c r="F21" s="43" t="n"/>
      <c r="G21" s="41" t="n"/>
      <c r="H21" s="43" t="n"/>
      <c r="I21" s="41">
        <f>IF($A21="","",IF(OR($E21="",$F21="",$G21="",$H21=""),"",$E21&amp;", "&amp;$F21&amp;" to "&amp;$G21&amp;", "&amp;$H21))</f>
        <v/>
      </c>
      <c r="J21" s="44" t="n"/>
      <c r="K21" s="44" t="n"/>
      <c r="L21" s="44">
        <f>IF($A21="","",IFERROR($J21+$K21,0))</f>
        <v/>
      </c>
      <c r="M21" s="80">
        <f>IF($A21="","",IFERROR($K21/$L21,0))</f>
        <v/>
      </c>
      <c r="N21" s="41" t="n"/>
      <c r="O21" s="43">
        <f>IF(OR($A21="",$N21=""),"",IFERROR(VLOOKUP($N21,'Settings'!$F$5:$H$13,2,FALSE),"Review"))</f>
        <v/>
      </c>
      <c r="P21" s="43" t="n"/>
      <c r="Q21" s="81">
        <f>IF($A21="","",IFERROR($K21*'Settings'!$B$10,0))</f>
        <v/>
      </c>
      <c r="R21" s="82">
        <f>IF($A21="","",IF($O21="Yes",IFERROR($K21*'Settings'!$B$8,0),0))</f>
        <v/>
      </c>
      <c r="S21" s="81">
        <f>IF($A21="","",IFERROR($R21*'Settings'!$B$10,0))</f>
        <v/>
      </c>
      <c r="T21" s="48">
        <f>IF($A21="","",IF(COUNTIF(tblTrips[Trip ID],$A21)&gt;1,"Duplicate Trip ID",IF(OR($B21="",$C21="",$D21="",$E21="",$F21="",$G21="",$H21="",$J21="",$K21="",$N21="",$P21=""),"Missing Required Data",IF(OR($J21&lt;0,$K21&lt;0,$L21=0),"Check Miles",IF(OR(AND($K21=0,$N21&lt;&gt;"No Empty Miles"),AND($K21&gt;0,$N21="No Empty Miles")),"Reason / Miles Mismatch",IF($M21&gt;='Settings'!$B$9,"High Empty %","OK"))))))</f>
        <v/>
      </c>
      <c r="U21" s="48" t="n"/>
    </row>
    <row r="22">
      <c r="A22" s="41" t="n"/>
      <c r="B22" s="79" t="n"/>
      <c r="C22" s="41" t="n"/>
      <c r="D22" s="41" t="n"/>
      <c r="E22" s="41" t="n"/>
      <c r="F22" s="43" t="n"/>
      <c r="G22" s="41" t="n"/>
      <c r="H22" s="43" t="n"/>
      <c r="I22" s="41">
        <f>IF($A22="","",IF(OR($E22="",$F22="",$G22="",$H22=""),"",$E22&amp;", "&amp;$F22&amp;" to "&amp;$G22&amp;", "&amp;$H22))</f>
        <v/>
      </c>
      <c r="J22" s="44" t="n"/>
      <c r="K22" s="44" t="n"/>
      <c r="L22" s="44">
        <f>IF($A22="","",IFERROR($J22+$K22,0))</f>
        <v/>
      </c>
      <c r="M22" s="80">
        <f>IF($A22="","",IFERROR($K22/$L22,0))</f>
        <v/>
      </c>
      <c r="N22" s="41" t="n"/>
      <c r="O22" s="43">
        <f>IF(OR($A22="",$N22=""),"",IFERROR(VLOOKUP($N22,'Settings'!$F$5:$H$13,2,FALSE),"Review"))</f>
        <v/>
      </c>
      <c r="P22" s="43" t="n"/>
      <c r="Q22" s="81">
        <f>IF($A22="","",IFERROR($K22*'Settings'!$B$10,0))</f>
        <v/>
      </c>
      <c r="R22" s="82">
        <f>IF($A22="","",IF($O22="Yes",IFERROR($K22*'Settings'!$B$8,0),0))</f>
        <v/>
      </c>
      <c r="S22" s="81">
        <f>IF($A22="","",IFERROR($R22*'Settings'!$B$10,0))</f>
        <v/>
      </c>
      <c r="T22" s="48">
        <f>IF($A22="","",IF(COUNTIF(tblTrips[Trip ID],$A22)&gt;1,"Duplicate Trip ID",IF(OR($B22="",$C22="",$D22="",$E22="",$F22="",$G22="",$H22="",$J22="",$K22="",$N22="",$P22=""),"Missing Required Data",IF(OR($J22&lt;0,$K22&lt;0,$L22=0),"Check Miles",IF(OR(AND($K22=0,$N22&lt;&gt;"No Empty Miles"),AND($K22&gt;0,$N22="No Empty Miles")),"Reason / Miles Mismatch",IF($M22&gt;='Settings'!$B$9,"High Empty %","OK"))))))</f>
        <v/>
      </c>
      <c r="U22" s="48" t="n"/>
    </row>
    <row r="23">
      <c r="A23" s="41" t="n"/>
      <c r="B23" s="79" t="n"/>
      <c r="C23" s="41" t="n"/>
      <c r="D23" s="41" t="n"/>
      <c r="E23" s="41" t="n"/>
      <c r="F23" s="43" t="n"/>
      <c r="G23" s="41" t="n"/>
      <c r="H23" s="43" t="n"/>
      <c r="I23" s="41">
        <f>IF($A23="","",IF(OR($E23="",$F23="",$G23="",$H23=""),"",$E23&amp;", "&amp;$F23&amp;" to "&amp;$G23&amp;", "&amp;$H23))</f>
        <v/>
      </c>
      <c r="J23" s="44" t="n"/>
      <c r="K23" s="44" t="n"/>
      <c r="L23" s="44">
        <f>IF($A23="","",IFERROR($J23+$K23,0))</f>
        <v/>
      </c>
      <c r="M23" s="80">
        <f>IF($A23="","",IFERROR($K23/$L23,0))</f>
        <v/>
      </c>
      <c r="N23" s="41" t="n"/>
      <c r="O23" s="43">
        <f>IF(OR($A23="",$N23=""),"",IFERROR(VLOOKUP($N23,'Settings'!$F$5:$H$13,2,FALSE),"Review"))</f>
        <v/>
      </c>
      <c r="P23" s="43" t="n"/>
      <c r="Q23" s="81">
        <f>IF($A23="","",IFERROR($K23*'Settings'!$B$10,0))</f>
        <v/>
      </c>
      <c r="R23" s="82">
        <f>IF($A23="","",IF($O23="Yes",IFERROR($K23*'Settings'!$B$8,0),0))</f>
        <v/>
      </c>
      <c r="S23" s="81">
        <f>IF($A23="","",IFERROR($R23*'Settings'!$B$10,0))</f>
        <v/>
      </c>
      <c r="T23" s="48">
        <f>IF($A23="","",IF(COUNTIF(tblTrips[Trip ID],$A23)&gt;1,"Duplicate Trip ID",IF(OR($B23="",$C23="",$D23="",$E23="",$F23="",$G23="",$H23="",$J23="",$K23="",$N23="",$P23=""),"Missing Required Data",IF(OR($J23&lt;0,$K23&lt;0,$L23=0),"Check Miles",IF(OR(AND($K23=0,$N23&lt;&gt;"No Empty Miles"),AND($K23&gt;0,$N23="No Empty Miles")),"Reason / Miles Mismatch",IF($M23&gt;='Settings'!$B$9,"High Empty %","OK"))))))</f>
        <v/>
      </c>
      <c r="U23" s="48" t="n"/>
    </row>
    <row r="24">
      <c r="A24" s="41" t="n"/>
      <c r="B24" s="79" t="n"/>
      <c r="C24" s="41" t="n"/>
      <c r="D24" s="41" t="n"/>
      <c r="E24" s="41" t="n"/>
      <c r="F24" s="43" t="n"/>
      <c r="G24" s="41" t="n"/>
      <c r="H24" s="43" t="n"/>
      <c r="I24" s="41">
        <f>IF($A24="","",IF(OR($E24="",$F24="",$G24="",$H24=""),"",$E24&amp;", "&amp;$F24&amp;" to "&amp;$G24&amp;", "&amp;$H24))</f>
        <v/>
      </c>
      <c r="J24" s="44" t="n"/>
      <c r="K24" s="44" t="n"/>
      <c r="L24" s="44">
        <f>IF($A24="","",IFERROR($J24+$K24,0))</f>
        <v/>
      </c>
      <c r="M24" s="80">
        <f>IF($A24="","",IFERROR($K24/$L24,0))</f>
        <v/>
      </c>
      <c r="N24" s="41" t="n"/>
      <c r="O24" s="43">
        <f>IF(OR($A24="",$N24=""),"",IFERROR(VLOOKUP($N24,'Settings'!$F$5:$H$13,2,FALSE),"Review"))</f>
        <v/>
      </c>
      <c r="P24" s="43" t="n"/>
      <c r="Q24" s="81">
        <f>IF($A24="","",IFERROR($K24*'Settings'!$B$10,0))</f>
        <v/>
      </c>
      <c r="R24" s="82">
        <f>IF($A24="","",IF($O24="Yes",IFERROR($K24*'Settings'!$B$8,0),0))</f>
        <v/>
      </c>
      <c r="S24" s="81">
        <f>IF($A24="","",IFERROR($R24*'Settings'!$B$10,0))</f>
        <v/>
      </c>
      <c r="T24" s="48">
        <f>IF($A24="","",IF(COUNTIF(tblTrips[Trip ID],$A24)&gt;1,"Duplicate Trip ID",IF(OR($B24="",$C24="",$D24="",$E24="",$F24="",$G24="",$H24="",$J24="",$K24="",$N24="",$P24=""),"Missing Required Data",IF(OR($J24&lt;0,$K24&lt;0,$L24=0),"Check Miles",IF(OR(AND($K24=0,$N24&lt;&gt;"No Empty Miles"),AND($K24&gt;0,$N24="No Empty Miles")),"Reason / Miles Mismatch",IF($M24&gt;='Settings'!$B$9,"High Empty %","OK"))))))</f>
        <v/>
      </c>
      <c r="U24" s="48" t="n"/>
    </row>
    <row r="25">
      <c r="A25" s="41" t="n"/>
      <c r="B25" s="79" t="n"/>
      <c r="C25" s="41" t="n"/>
      <c r="D25" s="41" t="n"/>
      <c r="E25" s="41" t="n"/>
      <c r="F25" s="43" t="n"/>
      <c r="G25" s="41" t="n"/>
      <c r="H25" s="43" t="n"/>
      <c r="I25" s="41">
        <f>IF($A25="","",IF(OR($E25="",$F25="",$G25="",$H25=""),"",$E25&amp;", "&amp;$F25&amp;" to "&amp;$G25&amp;", "&amp;$H25))</f>
        <v/>
      </c>
      <c r="J25" s="44" t="n"/>
      <c r="K25" s="44" t="n"/>
      <c r="L25" s="44">
        <f>IF($A25="","",IFERROR($J25+$K25,0))</f>
        <v/>
      </c>
      <c r="M25" s="80">
        <f>IF($A25="","",IFERROR($K25/$L25,0))</f>
        <v/>
      </c>
      <c r="N25" s="41" t="n"/>
      <c r="O25" s="43">
        <f>IF(OR($A25="",$N25=""),"",IFERROR(VLOOKUP($N25,'Settings'!$F$5:$H$13,2,FALSE),"Review"))</f>
        <v/>
      </c>
      <c r="P25" s="43" t="n"/>
      <c r="Q25" s="81">
        <f>IF($A25="","",IFERROR($K25*'Settings'!$B$10,0))</f>
        <v/>
      </c>
      <c r="R25" s="82">
        <f>IF($A25="","",IF($O25="Yes",IFERROR($K25*'Settings'!$B$8,0),0))</f>
        <v/>
      </c>
      <c r="S25" s="81">
        <f>IF($A25="","",IFERROR($R25*'Settings'!$B$10,0))</f>
        <v/>
      </c>
      <c r="T25" s="48">
        <f>IF($A25="","",IF(COUNTIF(tblTrips[Trip ID],$A25)&gt;1,"Duplicate Trip ID",IF(OR($B25="",$C25="",$D25="",$E25="",$F25="",$G25="",$H25="",$J25="",$K25="",$N25="",$P25=""),"Missing Required Data",IF(OR($J25&lt;0,$K25&lt;0,$L25=0),"Check Miles",IF(OR(AND($K25=0,$N25&lt;&gt;"No Empty Miles"),AND($K25&gt;0,$N25="No Empty Miles")),"Reason / Miles Mismatch",IF($M25&gt;='Settings'!$B$9,"High Empty %","OK"))))))</f>
        <v/>
      </c>
      <c r="U25" s="48" t="n"/>
    </row>
    <row r="26">
      <c r="A26" s="41" t="n"/>
      <c r="B26" s="79" t="n"/>
      <c r="C26" s="41" t="n"/>
      <c r="D26" s="41" t="n"/>
      <c r="E26" s="41" t="n"/>
      <c r="F26" s="43" t="n"/>
      <c r="G26" s="41" t="n"/>
      <c r="H26" s="43" t="n"/>
      <c r="I26" s="41">
        <f>IF($A26="","",IF(OR($E26="",$F26="",$G26="",$H26=""),"",$E26&amp;", "&amp;$F26&amp;" to "&amp;$G26&amp;", "&amp;$H26))</f>
        <v/>
      </c>
      <c r="J26" s="44" t="n"/>
      <c r="K26" s="44" t="n"/>
      <c r="L26" s="44">
        <f>IF($A26="","",IFERROR($J26+$K26,0))</f>
        <v/>
      </c>
      <c r="M26" s="80">
        <f>IF($A26="","",IFERROR($K26/$L26,0))</f>
        <v/>
      </c>
      <c r="N26" s="41" t="n"/>
      <c r="O26" s="43">
        <f>IF(OR($A26="",$N26=""),"",IFERROR(VLOOKUP($N26,'Settings'!$F$5:$H$13,2,FALSE),"Review"))</f>
        <v/>
      </c>
      <c r="P26" s="43" t="n"/>
      <c r="Q26" s="81">
        <f>IF($A26="","",IFERROR($K26*'Settings'!$B$10,0))</f>
        <v/>
      </c>
      <c r="R26" s="82">
        <f>IF($A26="","",IF($O26="Yes",IFERROR($K26*'Settings'!$B$8,0),0))</f>
        <v/>
      </c>
      <c r="S26" s="81">
        <f>IF($A26="","",IFERROR($R26*'Settings'!$B$10,0))</f>
        <v/>
      </c>
      <c r="T26" s="48">
        <f>IF($A26="","",IF(COUNTIF(tblTrips[Trip ID],$A26)&gt;1,"Duplicate Trip ID",IF(OR($B26="",$C26="",$D26="",$E26="",$F26="",$G26="",$H26="",$J26="",$K26="",$N26="",$P26=""),"Missing Required Data",IF(OR($J26&lt;0,$K26&lt;0,$L26=0),"Check Miles",IF(OR(AND($K26=0,$N26&lt;&gt;"No Empty Miles"),AND($K26&gt;0,$N26="No Empty Miles")),"Reason / Miles Mismatch",IF($M26&gt;='Settings'!$B$9,"High Empty %","OK"))))))</f>
        <v/>
      </c>
      <c r="U26" s="48" t="n"/>
    </row>
    <row r="27">
      <c r="A27" s="41" t="n"/>
      <c r="B27" s="79" t="n"/>
      <c r="C27" s="41" t="n"/>
      <c r="D27" s="41" t="n"/>
      <c r="E27" s="41" t="n"/>
      <c r="F27" s="43" t="n"/>
      <c r="G27" s="41" t="n"/>
      <c r="H27" s="43" t="n"/>
      <c r="I27" s="41">
        <f>IF($A27="","",IF(OR($E27="",$F27="",$G27="",$H27=""),"",$E27&amp;", "&amp;$F27&amp;" to "&amp;$G27&amp;", "&amp;$H27))</f>
        <v/>
      </c>
      <c r="J27" s="44" t="n"/>
      <c r="K27" s="44" t="n"/>
      <c r="L27" s="44">
        <f>IF($A27="","",IFERROR($J27+$K27,0))</f>
        <v/>
      </c>
      <c r="M27" s="80">
        <f>IF($A27="","",IFERROR($K27/$L27,0))</f>
        <v/>
      </c>
      <c r="N27" s="41" t="n"/>
      <c r="O27" s="43">
        <f>IF(OR($A27="",$N27=""),"",IFERROR(VLOOKUP($N27,'Settings'!$F$5:$H$13,2,FALSE),"Review"))</f>
        <v/>
      </c>
      <c r="P27" s="43" t="n"/>
      <c r="Q27" s="81">
        <f>IF($A27="","",IFERROR($K27*'Settings'!$B$10,0))</f>
        <v/>
      </c>
      <c r="R27" s="82">
        <f>IF($A27="","",IF($O27="Yes",IFERROR($K27*'Settings'!$B$8,0),0))</f>
        <v/>
      </c>
      <c r="S27" s="81">
        <f>IF($A27="","",IFERROR($R27*'Settings'!$B$10,0))</f>
        <v/>
      </c>
      <c r="T27" s="48">
        <f>IF($A27="","",IF(COUNTIF(tblTrips[Trip ID],$A27)&gt;1,"Duplicate Trip ID",IF(OR($B27="",$C27="",$D27="",$E27="",$F27="",$G27="",$H27="",$J27="",$K27="",$N27="",$P27=""),"Missing Required Data",IF(OR($J27&lt;0,$K27&lt;0,$L27=0),"Check Miles",IF(OR(AND($K27=0,$N27&lt;&gt;"No Empty Miles"),AND($K27&gt;0,$N27="No Empty Miles")),"Reason / Miles Mismatch",IF($M27&gt;='Settings'!$B$9,"High Empty %","OK"))))))</f>
        <v/>
      </c>
      <c r="U27" s="48" t="n"/>
    </row>
    <row r="28">
      <c r="A28" s="41" t="n"/>
      <c r="B28" s="79" t="n"/>
      <c r="C28" s="41" t="n"/>
      <c r="D28" s="41" t="n"/>
      <c r="E28" s="41" t="n"/>
      <c r="F28" s="43" t="n"/>
      <c r="G28" s="41" t="n"/>
      <c r="H28" s="43" t="n"/>
      <c r="I28" s="41">
        <f>IF($A28="","",IF(OR($E28="",$F28="",$G28="",$H28=""),"",$E28&amp;", "&amp;$F28&amp;" to "&amp;$G28&amp;", "&amp;$H28))</f>
        <v/>
      </c>
      <c r="J28" s="44" t="n"/>
      <c r="K28" s="44" t="n"/>
      <c r="L28" s="44">
        <f>IF($A28="","",IFERROR($J28+$K28,0))</f>
        <v/>
      </c>
      <c r="M28" s="80">
        <f>IF($A28="","",IFERROR($K28/$L28,0))</f>
        <v/>
      </c>
      <c r="N28" s="41" t="n"/>
      <c r="O28" s="43">
        <f>IF(OR($A28="",$N28=""),"",IFERROR(VLOOKUP($N28,'Settings'!$F$5:$H$13,2,FALSE),"Review"))</f>
        <v/>
      </c>
      <c r="P28" s="43" t="n"/>
      <c r="Q28" s="81">
        <f>IF($A28="","",IFERROR($K28*'Settings'!$B$10,0))</f>
        <v/>
      </c>
      <c r="R28" s="82">
        <f>IF($A28="","",IF($O28="Yes",IFERROR($K28*'Settings'!$B$8,0),0))</f>
        <v/>
      </c>
      <c r="S28" s="81">
        <f>IF($A28="","",IFERROR($R28*'Settings'!$B$10,0))</f>
        <v/>
      </c>
      <c r="T28" s="48">
        <f>IF($A28="","",IF(COUNTIF(tblTrips[Trip ID],$A28)&gt;1,"Duplicate Trip ID",IF(OR($B28="",$C28="",$D28="",$E28="",$F28="",$G28="",$H28="",$J28="",$K28="",$N28="",$P28=""),"Missing Required Data",IF(OR($J28&lt;0,$K28&lt;0,$L28=0),"Check Miles",IF(OR(AND($K28=0,$N28&lt;&gt;"No Empty Miles"),AND($K28&gt;0,$N28="No Empty Miles")),"Reason / Miles Mismatch",IF($M28&gt;='Settings'!$B$9,"High Empty %","OK"))))))</f>
        <v/>
      </c>
      <c r="U28" s="48" t="n"/>
    </row>
    <row r="29">
      <c r="A29" s="41" t="n"/>
      <c r="B29" s="79" t="n"/>
      <c r="C29" s="41" t="n"/>
      <c r="D29" s="41" t="n"/>
      <c r="E29" s="41" t="n"/>
      <c r="F29" s="43" t="n"/>
      <c r="G29" s="41" t="n"/>
      <c r="H29" s="43" t="n"/>
      <c r="I29" s="41">
        <f>IF($A29="","",IF(OR($E29="",$F29="",$G29="",$H29=""),"",$E29&amp;", "&amp;$F29&amp;" to "&amp;$G29&amp;", "&amp;$H29))</f>
        <v/>
      </c>
      <c r="J29" s="44" t="n"/>
      <c r="K29" s="44" t="n"/>
      <c r="L29" s="44">
        <f>IF($A29="","",IFERROR($J29+$K29,0))</f>
        <v/>
      </c>
      <c r="M29" s="80">
        <f>IF($A29="","",IFERROR($K29/$L29,0))</f>
        <v/>
      </c>
      <c r="N29" s="41" t="n"/>
      <c r="O29" s="43">
        <f>IF(OR($A29="",$N29=""),"",IFERROR(VLOOKUP($N29,'Settings'!$F$5:$H$13,2,FALSE),"Review"))</f>
        <v/>
      </c>
      <c r="P29" s="43" t="n"/>
      <c r="Q29" s="81">
        <f>IF($A29="","",IFERROR($K29*'Settings'!$B$10,0))</f>
        <v/>
      </c>
      <c r="R29" s="82">
        <f>IF($A29="","",IF($O29="Yes",IFERROR($K29*'Settings'!$B$8,0),0))</f>
        <v/>
      </c>
      <c r="S29" s="81">
        <f>IF($A29="","",IFERROR($R29*'Settings'!$B$10,0))</f>
        <v/>
      </c>
      <c r="T29" s="48">
        <f>IF($A29="","",IF(COUNTIF(tblTrips[Trip ID],$A29)&gt;1,"Duplicate Trip ID",IF(OR($B29="",$C29="",$D29="",$E29="",$F29="",$G29="",$H29="",$J29="",$K29="",$N29="",$P29=""),"Missing Required Data",IF(OR($J29&lt;0,$K29&lt;0,$L29=0),"Check Miles",IF(OR(AND($K29=0,$N29&lt;&gt;"No Empty Miles"),AND($K29&gt;0,$N29="No Empty Miles")),"Reason / Miles Mismatch",IF($M29&gt;='Settings'!$B$9,"High Empty %","OK"))))))</f>
        <v/>
      </c>
      <c r="U29" s="48" t="n"/>
    </row>
    <row r="30">
      <c r="A30" s="41" t="n"/>
      <c r="B30" s="79" t="n"/>
      <c r="C30" s="41" t="n"/>
      <c r="D30" s="41" t="n"/>
      <c r="E30" s="41" t="n"/>
      <c r="F30" s="43" t="n"/>
      <c r="G30" s="41" t="n"/>
      <c r="H30" s="43" t="n"/>
      <c r="I30" s="41">
        <f>IF($A30="","",IF(OR($E30="",$F30="",$G30="",$H30=""),"",$E30&amp;", "&amp;$F30&amp;" to "&amp;$G30&amp;", "&amp;$H30))</f>
        <v/>
      </c>
      <c r="J30" s="44" t="n"/>
      <c r="K30" s="44" t="n"/>
      <c r="L30" s="44">
        <f>IF($A30="","",IFERROR($J30+$K30,0))</f>
        <v/>
      </c>
      <c r="M30" s="80">
        <f>IF($A30="","",IFERROR($K30/$L30,0))</f>
        <v/>
      </c>
      <c r="N30" s="41" t="n"/>
      <c r="O30" s="43">
        <f>IF(OR($A30="",$N30=""),"",IFERROR(VLOOKUP($N30,'Settings'!$F$5:$H$13,2,FALSE),"Review"))</f>
        <v/>
      </c>
      <c r="P30" s="43" t="n"/>
      <c r="Q30" s="81">
        <f>IF($A30="","",IFERROR($K30*'Settings'!$B$10,0))</f>
        <v/>
      </c>
      <c r="R30" s="82">
        <f>IF($A30="","",IF($O30="Yes",IFERROR($K30*'Settings'!$B$8,0),0))</f>
        <v/>
      </c>
      <c r="S30" s="81">
        <f>IF($A30="","",IFERROR($R30*'Settings'!$B$10,0))</f>
        <v/>
      </c>
      <c r="T30" s="48">
        <f>IF($A30="","",IF(COUNTIF(tblTrips[Trip ID],$A30)&gt;1,"Duplicate Trip ID",IF(OR($B30="",$C30="",$D30="",$E30="",$F30="",$G30="",$H30="",$J30="",$K30="",$N30="",$P30=""),"Missing Required Data",IF(OR($J30&lt;0,$K30&lt;0,$L30=0),"Check Miles",IF(OR(AND($K30=0,$N30&lt;&gt;"No Empty Miles"),AND($K30&gt;0,$N30="No Empty Miles")),"Reason / Miles Mismatch",IF($M30&gt;='Settings'!$B$9,"High Empty %","OK"))))))</f>
        <v/>
      </c>
      <c r="U30" s="48" t="n"/>
    </row>
    <row r="31">
      <c r="A31" s="41" t="n"/>
      <c r="B31" s="79" t="n"/>
      <c r="C31" s="41" t="n"/>
      <c r="D31" s="41" t="n"/>
      <c r="E31" s="41" t="n"/>
      <c r="F31" s="43" t="n"/>
      <c r="G31" s="41" t="n"/>
      <c r="H31" s="43" t="n"/>
      <c r="I31" s="41">
        <f>IF($A31="","",IF(OR($E31="",$F31="",$G31="",$H31=""),"",$E31&amp;", "&amp;$F31&amp;" to "&amp;$G31&amp;", "&amp;$H31))</f>
        <v/>
      </c>
      <c r="J31" s="44" t="n"/>
      <c r="K31" s="44" t="n"/>
      <c r="L31" s="44">
        <f>IF($A31="","",IFERROR($J31+$K31,0))</f>
        <v/>
      </c>
      <c r="M31" s="80">
        <f>IF($A31="","",IFERROR($K31/$L31,0))</f>
        <v/>
      </c>
      <c r="N31" s="41" t="n"/>
      <c r="O31" s="43">
        <f>IF(OR($A31="",$N31=""),"",IFERROR(VLOOKUP($N31,'Settings'!$F$5:$H$13,2,FALSE),"Review"))</f>
        <v/>
      </c>
      <c r="P31" s="43" t="n"/>
      <c r="Q31" s="81">
        <f>IF($A31="","",IFERROR($K31*'Settings'!$B$10,0))</f>
        <v/>
      </c>
      <c r="R31" s="82">
        <f>IF($A31="","",IF($O31="Yes",IFERROR($K31*'Settings'!$B$8,0),0))</f>
        <v/>
      </c>
      <c r="S31" s="81">
        <f>IF($A31="","",IFERROR($R31*'Settings'!$B$10,0))</f>
        <v/>
      </c>
      <c r="T31" s="48">
        <f>IF($A31="","",IF(COUNTIF(tblTrips[Trip ID],$A31)&gt;1,"Duplicate Trip ID",IF(OR($B31="",$C31="",$D31="",$E31="",$F31="",$G31="",$H31="",$J31="",$K31="",$N31="",$P31=""),"Missing Required Data",IF(OR($J31&lt;0,$K31&lt;0,$L31=0),"Check Miles",IF(OR(AND($K31=0,$N31&lt;&gt;"No Empty Miles"),AND($K31&gt;0,$N31="No Empty Miles")),"Reason / Miles Mismatch",IF($M31&gt;='Settings'!$B$9,"High Empty %","OK"))))))</f>
        <v/>
      </c>
      <c r="U31" s="48" t="n"/>
    </row>
    <row r="32">
      <c r="A32" s="41" t="n"/>
      <c r="B32" s="79" t="n"/>
      <c r="C32" s="41" t="n"/>
      <c r="D32" s="41" t="n"/>
      <c r="E32" s="41" t="n"/>
      <c r="F32" s="43" t="n"/>
      <c r="G32" s="41" t="n"/>
      <c r="H32" s="43" t="n"/>
      <c r="I32" s="41">
        <f>IF($A32="","",IF(OR($E32="",$F32="",$G32="",$H32=""),"",$E32&amp;", "&amp;$F32&amp;" to "&amp;$G32&amp;", "&amp;$H32))</f>
        <v/>
      </c>
      <c r="J32" s="44" t="n"/>
      <c r="K32" s="44" t="n"/>
      <c r="L32" s="44">
        <f>IF($A32="","",IFERROR($J32+$K32,0))</f>
        <v/>
      </c>
      <c r="M32" s="80">
        <f>IF($A32="","",IFERROR($K32/$L32,0))</f>
        <v/>
      </c>
      <c r="N32" s="41" t="n"/>
      <c r="O32" s="43">
        <f>IF(OR($A32="",$N32=""),"",IFERROR(VLOOKUP($N32,'Settings'!$F$5:$H$13,2,FALSE),"Review"))</f>
        <v/>
      </c>
      <c r="P32" s="43" t="n"/>
      <c r="Q32" s="81">
        <f>IF($A32="","",IFERROR($K32*'Settings'!$B$10,0))</f>
        <v/>
      </c>
      <c r="R32" s="82">
        <f>IF($A32="","",IF($O32="Yes",IFERROR($K32*'Settings'!$B$8,0),0))</f>
        <v/>
      </c>
      <c r="S32" s="81">
        <f>IF($A32="","",IFERROR($R32*'Settings'!$B$10,0))</f>
        <v/>
      </c>
      <c r="T32" s="48">
        <f>IF($A32="","",IF(COUNTIF(tblTrips[Trip ID],$A32)&gt;1,"Duplicate Trip ID",IF(OR($B32="",$C32="",$D32="",$E32="",$F32="",$G32="",$H32="",$J32="",$K32="",$N32="",$P32=""),"Missing Required Data",IF(OR($J32&lt;0,$K32&lt;0,$L32=0),"Check Miles",IF(OR(AND($K32=0,$N32&lt;&gt;"No Empty Miles"),AND($K32&gt;0,$N32="No Empty Miles")),"Reason / Miles Mismatch",IF($M32&gt;='Settings'!$B$9,"High Empty %","OK"))))))</f>
        <v/>
      </c>
      <c r="U32" s="48" t="n"/>
    </row>
    <row r="33">
      <c r="A33" s="41" t="n"/>
      <c r="B33" s="79" t="n"/>
      <c r="C33" s="41" t="n"/>
      <c r="D33" s="41" t="n"/>
      <c r="E33" s="41" t="n"/>
      <c r="F33" s="43" t="n"/>
      <c r="G33" s="41" t="n"/>
      <c r="H33" s="43" t="n"/>
      <c r="I33" s="41">
        <f>IF($A33="","",IF(OR($E33="",$F33="",$G33="",$H33=""),"",$E33&amp;", "&amp;$F33&amp;" to "&amp;$G33&amp;", "&amp;$H33))</f>
        <v/>
      </c>
      <c r="J33" s="44" t="n"/>
      <c r="K33" s="44" t="n"/>
      <c r="L33" s="44">
        <f>IF($A33="","",IFERROR($J33+$K33,0))</f>
        <v/>
      </c>
      <c r="M33" s="80">
        <f>IF($A33="","",IFERROR($K33/$L33,0))</f>
        <v/>
      </c>
      <c r="N33" s="41" t="n"/>
      <c r="O33" s="43">
        <f>IF(OR($A33="",$N33=""),"",IFERROR(VLOOKUP($N33,'Settings'!$F$5:$H$13,2,FALSE),"Review"))</f>
        <v/>
      </c>
      <c r="P33" s="43" t="n"/>
      <c r="Q33" s="81">
        <f>IF($A33="","",IFERROR($K33*'Settings'!$B$10,0))</f>
        <v/>
      </c>
      <c r="R33" s="82">
        <f>IF($A33="","",IF($O33="Yes",IFERROR($K33*'Settings'!$B$8,0),0))</f>
        <v/>
      </c>
      <c r="S33" s="81">
        <f>IF($A33="","",IFERROR($R33*'Settings'!$B$10,0))</f>
        <v/>
      </c>
      <c r="T33" s="48">
        <f>IF($A33="","",IF(COUNTIF(tblTrips[Trip ID],$A33)&gt;1,"Duplicate Trip ID",IF(OR($B33="",$C33="",$D33="",$E33="",$F33="",$G33="",$H33="",$J33="",$K33="",$N33="",$P33=""),"Missing Required Data",IF(OR($J33&lt;0,$K33&lt;0,$L33=0),"Check Miles",IF(OR(AND($K33=0,$N33&lt;&gt;"No Empty Miles"),AND($K33&gt;0,$N33="No Empty Miles")),"Reason / Miles Mismatch",IF($M33&gt;='Settings'!$B$9,"High Empty %","OK"))))))</f>
        <v/>
      </c>
      <c r="U33" s="48" t="n"/>
    </row>
    <row r="34">
      <c r="A34" s="41" t="n"/>
      <c r="B34" s="79" t="n"/>
      <c r="C34" s="41" t="n"/>
      <c r="D34" s="41" t="n"/>
      <c r="E34" s="41" t="n"/>
      <c r="F34" s="43" t="n"/>
      <c r="G34" s="41" t="n"/>
      <c r="H34" s="43" t="n"/>
      <c r="I34" s="41">
        <f>IF($A34="","",IF(OR($E34="",$F34="",$G34="",$H34=""),"",$E34&amp;", "&amp;$F34&amp;" to "&amp;$G34&amp;", "&amp;$H34))</f>
        <v/>
      </c>
      <c r="J34" s="44" t="n"/>
      <c r="K34" s="44" t="n"/>
      <c r="L34" s="44">
        <f>IF($A34="","",IFERROR($J34+$K34,0))</f>
        <v/>
      </c>
      <c r="M34" s="80">
        <f>IF($A34="","",IFERROR($K34/$L34,0))</f>
        <v/>
      </c>
      <c r="N34" s="41" t="n"/>
      <c r="O34" s="43">
        <f>IF(OR($A34="",$N34=""),"",IFERROR(VLOOKUP($N34,'Settings'!$F$5:$H$13,2,FALSE),"Review"))</f>
        <v/>
      </c>
      <c r="P34" s="43" t="n"/>
      <c r="Q34" s="81">
        <f>IF($A34="","",IFERROR($K34*'Settings'!$B$10,0))</f>
        <v/>
      </c>
      <c r="R34" s="82">
        <f>IF($A34="","",IF($O34="Yes",IFERROR($K34*'Settings'!$B$8,0),0))</f>
        <v/>
      </c>
      <c r="S34" s="81">
        <f>IF($A34="","",IFERROR($R34*'Settings'!$B$10,0))</f>
        <v/>
      </c>
      <c r="T34" s="48">
        <f>IF($A34="","",IF(COUNTIF(tblTrips[Trip ID],$A34)&gt;1,"Duplicate Trip ID",IF(OR($B34="",$C34="",$D34="",$E34="",$F34="",$G34="",$H34="",$J34="",$K34="",$N34="",$P34=""),"Missing Required Data",IF(OR($J34&lt;0,$K34&lt;0,$L34=0),"Check Miles",IF(OR(AND($K34=0,$N34&lt;&gt;"No Empty Miles"),AND($K34&gt;0,$N34="No Empty Miles")),"Reason / Miles Mismatch",IF($M34&gt;='Settings'!$B$9,"High Empty %","OK"))))))</f>
        <v/>
      </c>
      <c r="U34" s="48" t="n"/>
    </row>
    <row r="35">
      <c r="A35" s="41" t="n"/>
      <c r="B35" s="79" t="n"/>
      <c r="C35" s="41" t="n"/>
      <c r="D35" s="41" t="n"/>
      <c r="E35" s="41" t="n"/>
      <c r="F35" s="43" t="n"/>
      <c r="G35" s="41" t="n"/>
      <c r="H35" s="43" t="n"/>
      <c r="I35" s="41">
        <f>IF($A35="","",IF(OR($E35="",$F35="",$G35="",$H35=""),"",$E35&amp;", "&amp;$F35&amp;" to "&amp;$G35&amp;", "&amp;$H35))</f>
        <v/>
      </c>
      <c r="J35" s="44" t="n"/>
      <c r="K35" s="44" t="n"/>
      <c r="L35" s="44">
        <f>IF($A35="","",IFERROR($J35+$K35,0))</f>
        <v/>
      </c>
      <c r="M35" s="80">
        <f>IF($A35="","",IFERROR($K35/$L35,0))</f>
        <v/>
      </c>
      <c r="N35" s="41" t="n"/>
      <c r="O35" s="43">
        <f>IF(OR($A35="",$N35=""),"",IFERROR(VLOOKUP($N35,'Settings'!$F$5:$H$13,2,FALSE),"Review"))</f>
        <v/>
      </c>
      <c r="P35" s="43" t="n"/>
      <c r="Q35" s="81">
        <f>IF($A35="","",IFERROR($K35*'Settings'!$B$10,0))</f>
        <v/>
      </c>
      <c r="R35" s="82">
        <f>IF($A35="","",IF($O35="Yes",IFERROR($K35*'Settings'!$B$8,0),0))</f>
        <v/>
      </c>
      <c r="S35" s="81">
        <f>IF($A35="","",IFERROR($R35*'Settings'!$B$10,0))</f>
        <v/>
      </c>
      <c r="T35" s="48">
        <f>IF($A35="","",IF(COUNTIF(tblTrips[Trip ID],$A35)&gt;1,"Duplicate Trip ID",IF(OR($B35="",$C35="",$D35="",$E35="",$F35="",$G35="",$H35="",$J35="",$K35="",$N35="",$P35=""),"Missing Required Data",IF(OR($J35&lt;0,$K35&lt;0,$L35=0),"Check Miles",IF(OR(AND($K35=0,$N35&lt;&gt;"No Empty Miles"),AND($K35&gt;0,$N35="No Empty Miles")),"Reason / Miles Mismatch",IF($M35&gt;='Settings'!$B$9,"High Empty %","OK"))))))</f>
        <v/>
      </c>
      <c r="U35" s="48" t="n"/>
    </row>
    <row r="36">
      <c r="A36" s="41" t="n"/>
      <c r="B36" s="79" t="n"/>
      <c r="C36" s="41" t="n"/>
      <c r="D36" s="41" t="n"/>
      <c r="E36" s="41" t="n"/>
      <c r="F36" s="43" t="n"/>
      <c r="G36" s="41" t="n"/>
      <c r="H36" s="43" t="n"/>
      <c r="I36" s="41">
        <f>IF($A36="","",IF(OR($E36="",$F36="",$G36="",$H36=""),"",$E36&amp;", "&amp;$F36&amp;" to "&amp;$G36&amp;", "&amp;$H36))</f>
        <v/>
      </c>
      <c r="J36" s="44" t="n"/>
      <c r="K36" s="44" t="n"/>
      <c r="L36" s="44">
        <f>IF($A36="","",IFERROR($J36+$K36,0))</f>
        <v/>
      </c>
      <c r="M36" s="80">
        <f>IF($A36="","",IFERROR($K36/$L36,0))</f>
        <v/>
      </c>
      <c r="N36" s="41" t="n"/>
      <c r="O36" s="43">
        <f>IF(OR($A36="",$N36=""),"",IFERROR(VLOOKUP($N36,'Settings'!$F$5:$H$13,2,FALSE),"Review"))</f>
        <v/>
      </c>
      <c r="P36" s="43" t="n"/>
      <c r="Q36" s="81">
        <f>IF($A36="","",IFERROR($K36*'Settings'!$B$10,0))</f>
        <v/>
      </c>
      <c r="R36" s="82">
        <f>IF($A36="","",IF($O36="Yes",IFERROR($K36*'Settings'!$B$8,0),0))</f>
        <v/>
      </c>
      <c r="S36" s="81">
        <f>IF($A36="","",IFERROR($R36*'Settings'!$B$10,0))</f>
        <v/>
      </c>
      <c r="T36" s="48">
        <f>IF($A36="","",IF(COUNTIF(tblTrips[Trip ID],$A36)&gt;1,"Duplicate Trip ID",IF(OR($B36="",$C36="",$D36="",$E36="",$F36="",$G36="",$H36="",$J36="",$K36="",$N36="",$P36=""),"Missing Required Data",IF(OR($J36&lt;0,$K36&lt;0,$L36=0),"Check Miles",IF(OR(AND($K36=0,$N36&lt;&gt;"No Empty Miles"),AND($K36&gt;0,$N36="No Empty Miles")),"Reason / Miles Mismatch",IF($M36&gt;='Settings'!$B$9,"High Empty %","OK"))))))</f>
        <v/>
      </c>
      <c r="U36" s="48" t="n"/>
    </row>
    <row r="37">
      <c r="A37" s="41" t="n"/>
      <c r="B37" s="79" t="n"/>
      <c r="C37" s="41" t="n"/>
      <c r="D37" s="41" t="n"/>
      <c r="E37" s="41" t="n"/>
      <c r="F37" s="43" t="n"/>
      <c r="G37" s="41" t="n"/>
      <c r="H37" s="43" t="n"/>
      <c r="I37" s="41">
        <f>IF($A37="","",IF(OR($E37="",$F37="",$G37="",$H37=""),"",$E37&amp;", "&amp;$F37&amp;" to "&amp;$G37&amp;", "&amp;$H37))</f>
        <v/>
      </c>
      <c r="J37" s="44" t="n"/>
      <c r="K37" s="44" t="n"/>
      <c r="L37" s="44">
        <f>IF($A37="","",IFERROR($J37+$K37,0))</f>
        <v/>
      </c>
      <c r="M37" s="80">
        <f>IF($A37="","",IFERROR($K37/$L37,0))</f>
        <v/>
      </c>
      <c r="N37" s="41" t="n"/>
      <c r="O37" s="43">
        <f>IF(OR($A37="",$N37=""),"",IFERROR(VLOOKUP($N37,'Settings'!$F$5:$H$13,2,FALSE),"Review"))</f>
        <v/>
      </c>
      <c r="P37" s="43" t="n"/>
      <c r="Q37" s="81">
        <f>IF($A37="","",IFERROR($K37*'Settings'!$B$10,0))</f>
        <v/>
      </c>
      <c r="R37" s="82">
        <f>IF($A37="","",IF($O37="Yes",IFERROR($K37*'Settings'!$B$8,0),0))</f>
        <v/>
      </c>
      <c r="S37" s="81">
        <f>IF($A37="","",IFERROR($R37*'Settings'!$B$10,0))</f>
        <v/>
      </c>
      <c r="T37" s="48">
        <f>IF($A37="","",IF(COUNTIF(tblTrips[Trip ID],$A37)&gt;1,"Duplicate Trip ID",IF(OR($B37="",$C37="",$D37="",$E37="",$F37="",$G37="",$H37="",$J37="",$K37="",$N37="",$P37=""),"Missing Required Data",IF(OR($J37&lt;0,$K37&lt;0,$L37=0),"Check Miles",IF(OR(AND($K37=0,$N37&lt;&gt;"No Empty Miles"),AND($K37&gt;0,$N37="No Empty Miles")),"Reason / Miles Mismatch",IF($M37&gt;='Settings'!$B$9,"High Empty %","OK"))))))</f>
        <v/>
      </c>
      <c r="U37" s="48" t="n"/>
    </row>
    <row r="38">
      <c r="A38" s="41" t="n"/>
      <c r="B38" s="79" t="n"/>
      <c r="C38" s="41" t="n"/>
      <c r="D38" s="41" t="n"/>
      <c r="E38" s="41" t="n"/>
      <c r="F38" s="43" t="n"/>
      <c r="G38" s="41" t="n"/>
      <c r="H38" s="43" t="n"/>
      <c r="I38" s="41">
        <f>IF($A38="","",IF(OR($E38="",$F38="",$G38="",$H38=""),"",$E38&amp;", "&amp;$F38&amp;" to "&amp;$G38&amp;", "&amp;$H38))</f>
        <v/>
      </c>
      <c r="J38" s="44" t="n"/>
      <c r="K38" s="44" t="n"/>
      <c r="L38" s="44">
        <f>IF($A38="","",IFERROR($J38+$K38,0))</f>
        <v/>
      </c>
      <c r="M38" s="80">
        <f>IF($A38="","",IFERROR($K38/$L38,0))</f>
        <v/>
      </c>
      <c r="N38" s="41" t="n"/>
      <c r="O38" s="43">
        <f>IF(OR($A38="",$N38=""),"",IFERROR(VLOOKUP($N38,'Settings'!$F$5:$H$13,2,FALSE),"Review"))</f>
        <v/>
      </c>
      <c r="P38" s="43" t="n"/>
      <c r="Q38" s="81">
        <f>IF($A38="","",IFERROR($K38*'Settings'!$B$10,0))</f>
        <v/>
      </c>
      <c r="R38" s="82">
        <f>IF($A38="","",IF($O38="Yes",IFERROR($K38*'Settings'!$B$8,0),0))</f>
        <v/>
      </c>
      <c r="S38" s="81">
        <f>IF($A38="","",IFERROR($R38*'Settings'!$B$10,0))</f>
        <v/>
      </c>
      <c r="T38" s="48">
        <f>IF($A38="","",IF(COUNTIF(tblTrips[Trip ID],$A38)&gt;1,"Duplicate Trip ID",IF(OR($B38="",$C38="",$D38="",$E38="",$F38="",$G38="",$H38="",$J38="",$K38="",$N38="",$P38=""),"Missing Required Data",IF(OR($J38&lt;0,$K38&lt;0,$L38=0),"Check Miles",IF(OR(AND($K38=0,$N38&lt;&gt;"No Empty Miles"),AND($K38&gt;0,$N38="No Empty Miles")),"Reason / Miles Mismatch",IF($M38&gt;='Settings'!$B$9,"High Empty %","OK"))))))</f>
        <v/>
      </c>
      <c r="U38" s="48" t="n"/>
    </row>
    <row r="39">
      <c r="A39" s="41" t="n"/>
      <c r="B39" s="79" t="n"/>
      <c r="C39" s="41" t="n"/>
      <c r="D39" s="41" t="n"/>
      <c r="E39" s="41" t="n"/>
      <c r="F39" s="43" t="n"/>
      <c r="G39" s="41" t="n"/>
      <c r="H39" s="43" t="n"/>
      <c r="I39" s="41">
        <f>IF($A39="","",IF(OR($E39="",$F39="",$G39="",$H39=""),"",$E39&amp;", "&amp;$F39&amp;" to "&amp;$G39&amp;", "&amp;$H39))</f>
        <v/>
      </c>
      <c r="J39" s="44" t="n"/>
      <c r="K39" s="44" t="n"/>
      <c r="L39" s="44">
        <f>IF($A39="","",IFERROR($J39+$K39,0))</f>
        <v/>
      </c>
      <c r="M39" s="80">
        <f>IF($A39="","",IFERROR($K39/$L39,0))</f>
        <v/>
      </c>
      <c r="N39" s="41" t="n"/>
      <c r="O39" s="43">
        <f>IF(OR($A39="",$N39=""),"",IFERROR(VLOOKUP($N39,'Settings'!$F$5:$H$13,2,FALSE),"Review"))</f>
        <v/>
      </c>
      <c r="P39" s="43" t="n"/>
      <c r="Q39" s="81">
        <f>IF($A39="","",IFERROR($K39*'Settings'!$B$10,0))</f>
        <v/>
      </c>
      <c r="R39" s="82">
        <f>IF($A39="","",IF($O39="Yes",IFERROR($K39*'Settings'!$B$8,0),0))</f>
        <v/>
      </c>
      <c r="S39" s="81">
        <f>IF($A39="","",IFERROR($R39*'Settings'!$B$10,0))</f>
        <v/>
      </c>
      <c r="T39" s="48">
        <f>IF($A39="","",IF(COUNTIF(tblTrips[Trip ID],$A39)&gt;1,"Duplicate Trip ID",IF(OR($B39="",$C39="",$D39="",$E39="",$F39="",$G39="",$H39="",$J39="",$K39="",$N39="",$P39=""),"Missing Required Data",IF(OR($J39&lt;0,$K39&lt;0,$L39=0),"Check Miles",IF(OR(AND($K39=0,$N39&lt;&gt;"No Empty Miles"),AND($K39&gt;0,$N39="No Empty Miles")),"Reason / Miles Mismatch",IF($M39&gt;='Settings'!$B$9,"High Empty %","OK"))))))</f>
        <v/>
      </c>
      <c r="U39" s="48" t="n"/>
    </row>
    <row r="40">
      <c r="A40" s="41" t="n"/>
      <c r="B40" s="79" t="n"/>
      <c r="C40" s="41" t="n"/>
      <c r="D40" s="41" t="n"/>
      <c r="E40" s="41" t="n"/>
      <c r="F40" s="43" t="n"/>
      <c r="G40" s="41" t="n"/>
      <c r="H40" s="43" t="n"/>
      <c r="I40" s="41">
        <f>IF($A40="","",IF(OR($E40="",$F40="",$G40="",$H40=""),"",$E40&amp;", "&amp;$F40&amp;" to "&amp;$G40&amp;", "&amp;$H40))</f>
        <v/>
      </c>
      <c r="J40" s="44" t="n"/>
      <c r="K40" s="44" t="n"/>
      <c r="L40" s="44">
        <f>IF($A40="","",IFERROR($J40+$K40,0))</f>
        <v/>
      </c>
      <c r="M40" s="80">
        <f>IF($A40="","",IFERROR($K40/$L40,0))</f>
        <v/>
      </c>
      <c r="N40" s="41" t="n"/>
      <c r="O40" s="43">
        <f>IF(OR($A40="",$N40=""),"",IFERROR(VLOOKUP($N40,'Settings'!$F$5:$H$13,2,FALSE),"Review"))</f>
        <v/>
      </c>
      <c r="P40" s="43" t="n"/>
      <c r="Q40" s="81">
        <f>IF($A40="","",IFERROR($K40*'Settings'!$B$10,0))</f>
        <v/>
      </c>
      <c r="R40" s="82">
        <f>IF($A40="","",IF($O40="Yes",IFERROR($K40*'Settings'!$B$8,0),0))</f>
        <v/>
      </c>
      <c r="S40" s="81">
        <f>IF($A40="","",IFERROR($R40*'Settings'!$B$10,0))</f>
        <v/>
      </c>
      <c r="T40" s="48">
        <f>IF($A40="","",IF(COUNTIF(tblTrips[Trip ID],$A40)&gt;1,"Duplicate Trip ID",IF(OR($B40="",$C40="",$D40="",$E40="",$F40="",$G40="",$H40="",$J40="",$K40="",$N40="",$P40=""),"Missing Required Data",IF(OR($J40&lt;0,$K40&lt;0,$L40=0),"Check Miles",IF(OR(AND($K40=0,$N40&lt;&gt;"No Empty Miles"),AND($K40&gt;0,$N40="No Empty Miles")),"Reason / Miles Mismatch",IF($M40&gt;='Settings'!$B$9,"High Empty %","OK"))))))</f>
        <v/>
      </c>
      <c r="U40" s="48" t="n"/>
    </row>
    <row r="41">
      <c r="A41" s="41" t="n"/>
      <c r="B41" s="79" t="n"/>
      <c r="C41" s="41" t="n"/>
      <c r="D41" s="41" t="n"/>
      <c r="E41" s="41" t="n"/>
      <c r="F41" s="43" t="n"/>
      <c r="G41" s="41" t="n"/>
      <c r="H41" s="43" t="n"/>
      <c r="I41" s="41">
        <f>IF($A41="","",IF(OR($E41="",$F41="",$G41="",$H41=""),"",$E41&amp;", "&amp;$F41&amp;" to "&amp;$G41&amp;", "&amp;$H41))</f>
        <v/>
      </c>
      <c r="J41" s="44" t="n"/>
      <c r="K41" s="44" t="n"/>
      <c r="L41" s="44">
        <f>IF($A41="","",IFERROR($J41+$K41,0))</f>
        <v/>
      </c>
      <c r="M41" s="80">
        <f>IF($A41="","",IFERROR($K41/$L41,0))</f>
        <v/>
      </c>
      <c r="N41" s="41" t="n"/>
      <c r="O41" s="43">
        <f>IF(OR($A41="",$N41=""),"",IFERROR(VLOOKUP($N41,'Settings'!$F$5:$H$13,2,FALSE),"Review"))</f>
        <v/>
      </c>
      <c r="P41" s="43" t="n"/>
      <c r="Q41" s="81">
        <f>IF($A41="","",IFERROR($K41*'Settings'!$B$10,0))</f>
        <v/>
      </c>
      <c r="R41" s="82">
        <f>IF($A41="","",IF($O41="Yes",IFERROR($K41*'Settings'!$B$8,0),0))</f>
        <v/>
      </c>
      <c r="S41" s="81">
        <f>IF($A41="","",IFERROR($R41*'Settings'!$B$10,0))</f>
        <v/>
      </c>
      <c r="T41" s="48">
        <f>IF($A41="","",IF(COUNTIF(tblTrips[Trip ID],$A41)&gt;1,"Duplicate Trip ID",IF(OR($B41="",$C41="",$D41="",$E41="",$F41="",$G41="",$H41="",$J41="",$K41="",$N41="",$P41=""),"Missing Required Data",IF(OR($J41&lt;0,$K41&lt;0,$L41=0),"Check Miles",IF(OR(AND($K41=0,$N41&lt;&gt;"No Empty Miles"),AND($K41&gt;0,$N41="No Empty Miles")),"Reason / Miles Mismatch",IF($M41&gt;='Settings'!$B$9,"High Empty %","OK"))))))</f>
        <v/>
      </c>
      <c r="U41" s="48" t="n"/>
    </row>
    <row r="42">
      <c r="A42" s="41" t="n"/>
      <c r="B42" s="79" t="n"/>
      <c r="C42" s="41" t="n"/>
      <c r="D42" s="41" t="n"/>
      <c r="E42" s="41" t="n"/>
      <c r="F42" s="43" t="n"/>
      <c r="G42" s="41" t="n"/>
      <c r="H42" s="43" t="n"/>
      <c r="I42" s="41">
        <f>IF($A42="","",IF(OR($E42="",$F42="",$G42="",$H42=""),"",$E42&amp;", "&amp;$F42&amp;" to "&amp;$G42&amp;", "&amp;$H42))</f>
        <v/>
      </c>
      <c r="J42" s="44" t="n"/>
      <c r="K42" s="44" t="n"/>
      <c r="L42" s="44">
        <f>IF($A42="","",IFERROR($J42+$K42,0))</f>
        <v/>
      </c>
      <c r="M42" s="80">
        <f>IF($A42="","",IFERROR($K42/$L42,0))</f>
        <v/>
      </c>
      <c r="N42" s="41" t="n"/>
      <c r="O42" s="43">
        <f>IF(OR($A42="",$N42=""),"",IFERROR(VLOOKUP($N42,'Settings'!$F$5:$H$13,2,FALSE),"Review"))</f>
        <v/>
      </c>
      <c r="P42" s="43" t="n"/>
      <c r="Q42" s="81">
        <f>IF($A42="","",IFERROR($K42*'Settings'!$B$10,0))</f>
        <v/>
      </c>
      <c r="R42" s="82">
        <f>IF($A42="","",IF($O42="Yes",IFERROR($K42*'Settings'!$B$8,0),0))</f>
        <v/>
      </c>
      <c r="S42" s="81">
        <f>IF($A42="","",IFERROR($R42*'Settings'!$B$10,0))</f>
        <v/>
      </c>
      <c r="T42" s="48">
        <f>IF($A42="","",IF(COUNTIF(tblTrips[Trip ID],$A42)&gt;1,"Duplicate Trip ID",IF(OR($B42="",$C42="",$D42="",$E42="",$F42="",$G42="",$H42="",$J42="",$K42="",$N42="",$P42=""),"Missing Required Data",IF(OR($J42&lt;0,$K42&lt;0,$L42=0),"Check Miles",IF(OR(AND($K42=0,$N42&lt;&gt;"No Empty Miles"),AND($K42&gt;0,$N42="No Empty Miles")),"Reason / Miles Mismatch",IF($M42&gt;='Settings'!$B$9,"High Empty %","OK"))))))</f>
        <v/>
      </c>
      <c r="U42" s="48" t="n"/>
    </row>
    <row r="43">
      <c r="A43" s="41" t="n"/>
      <c r="B43" s="79" t="n"/>
      <c r="C43" s="41" t="n"/>
      <c r="D43" s="41" t="n"/>
      <c r="E43" s="41" t="n"/>
      <c r="F43" s="43" t="n"/>
      <c r="G43" s="41" t="n"/>
      <c r="H43" s="43" t="n"/>
      <c r="I43" s="41">
        <f>IF($A43="","",IF(OR($E43="",$F43="",$G43="",$H43=""),"",$E43&amp;", "&amp;$F43&amp;" to "&amp;$G43&amp;", "&amp;$H43))</f>
        <v/>
      </c>
      <c r="J43" s="44" t="n"/>
      <c r="K43" s="44" t="n"/>
      <c r="L43" s="44">
        <f>IF($A43="","",IFERROR($J43+$K43,0))</f>
        <v/>
      </c>
      <c r="M43" s="80">
        <f>IF($A43="","",IFERROR($K43/$L43,0))</f>
        <v/>
      </c>
      <c r="N43" s="41" t="n"/>
      <c r="O43" s="43">
        <f>IF(OR($A43="",$N43=""),"",IFERROR(VLOOKUP($N43,'Settings'!$F$5:$H$13,2,FALSE),"Review"))</f>
        <v/>
      </c>
      <c r="P43" s="43" t="n"/>
      <c r="Q43" s="81">
        <f>IF($A43="","",IFERROR($K43*'Settings'!$B$10,0))</f>
        <v/>
      </c>
      <c r="R43" s="82">
        <f>IF($A43="","",IF($O43="Yes",IFERROR($K43*'Settings'!$B$8,0),0))</f>
        <v/>
      </c>
      <c r="S43" s="81">
        <f>IF($A43="","",IFERROR($R43*'Settings'!$B$10,0))</f>
        <v/>
      </c>
      <c r="T43" s="48">
        <f>IF($A43="","",IF(COUNTIF(tblTrips[Trip ID],$A43)&gt;1,"Duplicate Trip ID",IF(OR($B43="",$C43="",$D43="",$E43="",$F43="",$G43="",$H43="",$J43="",$K43="",$N43="",$P43=""),"Missing Required Data",IF(OR($J43&lt;0,$K43&lt;0,$L43=0),"Check Miles",IF(OR(AND($K43=0,$N43&lt;&gt;"No Empty Miles"),AND($K43&gt;0,$N43="No Empty Miles")),"Reason / Miles Mismatch",IF($M43&gt;='Settings'!$B$9,"High Empty %","OK"))))))</f>
        <v/>
      </c>
      <c r="U43" s="48" t="n"/>
    </row>
    <row r="44">
      <c r="A44" s="41" t="n"/>
      <c r="B44" s="79" t="n"/>
      <c r="C44" s="41" t="n"/>
      <c r="D44" s="41" t="n"/>
      <c r="E44" s="41" t="n"/>
      <c r="F44" s="43" t="n"/>
      <c r="G44" s="41" t="n"/>
      <c r="H44" s="43" t="n"/>
      <c r="I44" s="41">
        <f>IF($A44="","",IF(OR($E44="",$F44="",$G44="",$H44=""),"",$E44&amp;", "&amp;$F44&amp;" to "&amp;$G44&amp;", "&amp;$H44))</f>
        <v/>
      </c>
      <c r="J44" s="44" t="n"/>
      <c r="K44" s="44" t="n"/>
      <c r="L44" s="44">
        <f>IF($A44="","",IFERROR($J44+$K44,0))</f>
        <v/>
      </c>
      <c r="M44" s="80">
        <f>IF($A44="","",IFERROR($K44/$L44,0))</f>
        <v/>
      </c>
      <c r="N44" s="41" t="n"/>
      <c r="O44" s="43">
        <f>IF(OR($A44="",$N44=""),"",IFERROR(VLOOKUP($N44,'Settings'!$F$5:$H$13,2,FALSE),"Review"))</f>
        <v/>
      </c>
      <c r="P44" s="43" t="n"/>
      <c r="Q44" s="81">
        <f>IF($A44="","",IFERROR($K44*'Settings'!$B$10,0))</f>
        <v/>
      </c>
      <c r="R44" s="82">
        <f>IF($A44="","",IF($O44="Yes",IFERROR($K44*'Settings'!$B$8,0),0))</f>
        <v/>
      </c>
      <c r="S44" s="81">
        <f>IF($A44="","",IFERROR($R44*'Settings'!$B$10,0))</f>
        <v/>
      </c>
      <c r="T44" s="48">
        <f>IF($A44="","",IF(COUNTIF(tblTrips[Trip ID],$A44)&gt;1,"Duplicate Trip ID",IF(OR($B44="",$C44="",$D44="",$E44="",$F44="",$G44="",$H44="",$J44="",$K44="",$N44="",$P44=""),"Missing Required Data",IF(OR($J44&lt;0,$K44&lt;0,$L44=0),"Check Miles",IF(OR(AND($K44=0,$N44&lt;&gt;"No Empty Miles"),AND($K44&gt;0,$N44="No Empty Miles")),"Reason / Miles Mismatch",IF($M44&gt;='Settings'!$B$9,"High Empty %","OK"))))))</f>
        <v/>
      </c>
      <c r="U44" s="48" t="n"/>
    </row>
    <row r="45">
      <c r="A45" s="41" t="n"/>
      <c r="B45" s="79" t="n"/>
      <c r="C45" s="41" t="n"/>
      <c r="D45" s="41" t="n"/>
      <c r="E45" s="41" t="n"/>
      <c r="F45" s="43" t="n"/>
      <c r="G45" s="41" t="n"/>
      <c r="H45" s="43" t="n"/>
      <c r="I45" s="41">
        <f>IF($A45="","",IF(OR($E45="",$F45="",$G45="",$H45=""),"",$E45&amp;", "&amp;$F45&amp;" to "&amp;$G45&amp;", "&amp;$H45))</f>
        <v/>
      </c>
      <c r="J45" s="44" t="n"/>
      <c r="K45" s="44" t="n"/>
      <c r="L45" s="44">
        <f>IF($A45="","",IFERROR($J45+$K45,0))</f>
        <v/>
      </c>
      <c r="M45" s="80">
        <f>IF($A45="","",IFERROR($K45/$L45,0))</f>
        <v/>
      </c>
      <c r="N45" s="41" t="n"/>
      <c r="O45" s="43">
        <f>IF(OR($A45="",$N45=""),"",IFERROR(VLOOKUP($N45,'Settings'!$F$5:$H$13,2,FALSE),"Review"))</f>
        <v/>
      </c>
      <c r="P45" s="43" t="n"/>
      <c r="Q45" s="81">
        <f>IF($A45="","",IFERROR($K45*'Settings'!$B$10,0))</f>
        <v/>
      </c>
      <c r="R45" s="82">
        <f>IF($A45="","",IF($O45="Yes",IFERROR($K45*'Settings'!$B$8,0),0))</f>
        <v/>
      </c>
      <c r="S45" s="81">
        <f>IF($A45="","",IFERROR($R45*'Settings'!$B$10,0))</f>
        <v/>
      </c>
      <c r="T45" s="48">
        <f>IF($A45="","",IF(COUNTIF(tblTrips[Trip ID],$A45)&gt;1,"Duplicate Trip ID",IF(OR($B45="",$C45="",$D45="",$E45="",$F45="",$G45="",$H45="",$J45="",$K45="",$N45="",$P45=""),"Missing Required Data",IF(OR($J45&lt;0,$K45&lt;0,$L45=0),"Check Miles",IF(OR(AND($K45=0,$N45&lt;&gt;"No Empty Miles"),AND($K45&gt;0,$N45="No Empty Miles")),"Reason / Miles Mismatch",IF($M45&gt;='Settings'!$B$9,"High Empty %","OK"))))))</f>
        <v/>
      </c>
      <c r="U45" s="48" t="n"/>
    </row>
    <row r="46">
      <c r="A46" s="41" t="n"/>
      <c r="B46" s="79" t="n"/>
      <c r="C46" s="41" t="n"/>
      <c r="D46" s="41" t="n"/>
      <c r="E46" s="41" t="n"/>
      <c r="F46" s="43" t="n"/>
      <c r="G46" s="41" t="n"/>
      <c r="H46" s="43" t="n"/>
      <c r="I46" s="41">
        <f>IF($A46="","",IF(OR($E46="",$F46="",$G46="",$H46=""),"",$E46&amp;", "&amp;$F46&amp;" to "&amp;$G46&amp;", "&amp;$H46))</f>
        <v/>
      </c>
      <c r="J46" s="44" t="n"/>
      <c r="K46" s="44" t="n"/>
      <c r="L46" s="44">
        <f>IF($A46="","",IFERROR($J46+$K46,0))</f>
        <v/>
      </c>
      <c r="M46" s="80">
        <f>IF($A46="","",IFERROR($K46/$L46,0))</f>
        <v/>
      </c>
      <c r="N46" s="41" t="n"/>
      <c r="O46" s="43">
        <f>IF(OR($A46="",$N46=""),"",IFERROR(VLOOKUP($N46,'Settings'!$F$5:$H$13,2,FALSE),"Review"))</f>
        <v/>
      </c>
      <c r="P46" s="43" t="n"/>
      <c r="Q46" s="81">
        <f>IF($A46="","",IFERROR($K46*'Settings'!$B$10,0))</f>
        <v/>
      </c>
      <c r="R46" s="82">
        <f>IF($A46="","",IF($O46="Yes",IFERROR($K46*'Settings'!$B$8,0),0))</f>
        <v/>
      </c>
      <c r="S46" s="81">
        <f>IF($A46="","",IFERROR($R46*'Settings'!$B$10,0))</f>
        <v/>
      </c>
      <c r="T46" s="48">
        <f>IF($A46="","",IF(COUNTIF(tblTrips[Trip ID],$A46)&gt;1,"Duplicate Trip ID",IF(OR($B46="",$C46="",$D46="",$E46="",$F46="",$G46="",$H46="",$J46="",$K46="",$N46="",$P46=""),"Missing Required Data",IF(OR($J46&lt;0,$K46&lt;0,$L46=0),"Check Miles",IF(OR(AND($K46=0,$N46&lt;&gt;"No Empty Miles"),AND($K46&gt;0,$N46="No Empty Miles")),"Reason / Miles Mismatch",IF($M46&gt;='Settings'!$B$9,"High Empty %","OK"))))))</f>
        <v/>
      </c>
      <c r="U46" s="48" t="n"/>
    </row>
    <row r="47">
      <c r="A47" s="41" t="n"/>
      <c r="B47" s="79" t="n"/>
      <c r="C47" s="41" t="n"/>
      <c r="D47" s="41" t="n"/>
      <c r="E47" s="41" t="n"/>
      <c r="F47" s="43" t="n"/>
      <c r="G47" s="41" t="n"/>
      <c r="H47" s="43" t="n"/>
      <c r="I47" s="41">
        <f>IF($A47="","",IF(OR($E47="",$F47="",$G47="",$H47=""),"",$E47&amp;", "&amp;$F47&amp;" to "&amp;$G47&amp;", "&amp;$H47))</f>
        <v/>
      </c>
      <c r="J47" s="44" t="n"/>
      <c r="K47" s="44" t="n"/>
      <c r="L47" s="44">
        <f>IF($A47="","",IFERROR($J47+$K47,0))</f>
        <v/>
      </c>
      <c r="M47" s="80">
        <f>IF($A47="","",IFERROR($K47/$L47,0))</f>
        <v/>
      </c>
      <c r="N47" s="41" t="n"/>
      <c r="O47" s="43">
        <f>IF(OR($A47="",$N47=""),"",IFERROR(VLOOKUP($N47,'Settings'!$F$5:$H$13,2,FALSE),"Review"))</f>
        <v/>
      </c>
      <c r="P47" s="43" t="n"/>
      <c r="Q47" s="81">
        <f>IF($A47="","",IFERROR($K47*'Settings'!$B$10,0))</f>
        <v/>
      </c>
      <c r="R47" s="82">
        <f>IF($A47="","",IF($O47="Yes",IFERROR($K47*'Settings'!$B$8,0),0))</f>
        <v/>
      </c>
      <c r="S47" s="81">
        <f>IF($A47="","",IFERROR($R47*'Settings'!$B$10,0))</f>
        <v/>
      </c>
      <c r="T47" s="48">
        <f>IF($A47="","",IF(COUNTIF(tblTrips[Trip ID],$A47)&gt;1,"Duplicate Trip ID",IF(OR($B47="",$C47="",$D47="",$E47="",$F47="",$G47="",$H47="",$J47="",$K47="",$N47="",$P47=""),"Missing Required Data",IF(OR($J47&lt;0,$K47&lt;0,$L47=0),"Check Miles",IF(OR(AND($K47=0,$N47&lt;&gt;"No Empty Miles"),AND($K47&gt;0,$N47="No Empty Miles")),"Reason / Miles Mismatch",IF($M47&gt;='Settings'!$B$9,"High Empty %","OK"))))))</f>
        <v/>
      </c>
      <c r="U47" s="48" t="n"/>
    </row>
    <row r="48">
      <c r="A48" s="41" t="n"/>
      <c r="B48" s="79" t="n"/>
      <c r="C48" s="41" t="n"/>
      <c r="D48" s="41" t="n"/>
      <c r="E48" s="41" t="n"/>
      <c r="F48" s="43" t="n"/>
      <c r="G48" s="41" t="n"/>
      <c r="H48" s="43" t="n"/>
      <c r="I48" s="41">
        <f>IF($A48="","",IF(OR($E48="",$F48="",$G48="",$H48=""),"",$E48&amp;", "&amp;$F48&amp;" to "&amp;$G48&amp;", "&amp;$H48))</f>
        <v/>
      </c>
      <c r="J48" s="44" t="n"/>
      <c r="K48" s="44" t="n"/>
      <c r="L48" s="44">
        <f>IF($A48="","",IFERROR($J48+$K48,0))</f>
        <v/>
      </c>
      <c r="M48" s="80">
        <f>IF($A48="","",IFERROR($K48/$L48,0))</f>
        <v/>
      </c>
      <c r="N48" s="41" t="n"/>
      <c r="O48" s="43">
        <f>IF(OR($A48="",$N48=""),"",IFERROR(VLOOKUP($N48,'Settings'!$F$5:$H$13,2,FALSE),"Review"))</f>
        <v/>
      </c>
      <c r="P48" s="43" t="n"/>
      <c r="Q48" s="81">
        <f>IF($A48="","",IFERROR($K48*'Settings'!$B$10,0))</f>
        <v/>
      </c>
      <c r="R48" s="82">
        <f>IF($A48="","",IF($O48="Yes",IFERROR($K48*'Settings'!$B$8,0),0))</f>
        <v/>
      </c>
      <c r="S48" s="81">
        <f>IF($A48="","",IFERROR($R48*'Settings'!$B$10,0))</f>
        <v/>
      </c>
      <c r="T48" s="48">
        <f>IF($A48="","",IF(COUNTIF(tblTrips[Trip ID],$A48)&gt;1,"Duplicate Trip ID",IF(OR($B48="",$C48="",$D48="",$E48="",$F48="",$G48="",$H48="",$J48="",$K48="",$N48="",$P48=""),"Missing Required Data",IF(OR($J48&lt;0,$K48&lt;0,$L48=0),"Check Miles",IF(OR(AND($K48=0,$N48&lt;&gt;"No Empty Miles"),AND($K48&gt;0,$N48="No Empty Miles")),"Reason / Miles Mismatch",IF($M48&gt;='Settings'!$B$9,"High Empty %","OK"))))))</f>
        <v/>
      </c>
      <c r="U48" s="48" t="n"/>
    </row>
    <row r="49">
      <c r="A49" s="41" t="n"/>
      <c r="B49" s="79" t="n"/>
      <c r="C49" s="41" t="n"/>
      <c r="D49" s="41" t="n"/>
      <c r="E49" s="41" t="n"/>
      <c r="F49" s="43" t="n"/>
      <c r="G49" s="41" t="n"/>
      <c r="H49" s="43" t="n"/>
      <c r="I49" s="41">
        <f>IF($A49="","",IF(OR($E49="",$F49="",$G49="",$H49=""),"",$E49&amp;", "&amp;$F49&amp;" to "&amp;$G49&amp;", "&amp;$H49))</f>
        <v/>
      </c>
      <c r="J49" s="44" t="n"/>
      <c r="K49" s="44" t="n"/>
      <c r="L49" s="44">
        <f>IF($A49="","",IFERROR($J49+$K49,0))</f>
        <v/>
      </c>
      <c r="M49" s="80">
        <f>IF($A49="","",IFERROR($K49/$L49,0))</f>
        <v/>
      </c>
      <c r="N49" s="41" t="n"/>
      <c r="O49" s="43">
        <f>IF(OR($A49="",$N49=""),"",IFERROR(VLOOKUP($N49,'Settings'!$F$5:$H$13,2,FALSE),"Review"))</f>
        <v/>
      </c>
      <c r="P49" s="43" t="n"/>
      <c r="Q49" s="81">
        <f>IF($A49="","",IFERROR($K49*'Settings'!$B$10,0))</f>
        <v/>
      </c>
      <c r="R49" s="82">
        <f>IF($A49="","",IF($O49="Yes",IFERROR($K49*'Settings'!$B$8,0),0))</f>
        <v/>
      </c>
      <c r="S49" s="81">
        <f>IF($A49="","",IFERROR($R49*'Settings'!$B$10,0))</f>
        <v/>
      </c>
      <c r="T49" s="48">
        <f>IF($A49="","",IF(COUNTIF(tblTrips[Trip ID],$A49)&gt;1,"Duplicate Trip ID",IF(OR($B49="",$C49="",$D49="",$E49="",$F49="",$G49="",$H49="",$J49="",$K49="",$N49="",$P49=""),"Missing Required Data",IF(OR($J49&lt;0,$K49&lt;0,$L49=0),"Check Miles",IF(OR(AND($K49=0,$N49&lt;&gt;"No Empty Miles"),AND($K49&gt;0,$N49="No Empty Miles")),"Reason / Miles Mismatch",IF($M49&gt;='Settings'!$B$9,"High Empty %","OK"))))))</f>
        <v/>
      </c>
      <c r="U49" s="48" t="n"/>
    </row>
    <row r="50">
      <c r="A50" s="41" t="n"/>
      <c r="B50" s="79" t="n"/>
      <c r="C50" s="41" t="n"/>
      <c r="D50" s="41" t="n"/>
      <c r="E50" s="41" t="n"/>
      <c r="F50" s="43" t="n"/>
      <c r="G50" s="41" t="n"/>
      <c r="H50" s="43" t="n"/>
      <c r="I50" s="41">
        <f>IF($A50="","",IF(OR($E50="",$F50="",$G50="",$H50=""),"",$E50&amp;", "&amp;$F50&amp;" to "&amp;$G50&amp;", "&amp;$H50))</f>
        <v/>
      </c>
      <c r="J50" s="44" t="n"/>
      <c r="K50" s="44" t="n"/>
      <c r="L50" s="44">
        <f>IF($A50="","",IFERROR($J50+$K50,0))</f>
        <v/>
      </c>
      <c r="M50" s="80">
        <f>IF($A50="","",IFERROR($K50/$L50,0))</f>
        <v/>
      </c>
      <c r="N50" s="41" t="n"/>
      <c r="O50" s="43">
        <f>IF(OR($A50="",$N50=""),"",IFERROR(VLOOKUP($N50,'Settings'!$F$5:$H$13,2,FALSE),"Review"))</f>
        <v/>
      </c>
      <c r="P50" s="43" t="n"/>
      <c r="Q50" s="81">
        <f>IF($A50="","",IFERROR($K50*'Settings'!$B$10,0))</f>
        <v/>
      </c>
      <c r="R50" s="82">
        <f>IF($A50="","",IF($O50="Yes",IFERROR($K50*'Settings'!$B$8,0),0))</f>
        <v/>
      </c>
      <c r="S50" s="81">
        <f>IF($A50="","",IFERROR($R50*'Settings'!$B$10,0))</f>
        <v/>
      </c>
      <c r="T50" s="48">
        <f>IF($A50="","",IF(COUNTIF(tblTrips[Trip ID],$A50)&gt;1,"Duplicate Trip ID",IF(OR($B50="",$C50="",$D50="",$E50="",$F50="",$G50="",$H50="",$J50="",$K50="",$N50="",$P50=""),"Missing Required Data",IF(OR($J50&lt;0,$K50&lt;0,$L50=0),"Check Miles",IF(OR(AND($K50=0,$N50&lt;&gt;"No Empty Miles"),AND($K50&gt;0,$N50="No Empty Miles")),"Reason / Miles Mismatch",IF($M50&gt;='Settings'!$B$9,"High Empty %","OK"))))))</f>
        <v/>
      </c>
      <c r="U50" s="48" t="n"/>
    </row>
    <row r="51">
      <c r="A51" s="41" t="n"/>
      <c r="B51" s="79" t="n"/>
      <c r="C51" s="41" t="n"/>
      <c r="D51" s="41" t="n"/>
      <c r="E51" s="41" t="n"/>
      <c r="F51" s="43" t="n"/>
      <c r="G51" s="41" t="n"/>
      <c r="H51" s="43" t="n"/>
      <c r="I51" s="41">
        <f>IF($A51="","",IF(OR($E51="",$F51="",$G51="",$H51=""),"",$E51&amp;", "&amp;$F51&amp;" to "&amp;$G51&amp;", "&amp;$H51))</f>
        <v/>
      </c>
      <c r="J51" s="44" t="n"/>
      <c r="K51" s="44" t="n"/>
      <c r="L51" s="44">
        <f>IF($A51="","",IFERROR($J51+$K51,0))</f>
        <v/>
      </c>
      <c r="M51" s="80">
        <f>IF($A51="","",IFERROR($K51/$L51,0))</f>
        <v/>
      </c>
      <c r="N51" s="41" t="n"/>
      <c r="O51" s="43">
        <f>IF(OR($A51="",$N51=""),"",IFERROR(VLOOKUP($N51,'Settings'!$F$5:$H$13,2,FALSE),"Review"))</f>
        <v/>
      </c>
      <c r="P51" s="43" t="n"/>
      <c r="Q51" s="81">
        <f>IF($A51="","",IFERROR($K51*'Settings'!$B$10,0))</f>
        <v/>
      </c>
      <c r="R51" s="82">
        <f>IF($A51="","",IF($O51="Yes",IFERROR($K51*'Settings'!$B$8,0),0))</f>
        <v/>
      </c>
      <c r="S51" s="81">
        <f>IF($A51="","",IFERROR($R51*'Settings'!$B$10,0))</f>
        <v/>
      </c>
      <c r="T51" s="48">
        <f>IF($A51="","",IF(COUNTIF(tblTrips[Trip ID],$A51)&gt;1,"Duplicate Trip ID",IF(OR($B51="",$C51="",$D51="",$E51="",$F51="",$G51="",$H51="",$J51="",$K51="",$N51="",$P51=""),"Missing Required Data",IF(OR($J51&lt;0,$K51&lt;0,$L51=0),"Check Miles",IF(OR(AND($K51=0,$N51&lt;&gt;"No Empty Miles"),AND($K51&gt;0,$N51="No Empty Miles")),"Reason / Miles Mismatch",IF($M51&gt;='Settings'!$B$9,"High Empty %","OK"))))))</f>
        <v/>
      </c>
      <c r="U51" s="48" t="n"/>
    </row>
    <row r="52">
      <c r="A52" s="41" t="n"/>
      <c r="B52" s="79" t="n"/>
      <c r="C52" s="41" t="n"/>
      <c r="D52" s="41" t="n"/>
      <c r="E52" s="41" t="n"/>
      <c r="F52" s="43" t="n"/>
      <c r="G52" s="41" t="n"/>
      <c r="H52" s="43" t="n"/>
      <c r="I52" s="41">
        <f>IF($A52="","",IF(OR($E52="",$F52="",$G52="",$H52=""),"",$E52&amp;", "&amp;$F52&amp;" to "&amp;$G52&amp;", "&amp;$H52))</f>
        <v/>
      </c>
      <c r="J52" s="44" t="n"/>
      <c r="K52" s="44" t="n"/>
      <c r="L52" s="44">
        <f>IF($A52="","",IFERROR($J52+$K52,0))</f>
        <v/>
      </c>
      <c r="M52" s="80">
        <f>IF($A52="","",IFERROR($K52/$L52,0))</f>
        <v/>
      </c>
      <c r="N52" s="41" t="n"/>
      <c r="O52" s="43">
        <f>IF(OR($A52="",$N52=""),"",IFERROR(VLOOKUP($N52,'Settings'!$F$5:$H$13,2,FALSE),"Review"))</f>
        <v/>
      </c>
      <c r="P52" s="43" t="n"/>
      <c r="Q52" s="81">
        <f>IF($A52="","",IFERROR($K52*'Settings'!$B$10,0))</f>
        <v/>
      </c>
      <c r="R52" s="82">
        <f>IF($A52="","",IF($O52="Yes",IFERROR($K52*'Settings'!$B$8,0),0))</f>
        <v/>
      </c>
      <c r="S52" s="81">
        <f>IF($A52="","",IFERROR($R52*'Settings'!$B$10,0))</f>
        <v/>
      </c>
      <c r="T52" s="48">
        <f>IF($A52="","",IF(COUNTIF(tblTrips[Trip ID],$A52)&gt;1,"Duplicate Trip ID",IF(OR($B52="",$C52="",$D52="",$E52="",$F52="",$G52="",$H52="",$J52="",$K52="",$N52="",$P52=""),"Missing Required Data",IF(OR($J52&lt;0,$K52&lt;0,$L52=0),"Check Miles",IF(OR(AND($K52=0,$N52&lt;&gt;"No Empty Miles"),AND($K52&gt;0,$N52="No Empty Miles")),"Reason / Miles Mismatch",IF($M52&gt;='Settings'!$B$9,"High Empty %","OK"))))))</f>
        <v/>
      </c>
      <c r="U52" s="48" t="n"/>
    </row>
    <row r="53">
      <c r="A53" s="41" t="n"/>
      <c r="B53" s="79" t="n"/>
      <c r="C53" s="41" t="n"/>
      <c r="D53" s="41" t="n"/>
      <c r="E53" s="41" t="n"/>
      <c r="F53" s="43" t="n"/>
      <c r="G53" s="41" t="n"/>
      <c r="H53" s="43" t="n"/>
      <c r="I53" s="41">
        <f>IF($A53="","",IF(OR($E53="",$F53="",$G53="",$H53=""),"",$E53&amp;", "&amp;$F53&amp;" to "&amp;$G53&amp;", "&amp;$H53))</f>
        <v/>
      </c>
      <c r="J53" s="44" t="n"/>
      <c r="K53" s="44" t="n"/>
      <c r="L53" s="44">
        <f>IF($A53="","",IFERROR($J53+$K53,0))</f>
        <v/>
      </c>
      <c r="M53" s="80">
        <f>IF($A53="","",IFERROR($K53/$L53,0))</f>
        <v/>
      </c>
      <c r="N53" s="41" t="n"/>
      <c r="O53" s="43">
        <f>IF(OR($A53="",$N53=""),"",IFERROR(VLOOKUP($N53,'Settings'!$F$5:$H$13,2,FALSE),"Review"))</f>
        <v/>
      </c>
      <c r="P53" s="43" t="n"/>
      <c r="Q53" s="81">
        <f>IF($A53="","",IFERROR($K53*'Settings'!$B$10,0))</f>
        <v/>
      </c>
      <c r="R53" s="82">
        <f>IF($A53="","",IF($O53="Yes",IFERROR($K53*'Settings'!$B$8,0),0))</f>
        <v/>
      </c>
      <c r="S53" s="81">
        <f>IF($A53="","",IFERROR($R53*'Settings'!$B$10,0))</f>
        <v/>
      </c>
      <c r="T53" s="48">
        <f>IF($A53="","",IF(COUNTIF(tblTrips[Trip ID],$A53)&gt;1,"Duplicate Trip ID",IF(OR($B53="",$C53="",$D53="",$E53="",$F53="",$G53="",$H53="",$J53="",$K53="",$N53="",$P53=""),"Missing Required Data",IF(OR($J53&lt;0,$K53&lt;0,$L53=0),"Check Miles",IF(OR(AND($K53=0,$N53&lt;&gt;"No Empty Miles"),AND($K53&gt;0,$N53="No Empty Miles")),"Reason / Miles Mismatch",IF($M53&gt;='Settings'!$B$9,"High Empty %","OK"))))))</f>
        <v/>
      </c>
      <c r="U53" s="48" t="n"/>
    </row>
    <row r="54">
      <c r="A54" s="41" t="n"/>
      <c r="B54" s="79" t="n"/>
      <c r="C54" s="41" t="n"/>
      <c r="D54" s="41" t="n"/>
      <c r="E54" s="41" t="n"/>
      <c r="F54" s="43" t="n"/>
      <c r="G54" s="41" t="n"/>
      <c r="H54" s="43" t="n"/>
      <c r="I54" s="41">
        <f>IF($A54="","",IF(OR($E54="",$F54="",$G54="",$H54=""),"",$E54&amp;", "&amp;$F54&amp;" to "&amp;$G54&amp;", "&amp;$H54))</f>
        <v/>
      </c>
      <c r="J54" s="44" t="n"/>
      <c r="K54" s="44" t="n"/>
      <c r="L54" s="44">
        <f>IF($A54="","",IFERROR($J54+$K54,0))</f>
        <v/>
      </c>
      <c r="M54" s="80">
        <f>IF($A54="","",IFERROR($K54/$L54,0))</f>
        <v/>
      </c>
      <c r="N54" s="41" t="n"/>
      <c r="O54" s="43">
        <f>IF(OR($A54="",$N54=""),"",IFERROR(VLOOKUP($N54,'Settings'!$F$5:$H$13,2,FALSE),"Review"))</f>
        <v/>
      </c>
      <c r="P54" s="43" t="n"/>
      <c r="Q54" s="81">
        <f>IF($A54="","",IFERROR($K54*'Settings'!$B$10,0))</f>
        <v/>
      </c>
      <c r="R54" s="82">
        <f>IF($A54="","",IF($O54="Yes",IFERROR($K54*'Settings'!$B$8,0),0))</f>
        <v/>
      </c>
      <c r="S54" s="81">
        <f>IF($A54="","",IFERROR($R54*'Settings'!$B$10,0))</f>
        <v/>
      </c>
      <c r="T54" s="48">
        <f>IF($A54="","",IF(COUNTIF(tblTrips[Trip ID],$A54)&gt;1,"Duplicate Trip ID",IF(OR($B54="",$C54="",$D54="",$E54="",$F54="",$G54="",$H54="",$J54="",$K54="",$N54="",$P54=""),"Missing Required Data",IF(OR($J54&lt;0,$K54&lt;0,$L54=0),"Check Miles",IF(OR(AND($K54=0,$N54&lt;&gt;"No Empty Miles"),AND($K54&gt;0,$N54="No Empty Miles")),"Reason / Miles Mismatch",IF($M54&gt;='Settings'!$B$9,"High Empty %","OK"))))))</f>
        <v/>
      </c>
      <c r="U54" s="48" t="n"/>
    </row>
    <row r="55">
      <c r="A55" s="41" t="n"/>
      <c r="B55" s="79" t="n"/>
      <c r="C55" s="41" t="n"/>
      <c r="D55" s="41" t="n"/>
      <c r="E55" s="41" t="n"/>
      <c r="F55" s="43" t="n"/>
      <c r="G55" s="41" t="n"/>
      <c r="H55" s="43" t="n"/>
      <c r="I55" s="41">
        <f>IF($A55="","",IF(OR($E55="",$F55="",$G55="",$H55=""),"",$E55&amp;", "&amp;$F55&amp;" to "&amp;$G55&amp;", "&amp;$H55))</f>
        <v/>
      </c>
      <c r="J55" s="44" t="n"/>
      <c r="K55" s="44" t="n"/>
      <c r="L55" s="44">
        <f>IF($A55="","",IFERROR($J55+$K55,0))</f>
        <v/>
      </c>
      <c r="M55" s="80">
        <f>IF($A55="","",IFERROR($K55/$L55,0))</f>
        <v/>
      </c>
      <c r="N55" s="41" t="n"/>
      <c r="O55" s="43">
        <f>IF(OR($A55="",$N55=""),"",IFERROR(VLOOKUP($N55,'Settings'!$F$5:$H$13,2,FALSE),"Review"))</f>
        <v/>
      </c>
      <c r="P55" s="43" t="n"/>
      <c r="Q55" s="81">
        <f>IF($A55="","",IFERROR($K55*'Settings'!$B$10,0))</f>
        <v/>
      </c>
      <c r="R55" s="82">
        <f>IF($A55="","",IF($O55="Yes",IFERROR($K55*'Settings'!$B$8,0),0))</f>
        <v/>
      </c>
      <c r="S55" s="81">
        <f>IF($A55="","",IFERROR($R55*'Settings'!$B$10,0))</f>
        <v/>
      </c>
      <c r="T55" s="48">
        <f>IF($A55="","",IF(COUNTIF(tblTrips[Trip ID],$A55)&gt;1,"Duplicate Trip ID",IF(OR($B55="",$C55="",$D55="",$E55="",$F55="",$G55="",$H55="",$J55="",$K55="",$N55="",$P55=""),"Missing Required Data",IF(OR($J55&lt;0,$K55&lt;0,$L55=0),"Check Miles",IF(OR(AND($K55=0,$N55&lt;&gt;"No Empty Miles"),AND($K55&gt;0,$N55="No Empty Miles")),"Reason / Miles Mismatch",IF($M55&gt;='Settings'!$B$9,"High Empty %","OK"))))))</f>
        <v/>
      </c>
      <c r="U55" s="48" t="n"/>
    </row>
    <row r="56">
      <c r="A56" s="41" t="n"/>
      <c r="B56" s="79" t="n"/>
      <c r="C56" s="41" t="n"/>
      <c r="D56" s="41" t="n"/>
      <c r="E56" s="41" t="n"/>
      <c r="F56" s="43" t="n"/>
      <c r="G56" s="41" t="n"/>
      <c r="H56" s="43" t="n"/>
      <c r="I56" s="41">
        <f>IF($A56="","",IF(OR($E56="",$F56="",$G56="",$H56=""),"",$E56&amp;", "&amp;$F56&amp;" to "&amp;$G56&amp;", "&amp;$H56))</f>
        <v/>
      </c>
      <c r="J56" s="44" t="n"/>
      <c r="K56" s="44" t="n"/>
      <c r="L56" s="44">
        <f>IF($A56="","",IFERROR($J56+$K56,0))</f>
        <v/>
      </c>
      <c r="M56" s="80">
        <f>IF($A56="","",IFERROR($K56/$L56,0))</f>
        <v/>
      </c>
      <c r="N56" s="41" t="n"/>
      <c r="O56" s="43">
        <f>IF(OR($A56="",$N56=""),"",IFERROR(VLOOKUP($N56,'Settings'!$F$5:$H$13,2,FALSE),"Review"))</f>
        <v/>
      </c>
      <c r="P56" s="43" t="n"/>
      <c r="Q56" s="81">
        <f>IF($A56="","",IFERROR($K56*'Settings'!$B$10,0))</f>
        <v/>
      </c>
      <c r="R56" s="82">
        <f>IF($A56="","",IF($O56="Yes",IFERROR($K56*'Settings'!$B$8,0),0))</f>
        <v/>
      </c>
      <c r="S56" s="81">
        <f>IF($A56="","",IFERROR($R56*'Settings'!$B$10,0))</f>
        <v/>
      </c>
      <c r="T56" s="48">
        <f>IF($A56="","",IF(COUNTIF(tblTrips[Trip ID],$A56)&gt;1,"Duplicate Trip ID",IF(OR($B56="",$C56="",$D56="",$E56="",$F56="",$G56="",$H56="",$J56="",$K56="",$N56="",$P56=""),"Missing Required Data",IF(OR($J56&lt;0,$K56&lt;0,$L56=0),"Check Miles",IF(OR(AND($K56=0,$N56&lt;&gt;"No Empty Miles"),AND($K56&gt;0,$N56="No Empty Miles")),"Reason / Miles Mismatch",IF($M56&gt;='Settings'!$B$9,"High Empty %","OK"))))))</f>
        <v/>
      </c>
      <c r="U56" s="48" t="n"/>
    </row>
    <row r="57">
      <c r="A57" s="41" t="n"/>
      <c r="B57" s="79" t="n"/>
      <c r="C57" s="41" t="n"/>
      <c r="D57" s="41" t="n"/>
      <c r="E57" s="41" t="n"/>
      <c r="F57" s="43" t="n"/>
      <c r="G57" s="41" t="n"/>
      <c r="H57" s="43" t="n"/>
      <c r="I57" s="41">
        <f>IF($A57="","",IF(OR($E57="",$F57="",$G57="",$H57=""),"",$E57&amp;", "&amp;$F57&amp;" to "&amp;$G57&amp;", "&amp;$H57))</f>
        <v/>
      </c>
      <c r="J57" s="44" t="n"/>
      <c r="K57" s="44" t="n"/>
      <c r="L57" s="44">
        <f>IF($A57="","",IFERROR($J57+$K57,0))</f>
        <v/>
      </c>
      <c r="M57" s="80">
        <f>IF($A57="","",IFERROR($K57/$L57,0))</f>
        <v/>
      </c>
      <c r="N57" s="41" t="n"/>
      <c r="O57" s="43">
        <f>IF(OR($A57="",$N57=""),"",IFERROR(VLOOKUP($N57,'Settings'!$F$5:$H$13,2,FALSE),"Review"))</f>
        <v/>
      </c>
      <c r="P57" s="43" t="n"/>
      <c r="Q57" s="81">
        <f>IF($A57="","",IFERROR($K57*'Settings'!$B$10,0))</f>
        <v/>
      </c>
      <c r="R57" s="82">
        <f>IF($A57="","",IF($O57="Yes",IFERROR($K57*'Settings'!$B$8,0),0))</f>
        <v/>
      </c>
      <c r="S57" s="81">
        <f>IF($A57="","",IFERROR($R57*'Settings'!$B$10,0))</f>
        <v/>
      </c>
      <c r="T57" s="48">
        <f>IF($A57="","",IF(COUNTIF(tblTrips[Trip ID],$A57)&gt;1,"Duplicate Trip ID",IF(OR($B57="",$C57="",$D57="",$E57="",$F57="",$G57="",$H57="",$J57="",$K57="",$N57="",$P57=""),"Missing Required Data",IF(OR($J57&lt;0,$K57&lt;0,$L57=0),"Check Miles",IF(OR(AND($K57=0,$N57&lt;&gt;"No Empty Miles"),AND($K57&gt;0,$N57="No Empty Miles")),"Reason / Miles Mismatch",IF($M57&gt;='Settings'!$B$9,"High Empty %","OK"))))))</f>
        <v/>
      </c>
      <c r="U57" s="48" t="n"/>
    </row>
    <row r="58">
      <c r="A58" s="41" t="n"/>
      <c r="B58" s="79" t="n"/>
      <c r="C58" s="41" t="n"/>
      <c r="D58" s="41" t="n"/>
      <c r="E58" s="41" t="n"/>
      <c r="F58" s="43" t="n"/>
      <c r="G58" s="41" t="n"/>
      <c r="H58" s="43" t="n"/>
      <c r="I58" s="41">
        <f>IF($A58="","",IF(OR($E58="",$F58="",$G58="",$H58=""),"",$E58&amp;", "&amp;$F58&amp;" to "&amp;$G58&amp;", "&amp;$H58))</f>
        <v/>
      </c>
      <c r="J58" s="44" t="n"/>
      <c r="K58" s="44" t="n"/>
      <c r="L58" s="44">
        <f>IF($A58="","",IFERROR($J58+$K58,0))</f>
        <v/>
      </c>
      <c r="M58" s="80">
        <f>IF($A58="","",IFERROR($K58/$L58,0))</f>
        <v/>
      </c>
      <c r="N58" s="41" t="n"/>
      <c r="O58" s="43">
        <f>IF(OR($A58="",$N58=""),"",IFERROR(VLOOKUP($N58,'Settings'!$F$5:$H$13,2,FALSE),"Review"))</f>
        <v/>
      </c>
      <c r="P58" s="43" t="n"/>
      <c r="Q58" s="81">
        <f>IF($A58="","",IFERROR($K58*'Settings'!$B$10,0))</f>
        <v/>
      </c>
      <c r="R58" s="82">
        <f>IF($A58="","",IF($O58="Yes",IFERROR($K58*'Settings'!$B$8,0),0))</f>
        <v/>
      </c>
      <c r="S58" s="81">
        <f>IF($A58="","",IFERROR($R58*'Settings'!$B$10,0))</f>
        <v/>
      </c>
      <c r="T58" s="48">
        <f>IF($A58="","",IF(COUNTIF(tblTrips[Trip ID],$A58)&gt;1,"Duplicate Trip ID",IF(OR($B58="",$C58="",$D58="",$E58="",$F58="",$G58="",$H58="",$J58="",$K58="",$N58="",$P58=""),"Missing Required Data",IF(OR($J58&lt;0,$K58&lt;0,$L58=0),"Check Miles",IF(OR(AND($K58=0,$N58&lt;&gt;"No Empty Miles"),AND($K58&gt;0,$N58="No Empty Miles")),"Reason / Miles Mismatch",IF($M58&gt;='Settings'!$B$9,"High Empty %","OK"))))))</f>
        <v/>
      </c>
      <c r="U58" s="48" t="n"/>
    </row>
    <row r="59">
      <c r="A59" s="41" t="n"/>
      <c r="B59" s="79" t="n"/>
      <c r="C59" s="41" t="n"/>
      <c r="D59" s="41" t="n"/>
      <c r="E59" s="41" t="n"/>
      <c r="F59" s="43" t="n"/>
      <c r="G59" s="41" t="n"/>
      <c r="H59" s="43" t="n"/>
      <c r="I59" s="41">
        <f>IF($A59="","",IF(OR($E59="",$F59="",$G59="",$H59=""),"",$E59&amp;", "&amp;$F59&amp;" to "&amp;$G59&amp;", "&amp;$H59))</f>
        <v/>
      </c>
      <c r="J59" s="44" t="n"/>
      <c r="K59" s="44" t="n"/>
      <c r="L59" s="44">
        <f>IF($A59="","",IFERROR($J59+$K59,0))</f>
        <v/>
      </c>
      <c r="M59" s="80">
        <f>IF($A59="","",IFERROR($K59/$L59,0))</f>
        <v/>
      </c>
      <c r="N59" s="41" t="n"/>
      <c r="O59" s="43">
        <f>IF(OR($A59="",$N59=""),"",IFERROR(VLOOKUP($N59,'Settings'!$F$5:$H$13,2,FALSE),"Review"))</f>
        <v/>
      </c>
      <c r="P59" s="43" t="n"/>
      <c r="Q59" s="81">
        <f>IF($A59="","",IFERROR($K59*'Settings'!$B$10,0))</f>
        <v/>
      </c>
      <c r="R59" s="82">
        <f>IF($A59="","",IF($O59="Yes",IFERROR($K59*'Settings'!$B$8,0),0))</f>
        <v/>
      </c>
      <c r="S59" s="81">
        <f>IF($A59="","",IFERROR($R59*'Settings'!$B$10,0))</f>
        <v/>
      </c>
      <c r="T59" s="48">
        <f>IF($A59="","",IF(COUNTIF(tblTrips[Trip ID],$A59)&gt;1,"Duplicate Trip ID",IF(OR($B59="",$C59="",$D59="",$E59="",$F59="",$G59="",$H59="",$J59="",$K59="",$N59="",$P59=""),"Missing Required Data",IF(OR($J59&lt;0,$K59&lt;0,$L59=0),"Check Miles",IF(OR(AND($K59=0,$N59&lt;&gt;"No Empty Miles"),AND($K59&gt;0,$N59="No Empty Miles")),"Reason / Miles Mismatch",IF($M59&gt;='Settings'!$B$9,"High Empty %","OK"))))))</f>
        <v/>
      </c>
      <c r="U59" s="48" t="n"/>
    </row>
    <row r="60">
      <c r="A60" s="41" t="n"/>
      <c r="B60" s="79" t="n"/>
      <c r="C60" s="41" t="n"/>
      <c r="D60" s="41" t="n"/>
      <c r="E60" s="41" t="n"/>
      <c r="F60" s="43" t="n"/>
      <c r="G60" s="41" t="n"/>
      <c r="H60" s="43" t="n"/>
      <c r="I60" s="41">
        <f>IF($A60="","",IF(OR($E60="",$F60="",$G60="",$H60=""),"",$E60&amp;", "&amp;$F60&amp;" to "&amp;$G60&amp;", "&amp;$H60))</f>
        <v/>
      </c>
      <c r="J60" s="44" t="n"/>
      <c r="K60" s="44" t="n"/>
      <c r="L60" s="44">
        <f>IF($A60="","",IFERROR($J60+$K60,0))</f>
        <v/>
      </c>
      <c r="M60" s="80">
        <f>IF($A60="","",IFERROR($K60/$L60,0))</f>
        <v/>
      </c>
      <c r="N60" s="41" t="n"/>
      <c r="O60" s="43">
        <f>IF(OR($A60="",$N60=""),"",IFERROR(VLOOKUP($N60,'Settings'!$F$5:$H$13,2,FALSE),"Review"))</f>
        <v/>
      </c>
      <c r="P60" s="43" t="n"/>
      <c r="Q60" s="81">
        <f>IF($A60="","",IFERROR($K60*'Settings'!$B$10,0))</f>
        <v/>
      </c>
      <c r="R60" s="82">
        <f>IF($A60="","",IF($O60="Yes",IFERROR($K60*'Settings'!$B$8,0),0))</f>
        <v/>
      </c>
      <c r="S60" s="81">
        <f>IF($A60="","",IFERROR($R60*'Settings'!$B$10,0))</f>
        <v/>
      </c>
      <c r="T60" s="48">
        <f>IF($A60="","",IF(COUNTIF(tblTrips[Trip ID],$A60)&gt;1,"Duplicate Trip ID",IF(OR($B60="",$C60="",$D60="",$E60="",$F60="",$G60="",$H60="",$J60="",$K60="",$N60="",$P60=""),"Missing Required Data",IF(OR($J60&lt;0,$K60&lt;0,$L60=0),"Check Miles",IF(OR(AND($K60=0,$N60&lt;&gt;"No Empty Miles"),AND($K60&gt;0,$N60="No Empty Miles")),"Reason / Miles Mismatch",IF($M60&gt;='Settings'!$B$9,"High Empty %","OK"))))))</f>
        <v/>
      </c>
      <c r="U60" s="48" t="n"/>
    </row>
    <row r="61">
      <c r="A61" s="41" t="n"/>
      <c r="B61" s="79" t="n"/>
      <c r="C61" s="41" t="n"/>
      <c r="D61" s="41" t="n"/>
      <c r="E61" s="41" t="n"/>
      <c r="F61" s="43" t="n"/>
      <c r="G61" s="41" t="n"/>
      <c r="H61" s="43" t="n"/>
      <c r="I61" s="41">
        <f>IF($A61="","",IF(OR($E61="",$F61="",$G61="",$H61=""),"",$E61&amp;", "&amp;$F61&amp;" to "&amp;$G61&amp;", "&amp;$H61))</f>
        <v/>
      </c>
      <c r="J61" s="44" t="n"/>
      <c r="K61" s="44" t="n"/>
      <c r="L61" s="44">
        <f>IF($A61="","",IFERROR($J61+$K61,0))</f>
        <v/>
      </c>
      <c r="M61" s="80">
        <f>IF($A61="","",IFERROR($K61/$L61,0))</f>
        <v/>
      </c>
      <c r="N61" s="41" t="n"/>
      <c r="O61" s="43">
        <f>IF(OR($A61="",$N61=""),"",IFERROR(VLOOKUP($N61,'Settings'!$F$5:$H$13,2,FALSE),"Review"))</f>
        <v/>
      </c>
      <c r="P61" s="43" t="n"/>
      <c r="Q61" s="81">
        <f>IF($A61="","",IFERROR($K61*'Settings'!$B$10,0))</f>
        <v/>
      </c>
      <c r="R61" s="82">
        <f>IF($A61="","",IF($O61="Yes",IFERROR($K61*'Settings'!$B$8,0),0))</f>
        <v/>
      </c>
      <c r="S61" s="81">
        <f>IF($A61="","",IFERROR($R61*'Settings'!$B$10,0))</f>
        <v/>
      </c>
      <c r="T61" s="48">
        <f>IF($A61="","",IF(COUNTIF(tblTrips[Trip ID],$A61)&gt;1,"Duplicate Trip ID",IF(OR($B61="",$C61="",$D61="",$E61="",$F61="",$G61="",$H61="",$J61="",$K61="",$N61="",$P61=""),"Missing Required Data",IF(OR($J61&lt;0,$K61&lt;0,$L61=0),"Check Miles",IF(OR(AND($K61=0,$N61&lt;&gt;"No Empty Miles"),AND($K61&gt;0,$N61="No Empty Miles")),"Reason / Miles Mismatch",IF($M61&gt;='Settings'!$B$9,"High Empty %","OK"))))))</f>
        <v/>
      </c>
      <c r="U61" s="48" t="n"/>
    </row>
    <row r="62">
      <c r="A62" s="41" t="n"/>
      <c r="B62" s="79" t="n"/>
      <c r="C62" s="41" t="n"/>
      <c r="D62" s="41" t="n"/>
      <c r="E62" s="41" t="n"/>
      <c r="F62" s="43" t="n"/>
      <c r="G62" s="41" t="n"/>
      <c r="H62" s="43" t="n"/>
      <c r="I62" s="41">
        <f>IF($A62="","",IF(OR($E62="",$F62="",$G62="",$H62=""),"",$E62&amp;", "&amp;$F62&amp;" to "&amp;$G62&amp;", "&amp;$H62))</f>
        <v/>
      </c>
      <c r="J62" s="44" t="n"/>
      <c r="K62" s="44" t="n"/>
      <c r="L62" s="44">
        <f>IF($A62="","",IFERROR($J62+$K62,0))</f>
        <v/>
      </c>
      <c r="M62" s="80">
        <f>IF($A62="","",IFERROR($K62/$L62,0))</f>
        <v/>
      </c>
      <c r="N62" s="41" t="n"/>
      <c r="O62" s="43">
        <f>IF(OR($A62="",$N62=""),"",IFERROR(VLOOKUP($N62,'Settings'!$F$5:$H$13,2,FALSE),"Review"))</f>
        <v/>
      </c>
      <c r="P62" s="43" t="n"/>
      <c r="Q62" s="81">
        <f>IF($A62="","",IFERROR($K62*'Settings'!$B$10,0))</f>
        <v/>
      </c>
      <c r="R62" s="82">
        <f>IF($A62="","",IF($O62="Yes",IFERROR($K62*'Settings'!$B$8,0),0))</f>
        <v/>
      </c>
      <c r="S62" s="81">
        <f>IF($A62="","",IFERROR($R62*'Settings'!$B$10,0))</f>
        <v/>
      </c>
      <c r="T62" s="48">
        <f>IF($A62="","",IF(COUNTIF(tblTrips[Trip ID],$A62)&gt;1,"Duplicate Trip ID",IF(OR($B62="",$C62="",$D62="",$E62="",$F62="",$G62="",$H62="",$J62="",$K62="",$N62="",$P62=""),"Missing Required Data",IF(OR($J62&lt;0,$K62&lt;0,$L62=0),"Check Miles",IF(OR(AND($K62=0,$N62&lt;&gt;"No Empty Miles"),AND($K62&gt;0,$N62="No Empty Miles")),"Reason / Miles Mismatch",IF($M62&gt;='Settings'!$B$9,"High Empty %","OK"))))))</f>
        <v/>
      </c>
      <c r="U62" s="48" t="n"/>
    </row>
    <row r="63">
      <c r="A63" s="41" t="n"/>
      <c r="B63" s="79" t="n"/>
      <c r="C63" s="41" t="n"/>
      <c r="D63" s="41" t="n"/>
      <c r="E63" s="41" t="n"/>
      <c r="F63" s="43" t="n"/>
      <c r="G63" s="41" t="n"/>
      <c r="H63" s="43" t="n"/>
      <c r="I63" s="41">
        <f>IF($A63="","",IF(OR($E63="",$F63="",$G63="",$H63=""),"",$E63&amp;", "&amp;$F63&amp;" to "&amp;$G63&amp;", "&amp;$H63))</f>
        <v/>
      </c>
      <c r="J63" s="44" t="n"/>
      <c r="K63" s="44" t="n"/>
      <c r="L63" s="44">
        <f>IF($A63="","",IFERROR($J63+$K63,0))</f>
        <v/>
      </c>
      <c r="M63" s="80">
        <f>IF($A63="","",IFERROR($K63/$L63,0))</f>
        <v/>
      </c>
      <c r="N63" s="41" t="n"/>
      <c r="O63" s="43">
        <f>IF(OR($A63="",$N63=""),"",IFERROR(VLOOKUP($N63,'Settings'!$F$5:$H$13,2,FALSE),"Review"))</f>
        <v/>
      </c>
      <c r="P63" s="43" t="n"/>
      <c r="Q63" s="81">
        <f>IF($A63="","",IFERROR($K63*'Settings'!$B$10,0))</f>
        <v/>
      </c>
      <c r="R63" s="82">
        <f>IF($A63="","",IF($O63="Yes",IFERROR($K63*'Settings'!$B$8,0),0))</f>
        <v/>
      </c>
      <c r="S63" s="81">
        <f>IF($A63="","",IFERROR($R63*'Settings'!$B$10,0))</f>
        <v/>
      </c>
      <c r="T63" s="48">
        <f>IF($A63="","",IF(COUNTIF(tblTrips[Trip ID],$A63)&gt;1,"Duplicate Trip ID",IF(OR($B63="",$C63="",$D63="",$E63="",$F63="",$G63="",$H63="",$J63="",$K63="",$N63="",$P63=""),"Missing Required Data",IF(OR($J63&lt;0,$K63&lt;0,$L63=0),"Check Miles",IF(OR(AND($K63=0,$N63&lt;&gt;"No Empty Miles"),AND($K63&gt;0,$N63="No Empty Miles")),"Reason / Miles Mismatch",IF($M63&gt;='Settings'!$B$9,"High Empty %","OK"))))))</f>
        <v/>
      </c>
      <c r="U63" s="48" t="n"/>
    </row>
    <row r="64">
      <c r="A64" s="41" t="n"/>
      <c r="B64" s="79" t="n"/>
      <c r="C64" s="41" t="n"/>
      <c r="D64" s="41" t="n"/>
      <c r="E64" s="41" t="n"/>
      <c r="F64" s="43" t="n"/>
      <c r="G64" s="41" t="n"/>
      <c r="H64" s="43" t="n"/>
      <c r="I64" s="41">
        <f>IF($A64="","",IF(OR($E64="",$F64="",$G64="",$H64=""),"",$E64&amp;", "&amp;$F64&amp;" to "&amp;$G64&amp;", "&amp;$H64))</f>
        <v/>
      </c>
      <c r="J64" s="44" t="n"/>
      <c r="K64" s="44" t="n"/>
      <c r="L64" s="44">
        <f>IF($A64="","",IFERROR($J64+$K64,0))</f>
        <v/>
      </c>
      <c r="M64" s="80">
        <f>IF($A64="","",IFERROR($K64/$L64,0))</f>
        <v/>
      </c>
      <c r="N64" s="41" t="n"/>
      <c r="O64" s="43">
        <f>IF(OR($A64="",$N64=""),"",IFERROR(VLOOKUP($N64,'Settings'!$F$5:$H$13,2,FALSE),"Review"))</f>
        <v/>
      </c>
      <c r="P64" s="43" t="n"/>
      <c r="Q64" s="81">
        <f>IF($A64="","",IFERROR($K64*'Settings'!$B$10,0))</f>
        <v/>
      </c>
      <c r="R64" s="82">
        <f>IF($A64="","",IF($O64="Yes",IFERROR($K64*'Settings'!$B$8,0),0))</f>
        <v/>
      </c>
      <c r="S64" s="81">
        <f>IF($A64="","",IFERROR($R64*'Settings'!$B$10,0))</f>
        <v/>
      </c>
      <c r="T64" s="48">
        <f>IF($A64="","",IF(COUNTIF(tblTrips[Trip ID],$A64)&gt;1,"Duplicate Trip ID",IF(OR($B64="",$C64="",$D64="",$E64="",$F64="",$G64="",$H64="",$J64="",$K64="",$N64="",$P64=""),"Missing Required Data",IF(OR($J64&lt;0,$K64&lt;0,$L64=0),"Check Miles",IF(OR(AND($K64=0,$N64&lt;&gt;"No Empty Miles"),AND($K64&gt;0,$N64="No Empty Miles")),"Reason / Miles Mismatch",IF($M64&gt;='Settings'!$B$9,"High Empty %","OK"))))))</f>
        <v/>
      </c>
      <c r="U64" s="48" t="n"/>
    </row>
    <row r="65">
      <c r="A65" s="41" t="n"/>
      <c r="B65" s="79" t="n"/>
      <c r="C65" s="41" t="n"/>
      <c r="D65" s="41" t="n"/>
      <c r="E65" s="41" t="n"/>
      <c r="F65" s="43" t="n"/>
      <c r="G65" s="41" t="n"/>
      <c r="H65" s="43" t="n"/>
      <c r="I65" s="41">
        <f>IF($A65="","",IF(OR($E65="",$F65="",$G65="",$H65=""),"",$E65&amp;", "&amp;$F65&amp;" to "&amp;$G65&amp;", "&amp;$H65))</f>
        <v/>
      </c>
      <c r="J65" s="44" t="n"/>
      <c r="K65" s="44" t="n"/>
      <c r="L65" s="44">
        <f>IF($A65="","",IFERROR($J65+$K65,0))</f>
        <v/>
      </c>
      <c r="M65" s="80">
        <f>IF($A65="","",IFERROR($K65/$L65,0))</f>
        <v/>
      </c>
      <c r="N65" s="41" t="n"/>
      <c r="O65" s="43">
        <f>IF(OR($A65="",$N65=""),"",IFERROR(VLOOKUP($N65,'Settings'!$F$5:$H$13,2,FALSE),"Review"))</f>
        <v/>
      </c>
      <c r="P65" s="43" t="n"/>
      <c r="Q65" s="81">
        <f>IF($A65="","",IFERROR($K65*'Settings'!$B$10,0))</f>
        <v/>
      </c>
      <c r="R65" s="82">
        <f>IF($A65="","",IF($O65="Yes",IFERROR($K65*'Settings'!$B$8,0),0))</f>
        <v/>
      </c>
      <c r="S65" s="81">
        <f>IF($A65="","",IFERROR($R65*'Settings'!$B$10,0))</f>
        <v/>
      </c>
      <c r="T65" s="48">
        <f>IF($A65="","",IF(COUNTIF(tblTrips[Trip ID],$A65)&gt;1,"Duplicate Trip ID",IF(OR($B65="",$C65="",$D65="",$E65="",$F65="",$G65="",$H65="",$J65="",$K65="",$N65="",$P65=""),"Missing Required Data",IF(OR($J65&lt;0,$K65&lt;0,$L65=0),"Check Miles",IF(OR(AND($K65=0,$N65&lt;&gt;"No Empty Miles"),AND($K65&gt;0,$N65="No Empty Miles")),"Reason / Miles Mismatch",IF($M65&gt;='Settings'!$B$9,"High Empty %","OK"))))))</f>
        <v/>
      </c>
      <c r="U65" s="48" t="n"/>
    </row>
    <row r="66">
      <c r="A66" s="41" t="n"/>
      <c r="B66" s="79" t="n"/>
      <c r="C66" s="41" t="n"/>
      <c r="D66" s="41" t="n"/>
      <c r="E66" s="41" t="n"/>
      <c r="F66" s="43" t="n"/>
      <c r="G66" s="41" t="n"/>
      <c r="H66" s="43" t="n"/>
      <c r="I66" s="41">
        <f>IF($A66="","",IF(OR($E66="",$F66="",$G66="",$H66=""),"",$E66&amp;", "&amp;$F66&amp;" to "&amp;$G66&amp;", "&amp;$H66))</f>
        <v/>
      </c>
      <c r="J66" s="44" t="n"/>
      <c r="K66" s="44" t="n"/>
      <c r="L66" s="44">
        <f>IF($A66="","",IFERROR($J66+$K66,0))</f>
        <v/>
      </c>
      <c r="M66" s="80">
        <f>IF($A66="","",IFERROR($K66/$L66,0))</f>
        <v/>
      </c>
      <c r="N66" s="41" t="n"/>
      <c r="O66" s="43">
        <f>IF(OR($A66="",$N66=""),"",IFERROR(VLOOKUP($N66,'Settings'!$F$5:$H$13,2,FALSE),"Review"))</f>
        <v/>
      </c>
      <c r="P66" s="43" t="n"/>
      <c r="Q66" s="81">
        <f>IF($A66="","",IFERROR($K66*'Settings'!$B$10,0))</f>
        <v/>
      </c>
      <c r="R66" s="82">
        <f>IF($A66="","",IF($O66="Yes",IFERROR($K66*'Settings'!$B$8,0),0))</f>
        <v/>
      </c>
      <c r="S66" s="81">
        <f>IF($A66="","",IFERROR($R66*'Settings'!$B$10,0))</f>
        <v/>
      </c>
      <c r="T66" s="48">
        <f>IF($A66="","",IF(COUNTIF(tblTrips[Trip ID],$A66)&gt;1,"Duplicate Trip ID",IF(OR($B66="",$C66="",$D66="",$E66="",$F66="",$G66="",$H66="",$J66="",$K66="",$N66="",$P66=""),"Missing Required Data",IF(OR($J66&lt;0,$K66&lt;0,$L66=0),"Check Miles",IF(OR(AND($K66=0,$N66&lt;&gt;"No Empty Miles"),AND($K66&gt;0,$N66="No Empty Miles")),"Reason / Miles Mismatch",IF($M66&gt;='Settings'!$B$9,"High Empty %","OK"))))))</f>
        <v/>
      </c>
      <c r="U66" s="48" t="n"/>
    </row>
    <row r="67">
      <c r="A67" s="41" t="n"/>
      <c r="B67" s="79" t="n"/>
      <c r="C67" s="41" t="n"/>
      <c r="D67" s="41" t="n"/>
      <c r="E67" s="41" t="n"/>
      <c r="F67" s="43" t="n"/>
      <c r="G67" s="41" t="n"/>
      <c r="H67" s="43" t="n"/>
      <c r="I67" s="41">
        <f>IF($A67="","",IF(OR($E67="",$F67="",$G67="",$H67=""),"",$E67&amp;", "&amp;$F67&amp;" to "&amp;$G67&amp;", "&amp;$H67))</f>
        <v/>
      </c>
      <c r="J67" s="44" t="n"/>
      <c r="K67" s="44" t="n"/>
      <c r="L67" s="44">
        <f>IF($A67="","",IFERROR($J67+$K67,0))</f>
        <v/>
      </c>
      <c r="M67" s="80">
        <f>IF($A67="","",IFERROR($K67/$L67,0))</f>
        <v/>
      </c>
      <c r="N67" s="41" t="n"/>
      <c r="O67" s="43">
        <f>IF(OR($A67="",$N67=""),"",IFERROR(VLOOKUP($N67,'Settings'!$F$5:$H$13,2,FALSE),"Review"))</f>
        <v/>
      </c>
      <c r="P67" s="43" t="n"/>
      <c r="Q67" s="81">
        <f>IF($A67="","",IFERROR($K67*'Settings'!$B$10,0))</f>
        <v/>
      </c>
      <c r="R67" s="82">
        <f>IF($A67="","",IF($O67="Yes",IFERROR($K67*'Settings'!$B$8,0),0))</f>
        <v/>
      </c>
      <c r="S67" s="81">
        <f>IF($A67="","",IFERROR($R67*'Settings'!$B$10,0))</f>
        <v/>
      </c>
      <c r="T67" s="48">
        <f>IF($A67="","",IF(COUNTIF(tblTrips[Trip ID],$A67)&gt;1,"Duplicate Trip ID",IF(OR($B67="",$C67="",$D67="",$E67="",$F67="",$G67="",$H67="",$J67="",$K67="",$N67="",$P67=""),"Missing Required Data",IF(OR($J67&lt;0,$K67&lt;0,$L67=0),"Check Miles",IF(OR(AND($K67=0,$N67&lt;&gt;"No Empty Miles"),AND($K67&gt;0,$N67="No Empty Miles")),"Reason / Miles Mismatch",IF($M67&gt;='Settings'!$B$9,"High Empty %","OK"))))))</f>
        <v/>
      </c>
      <c r="U67" s="48" t="n"/>
    </row>
    <row r="68">
      <c r="A68" s="41" t="n"/>
      <c r="B68" s="79" t="n"/>
      <c r="C68" s="41" t="n"/>
      <c r="D68" s="41" t="n"/>
      <c r="E68" s="41" t="n"/>
      <c r="F68" s="43" t="n"/>
      <c r="G68" s="41" t="n"/>
      <c r="H68" s="43" t="n"/>
      <c r="I68" s="41">
        <f>IF($A68="","",IF(OR($E68="",$F68="",$G68="",$H68=""),"",$E68&amp;", "&amp;$F68&amp;" to "&amp;$G68&amp;", "&amp;$H68))</f>
        <v/>
      </c>
      <c r="J68" s="44" t="n"/>
      <c r="K68" s="44" t="n"/>
      <c r="L68" s="44">
        <f>IF($A68="","",IFERROR($J68+$K68,0))</f>
        <v/>
      </c>
      <c r="M68" s="80">
        <f>IF($A68="","",IFERROR($K68/$L68,0))</f>
        <v/>
      </c>
      <c r="N68" s="41" t="n"/>
      <c r="O68" s="43">
        <f>IF(OR($A68="",$N68=""),"",IFERROR(VLOOKUP($N68,'Settings'!$F$5:$H$13,2,FALSE),"Review"))</f>
        <v/>
      </c>
      <c r="P68" s="43" t="n"/>
      <c r="Q68" s="81">
        <f>IF($A68="","",IFERROR($K68*'Settings'!$B$10,0))</f>
        <v/>
      </c>
      <c r="R68" s="82">
        <f>IF($A68="","",IF($O68="Yes",IFERROR($K68*'Settings'!$B$8,0),0))</f>
        <v/>
      </c>
      <c r="S68" s="81">
        <f>IF($A68="","",IFERROR($R68*'Settings'!$B$10,0))</f>
        <v/>
      </c>
      <c r="T68" s="48">
        <f>IF($A68="","",IF(COUNTIF(tblTrips[Trip ID],$A68)&gt;1,"Duplicate Trip ID",IF(OR($B68="",$C68="",$D68="",$E68="",$F68="",$G68="",$H68="",$J68="",$K68="",$N68="",$P68=""),"Missing Required Data",IF(OR($J68&lt;0,$K68&lt;0,$L68=0),"Check Miles",IF(OR(AND($K68=0,$N68&lt;&gt;"No Empty Miles"),AND($K68&gt;0,$N68="No Empty Miles")),"Reason / Miles Mismatch",IF($M68&gt;='Settings'!$B$9,"High Empty %","OK"))))))</f>
        <v/>
      </c>
      <c r="U68" s="48" t="n"/>
    </row>
    <row r="69">
      <c r="A69" s="41" t="n"/>
      <c r="B69" s="79" t="n"/>
      <c r="C69" s="41" t="n"/>
      <c r="D69" s="41" t="n"/>
      <c r="E69" s="41" t="n"/>
      <c r="F69" s="43" t="n"/>
      <c r="G69" s="41" t="n"/>
      <c r="H69" s="43" t="n"/>
      <c r="I69" s="41">
        <f>IF($A69="","",IF(OR($E69="",$F69="",$G69="",$H69=""),"",$E69&amp;", "&amp;$F69&amp;" to "&amp;$G69&amp;", "&amp;$H69))</f>
        <v/>
      </c>
      <c r="J69" s="44" t="n"/>
      <c r="K69" s="44" t="n"/>
      <c r="L69" s="44">
        <f>IF($A69="","",IFERROR($J69+$K69,0))</f>
        <v/>
      </c>
      <c r="M69" s="80">
        <f>IF($A69="","",IFERROR($K69/$L69,0))</f>
        <v/>
      </c>
      <c r="N69" s="41" t="n"/>
      <c r="O69" s="43">
        <f>IF(OR($A69="",$N69=""),"",IFERROR(VLOOKUP($N69,'Settings'!$F$5:$H$13,2,FALSE),"Review"))</f>
        <v/>
      </c>
      <c r="P69" s="43" t="n"/>
      <c r="Q69" s="81">
        <f>IF($A69="","",IFERROR($K69*'Settings'!$B$10,0))</f>
        <v/>
      </c>
      <c r="R69" s="82">
        <f>IF($A69="","",IF($O69="Yes",IFERROR($K69*'Settings'!$B$8,0),0))</f>
        <v/>
      </c>
      <c r="S69" s="81">
        <f>IF($A69="","",IFERROR($R69*'Settings'!$B$10,0))</f>
        <v/>
      </c>
      <c r="T69" s="48">
        <f>IF($A69="","",IF(COUNTIF(tblTrips[Trip ID],$A69)&gt;1,"Duplicate Trip ID",IF(OR($B69="",$C69="",$D69="",$E69="",$F69="",$G69="",$H69="",$J69="",$K69="",$N69="",$P69=""),"Missing Required Data",IF(OR($J69&lt;0,$K69&lt;0,$L69=0),"Check Miles",IF(OR(AND($K69=0,$N69&lt;&gt;"No Empty Miles"),AND($K69&gt;0,$N69="No Empty Miles")),"Reason / Miles Mismatch",IF($M69&gt;='Settings'!$B$9,"High Empty %","OK"))))))</f>
        <v/>
      </c>
      <c r="U69" s="48" t="n"/>
    </row>
    <row r="70">
      <c r="A70" s="41" t="n"/>
      <c r="B70" s="79" t="n"/>
      <c r="C70" s="41" t="n"/>
      <c r="D70" s="41" t="n"/>
      <c r="E70" s="41" t="n"/>
      <c r="F70" s="43" t="n"/>
      <c r="G70" s="41" t="n"/>
      <c r="H70" s="43" t="n"/>
      <c r="I70" s="41">
        <f>IF($A70="","",IF(OR($E70="",$F70="",$G70="",$H70=""),"",$E70&amp;", "&amp;$F70&amp;" to "&amp;$G70&amp;", "&amp;$H70))</f>
        <v/>
      </c>
      <c r="J70" s="44" t="n"/>
      <c r="K70" s="44" t="n"/>
      <c r="L70" s="44">
        <f>IF($A70="","",IFERROR($J70+$K70,0))</f>
        <v/>
      </c>
      <c r="M70" s="80">
        <f>IF($A70="","",IFERROR($K70/$L70,0))</f>
        <v/>
      </c>
      <c r="N70" s="41" t="n"/>
      <c r="O70" s="43">
        <f>IF(OR($A70="",$N70=""),"",IFERROR(VLOOKUP($N70,'Settings'!$F$5:$H$13,2,FALSE),"Review"))</f>
        <v/>
      </c>
      <c r="P70" s="43" t="n"/>
      <c r="Q70" s="81">
        <f>IF($A70="","",IFERROR($K70*'Settings'!$B$10,0))</f>
        <v/>
      </c>
      <c r="R70" s="82">
        <f>IF($A70="","",IF($O70="Yes",IFERROR($K70*'Settings'!$B$8,0),0))</f>
        <v/>
      </c>
      <c r="S70" s="81">
        <f>IF($A70="","",IFERROR($R70*'Settings'!$B$10,0))</f>
        <v/>
      </c>
      <c r="T70" s="48">
        <f>IF($A70="","",IF(COUNTIF(tblTrips[Trip ID],$A70)&gt;1,"Duplicate Trip ID",IF(OR($B70="",$C70="",$D70="",$E70="",$F70="",$G70="",$H70="",$J70="",$K70="",$N70="",$P70=""),"Missing Required Data",IF(OR($J70&lt;0,$K70&lt;0,$L70=0),"Check Miles",IF(OR(AND($K70=0,$N70&lt;&gt;"No Empty Miles"),AND($K70&gt;0,$N70="No Empty Miles")),"Reason / Miles Mismatch",IF($M70&gt;='Settings'!$B$9,"High Empty %","OK"))))))</f>
        <v/>
      </c>
      <c r="U70" s="48" t="n"/>
    </row>
    <row r="71">
      <c r="A71" s="41" t="n"/>
      <c r="B71" s="79" t="n"/>
      <c r="C71" s="41" t="n"/>
      <c r="D71" s="41" t="n"/>
      <c r="E71" s="41" t="n"/>
      <c r="F71" s="43" t="n"/>
      <c r="G71" s="41" t="n"/>
      <c r="H71" s="43" t="n"/>
      <c r="I71" s="41">
        <f>IF($A71="","",IF(OR($E71="",$F71="",$G71="",$H71=""),"",$E71&amp;", "&amp;$F71&amp;" to "&amp;$G71&amp;", "&amp;$H71))</f>
        <v/>
      </c>
      <c r="J71" s="44" t="n"/>
      <c r="K71" s="44" t="n"/>
      <c r="L71" s="44">
        <f>IF($A71="","",IFERROR($J71+$K71,0))</f>
        <v/>
      </c>
      <c r="M71" s="80">
        <f>IF($A71="","",IFERROR($K71/$L71,0))</f>
        <v/>
      </c>
      <c r="N71" s="41" t="n"/>
      <c r="O71" s="43">
        <f>IF(OR($A71="",$N71=""),"",IFERROR(VLOOKUP($N71,'Settings'!$F$5:$H$13,2,FALSE),"Review"))</f>
        <v/>
      </c>
      <c r="P71" s="43" t="n"/>
      <c r="Q71" s="81">
        <f>IF($A71="","",IFERROR($K71*'Settings'!$B$10,0))</f>
        <v/>
      </c>
      <c r="R71" s="82">
        <f>IF($A71="","",IF($O71="Yes",IFERROR($K71*'Settings'!$B$8,0),0))</f>
        <v/>
      </c>
      <c r="S71" s="81">
        <f>IF($A71="","",IFERROR($R71*'Settings'!$B$10,0))</f>
        <v/>
      </c>
      <c r="T71" s="48">
        <f>IF($A71="","",IF(COUNTIF(tblTrips[Trip ID],$A71)&gt;1,"Duplicate Trip ID",IF(OR($B71="",$C71="",$D71="",$E71="",$F71="",$G71="",$H71="",$J71="",$K71="",$N71="",$P71=""),"Missing Required Data",IF(OR($J71&lt;0,$K71&lt;0,$L71=0),"Check Miles",IF(OR(AND($K71=0,$N71&lt;&gt;"No Empty Miles"),AND($K71&gt;0,$N71="No Empty Miles")),"Reason / Miles Mismatch",IF($M71&gt;='Settings'!$B$9,"High Empty %","OK"))))))</f>
        <v/>
      </c>
      <c r="U71" s="48" t="n"/>
    </row>
    <row r="72">
      <c r="A72" s="41" t="n"/>
      <c r="B72" s="79" t="n"/>
      <c r="C72" s="41" t="n"/>
      <c r="D72" s="41" t="n"/>
      <c r="E72" s="41" t="n"/>
      <c r="F72" s="43" t="n"/>
      <c r="G72" s="41" t="n"/>
      <c r="H72" s="43" t="n"/>
      <c r="I72" s="41">
        <f>IF($A72="","",IF(OR($E72="",$F72="",$G72="",$H72=""),"",$E72&amp;", "&amp;$F72&amp;" to "&amp;$G72&amp;", "&amp;$H72))</f>
        <v/>
      </c>
      <c r="J72" s="44" t="n"/>
      <c r="K72" s="44" t="n"/>
      <c r="L72" s="44">
        <f>IF($A72="","",IFERROR($J72+$K72,0))</f>
        <v/>
      </c>
      <c r="M72" s="80">
        <f>IF($A72="","",IFERROR($K72/$L72,0))</f>
        <v/>
      </c>
      <c r="N72" s="41" t="n"/>
      <c r="O72" s="43">
        <f>IF(OR($A72="",$N72=""),"",IFERROR(VLOOKUP($N72,'Settings'!$F$5:$H$13,2,FALSE),"Review"))</f>
        <v/>
      </c>
      <c r="P72" s="43" t="n"/>
      <c r="Q72" s="81">
        <f>IF($A72="","",IFERROR($K72*'Settings'!$B$10,0))</f>
        <v/>
      </c>
      <c r="R72" s="82">
        <f>IF($A72="","",IF($O72="Yes",IFERROR($K72*'Settings'!$B$8,0),0))</f>
        <v/>
      </c>
      <c r="S72" s="81">
        <f>IF($A72="","",IFERROR($R72*'Settings'!$B$10,0))</f>
        <v/>
      </c>
      <c r="T72" s="48">
        <f>IF($A72="","",IF(COUNTIF(tblTrips[Trip ID],$A72)&gt;1,"Duplicate Trip ID",IF(OR($B72="",$C72="",$D72="",$E72="",$F72="",$G72="",$H72="",$J72="",$K72="",$N72="",$P72=""),"Missing Required Data",IF(OR($J72&lt;0,$K72&lt;0,$L72=0),"Check Miles",IF(OR(AND($K72=0,$N72&lt;&gt;"No Empty Miles"),AND($K72&gt;0,$N72="No Empty Miles")),"Reason / Miles Mismatch",IF($M72&gt;='Settings'!$B$9,"High Empty %","OK"))))))</f>
        <v/>
      </c>
      <c r="U72" s="48" t="n"/>
    </row>
    <row r="73">
      <c r="A73" s="41" t="n"/>
      <c r="B73" s="79" t="n"/>
      <c r="C73" s="41" t="n"/>
      <c r="D73" s="41" t="n"/>
      <c r="E73" s="41" t="n"/>
      <c r="F73" s="43" t="n"/>
      <c r="G73" s="41" t="n"/>
      <c r="H73" s="43" t="n"/>
      <c r="I73" s="41">
        <f>IF($A73="","",IF(OR($E73="",$F73="",$G73="",$H73=""),"",$E73&amp;", "&amp;$F73&amp;" to "&amp;$G73&amp;", "&amp;$H73))</f>
        <v/>
      </c>
      <c r="J73" s="44" t="n"/>
      <c r="K73" s="44" t="n"/>
      <c r="L73" s="44">
        <f>IF($A73="","",IFERROR($J73+$K73,0))</f>
        <v/>
      </c>
      <c r="M73" s="80">
        <f>IF($A73="","",IFERROR($K73/$L73,0))</f>
        <v/>
      </c>
      <c r="N73" s="41" t="n"/>
      <c r="O73" s="43">
        <f>IF(OR($A73="",$N73=""),"",IFERROR(VLOOKUP($N73,'Settings'!$F$5:$H$13,2,FALSE),"Review"))</f>
        <v/>
      </c>
      <c r="P73" s="43" t="n"/>
      <c r="Q73" s="81">
        <f>IF($A73="","",IFERROR($K73*'Settings'!$B$10,0))</f>
        <v/>
      </c>
      <c r="R73" s="82">
        <f>IF($A73="","",IF($O73="Yes",IFERROR($K73*'Settings'!$B$8,0),0))</f>
        <v/>
      </c>
      <c r="S73" s="81">
        <f>IF($A73="","",IFERROR($R73*'Settings'!$B$10,0))</f>
        <v/>
      </c>
      <c r="T73" s="48">
        <f>IF($A73="","",IF(COUNTIF(tblTrips[Trip ID],$A73)&gt;1,"Duplicate Trip ID",IF(OR($B73="",$C73="",$D73="",$E73="",$F73="",$G73="",$H73="",$J73="",$K73="",$N73="",$P73=""),"Missing Required Data",IF(OR($J73&lt;0,$K73&lt;0,$L73=0),"Check Miles",IF(OR(AND($K73=0,$N73&lt;&gt;"No Empty Miles"),AND($K73&gt;0,$N73="No Empty Miles")),"Reason / Miles Mismatch",IF($M73&gt;='Settings'!$B$9,"High Empty %","OK"))))))</f>
        <v/>
      </c>
      <c r="U73" s="48" t="n"/>
    </row>
    <row r="74">
      <c r="A74" s="41" t="n"/>
      <c r="B74" s="79" t="n"/>
      <c r="C74" s="41" t="n"/>
      <c r="D74" s="41" t="n"/>
      <c r="E74" s="41" t="n"/>
      <c r="F74" s="43" t="n"/>
      <c r="G74" s="41" t="n"/>
      <c r="H74" s="43" t="n"/>
      <c r="I74" s="41">
        <f>IF($A74="","",IF(OR($E74="",$F74="",$G74="",$H74=""),"",$E74&amp;", "&amp;$F74&amp;" to "&amp;$G74&amp;", "&amp;$H74))</f>
        <v/>
      </c>
      <c r="J74" s="44" t="n"/>
      <c r="K74" s="44" t="n"/>
      <c r="L74" s="44">
        <f>IF($A74="","",IFERROR($J74+$K74,0))</f>
        <v/>
      </c>
      <c r="M74" s="80">
        <f>IF($A74="","",IFERROR($K74/$L74,0))</f>
        <v/>
      </c>
      <c r="N74" s="41" t="n"/>
      <c r="O74" s="43">
        <f>IF(OR($A74="",$N74=""),"",IFERROR(VLOOKUP($N74,'Settings'!$F$5:$H$13,2,FALSE),"Review"))</f>
        <v/>
      </c>
      <c r="P74" s="43" t="n"/>
      <c r="Q74" s="81">
        <f>IF($A74="","",IFERROR($K74*'Settings'!$B$10,0))</f>
        <v/>
      </c>
      <c r="R74" s="82">
        <f>IF($A74="","",IF($O74="Yes",IFERROR($K74*'Settings'!$B$8,0),0))</f>
        <v/>
      </c>
      <c r="S74" s="81">
        <f>IF($A74="","",IFERROR($R74*'Settings'!$B$10,0))</f>
        <v/>
      </c>
      <c r="T74" s="48">
        <f>IF($A74="","",IF(COUNTIF(tblTrips[Trip ID],$A74)&gt;1,"Duplicate Trip ID",IF(OR($B74="",$C74="",$D74="",$E74="",$F74="",$G74="",$H74="",$J74="",$K74="",$N74="",$P74=""),"Missing Required Data",IF(OR($J74&lt;0,$K74&lt;0,$L74=0),"Check Miles",IF(OR(AND($K74=0,$N74&lt;&gt;"No Empty Miles"),AND($K74&gt;0,$N74="No Empty Miles")),"Reason / Miles Mismatch",IF($M74&gt;='Settings'!$B$9,"High Empty %","OK"))))))</f>
        <v/>
      </c>
      <c r="U74" s="48" t="n"/>
    </row>
    <row r="75">
      <c r="A75" s="41" t="n"/>
      <c r="B75" s="79" t="n"/>
      <c r="C75" s="41" t="n"/>
      <c r="D75" s="41" t="n"/>
      <c r="E75" s="41" t="n"/>
      <c r="F75" s="43" t="n"/>
      <c r="G75" s="41" t="n"/>
      <c r="H75" s="43" t="n"/>
      <c r="I75" s="41">
        <f>IF($A75="","",IF(OR($E75="",$F75="",$G75="",$H75=""),"",$E75&amp;", "&amp;$F75&amp;" to "&amp;$G75&amp;", "&amp;$H75))</f>
        <v/>
      </c>
      <c r="J75" s="44" t="n"/>
      <c r="K75" s="44" t="n"/>
      <c r="L75" s="44">
        <f>IF($A75="","",IFERROR($J75+$K75,0))</f>
        <v/>
      </c>
      <c r="M75" s="80">
        <f>IF($A75="","",IFERROR($K75/$L75,0))</f>
        <v/>
      </c>
      <c r="N75" s="41" t="n"/>
      <c r="O75" s="43">
        <f>IF(OR($A75="",$N75=""),"",IFERROR(VLOOKUP($N75,'Settings'!$F$5:$H$13,2,FALSE),"Review"))</f>
        <v/>
      </c>
      <c r="P75" s="43" t="n"/>
      <c r="Q75" s="81">
        <f>IF($A75="","",IFERROR($K75*'Settings'!$B$10,0))</f>
        <v/>
      </c>
      <c r="R75" s="82">
        <f>IF($A75="","",IF($O75="Yes",IFERROR($K75*'Settings'!$B$8,0),0))</f>
        <v/>
      </c>
      <c r="S75" s="81">
        <f>IF($A75="","",IFERROR($R75*'Settings'!$B$10,0))</f>
        <v/>
      </c>
      <c r="T75" s="48">
        <f>IF($A75="","",IF(COUNTIF(tblTrips[Trip ID],$A75)&gt;1,"Duplicate Trip ID",IF(OR($B75="",$C75="",$D75="",$E75="",$F75="",$G75="",$H75="",$J75="",$K75="",$N75="",$P75=""),"Missing Required Data",IF(OR($J75&lt;0,$K75&lt;0,$L75=0),"Check Miles",IF(OR(AND($K75=0,$N75&lt;&gt;"No Empty Miles"),AND($K75&gt;0,$N75="No Empty Miles")),"Reason / Miles Mismatch",IF($M75&gt;='Settings'!$B$9,"High Empty %","OK"))))))</f>
        <v/>
      </c>
      <c r="U75" s="48" t="n"/>
    </row>
    <row r="76">
      <c r="A76" s="41" t="n"/>
      <c r="B76" s="79" t="n"/>
      <c r="C76" s="41" t="n"/>
      <c r="D76" s="41" t="n"/>
      <c r="E76" s="41" t="n"/>
      <c r="F76" s="43" t="n"/>
      <c r="G76" s="41" t="n"/>
      <c r="H76" s="43" t="n"/>
      <c r="I76" s="41">
        <f>IF($A76="","",IF(OR($E76="",$F76="",$G76="",$H76=""),"",$E76&amp;", "&amp;$F76&amp;" to "&amp;$G76&amp;", "&amp;$H76))</f>
        <v/>
      </c>
      <c r="J76" s="44" t="n"/>
      <c r="K76" s="44" t="n"/>
      <c r="L76" s="44">
        <f>IF($A76="","",IFERROR($J76+$K76,0))</f>
        <v/>
      </c>
      <c r="M76" s="80">
        <f>IF($A76="","",IFERROR($K76/$L76,0))</f>
        <v/>
      </c>
      <c r="N76" s="41" t="n"/>
      <c r="O76" s="43">
        <f>IF(OR($A76="",$N76=""),"",IFERROR(VLOOKUP($N76,'Settings'!$F$5:$H$13,2,FALSE),"Review"))</f>
        <v/>
      </c>
      <c r="P76" s="43" t="n"/>
      <c r="Q76" s="81">
        <f>IF($A76="","",IFERROR($K76*'Settings'!$B$10,0))</f>
        <v/>
      </c>
      <c r="R76" s="82">
        <f>IF($A76="","",IF($O76="Yes",IFERROR($K76*'Settings'!$B$8,0),0))</f>
        <v/>
      </c>
      <c r="S76" s="81">
        <f>IF($A76="","",IFERROR($R76*'Settings'!$B$10,0))</f>
        <v/>
      </c>
      <c r="T76" s="48">
        <f>IF($A76="","",IF(COUNTIF(tblTrips[Trip ID],$A76)&gt;1,"Duplicate Trip ID",IF(OR($B76="",$C76="",$D76="",$E76="",$F76="",$G76="",$H76="",$J76="",$K76="",$N76="",$P76=""),"Missing Required Data",IF(OR($J76&lt;0,$K76&lt;0,$L76=0),"Check Miles",IF(OR(AND($K76=0,$N76&lt;&gt;"No Empty Miles"),AND($K76&gt;0,$N76="No Empty Miles")),"Reason / Miles Mismatch",IF($M76&gt;='Settings'!$B$9,"High Empty %","OK"))))))</f>
        <v/>
      </c>
      <c r="U76" s="48" t="n"/>
    </row>
    <row r="77">
      <c r="A77" s="41" t="n"/>
      <c r="B77" s="79" t="n"/>
      <c r="C77" s="41" t="n"/>
      <c r="D77" s="41" t="n"/>
      <c r="E77" s="41" t="n"/>
      <c r="F77" s="43" t="n"/>
      <c r="G77" s="41" t="n"/>
      <c r="H77" s="43" t="n"/>
      <c r="I77" s="41">
        <f>IF($A77="","",IF(OR($E77="",$F77="",$G77="",$H77=""),"",$E77&amp;", "&amp;$F77&amp;" to "&amp;$G77&amp;", "&amp;$H77))</f>
        <v/>
      </c>
      <c r="J77" s="44" t="n"/>
      <c r="K77" s="44" t="n"/>
      <c r="L77" s="44">
        <f>IF($A77="","",IFERROR($J77+$K77,0))</f>
        <v/>
      </c>
      <c r="M77" s="80">
        <f>IF($A77="","",IFERROR($K77/$L77,0))</f>
        <v/>
      </c>
      <c r="N77" s="41" t="n"/>
      <c r="O77" s="43">
        <f>IF(OR($A77="",$N77=""),"",IFERROR(VLOOKUP($N77,'Settings'!$F$5:$H$13,2,FALSE),"Review"))</f>
        <v/>
      </c>
      <c r="P77" s="43" t="n"/>
      <c r="Q77" s="81">
        <f>IF($A77="","",IFERROR($K77*'Settings'!$B$10,0))</f>
        <v/>
      </c>
      <c r="R77" s="82">
        <f>IF($A77="","",IF($O77="Yes",IFERROR($K77*'Settings'!$B$8,0),0))</f>
        <v/>
      </c>
      <c r="S77" s="81">
        <f>IF($A77="","",IFERROR($R77*'Settings'!$B$10,0))</f>
        <v/>
      </c>
      <c r="T77" s="48">
        <f>IF($A77="","",IF(COUNTIF(tblTrips[Trip ID],$A77)&gt;1,"Duplicate Trip ID",IF(OR($B77="",$C77="",$D77="",$E77="",$F77="",$G77="",$H77="",$J77="",$K77="",$N77="",$P77=""),"Missing Required Data",IF(OR($J77&lt;0,$K77&lt;0,$L77=0),"Check Miles",IF(OR(AND($K77=0,$N77&lt;&gt;"No Empty Miles"),AND($K77&gt;0,$N77="No Empty Miles")),"Reason / Miles Mismatch",IF($M77&gt;='Settings'!$B$9,"High Empty %","OK"))))))</f>
        <v/>
      </c>
      <c r="U77" s="48" t="n"/>
    </row>
    <row r="78">
      <c r="A78" s="41" t="n"/>
      <c r="B78" s="79" t="n"/>
      <c r="C78" s="41" t="n"/>
      <c r="D78" s="41" t="n"/>
      <c r="E78" s="41" t="n"/>
      <c r="F78" s="43" t="n"/>
      <c r="G78" s="41" t="n"/>
      <c r="H78" s="43" t="n"/>
      <c r="I78" s="41">
        <f>IF($A78="","",IF(OR($E78="",$F78="",$G78="",$H78=""),"",$E78&amp;", "&amp;$F78&amp;" to "&amp;$G78&amp;", "&amp;$H78))</f>
        <v/>
      </c>
      <c r="J78" s="44" t="n"/>
      <c r="K78" s="44" t="n"/>
      <c r="L78" s="44">
        <f>IF($A78="","",IFERROR($J78+$K78,0))</f>
        <v/>
      </c>
      <c r="M78" s="80">
        <f>IF($A78="","",IFERROR($K78/$L78,0))</f>
        <v/>
      </c>
      <c r="N78" s="41" t="n"/>
      <c r="O78" s="43">
        <f>IF(OR($A78="",$N78=""),"",IFERROR(VLOOKUP($N78,'Settings'!$F$5:$H$13,2,FALSE),"Review"))</f>
        <v/>
      </c>
      <c r="P78" s="43" t="n"/>
      <c r="Q78" s="81">
        <f>IF($A78="","",IFERROR($K78*'Settings'!$B$10,0))</f>
        <v/>
      </c>
      <c r="R78" s="82">
        <f>IF($A78="","",IF($O78="Yes",IFERROR($K78*'Settings'!$B$8,0),0))</f>
        <v/>
      </c>
      <c r="S78" s="81">
        <f>IF($A78="","",IFERROR($R78*'Settings'!$B$10,0))</f>
        <v/>
      </c>
      <c r="T78" s="48">
        <f>IF($A78="","",IF(COUNTIF(tblTrips[Trip ID],$A78)&gt;1,"Duplicate Trip ID",IF(OR($B78="",$C78="",$D78="",$E78="",$F78="",$G78="",$H78="",$J78="",$K78="",$N78="",$P78=""),"Missing Required Data",IF(OR($J78&lt;0,$K78&lt;0,$L78=0),"Check Miles",IF(OR(AND($K78=0,$N78&lt;&gt;"No Empty Miles"),AND($K78&gt;0,$N78="No Empty Miles")),"Reason / Miles Mismatch",IF($M78&gt;='Settings'!$B$9,"High Empty %","OK"))))))</f>
        <v/>
      </c>
      <c r="U78" s="48" t="n"/>
    </row>
    <row r="79">
      <c r="A79" s="41" t="n"/>
      <c r="B79" s="79" t="n"/>
      <c r="C79" s="41" t="n"/>
      <c r="D79" s="41" t="n"/>
      <c r="E79" s="41" t="n"/>
      <c r="F79" s="43" t="n"/>
      <c r="G79" s="41" t="n"/>
      <c r="H79" s="43" t="n"/>
      <c r="I79" s="41">
        <f>IF($A79="","",IF(OR($E79="",$F79="",$G79="",$H79=""),"",$E79&amp;", "&amp;$F79&amp;" to "&amp;$G79&amp;", "&amp;$H79))</f>
        <v/>
      </c>
      <c r="J79" s="44" t="n"/>
      <c r="K79" s="44" t="n"/>
      <c r="L79" s="44">
        <f>IF($A79="","",IFERROR($J79+$K79,0))</f>
        <v/>
      </c>
      <c r="M79" s="80">
        <f>IF($A79="","",IFERROR($K79/$L79,0))</f>
        <v/>
      </c>
      <c r="N79" s="41" t="n"/>
      <c r="O79" s="43">
        <f>IF(OR($A79="",$N79=""),"",IFERROR(VLOOKUP($N79,'Settings'!$F$5:$H$13,2,FALSE),"Review"))</f>
        <v/>
      </c>
      <c r="P79" s="43" t="n"/>
      <c r="Q79" s="81">
        <f>IF($A79="","",IFERROR($K79*'Settings'!$B$10,0))</f>
        <v/>
      </c>
      <c r="R79" s="82">
        <f>IF($A79="","",IF($O79="Yes",IFERROR($K79*'Settings'!$B$8,0),0))</f>
        <v/>
      </c>
      <c r="S79" s="81">
        <f>IF($A79="","",IFERROR($R79*'Settings'!$B$10,0))</f>
        <v/>
      </c>
      <c r="T79" s="48">
        <f>IF($A79="","",IF(COUNTIF(tblTrips[Trip ID],$A79)&gt;1,"Duplicate Trip ID",IF(OR($B79="",$C79="",$D79="",$E79="",$F79="",$G79="",$H79="",$J79="",$K79="",$N79="",$P79=""),"Missing Required Data",IF(OR($J79&lt;0,$K79&lt;0,$L79=0),"Check Miles",IF(OR(AND($K79=0,$N79&lt;&gt;"No Empty Miles"),AND($K79&gt;0,$N79="No Empty Miles")),"Reason / Miles Mismatch",IF($M79&gt;='Settings'!$B$9,"High Empty %","OK"))))))</f>
        <v/>
      </c>
      <c r="U79" s="48" t="n"/>
    </row>
    <row r="80">
      <c r="A80" s="41" t="n"/>
      <c r="B80" s="79" t="n"/>
      <c r="C80" s="41" t="n"/>
      <c r="D80" s="41" t="n"/>
      <c r="E80" s="41" t="n"/>
      <c r="F80" s="43" t="n"/>
      <c r="G80" s="41" t="n"/>
      <c r="H80" s="43" t="n"/>
      <c r="I80" s="41">
        <f>IF($A80="","",IF(OR($E80="",$F80="",$G80="",$H80=""),"",$E80&amp;", "&amp;$F80&amp;" to "&amp;$G80&amp;", "&amp;$H80))</f>
        <v/>
      </c>
      <c r="J80" s="44" t="n"/>
      <c r="K80" s="44" t="n"/>
      <c r="L80" s="44">
        <f>IF($A80="","",IFERROR($J80+$K80,0))</f>
        <v/>
      </c>
      <c r="M80" s="80">
        <f>IF($A80="","",IFERROR($K80/$L80,0))</f>
        <v/>
      </c>
      <c r="N80" s="41" t="n"/>
      <c r="O80" s="43">
        <f>IF(OR($A80="",$N80=""),"",IFERROR(VLOOKUP($N80,'Settings'!$F$5:$H$13,2,FALSE),"Review"))</f>
        <v/>
      </c>
      <c r="P80" s="43" t="n"/>
      <c r="Q80" s="81">
        <f>IF($A80="","",IFERROR($K80*'Settings'!$B$10,0))</f>
        <v/>
      </c>
      <c r="R80" s="82">
        <f>IF($A80="","",IF($O80="Yes",IFERROR($K80*'Settings'!$B$8,0),0))</f>
        <v/>
      </c>
      <c r="S80" s="81">
        <f>IF($A80="","",IFERROR($R80*'Settings'!$B$10,0))</f>
        <v/>
      </c>
      <c r="T80" s="48">
        <f>IF($A80="","",IF(COUNTIF(tblTrips[Trip ID],$A80)&gt;1,"Duplicate Trip ID",IF(OR($B80="",$C80="",$D80="",$E80="",$F80="",$G80="",$H80="",$J80="",$K80="",$N80="",$P80=""),"Missing Required Data",IF(OR($J80&lt;0,$K80&lt;0,$L80=0),"Check Miles",IF(OR(AND($K80=0,$N80&lt;&gt;"No Empty Miles"),AND($K80&gt;0,$N80="No Empty Miles")),"Reason / Miles Mismatch",IF($M80&gt;='Settings'!$B$9,"High Empty %","OK"))))))</f>
        <v/>
      </c>
      <c r="U80" s="48" t="n"/>
    </row>
    <row r="81">
      <c r="A81" s="41" t="n"/>
      <c r="B81" s="79" t="n"/>
      <c r="C81" s="41" t="n"/>
      <c r="D81" s="41" t="n"/>
      <c r="E81" s="41" t="n"/>
      <c r="F81" s="43" t="n"/>
      <c r="G81" s="41" t="n"/>
      <c r="H81" s="43" t="n"/>
      <c r="I81" s="41">
        <f>IF($A81="","",IF(OR($E81="",$F81="",$G81="",$H81=""),"",$E81&amp;", "&amp;$F81&amp;" to "&amp;$G81&amp;", "&amp;$H81))</f>
        <v/>
      </c>
      <c r="J81" s="44" t="n"/>
      <c r="K81" s="44" t="n"/>
      <c r="L81" s="44">
        <f>IF($A81="","",IFERROR($J81+$K81,0))</f>
        <v/>
      </c>
      <c r="M81" s="80">
        <f>IF($A81="","",IFERROR($K81/$L81,0))</f>
        <v/>
      </c>
      <c r="N81" s="41" t="n"/>
      <c r="O81" s="43">
        <f>IF(OR($A81="",$N81=""),"",IFERROR(VLOOKUP($N81,'Settings'!$F$5:$H$13,2,FALSE),"Review"))</f>
        <v/>
      </c>
      <c r="P81" s="43" t="n"/>
      <c r="Q81" s="81">
        <f>IF($A81="","",IFERROR($K81*'Settings'!$B$10,0))</f>
        <v/>
      </c>
      <c r="R81" s="82">
        <f>IF($A81="","",IF($O81="Yes",IFERROR($K81*'Settings'!$B$8,0),0))</f>
        <v/>
      </c>
      <c r="S81" s="81">
        <f>IF($A81="","",IFERROR($R81*'Settings'!$B$10,0))</f>
        <v/>
      </c>
      <c r="T81" s="48">
        <f>IF($A81="","",IF(COUNTIF(tblTrips[Trip ID],$A81)&gt;1,"Duplicate Trip ID",IF(OR($B81="",$C81="",$D81="",$E81="",$F81="",$G81="",$H81="",$J81="",$K81="",$N81="",$P81=""),"Missing Required Data",IF(OR($J81&lt;0,$K81&lt;0,$L81=0),"Check Miles",IF(OR(AND($K81=0,$N81&lt;&gt;"No Empty Miles"),AND($K81&gt;0,$N81="No Empty Miles")),"Reason / Miles Mismatch",IF($M81&gt;='Settings'!$B$9,"High Empty %","OK"))))))</f>
        <v/>
      </c>
      <c r="U81" s="48" t="n"/>
    </row>
    <row r="82">
      <c r="A82" s="41" t="n"/>
      <c r="B82" s="79" t="n"/>
      <c r="C82" s="41" t="n"/>
      <c r="D82" s="41" t="n"/>
      <c r="E82" s="41" t="n"/>
      <c r="F82" s="43" t="n"/>
      <c r="G82" s="41" t="n"/>
      <c r="H82" s="43" t="n"/>
      <c r="I82" s="41">
        <f>IF($A82="","",IF(OR($E82="",$F82="",$G82="",$H82=""),"",$E82&amp;", "&amp;$F82&amp;" to "&amp;$G82&amp;", "&amp;$H82))</f>
        <v/>
      </c>
      <c r="J82" s="44" t="n"/>
      <c r="K82" s="44" t="n"/>
      <c r="L82" s="44">
        <f>IF($A82="","",IFERROR($J82+$K82,0))</f>
        <v/>
      </c>
      <c r="M82" s="80">
        <f>IF($A82="","",IFERROR($K82/$L82,0))</f>
        <v/>
      </c>
      <c r="N82" s="41" t="n"/>
      <c r="O82" s="43">
        <f>IF(OR($A82="",$N82=""),"",IFERROR(VLOOKUP($N82,'Settings'!$F$5:$H$13,2,FALSE),"Review"))</f>
        <v/>
      </c>
      <c r="P82" s="43" t="n"/>
      <c r="Q82" s="81">
        <f>IF($A82="","",IFERROR($K82*'Settings'!$B$10,0))</f>
        <v/>
      </c>
      <c r="R82" s="82">
        <f>IF($A82="","",IF($O82="Yes",IFERROR($K82*'Settings'!$B$8,0),0))</f>
        <v/>
      </c>
      <c r="S82" s="81">
        <f>IF($A82="","",IFERROR($R82*'Settings'!$B$10,0))</f>
        <v/>
      </c>
      <c r="T82" s="48">
        <f>IF($A82="","",IF(COUNTIF(tblTrips[Trip ID],$A82)&gt;1,"Duplicate Trip ID",IF(OR($B82="",$C82="",$D82="",$E82="",$F82="",$G82="",$H82="",$J82="",$K82="",$N82="",$P82=""),"Missing Required Data",IF(OR($J82&lt;0,$K82&lt;0,$L82=0),"Check Miles",IF(OR(AND($K82=0,$N82&lt;&gt;"No Empty Miles"),AND($K82&gt;0,$N82="No Empty Miles")),"Reason / Miles Mismatch",IF($M82&gt;='Settings'!$B$9,"High Empty %","OK"))))))</f>
        <v/>
      </c>
      <c r="U82" s="48" t="n"/>
    </row>
    <row r="83">
      <c r="A83" s="41" t="n"/>
      <c r="B83" s="79" t="n"/>
      <c r="C83" s="41" t="n"/>
      <c r="D83" s="41" t="n"/>
      <c r="E83" s="41" t="n"/>
      <c r="F83" s="43" t="n"/>
      <c r="G83" s="41" t="n"/>
      <c r="H83" s="43" t="n"/>
      <c r="I83" s="41">
        <f>IF($A83="","",IF(OR($E83="",$F83="",$G83="",$H83=""),"",$E83&amp;", "&amp;$F83&amp;" to "&amp;$G83&amp;", "&amp;$H83))</f>
        <v/>
      </c>
      <c r="J83" s="44" t="n"/>
      <c r="K83" s="44" t="n"/>
      <c r="L83" s="44">
        <f>IF($A83="","",IFERROR($J83+$K83,0))</f>
        <v/>
      </c>
      <c r="M83" s="80">
        <f>IF($A83="","",IFERROR($K83/$L83,0))</f>
        <v/>
      </c>
      <c r="N83" s="41" t="n"/>
      <c r="O83" s="43">
        <f>IF(OR($A83="",$N83=""),"",IFERROR(VLOOKUP($N83,'Settings'!$F$5:$H$13,2,FALSE),"Review"))</f>
        <v/>
      </c>
      <c r="P83" s="43" t="n"/>
      <c r="Q83" s="81">
        <f>IF($A83="","",IFERROR($K83*'Settings'!$B$10,0))</f>
        <v/>
      </c>
      <c r="R83" s="82">
        <f>IF($A83="","",IF($O83="Yes",IFERROR($K83*'Settings'!$B$8,0),0))</f>
        <v/>
      </c>
      <c r="S83" s="81">
        <f>IF($A83="","",IFERROR($R83*'Settings'!$B$10,0))</f>
        <v/>
      </c>
      <c r="T83" s="48">
        <f>IF($A83="","",IF(COUNTIF(tblTrips[Trip ID],$A83)&gt;1,"Duplicate Trip ID",IF(OR($B83="",$C83="",$D83="",$E83="",$F83="",$G83="",$H83="",$J83="",$K83="",$N83="",$P83=""),"Missing Required Data",IF(OR($J83&lt;0,$K83&lt;0,$L83=0),"Check Miles",IF(OR(AND($K83=0,$N83&lt;&gt;"No Empty Miles"),AND($K83&gt;0,$N83="No Empty Miles")),"Reason / Miles Mismatch",IF($M83&gt;='Settings'!$B$9,"High Empty %","OK"))))))</f>
        <v/>
      </c>
      <c r="U83" s="48" t="n"/>
    </row>
    <row r="84">
      <c r="A84" s="41" t="n"/>
      <c r="B84" s="79" t="n"/>
      <c r="C84" s="41" t="n"/>
      <c r="D84" s="41" t="n"/>
      <c r="E84" s="41" t="n"/>
      <c r="F84" s="43" t="n"/>
      <c r="G84" s="41" t="n"/>
      <c r="H84" s="43" t="n"/>
      <c r="I84" s="41">
        <f>IF($A84="","",IF(OR($E84="",$F84="",$G84="",$H84=""),"",$E84&amp;", "&amp;$F84&amp;" to "&amp;$G84&amp;", "&amp;$H84))</f>
        <v/>
      </c>
      <c r="J84" s="44" t="n"/>
      <c r="K84" s="44" t="n"/>
      <c r="L84" s="44">
        <f>IF($A84="","",IFERROR($J84+$K84,0))</f>
        <v/>
      </c>
      <c r="M84" s="80">
        <f>IF($A84="","",IFERROR($K84/$L84,0))</f>
        <v/>
      </c>
      <c r="N84" s="41" t="n"/>
      <c r="O84" s="43">
        <f>IF(OR($A84="",$N84=""),"",IFERROR(VLOOKUP($N84,'Settings'!$F$5:$H$13,2,FALSE),"Review"))</f>
        <v/>
      </c>
      <c r="P84" s="43" t="n"/>
      <c r="Q84" s="81">
        <f>IF($A84="","",IFERROR($K84*'Settings'!$B$10,0))</f>
        <v/>
      </c>
      <c r="R84" s="82">
        <f>IF($A84="","",IF($O84="Yes",IFERROR($K84*'Settings'!$B$8,0),0))</f>
        <v/>
      </c>
      <c r="S84" s="81">
        <f>IF($A84="","",IFERROR($R84*'Settings'!$B$10,0))</f>
        <v/>
      </c>
      <c r="T84" s="48">
        <f>IF($A84="","",IF(COUNTIF(tblTrips[Trip ID],$A84)&gt;1,"Duplicate Trip ID",IF(OR($B84="",$C84="",$D84="",$E84="",$F84="",$G84="",$H84="",$J84="",$K84="",$N84="",$P84=""),"Missing Required Data",IF(OR($J84&lt;0,$K84&lt;0,$L84=0),"Check Miles",IF(OR(AND($K84=0,$N84&lt;&gt;"No Empty Miles"),AND($K84&gt;0,$N84="No Empty Miles")),"Reason / Miles Mismatch",IF($M84&gt;='Settings'!$B$9,"High Empty %","OK"))))))</f>
        <v/>
      </c>
      <c r="U84" s="48" t="n"/>
    </row>
    <row r="85">
      <c r="A85" s="41" t="n"/>
      <c r="B85" s="79" t="n"/>
      <c r="C85" s="41" t="n"/>
      <c r="D85" s="41" t="n"/>
      <c r="E85" s="41" t="n"/>
      <c r="F85" s="43" t="n"/>
      <c r="G85" s="41" t="n"/>
      <c r="H85" s="43" t="n"/>
      <c r="I85" s="41">
        <f>IF($A85="","",IF(OR($E85="",$F85="",$G85="",$H85=""),"",$E85&amp;", "&amp;$F85&amp;" to "&amp;$G85&amp;", "&amp;$H85))</f>
        <v/>
      </c>
      <c r="J85" s="44" t="n"/>
      <c r="K85" s="44" t="n"/>
      <c r="L85" s="44">
        <f>IF($A85="","",IFERROR($J85+$K85,0))</f>
        <v/>
      </c>
      <c r="M85" s="80">
        <f>IF($A85="","",IFERROR($K85/$L85,0))</f>
        <v/>
      </c>
      <c r="N85" s="41" t="n"/>
      <c r="O85" s="43">
        <f>IF(OR($A85="",$N85=""),"",IFERROR(VLOOKUP($N85,'Settings'!$F$5:$H$13,2,FALSE),"Review"))</f>
        <v/>
      </c>
      <c r="P85" s="43" t="n"/>
      <c r="Q85" s="81">
        <f>IF($A85="","",IFERROR($K85*'Settings'!$B$10,0))</f>
        <v/>
      </c>
      <c r="R85" s="82">
        <f>IF($A85="","",IF($O85="Yes",IFERROR($K85*'Settings'!$B$8,0),0))</f>
        <v/>
      </c>
      <c r="S85" s="81">
        <f>IF($A85="","",IFERROR($R85*'Settings'!$B$10,0))</f>
        <v/>
      </c>
      <c r="T85" s="48">
        <f>IF($A85="","",IF(COUNTIF(tblTrips[Trip ID],$A85)&gt;1,"Duplicate Trip ID",IF(OR($B85="",$C85="",$D85="",$E85="",$F85="",$G85="",$H85="",$J85="",$K85="",$N85="",$P85=""),"Missing Required Data",IF(OR($J85&lt;0,$K85&lt;0,$L85=0),"Check Miles",IF(OR(AND($K85=0,$N85&lt;&gt;"No Empty Miles"),AND($K85&gt;0,$N85="No Empty Miles")),"Reason / Miles Mismatch",IF($M85&gt;='Settings'!$B$9,"High Empty %","OK"))))))</f>
        <v/>
      </c>
      <c r="U85" s="48" t="n"/>
    </row>
    <row r="86">
      <c r="A86" s="41" t="n"/>
      <c r="B86" s="79" t="n"/>
      <c r="C86" s="41" t="n"/>
      <c r="D86" s="41" t="n"/>
      <c r="E86" s="41" t="n"/>
      <c r="F86" s="43" t="n"/>
      <c r="G86" s="41" t="n"/>
      <c r="H86" s="43" t="n"/>
      <c r="I86" s="41">
        <f>IF($A86="","",IF(OR($E86="",$F86="",$G86="",$H86=""),"",$E86&amp;", "&amp;$F86&amp;" to "&amp;$G86&amp;", "&amp;$H86))</f>
        <v/>
      </c>
      <c r="J86" s="44" t="n"/>
      <c r="K86" s="44" t="n"/>
      <c r="L86" s="44">
        <f>IF($A86="","",IFERROR($J86+$K86,0))</f>
        <v/>
      </c>
      <c r="M86" s="80">
        <f>IF($A86="","",IFERROR($K86/$L86,0))</f>
        <v/>
      </c>
      <c r="N86" s="41" t="n"/>
      <c r="O86" s="43">
        <f>IF(OR($A86="",$N86=""),"",IFERROR(VLOOKUP($N86,'Settings'!$F$5:$H$13,2,FALSE),"Review"))</f>
        <v/>
      </c>
      <c r="P86" s="43" t="n"/>
      <c r="Q86" s="81">
        <f>IF($A86="","",IFERROR($K86*'Settings'!$B$10,0))</f>
        <v/>
      </c>
      <c r="R86" s="82">
        <f>IF($A86="","",IF($O86="Yes",IFERROR($K86*'Settings'!$B$8,0),0))</f>
        <v/>
      </c>
      <c r="S86" s="81">
        <f>IF($A86="","",IFERROR($R86*'Settings'!$B$10,0))</f>
        <v/>
      </c>
      <c r="T86" s="48">
        <f>IF($A86="","",IF(COUNTIF(tblTrips[Trip ID],$A86)&gt;1,"Duplicate Trip ID",IF(OR($B86="",$C86="",$D86="",$E86="",$F86="",$G86="",$H86="",$J86="",$K86="",$N86="",$P86=""),"Missing Required Data",IF(OR($J86&lt;0,$K86&lt;0,$L86=0),"Check Miles",IF(OR(AND($K86=0,$N86&lt;&gt;"No Empty Miles"),AND($K86&gt;0,$N86="No Empty Miles")),"Reason / Miles Mismatch",IF($M86&gt;='Settings'!$B$9,"High Empty %","OK"))))))</f>
        <v/>
      </c>
      <c r="U86" s="48" t="n"/>
    </row>
    <row r="87">
      <c r="A87" s="41" t="n"/>
      <c r="B87" s="79" t="n"/>
      <c r="C87" s="41" t="n"/>
      <c r="D87" s="41" t="n"/>
      <c r="E87" s="41" t="n"/>
      <c r="F87" s="43" t="n"/>
      <c r="G87" s="41" t="n"/>
      <c r="H87" s="43" t="n"/>
      <c r="I87" s="41">
        <f>IF($A87="","",IF(OR($E87="",$F87="",$G87="",$H87=""),"",$E87&amp;", "&amp;$F87&amp;" to "&amp;$G87&amp;", "&amp;$H87))</f>
        <v/>
      </c>
      <c r="J87" s="44" t="n"/>
      <c r="K87" s="44" t="n"/>
      <c r="L87" s="44">
        <f>IF($A87="","",IFERROR($J87+$K87,0))</f>
        <v/>
      </c>
      <c r="M87" s="80">
        <f>IF($A87="","",IFERROR($K87/$L87,0))</f>
        <v/>
      </c>
      <c r="N87" s="41" t="n"/>
      <c r="O87" s="43">
        <f>IF(OR($A87="",$N87=""),"",IFERROR(VLOOKUP($N87,'Settings'!$F$5:$H$13,2,FALSE),"Review"))</f>
        <v/>
      </c>
      <c r="P87" s="43" t="n"/>
      <c r="Q87" s="81">
        <f>IF($A87="","",IFERROR($K87*'Settings'!$B$10,0))</f>
        <v/>
      </c>
      <c r="R87" s="82">
        <f>IF($A87="","",IF($O87="Yes",IFERROR($K87*'Settings'!$B$8,0),0))</f>
        <v/>
      </c>
      <c r="S87" s="81">
        <f>IF($A87="","",IFERROR($R87*'Settings'!$B$10,0))</f>
        <v/>
      </c>
      <c r="T87" s="48">
        <f>IF($A87="","",IF(COUNTIF(tblTrips[Trip ID],$A87)&gt;1,"Duplicate Trip ID",IF(OR($B87="",$C87="",$D87="",$E87="",$F87="",$G87="",$H87="",$J87="",$K87="",$N87="",$P87=""),"Missing Required Data",IF(OR($J87&lt;0,$K87&lt;0,$L87=0),"Check Miles",IF(OR(AND($K87=0,$N87&lt;&gt;"No Empty Miles"),AND($K87&gt;0,$N87="No Empty Miles")),"Reason / Miles Mismatch",IF($M87&gt;='Settings'!$B$9,"High Empty %","OK"))))))</f>
        <v/>
      </c>
      <c r="U87" s="48" t="n"/>
    </row>
    <row r="88">
      <c r="A88" s="41" t="n"/>
      <c r="B88" s="79" t="n"/>
      <c r="C88" s="41" t="n"/>
      <c r="D88" s="41" t="n"/>
      <c r="E88" s="41" t="n"/>
      <c r="F88" s="43" t="n"/>
      <c r="G88" s="41" t="n"/>
      <c r="H88" s="43" t="n"/>
      <c r="I88" s="41">
        <f>IF($A88="","",IF(OR($E88="",$F88="",$G88="",$H88=""),"",$E88&amp;", "&amp;$F88&amp;" to "&amp;$G88&amp;", "&amp;$H88))</f>
        <v/>
      </c>
      <c r="J88" s="44" t="n"/>
      <c r="K88" s="44" t="n"/>
      <c r="L88" s="44">
        <f>IF($A88="","",IFERROR($J88+$K88,0))</f>
        <v/>
      </c>
      <c r="M88" s="80">
        <f>IF($A88="","",IFERROR($K88/$L88,0))</f>
        <v/>
      </c>
      <c r="N88" s="41" t="n"/>
      <c r="O88" s="43">
        <f>IF(OR($A88="",$N88=""),"",IFERROR(VLOOKUP($N88,'Settings'!$F$5:$H$13,2,FALSE),"Review"))</f>
        <v/>
      </c>
      <c r="P88" s="43" t="n"/>
      <c r="Q88" s="81">
        <f>IF($A88="","",IFERROR($K88*'Settings'!$B$10,0))</f>
        <v/>
      </c>
      <c r="R88" s="82">
        <f>IF($A88="","",IF($O88="Yes",IFERROR($K88*'Settings'!$B$8,0),0))</f>
        <v/>
      </c>
      <c r="S88" s="81">
        <f>IF($A88="","",IFERROR($R88*'Settings'!$B$10,0))</f>
        <v/>
      </c>
      <c r="T88" s="48">
        <f>IF($A88="","",IF(COUNTIF(tblTrips[Trip ID],$A88)&gt;1,"Duplicate Trip ID",IF(OR($B88="",$C88="",$D88="",$E88="",$F88="",$G88="",$H88="",$J88="",$K88="",$N88="",$P88=""),"Missing Required Data",IF(OR($J88&lt;0,$K88&lt;0,$L88=0),"Check Miles",IF(OR(AND($K88=0,$N88&lt;&gt;"No Empty Miles"),AND($K88&gt;0,$N88="No Empty Miles")),"Reason / Miles Mismatch",IF($M88&gt;='Settings'!$B$9,"High Empty %","OK"))))))</f>
        <v/>
      </c>
      <c r="U88" s="48" t="n"/>
    </row>
    <row r="89">
      <c r="A89" s="41" t="n"/>
      <c r="B89" s="79" t="n"/>
      <c r="C89" s="41" t="n"/>
      <c r="D89" s="41" t="n"/>
      <c r="E89" s="41" t="n"/>
      <c r="F89" s="43" t="n"/>
      <c r="G89" s="41" t="n"/>
      <c r="H89" s="43" t="n"/>
      <c r="I89" s="41">
        <f>IF($A89="","",IF(OR($E89="",$F89="",$G89="",$H89=""),"",$E89&amp;", "&amp;$F89&amp;" to "&amp;$G89&amp;", "&amp;$H89))</f>
        <v/>
      </c>
      <c r="J89" s="44" t="n"/>
      <c r="K89" s="44" t="n"/>
      <c r="L89" s="44">
        <f>IF($A89="","",IFERROR($J89+$K89,0))</f>
        <v/>
      </c>
      <c r="M89" s="80">
        <f>IF($A89="","",IFERROR($K89/$L89,0))</f>
        <v/>
      </c>
      <c r="N89" s="41" t="n"/>
      <c r="O89" s="43">
        <f>IF(OR($A89="",$N89=""),"",IFERROR(VLOOKUP($N89,'Settings'!$F$5:$H$13,2,FALSE),"Review"))</f>
        <v/>
      </c>
      <c r="P89" s="43" t="n"/>
      <c r="Q89" s="81">
        <f>IF($A89="","",IFERROR($K89*'Settings'!$B$10,0))</f>
        <v/>
      </c>
      <c r="R89" s="82">
        <f>IF($A89="","",IF($O89="Yes",IFERROR($K89*'Settings'!$B$8,0),0))</f>
        <v/>
      </c>
      <c r="S89" s="81">
        <f>IF($A89="","",IFERROR($R89*'Settings'!$B$10,0))</f>
        <v/>
      </c>
      <c r="T89" s="48">
        <f>IF($A89="","",IF(COUNTIF(tblTrips[Trip ID],$A89)&gt;1,"Duplicate Trip ID",IF(OR($B89="",$C89="",$D89="",$E89="",$F89="",$G89="",$H89="",$J89="",$K89="",$N89="",$P89=""),"Missing Required Data",IF(OR($J89&lt;0,$K89&lt;0,$L89=0),"Check Miles",IF(OR(AND($K89=0,$N89&lt;&gt;"No Empty Miles"),AND($K89&gt;0,$N89="No Empty Miles")),"Reason / Miles Mismatch",IF($M89&gt;='Settings'!$B$9,"High Empty %","OK"))))))</f>
        <v/>
      </c>
      <c r="U89" s="48" t="n"/>
    </row>
    <row r="90">
      <c r="A90" s="41" t="n"/>
      <c r="B90" s="79" t="n"/>
      <c r="C90" s="41" t="n"/>
      <c r="D90" s="41" t="n"/>
      <c r="E90" s="41" t="n"/>
      <c r="F90" s="43" t="n"/>
      <c r="G90" s="41" t="n"/>
      <c r="H90" s="43" t="n"/>
      <c r="I90" s="41">
        <f>IF($A90="","",IF(OR($E90="",$F90="",$G90="",$H90=""),"",$E90&amp;", "&amp;$F90&amp;" to "&amp;$G90&amp;", "&amp;$H90))</f>
        <v/>
      </c>
      <c r="J90" s="44" t="n"/>
      <c r="K90" s="44" t="n"/>
      <c r="L90" s="44">
        <f>IF($A90="","",IFERROR($J90+$K90,0))</f>
        <v/>
      </c>
      <c r="M90" s="80">
        <f>IF($A90="","",IFERROR($K90/$L90,0))</f>
        <v/>
      </c>
      <c r="N90" s="41" t="n"/>
      <c r="O90" s="43">
        <f>IF(OR($A90="",$N90=""),"",IFERROR(VLOOKUP($N90,'Settings'!$F$5:$H$13,2,FALSE),"Review"))</f>
        <v/>
      </c>
      <c r="P90" s="43" t="n"/>
      <c r="Q90" s="81">
        <f>IF($A90="","",IFERROR($K90*'Settings'!$B$10,0))</f>
        <v/>
      </c>
      <c r="R90" s="82">
        <f>IF($A90="","",IF($O90="Yes",IFERROR($K90*'Settings'!$B$8,0),0))</f>
        <v/>
      </c>
      <c r="S90" s="81">
        <f>IF($A90="","",IFERROR($R90*'Settings'!$B$10,0))</f>
        <v/>
      </c>
      <c r="T90" s="48">
        <f>IF($A90="","",IF(COUNTIF(tblTrips[Trip ID],$A90)&gt;1,"Duplicate Trip ID",IF(OR($B90="",$C90="",$D90="",$E90="",$F90="",$G90="",$H90="",$J90="",$K90="",$N90="",$P90=""),"Missing Required Data",IF(OR($J90&lt;0,$K90&lt;0,$L90=0),"Check Miles",IF(OR(AND($K90=0,$N90&lt;&gt;"No Empty Miles"),AND($K90&gt;0,$N90="No Empty Miles")),"Reason / Miles Mismatch",IF($M90&gt;='Settings'!$B$9,"High Empty %","OK"))))))</f>
        <v/>
      </c>
      <c r="U90" s="48" t="n"/>
    </row>
    <row r="91">
      <c r="A91" s="41" t="n"/>
      <c r="B91" s="79" t="n"/>
      <c r="C91" s="41" t="n"/>
      <c r="D91" s="41" t="n"/>
      <c r="E91" s="41" t="n"/>
      <c r="F91" s="43" t="n"/>
      <c r="G91" s="41" t="n"/>
      <c r="H91" s="43" t="n"/>
      <c r="I91" s="41">
        <f>IF($A91="","",IF(OR($E91="",$F91="",$G91="",$H91=""),"",$E91&amp;", "&amp;$F91&amp;" to "&amp;$G91&amp;", "&amp;$H91))</f>
        <v/>
      </c>
      <c r="J91" s="44" t="n"/>
      <c r="K91" s="44" t="n"/>
      <c r="L91" s="44">
        <f>IF($A91="","",IFERROR($J91+$K91,0))</f>
        <v/>
      </c>
      <c r="M91" s="80">
        <f>IF($A91="","",IFERROR($K91/$L91,0))</f>
        <v/>
      </c>
      <c r="N91" s="41" t="n"/>
      <c r="O91" s="43">
        <f>IF(OR($A91="",$N91=""),"",IFERROR(VLOOKUP($N91,'Settings'!$F$5:$H$13,2,FALSE),"Review"))</f>
        <v/>
      </c>
      <c r="P91" s="43" t="n"/>
      <c r="Q91" s="81">
        <f>IF($A91="","",IFERROR($K91*'Settings'!$B$10,0))</f>
        <v/>
      </c>
      <c r="R91" s="82">
        <f>IF($A91="","",IF($O91="Yes",IFERROR($K91*'Settings'!$B$8,0),0))</f>
        <v/>
      </c>
      <c r="S91" s="81">
        <f>IF($A91="","",IFERROR($R91*'Settings'!$B$10,0))</f>
        <v/>
      </c>
      <c r="T91" s="48">
        <f>IF($A91="","",IF(COUNTIF(tblTrips[Trip ID],$A91)&gt;1,"Duplicate Trip ID",IF(OR($B91="",$C91="",$D91="",$E91="",$F91="",$G91="",$H91="",$J91="",$K91="",$N91="",$P91=""),"Missing Required Data",IF(OR($J91&lt;0,$K91&lt;0,$L91=0),"Check Miles",IF(OR(AND($K91=0,$N91&lt;&gt;"No Empty Miles"),AND($K91&gt;0,$N91="No Empty Miles")),"Reason / Miles Mismatch",IF($M91&gt;='Settings'!$B$9,"High Empty %","OK"))))))</f>
        <v/>
      </c>
      <c r="U91" s="48" t="n"/>
    </row>
    <row r="92">
      <c r="A92" s="41" t="n"/>
      <c r="B92" s="79" t="n"/>
      <c r="C92" s="41" t="n"/>
      <c r="D92" s="41" t="n"/>
      <c r="E92" s="41" t="n"/>
      <c r="F92" s="43" t="n"/>
      <c r="G92" s="41" t="n"/>
      <c r="H92" s="43" t="n"/>
      <c r="I92" s="41">
        <f>IF($A92="","",IF(OR($E92="",$F92="",$G92="",$H92=""),"",$E92&amp;", "&amp;$F92&amp;" to "&amp;$G92&amp;", "&amp;$H92))</f>
        <v/>
      </c>
      <c r="J92" s="44" t="n"/>
      <c r="K92" s="44" t="n"/>
      <c r="L92" s="44">
        <f>IF($A92="","",IFERROR($J92+$K92,0))</f>
        <v/>
      </c>
      <c r="M92" s="80">
        <f>IF($A92="","",IFERROR($K92/$L92,0))</f>
        <v/>
      </c>
      <c r="N92" s="41" t="n"/>
      <c r="O92" s="43">
        <f>IF(OR($A92="",$N92=""),"",IFERROR(VLOOKUP($N92,'Settings'!$F$5:$H$13,2,FALSE),"Review"))</f>
        <v/>
      </c>
      <c r="P92" s="43" t="n"/>
      <c r="Q92" s="81">
        <f>IF($A92="","",IFERROR($K92*'Settings'!$B$10,0))</f>
        <v/>
      </c>
      <c r="R92" s="82">
        <f>IF($A92="","",IF($O92="Yes",IFERROR($K92*'Settings'!$B$8,0),0))</f>
        <v/>
      </c>
      <c r="S92" s="81">
        <f>IF($A92="","",IFERROR($R92*'Settings'!$B$10,0))</f>
        <v/>
      </c>
      <c r="T92" s="48">
        <f>IF($A92="","",IF(COUNTIF(tblTrips[Trip ID],$A92)&gt;1,"Duplicate Trip ID",IF(OR($B92="",$C92="",$D92="",$E92="",$F92="",$G92="",$H92="",$J92="",$K92="",$N92="",$P92=""),"Missing Required Data",IF(OR($J92&lt;0,$K92&lt;0,$L92=0),"Check Miles",IF(OR(AND($K92=0,$N92&lt;&gt;"No Empty Miles"),AND($K92&gt;0,$N92="No Empty Miles")),"Reason / Miles Mismatch",IF($M92&gt;='Settings'!$B$9,"High Empty %","OK"))))))</f>
        <v/>
      </c>
      <c r="U92" s="48" t="n"/>
    </row>
    <row r="93">
      <c r="A93" s="41" t="n"/>
      <c r="B93" s="79" t="n"/>
      <c r="C93" s="41" t="n"/>
      <c r="D93" s="41" t="n"/>
      <c r="E93" s="41" t="n"/>
      <c r="F93" s="43" t="n"/>
      <c r="G93" s="41" t="n"/>
      <c r="H93" s="43" t="n"/>
      <c r="I93" s="41">
        <f>IF($A93="","",IF(OR($E93="",$F93="",$G93="",$H93=""),"",$E93&amp;", "&amp;$F93&amp;" to "&amp;$G93&amp;", "&amp;$H93))</f>
        <v/>
      </c>
      <c r="J93" s="44" t="n"/>
      <c r="K93" s="44" t="n"/>
      <c r="L93" s="44">
        <f>IF($A93="","",IFERROR($J93+$K93,0))</f>
        <v/>
      </c>
      <c r="M93" s="80">
        <f>IF($A93="","",IFERROR($K93/$L93,0))</f>
        <v/>
      </c>
      <c r="N93" s="41" t="n"/>
      <c r="O93" s="43">
        <f>IF(OR($A93="",$N93=""),"",IFERROR(VLOOKUP($N93,'Settings'!$F$5:$H$13,2,FALSE),"Review"))</f>
        <v/>
      </c>
      <c r="P93" s="43" t="n"/>
      <c r="Q93" s="81">
        <f>IF($A93="","",IFERROR($K93*'Settings'!$B$10,0))</f>
        <v/>
      </c>
      <c r="R93" s="82">
        <f>IF($A93="","",IF($O93="Yes",IFERROR($K93*'Settings'!$B$8,0),0))</f>
        <v/>
      </c>
      <c r="S93" s="81">
        <f>IF($A93="","",IFERROR($R93*'Settings'!$B$10,0))</f>
        <v/>
      </c>
      <c r="T93" s="48">
        <f>IF($A93="","",IF(COUNTIF(tblTrips[Trip ID],$A93)&gt;1,"Duplicate Trip ID",IF(OR($B93="",$C93="",$D93="",$E93="",$F93="",$G93="",$H93="",$J93="",$K93="",$N93="",$P93=""),"Missing Required Data",IF(OR($J93&lt;0,$K93&lt;0,$L93=0),"Check Miles",IF(OR(AND($K93=0,$N93&lt;&gt;"No Empty Miles"),AND($K93&gt;0,$N93="No Empty Miles")),"Reason / Miles Mismatch",IF($M93&gt;='Settings'!$B$9,"High Empty %","OK"))))))</f>
        <v/>
      </c>
      <c r="U93" s="48" t="n"/>
    </row>
    <row r="94">
      <c r="A94" s="41" t="n"/>
      <c r="B94" s="79" t="n"/>
      <c r="C94" s="41" t="n"/>
      <c r="D94" s="41" t="n"/>
      <c r="E94" s="41" t="n"/>
      <c r="F94" s="43" t="n"/>
      <c r="G94" s="41" t="n"/>
      <c r="H94" s="43" t="n"/>
      <c r="I94" s="41">
        <f>IF($A94="","",IF(OR($E94="",$F94="",$G94="",$H94=""),"",$E94&amp;", "&amp;$F94&amp;" to "&amp;$G94&amp;", "&amp;$H94))</f>
        <v/>
      </c>
      <c r="J94" s="44" t="n"/>
      <c r="K94" s="44" t="n"/>
      <c r="L94" s="44">
        <f>IF($A94="","",IFERROR($J94+$K94,0))</f>
        <v/>
      </c>
      <c r="M94" s="80">
        <f>IF($A94="","",IFERROR($K94/$L94,0))</f>
        <v/>
      </c>
      <c r="N94" s="41" t="n"/>
      <c r="O94" s="43">
        <f>IF(OR($A94="",$N94=""),"",IFERROR(VLOOKUP($N94,'Settings'!$F$5:$H$13,2,FALSE),"Review"))</f>
        <v/>
      </c>
      <c r="P94" s="43" t="n"/>
      <c r="Q94" s="81">
        <f>IF($A94="","",IFERROR($K94*'Settings'!$B$10,0))</f>
        <v/>
      </c>
      <c r="R94" s="82">
        <f>IF($A94="","",IF($O94="Yes",IFERROR($K94*'Settings'!$B$8,0),0))</f>
        <v/>
      </c>
      <c r="S94" s="81">
        <f>IF($A94="","",IFERROR($R94*'Settings'!$B$10,0))</f>
        <v/>
      </c>
      <c r="T94" s="48">
        <f>IF($A94="","",IF(COUNTIF(tblTrips[Trip ID],$A94)&gt;1,"Duplicate Trip ID",IF(OR($B94="",$C94="",$D94="",$E94="",$F94="",$G94="",$H94="",$J94="",$K94="",$N94="",$P94=""),"Missing Required Data",IF(OR($J94&lt;0,$K94&lt;0,$L94=0),"Check Miles",IF(OR(AND($K94=0,$N94&lt;&gt;"No Empty Miles"),AND($K94&gt;0,$N94="No Empty Miles")),"Reason / Miles Mismatch",IF($M94&gt;='Settings'!$B$9,"High Empty %","OK"))))))</f>
        <v/>
      </c>
      <c r="U94" s="48" t="n"/>
    </row>
    <row r="95">
      <c r="A95" s="41" t="n"/>
      <c r="B95" s="79" t="n"/>
      <c r="C95" s="41" t="n"/>
      <c r="D95" s="41" t="n"/>
      <c r="E95" s="41" t="n"/>
      <c r="F95" s="43" t="n"/>
      <c r="G95" s="41" t="n"/>
      <c r="H95" s="43" t="n"/>
      <c r="I95" s="41">
        <f>IF($A95="","",IF(OR($E95="",$F95="",$G95="",$H95=""),"",$E95&amp;", "&amp;$F95&amp;" to "&amp;$G95&amp;", "&amp;$H95))</f>
        <v/>
      </c>
      <c r="J95" s="44" t="n"/>
      <c r="K95" s="44" t="n"/>
      <c r="L95" s="44">
        <f>IF($A95="","",IFERROR($J95+$K95,0))</f>
        <v/>
      </c>
      <c r="M95" s="80">
        <f>IF($A95="","",IFERROR($K95/$L95,0))</f>
        <v/>
      </c>
      <c r="N95" s="41" t="n"/>
      <c r="O95" s="43">
        <f>IF(OR($A95="",$N95=""),"",IFERROR(VLOOKUP($N95,'Settings'!$F$5:$H$13,2,FALSE),"Review"))</f>
        <v/>
      </c>
      <c r="P95" s="43" t="n"/>
      <c r="Q95" s="81">
        <f>IF($A95="","",IFERROR($K95*'Settings'!$B$10,0))</f>
        <v/>
      </c>
      <c r="R95" s="82">
        <f>IF($A95="","",IF($O95="Yes",IFERROR($K95*'Settings'!$B$8,0),0))</f>
        <v/>
      </c>
      <c r="S95" s="81">
        <f>IF($A95="","",IFERROR($R95*'Settings'!$B$10,0))</f>
        <v/>
      </c>
      <c r="T95" s="48">
        <f>IF($A95="","",IF(COUNTIF(tblTrips[Trip ID],$A95)&gt;1,"Duplicate Trip ID",IF(OR($B95="",$C95="",$D95="",$E95="",$F95="",$G95="",$H95="",$J95="",$K95="",$N95="",$P95=""),"Missing Required Data",IF(OR($J95&lt;0,$K95&lt;0,$L95=0),"Check Miles",IF(OR(AND($K95=0,$N95&lt;&gt;"No Empty Miles"),AND($K95&gt;0,$N95="No Empty Miles")),"Reason / Miles Mismatch",IF($M95&gt;='Settings'!$B$9,"High Empty %","OK"))))))</f>
        <v/>
      </c>
      <c r="U95" s="48" t="n"/>
    </row>
    <row r="96">
      <c r="A96" s="41" t="n"/>
      <c r="B96" s="79" t="n"/>
      <c r="C96" s="41" t="n"/>
      <c r="D96" s="41" t="n"/>
      <c r="E96" s="41" t="n"/>
      <c r="F96" s="43" t="n"/>
      <c r="G96" s="41" t="n"/>
      <c r="H96" s="43" t="n"/>
      <c r="I96" s="41">
        <f>IF($A96="","",IF(OR($E96="",$F96="",$G96="",$H96=""),"",$E96&amp;", "&amp;$F96&amp;" to "&amp;$G96&amp;", "&amp;$H96))</f>
        <v/>
      </c>
      <c r="J96" s="44" t="n"/>
      <c r="K96" s="44" t="n"/>
      <c r="L96" s="44">
        <f>IF($A96="","",IFERROR($J96+$K96,0))</f>
        <v/>
      </c>
      <c r="M96" s="80">
        <f>IF($A96="","",IFERROR($K96/$L96,0))</f>
        <v/>
      </c>
      <c r="N96" s="41" t="n"/>
      <c r="O96" s="43">
        <f>IF(OR($A96="",$N96=""),"",IFERROR(VLOOKUP($N96,'Settings'!$F$5:$H$13,2,FALSE),"Review"))</f>
        <v/>
      </c>
      <c r="P96" s="43" t="n"/>
      <c r="Q96" s="81">
        <f>IF($A96="","",IFERROR($K96*'Settings'!$B$10,0))</f>
        <v/>
      </c>
      <c r="R96" s="82">
        <f>IF($A96="","",IF($O96="Yes",IFERROR($K96*'Settings'!$B$8,0),0))</f>
        <v/>
      </c>
      <c r="S96" s="81">
        <f>IF($A96="","",IFERROR($R96*'Settings'!$B$10,0))</f>
        <v/>
      </c>
      <c r="T96" s="48">
        <f>IF($A96="","",IF(COUNTIF(tblTrips[Trip ID],$A96)&gt;1,"Duplicate Trip ID",IF(OR($B96="",$C96="",$D96="",$E96="",$F96="",$G96="",$H96="",$J96="",$K96="",$N96="",$P96=""),"Missing Required Data",IF(OR($J96&lt;0,$K96&lt;0,$L96=0),"Check Miles",IF(OR(AND($K96=0,$N96&lt;&gt;"No Empty Miles"),AND($K96&gt;0,$N96="No Empty Miles")),"Reason / Miles Mismatch",IF($M96&gt;='Settings'!$B$9,"High Empty %","OK"))))))</f>
        <v/>
      </c>
      <c r="U96" s="48" t="n"/>
    </row>
    <row r="97">
      <c r="A97" s="41" t="n"/>
      <c r="B97" s="79" t="n"/>
      <c r="C97" s="41" t="n"/>
      <c r="D97" s="41" t="n"/>
      <c r="E97" s="41" t="n"/>
      <c r="F97" s="43" t="n"/>
      <c r="G97" s="41" t="n"/>
      <c r="H97" s="43" t="n"/>
      <c r="I97" s="41">
        <f>IF($A97="","",IF(OR($E97="",$F97="",$G97="",$H97=""),"",$E97&amp;", "&amp;$F97&amp;" to "&amp;$G97&amp;", "&amp;$H97))</f>
        <v/>
      </c>
      <c r="J97" s="44" t="n"/>
      <c r="K97" s="44" t="n"/>
      <c r="L97" s="44">
        <f>IF($A97="","",IFERROR($J97+$K97,0))</f>
        <v/>
      </c>
      <c r="M97" s="80">
        <f>IF($A97="","",IFERROR($K97/$L97,0))</f>
        <v/>
      </c>
      <c r="N97" s="41" t="n"/>
      <c r="O97" s="43">
        <f>IF(OR($A97="",$N97=""),"",IFERROR(VLOOKUP($N97,'Settings'!$F$5:$H$13,2,FALSE),"Review"))</f>
        <v/>
      </c>
      <c r="P97" s="43" t="n"/>
      <c r="Q97" s="81">
        <f>IF($A97="","",IFERROR($K97*'Settings'!$B$10,0))</f>
        <v/>
      </c>
      <c r="R97" s="82">
        <f>IF($A97="","",IF($O97="Yes",IFERROR($K97*'Settings'!$B$8,0),0))</f>
        <v/>
      </c>
      <c r="S97" s="81">
        <f>IF($A97="","",IFERROR($R97*'Settings'!$B$10,0))</f>
        <v/>
      </c>
      <c r="T97" s="48">
        <f>IF($A97="","",IF(COUNTIF(tblTrips[Trip ID],$A97)&gt;1,"Duplicate Trip ID",IF(OR($B97="",$C97="",$D97="",$E97="",$F97="",$G97="",$H97="",$J97="",$K97="",$N97="",$P97=""),"Missing Required Data",IF(OR($J97&lt;0,$K97&lt;0,$L97=0),"Check Miles",IF(OR(AND($K97=0,$N97&lt;&gt;"No Empty Miles"),AND($K97&gt;0,$N97="No Empty Miles")),"Reason / Miles Mismatch",IF($M97&gt;='Settings'!$B$9,"High Empty %","OK"))))))</f>
        <v/>
      </c>
      <c r="U97" s="48" t="n"/>
    </row>
    <row r="98">
      <c r="A98" s="41" t="n"/>
      <c r="B98" s="79" t="n"/>
      <c r="C98" s="41" t="n"/>
      <c r="D98" s="41" t="n"/>
      <c r="E98" s="41" t="n"/>
      <c r="F98" s="43" t="n"/>
      <c r="G98" s="41" t="n"/>
      <c r="H98" s="43" t="n"/>
      <c r="I98" s="41">
        <f>IF($A98="","",IF(OR($E98="",$F98="",$G98="",$H98=""),"",$E98&amp;", "&amp;$F98&amp;" to "&amp;$G98&amp;", "&amp;$H98))</f>
        <v/>
      </c>
      <c r="J98" s="44" t="n"/>
      <c r="K98" s="44" t="n"/>
      <c r="L98" s="44">
        <f>IF($A98="","",IFERROR($J98+$K98,0))</f>
        <v/>
      </c>
      <c r="M98" s="80">
        <f>IF($A98="","",IFERROR($K98/$L98,0))</f>
        <v/>
      </c>
      <c r="N98" s="41" t="n"/>
      <c r="O98" s="43">
        <f>IF(OR($A98="",$N98=""),"",IFERROR(VLOOKUP($N98,'Settings'!$F$5:$H$13,2,FALSE),"Review"))</f>
        <v/>
      </c>
      <c r="P98" s="43" t="n"/>
      <c r="Q98" s="81">
        <f>IF($A98="","",IFERROR($K98*'Settings'!$B$10,0))</f>
        <v/>
      </c>
      <c r="R98" s="82">
        <f>IF($A98="","",IF($O98="Yes",IFERROR($K98*'Settings'!$B$8,0),0))</f>
        <v/>
      </c>
      <c r="S98" s="81">
        <f>IF($A98="","",IFERROR($R98*'Settings'!$B$10,0))</f>
        <v/>
      </c>
      <c r="T98" s="48">
        <f>IF($A98="","",IF(COUNTIF(tblTrips[Trip ID],$A98)&gt;1,"Duplicate Trip ID",IF(OR($B98="",$C98="",$D98="",$E98="",$F98="",$G98="",$H98="",$J98="",$K98="",$N98="",$P98=""),"Missing Required Data",IF(OR($J98&lt;0,$K98&lt;0,$L98=0),"Check Miles",IF(OR(AND($K98=0,$N98&lt;&gt;"No Empty Miles"),AND($K98&gt;0,$N98="No Empty Miles")),"Reason / Miles Mismatch",IF($M98&gt;='Settings'!$B$9,"High Empty %","OK"))))))</f>
        <v/>
      </c>
      <c r="U98" s="48" t="n"/>
    </row>
    <row r="99">
      <c r="A99" s="41" t="n"/>
      <c r="B99" s="79" t="n"/>
      <c r="C99" s="41" t="n"/>
      <c r="D99" s="41" t="n"/>
      <c r="E99" s="41" t="n"/>
      <c r="F99" s="43" t="n"/>
      <c r="G99" s="41" t="n"/>
      <c r="H99" s="43" t="n"/>
      <c r="I99" s="41">
        <f>IF($A99="","",IF(OR($E99="",$F99="",$G99="",$H99=""),"",$E99&amp;", "&amp;$F99&amp;" to "&amp;$G99&amp;", "&amp;$H99))</f>
        <v/>
      </c>
      <c r="J99" s="44" t="n"/>
      <c r="K99" s="44" t="n"/>
      <c r="L99" s="44">
        <f>IF($A99="","",IFERROR($J99+$K99,0))</f>
        <v/>
      </c>
      <c r="M99" s="80">
        <f>IF($A99="","",IFERROR($K99/$L99,0))</f>
        <v/>
      </c>
      <c r="N99" s="41" t="n"/>
      <c r="O99" s="43">
        <f>IF(OR($A99="",$N99=""),"",IFERROR(VLOOKUP($N99,'Settings'!$F$5:$H$13,2,FALSE),"Review"))</f>
        <v/>
      </c>
      <c r="P99" s="43" t="n"/>
      <c r="Q99" s="81">
        <f>IF($A99="","",IFERROR($K99*'Settings'!$B$10,0))</f>
        <v/>
      </c>
      <c r="R99" s="82">
        <f>IF($A99="","",IF($O99="Yes",IFERROR($K99*'Settings'!$B$8,0),0))</f>
        <v/>
      </c>
      <c r="S99" s="81">
        <f>IF($A99="","",IFERROR($R99*'Settings'!$B$10,0))</f>
        <v/>
      </c>
      <c r="T99" s="48">
        <f>IF($A99="","",IF(COUNTIF(tblTrips[Trip ID],$A99)&gt;1,"Duplicate Trip ID",IF(OR($B99="",$C99="",$D99="",$E99="",$F99="",$G99="",$H99="",$J99="",$K99="",$N99="",$P99=""),"Missing Required Data",IF(OR($J99&lt;0,$K99&lt;0,$L99=0),"Check Miles",IF(OR(AND($K99=0,$N99&lt;&gt;"No Empty Miles"),AND($K99&gt;0,$N99="No Empty Miles")),"Reason / Miles Mismatch",IF($M99&gt;='Settings'!$B$9,"High Empty %","OK"))))))</f>
        <v/>
      </c>
      <c r="U99" s="48" t="n"/>
    </row>
    <row r="100">
      <c r="A100" s="41" t="n"/>
      <c r="B100" s="79" t="n"/>
      <c r="C100" s="41" t="n"/>
      <c r="D100" s="41" t="n"/>
      <c r="E100" s="41" t="n"/>
      <c r="F100" s="43" t="n"/>
      <c r="G100" s="41" t="n"/>
      <c r="H100" s="43" t="n"/>
      <c r="I100" s="41">
        <f>IF($A100="","",IF(OR($E100="",$F100="",$G100="",$H100=""),"",$E100&amp;", "&amp;$F100&amp;" to "&amp;$G100&amp;", "&amp;$H100))</f>
        <v/>
      </c>
      <c r="J100" s="44" t="n"/>
      <c r="K100" s="44" t="n"/>
      <c r="L100" s="44">
        <f>IF($A100="","",IFERROR($J100+$K100,0))</f>
        <v/>
      </c>
      <c r="M100" s="80">
        <f>IF($A100="","",IFERROR($K100/$L100,0))</f>
        <v/>
      </c>
      <c r="N100" s="41" t="n"/>
      <c r="O100" s="43">
        <f>IF(OR($A100="",$N100=""),"",IFERROR(VLOOKUP($N100,'Settings'!$F$5:$H$13,2,FALSE),"Review"))</f>
        <v/>
      </c>
      <c r="P100" s="43" t="n"/>
      <c r="Q100" s="81">
        <f>IF($A100="","",IFERROR($K100*'Settings'!$B$10,0))</f>
        <v/>
      </c>
      <c r="R100" s="82">
        <f>IF($A100="","",IF($O100="Yes",IFERROR($K100*'Settings'!$B$8,0),0))</f>
        <v/>
      </c>
      <c r="S100" s="81">
        <f>IF($A100="","",IFERROR($R100*'Settings'!$B$10,0))</f>
        <v/>
      </c>
      <c r="T100" s="48">
        <f>IF($A100="","",IF(COUNTIF(tblTrips[Trip ID],$A100)&gt;1,"Duplicate Trip ID",IF(OR($B100="",$C100="",$D100="",$E100="",$F100="",$G100="",$H100="",$J100="",$K100="",$N100="",$P100=""),"Missing Required Data",IF(OR($J100&lt;0,$K100&lt;0,$L100=0),"Check Miles",IF(OR(AND($K100=0,$N100&lt;&gt;"No Empty Miles"),AND($K100&gt;0,$N100="No Empty Miles")),"Reason / Miles Mismatch",IF($M100&gt;='Settings'!$B$9,"High Empty %","OK"))))))</f>
        <v/>
      </c>
      <c r="U100" s="48" t="n"/>
    </row>
    <row r="101">
      <c r="A101" s="41" t="n"/>
      <c r="B101" s="79" t="n"/>
      <c r="C101" s="41" t="n"/>
      <c r="D101" s="41" t="n"/>
      <c r="E101" s="41" t="n"/>
      <c r="F101" s="43" t="n"/>
      <c r="G101" s="41" t="n"/>
      <c r="H101" s="43" t="n"/>
      <c r="I101" s="41">
        <f>IF($A101="","",IF(OR($E101="",$F101="",$G101="",$H101=""),"",$E101&amp;", "&amp;$F101&amp;" to "&amp;$G101&amp;", "&amp;$H101))</f>
        <v/>
      </c>
      <c r="J101" s="44" t="n"/>
      <c r="K101" s="44" t="n"/>
      <c r="L101" s="44">
        <f>IF($A101="","",IFERROR($J101+$K101,0))</f>
        <v/>
      </c>
      <c r="M101" s="80">
        <f>IF($A101="","",IFERROR($K101/$L101,0))</f>
        <v/>
      </c>
      <c r="N101" s="41" t="n"/>
      <c r="O101" s="43">
        <f>IF(OR($A101="",$N101=""),"",IFERROR(VLOOKUP($N101,'Settings'!$F$5:$H$13,2,FALSE),"Review"))</f>
        <v/>
      </c>
      <c r="P101" s="43" t="n"/>
      <c r="Q101" s="81">
        <f>IF($A101="","",IFERROR($K101*'Settings'!$B$10,0))</f>
        <v/>
      </c>
      <c r="R101" s="82">
        <f>IF($A101="","",IF($O101="Yes",IFERROR($K101*'Settings'!$B$8,0),0))</f>
        <v/>
      </c>
      <c r="S101" s="81">
        <f>IF($A101="","",IFERROR($R101*'Settings'!$B$10,0))</f>
        <v/>
      </c>
      <c r="T101" s="48">
        <f>IF($A101="","",IF(COUNTIF(tblTrips[Trip ID],$A101)&gt;1,"Duplicate Trip ID",IF(OR($B101="",$C101="",$D101="",$E101="",$F101="",$G101="",$H101="",$J101="",$K101="",$N101="",$P101=""),"Missing Required Data",IF(OR($J101&lt;0,$K101&lt;0,$L101=0),"Check Miles",IF(OR(AND($K101=0,$N101&lt;&gt;"No Empty Miles"),AND($K101&gt;0,$N101="No Empty Miles")),"Reason / Miles Mismatch",IF($M101&gt;='Settings'!$B$9,"High Empty %","OK"))))))</f>
        <v/>
      </c>
      <c r="U101" s="48" t="n"/>
    </row>
    <row r="102">
      <c r="A102" s="41" t="n"/>
      <c r="B102" s="79" t="n"/>
      <c r="C102" s="41" t="n"/>
      <c r="D102" s="41" t="n"/>
      <c r="E102" s="41" t="n"/>
      <c r="F102" s="43" t="n"/>
      <c r="G102" s="41" t="n"/>
      <c r="H102" s="43" t="n"/>
      <c r="I102" s="41">
        <f>IF($A102="","",IF(OR($E102="",$F102="",$G102="",$H102=""),"",$E102&amp;", "&amp;$F102&amp;" to "&amp;$G102&amp;", "&amp;$H102))</f>
        <v/>
      </c>
      <c r="J102" s="44" t="n"/>
      <c r="K102" s="44" t="n"/>
      <c r="L102" s="44">
        <f>IF($A102="","",IFERROR($J102+$K102,0))</f>
        <v/>
      </c>
      <c r="M102" s="80">
        <f>IF($A102="","",IFERROR($K102/$L102,0))</f>
        <v/>
      </c>
      <c r="N102" s="41" t="n"/>
      <c r="O102" s="43">
        <f>IF(OR($A102="",$N102=""),"",IFERROR(VLOOKUP($N102,'Settings'!$F$5:$H$13,2,FALSE),"Review"))</f>
        <v/>
      </c>
      <c r="P102" s="43" t="n"/>
      <c r="Q102" s="81">
        <f>IF($A102="","",IFERROR($K102*'Settings'!$B$10,0))</f>
        <v/>
      </c>
      <c r="R102" s="82">
        <f>IF($A102="","",IF($O102="Yes",IFERROR($K102*'Settings'!$B$8,0),0))</f>
        <v/>
      </c>
      <c r="S102" s="81">
        <f>IF($A102="","",IFERROR($R102*'Settings'!$B$10,0))</f>
        <v/>
      </c>
      <c r="T102" s="48">
        <f>IF($A102="","",IF(COUNTIF(tblTrips[Trip ID],$A102)&gt;1,"Duplicate Trip ID",IF(OR($B102="",$C102="",$D102="",$E102="",$F102="",$G102="",$H102="",$J102="",$K102="",$N102="",$P102=""),"Missing Required Data",IF(OR($J102&lt;0,$K102&lt;0,$L102=0),"Check Miles",IF(OR(AND($K102=0,$N102&lt;&gt;"No Empty Miles"),AND($K102&gt;0,$N102="No Empty Miles")),"Reason / Miles Mismatch",IF($M102&gt;='Settings'!$B$9,"High Empty %","OK"))))))</f>
        <v/>
      </c>
      <c r="U102" s="48" t="n"/>
    </row>
    <row r="103">
      <c r="A103" s="41" t="n"/>
      <c r="B103" s="79" t="n"/>
      <c r="C103" s="41" t="n"/>
      <c r="D103" s="41" t="n"/>
      <c r="E103" s="41" t="n"/>
      <c r="F103" s="43" t="n"/>
      <c r="G103" s="41" t="n"/>
      <c r="H103" s="43" t="n"/>
      <c r="I103" s="41">
        <f>IF($A103="","",IF(OR($E103="",$F103="",$G103="",$H103=""),"",$E103&amp;", "&amp;$F103&amp;" to "&amp;$G103&amp;", "&amp;$H103))</f>
        <v/>
      </c>
      <c r="J103" s="44" t="n"/>
      <c r="K103" s="44" t="n"/>
      <c r="L103" s="44">
        <f>IF($A103="","",IFERROR($J103+$K103,0))</f>
        <v/>
      </c>
      <c r="M103" s="80">
        <f>IF($A103="","",IFERROR($K103/$L103,0))</f>
        <v/>
      </c>
      <c r="N103" s="41" t="n"/>
      <c r="O103" s="43">
        <f>IF(OR($A103="",$N103=""),"",IFERROR(VLOOKUP($N103,'Settings'!$F$5:$H$13,2,FALSE),"Review"))</f>
        <v/>
      </c>
      <c r="P103" s="43" t="n"/>
      <c r="Q103" s="81">
        <f>IF($A103="","",IFERROR($K103*'Settings'!$B$10,0))</f>
        <v/>
      </c>
      <c r="R103" s="82">
        <f>IF($A103="","",IF($O103="Yes",IFERROR($K103*'Settings'!$B$8,0),0))</f>
        <v/>
      </c>
      <c r="S103" s="81">
        <f>IF($A103="","",IFERROR($R103*'Settings'!$B$10,0))</f>
        <v/>
      </c>
      <c r="T103" s="48">
        <f>IF($A103="","",IF(COUNTIF(tblTrips[Trip ID],$A103)&gt;1,"Duplicate Trip ID",IF(OR($B103="",$C103="",$D103="",$E103="",$F103="",$G103="",$H103="",$J103="",$K103="",$N103="",$P103=""),"Missing Required Data",IF(OR($J103&lt;0,$K103&lt;0,$L103=0),"Check Miles",IF(OR(AND($K103=0,$N103&lt;&gt;"No Empty Miles"),AND($K103&gt;0,$N103="No Empty Miles")),"Reason / Miles Mismatch",IF($M103&gt;='Settings'!$B$9,"High Empty %","OK"))))))</f>
        <v/>
      </c>
      <c r="U103" s="48" t="n"/>
    </row>
    <row r="104">
      <c r="A104" s="41" t="n"/>
      <c r="B104" s="79" t="n"/>
      <c r="C104" s="41" t="n"/>
      <c r="D104" s="41" t="n"/>
      <c r="E104" s="41" t="n"/>
      <c r="F104" s="43" t="n"/>
      <c r="G104" s="41" t="n"/>
      <c r="H104" s="43" t="n"/>
      <c r="I104" s="41">
        <f>IF($A104="","",IF(OR($E104="",$F104="",$G104="",$H104=""),"",$E104&amp;", "&amp;$F104&amp;" to "&amp;$G104&amp;", "&amp;$H104))</f>
        <v/>
      </c>
      <c r="J104" s="44" t="n"/>
      <c r="K104" s="44" t="n"/>
      <c r="L104" s="44">
        <f>IF($A104="","",IFERROR($J104+$K104,0))</f>
        <v/>
      </c>
      <c r="M104" s="80">
        <f>IF($A104="","",IFERROR($K104/$L104,0))</f>
        <v/>
      </c>
      <c r="N104" s="41" t="n"/>
      <c r="O104" s="43">
        <f>IF(OR($A104="",$N104=""),"",IFERROR(VLOOKUP($N104,'Settings'!$F$5:$H$13,2,FALSE),"Review"))</f>
        <v/>
      </c>
      <c r="P104" s="43" t="n"/>
      <c r="Q104" s="81">
        <f>IF($A104="","",IFERROR($K104*'Settings'!$B$10,0))</f>
        <v/>
      </c>
      <c r="R104" s="82">
        <f>IF($A104="","",IF($O104="Yes",IFERROR($K104*'Settings'!$B$8,0),0))</f>
        <v/>
      </c>
      <c r="S104" s="81">
        <f>IF($A104="","",IFERROR($R104*'Settings'!$B$10,0))</f>
        <v/>
      </c>
      <c r="T104" s="48">
        <f>IF($A104="","",IF(COUNTIF(tblTrips[Trip ID],$A104)&gt;1,"Duplicate Trip ID",IF(OR($B104="",$C104="",$D104="",$E104="",$F104="",$G104="",$H104="",$J104="",$K104="",$N104="",$P104=""),"Missing Required Data",IF(OR($J104&lt;0,$K104&lt;0,$L104=0),"Check Miles",IF(OR(AND($K104=0,$N104&lt;&gt;"No Empty Miles"),AND($K104&gt;0,$N104="No Empty Miles")),"Reason / Miles Mismatch",IF($M104&gt;='Settings'!$B$9,"High Empty %","OK"))))))</f>
        <v/>
      </c>
      <c r="U104" s="48" t="n"/>
    </row>
    <row r="105">
      <c r="A105" s="41" t="n"/>
      <c r="B105" s="79" t="n"/>
      <c r="C105" s="41" t="n"/>
      <c r="D105" s="41" t="n"/>
      <c r="E105" s="41" t="n"/>
      <c r="F105" s="43" t="n"/>
      <c r="G105" s="41" t="n"/>
      <c r="H105" s="43" t="n"/>
      <c r="I105" s="41">
        <f>IF($A105="","",IF(OR($E105="",$F105="",$G105="",$H105=""),"",$E105&amp;", "&amp;$F105&amp;" to "&amp;$G105&amp;", "&amp;$H105))</f>
        <v/>
      </c>
      <c r="J105" s="44" t="n"/>
      <c r="K105" s="44" t="n"/>
      <c r="L105" s="44">
        <f>IF($A105="","",IFERROR($J105+$K105,0))</f>
        <v/>
      </c>
      <c r="M105" s="80">
        <f>IF($A105="","",IFERROR($K105/$L105,0))</f>
        <v/>
      </c>
      <c r="N105" s="41" t="n"/>
      <c r="O105" s="43">
        <f>IF(OR($A105="",$N105=""),"",IFERROR(VLOOKUP($N105,'Settings'!$F$5:$H$13,2,FALSE),"Review"))</f>
        <v/>
      </c>
      <c r="P105" s="43" t="n"/>
      <c r="Q105" s="81">
        <f>IF($A105="","",IFERROR($K105*'Settings'!$B$10,0))</f>
        <v/>
      </c>
      <c r="R105" s="82">
        <f>IF($A105="","",IF($O105="Yes",IFERROR($K105*'Settings'!$B$8,0),0))</f>
        <v/>
      </c>
      <c r="S105" s="81">
        <f>IF($A105="","",IFERROR($R105*'Settings'!$B$10,0))</f>
        <v/>
      </c>
      <c r="T105" s="48">
        <f>IF($A105="","",IF(COUNTIF(tblTrips[Trip ID],$A105)&gt;1,"Duplicate Trip ID",IF(OR($B105="",$C105="",$D105="",$E105="",$F105="",$G105="",$H105="",$J105="",$K105="",$N105="",$P105=""),"Missing Required Data",IF(OR($J105&lt;0,$K105&lt;0,$L105=0),"Check Miles",IF(OR(AND($K105=0,$N105&lt;&gt;"No Empty Miles"),AND($K105&gt;0,$N105="No Empty Miles")),"Reason / Miles Mismatch",IF($M105&gt;='Settings'!$B$9,"High Empty %","OK"))))))</f>
        <v/>
      </c>
      <c r="U105" s="48" t="n"/>
    </row>
    <row r="106">
      <c r="A106" s="41" t="n"/>
      <c r="B106" s="79" t="n"/>
      <c r="C106" s="41" t="n"/>
      <c r="D106" s="41" t="n"/>
      <c r="E106" s="41" t="n"/>
      <c r="F106" s="43" t="n"/>
      <c r="G106" s="41" t="n"/>
      <c r="H106" s="43" t="n"/>
      <c r="I106" s="41">
        <f>IF($A106="","",IF(OR($E106="",$F106="",$G106="",$H106=""),"",$E106&amp;", "&amp;$F106&amp;" to "&amp;$G106&amp;", "&amp;$H106))</f>
        <v/>
      </c>
      <c r="J106" s="44" t="n"/>
      <c r="K106" s="44" t="n"/>
      <c r="L106" s="44">
        <f>IF($A106="","",IFERROR($J106+$K106,0))</f>
        <v/>
      </c>
      <c r="M106" s="80">
        <f>IF($A106="","",IFERROR($K106/$L106,0))</f>
        <v/>
      </c>
      <c r="N106" s="41" t="n"/>
      <c r="O106" s="43">
        <f>IF(OR($A106="",$N106=""),"",IFERROR(VLOOKUP($N106,'Settings'!$F$5:$H$13,2,FALSE),"Review"))</f>
        <v/>
      </c>
      <c r="P106" s="43" t="n"/>
      <c r="Q106" s="81">
        <f>IF($A106="","",IFERROR($K106*'Settings'!$B$10,0))</f>
        <v/>
      </c>
      <c r="R106" s="82">
        <f>IF($A106="","",IF($O106="Yes",IFERROR($K106*'Settings'!$B$8,0),0))</f>
        <v/>
      </c>
      <c r="S106" s="81">
        <f>IF($A106="","",IFERROR($R106*'Settings'!$B$10,0))</f>
        <v/>
      </c>
      <c r="T106" s="48">
        <f>IF($A106="","",IF(COUNTIF(tblTrips[Trip ID],$A106)&gt;1,"Duplicate Trip ID",IF(OR($B106="",$C106="",$D106="",$E106="",$F106="",$G106="",$H106="",$J106="",$K106="",$N106="",$P106=""),"Missing Required Data",IF(OR($J106&lt;0,$K106&lt;0,$L106=0),"Check Miles",IF(OR(AND($K106=0,$N106&lt;&gt;"No Empty Miles"),AND($K106&gt;0,$N106="No Empty Miles")),"Reason / Miles Mismatch",IF($M106&gt;='Settings'!$B$9,"High Empty %","OK"))))))</f>
        <v/>
      </c>
      <c r="U106" s="48" t="n"/>
    </row>
    <row r="107">
      <c r="A107" s="41" t="n"/>
      <c r="B107" s="79" t="n"/>
      <c r="C107" s="41" t="n"/>
      <c r="D107" s="41" t="n"/>
      <c r="E107" s="41" t="n"/>
      <c r="F107" s="43" t="n"/>
      <c r="G107" s="41" t="n"/>
      <c r="H107" s="43" t="n"/>
      <c r="I107" s="41">
        <f>IF($A107="","",IF(OR($E107="",$F107="",$G107="",$H107=""),"",$E107&amp;", "&amp;$F107&amp;" to "&amp;$G107&amp;", "&amp;$H107))</f>
        <v/>
      </c>
      <c r="J107" s="44" t="n"/>
      <c r="K107" s="44" t="n"/>
      <c r="L107" s="44">
        <f>IF($A107="","",IFERROR($J107+$K107,0))</f>
        <v/>
      </c>
      <c r="M107" s="80">
        <f>IF($A107="","",IFERROR($K107/$L107,0))</f>
        <v/>
      </c>
      <c r="N107" s="41" t="n"/>
      <c r="O107" s="43">
        <f>IF(OR($A107="",$N107=""),"",IFERROR(VLOOKUP($N107,'Settings'!$F$5:$H$13,2,FALSE),"Review"))</f>
        <v/>
      </c>
      <c r="P107" s="43" t="n"/>
      <c r="Q107" s="81">
        <f>IF($A107="","",IFERROR($K107*'Settings'!$B$10,0))</f>
        <v/>
      </c>
      <c r="R107" s="82">
        <f>IF($A107="","",IF($O107="Yes",IFERROR($K107*'Settings'!$B$8,0),0))</f>
        <v/>
      </c>
      <c r="S107" s="81">
        <f>IF($A107="","",IFERROR($R107*'Settings'!$B$10,0))</f>
        <v/>
      </c>
      <c r="T107" s="48">
        <f>IF($A107="","",IF(COUNTIF(tblTrips[Trip ID],$A107)&gt;1,"Duplicate Trip ID",IF(OR($B107="",$C107="",$D107="",$E107="",$F107="",$G107="",$H107="",$J107="",$K107="",$N107="",$P107=""),"Missing Required Data",IF(OR($J107&lt;0,$K107&lt;0,$L107=0),"Check Miles",IF(OR(AND($K107=0,$N107&lt;&gt;"No Empty Miles"),AND($K107&gt;0,$N107="No Empty Miles")),"Reason / Miles Mismatch",IF($M107&gt;='Settings'!$B$9,"High Empty %","OK"))))))</f>
        <v/>
      </c>
      <c r="U107" s="48" t="n"/>
    </row>
    <row r="108">
      <c r="A108" s="41" t="n"/>
      <c r="B108" s="79" t="n"/>
      <c r="C108" s="41" t="n"/>
      <c r="D108" s="41" t="n"/>
      <c r="E108" s="41" t="n"/>
      <c r="F108" s="43" t="n"/>
      <c r="G108" s="41" t="n"/>
      <c r="H108" s="43" t="n"/>
      <c r="I108" s="41">
        <f>IF($A108="","",IF(OR($E108="",$F108="",$G108="",$H108=""),"",$E108&amp;", "&amp;$F108&amp;" to "&amp;$G108&amp;", "&amp;$H108))</f>
        <v/>
      </c>
      <c r="J108" s="44" t="n"/>
      <c r="K108" s="44" t="n"/>
      <c r="L108" s="44">
        <f>IF($A108="","",IFERROR($J108+$K108,0))</f>
        <v/>
      </c>
      <c r="M108" s="80">
        <f>IF($A108="","",IFERROR($K108/$L108,0))</f>
        <v/>
      </c>
      <c r="N108" s="41" t="n"/>
      <c r="O108" s="43">
        <f>IF(OR($A108="",$N108=""),"",IFERROR(VLOOKUP($N108,'Settings'!$F$5:$H$13,2,FALSE),"Review"))</f>
        <v/>
      </c>
      <c r="P108" s="43" t="n"/>
      <c r="Q108" s="81">
        <f>IF($A108="","",IFERROR($K108*'Settings'!$B$10,0))</f>
        <v/>
      </c>
      <c r="R108" s="82">
        <f>IF($A108="","",IF($O108="Yes",IFERROR($K108*'Settings'!$B$8,0),0))</f>
        <v/>
      </c>
      <c r="S108" s="81">
        <f>IF($A108="","",IFERROR($R108*'Settings'!$B$10,0))</f>
        <v/>
      </c>
      <c r="T108" s="48">
        <f>IF($A108="","",IF(COUNTIF(tblTrips[Trip ID],$A108)&gt;1,"Duplicate Trip ID",IF(OR($B108="",$C108="",$D108="",$E108="",$F108="",$G108="",$H108="",$J108="",$K108="",$N108="",$P108=""),"Missing Required Data",IF(OR($J108&lt;0,$K108&lt;0,$L108=0),"Check Miles",IF(OR(AND($K108=0,$N108&lt;&gt;"No Empty Miles"),AND($K108&gt;0,$N108="No Empty Miles")),"Reason / Miles Mismatch",IF($M108&gt;='Settings'!$B$9,"High Empty %","OK"))))))</f>
        <v/>
      </c>
      <c r="U108" s="48" t="n"/>
    </row>
    <row r="109">
      <c r="A109" s="41" t="n"/>
      <c r="B109" s="79" t="n"/>
      <c r="C109" s="41" t="n"/>
      <c r="D109" s="41" t="n"/>
      <c r="E109" s="41" t="n"/>
      <c r="F109" s="43" t="n"/>
      <c r="G109" s="41" t="n"/>
      <c r="H109" s="43" t="n"/>
      <c r="I109" s="41">
        <f>IF($A109="","",IF(OR($E109="",$F109="",$G109="",$H109=""),"",$E109&amp;", "&amp;$F109&amp;" to "&amp;$G109&amp;", "&amp;$H109))</f>
        <v/>
      </c>
      <c r="J109" s="44" t="n"/>
      <c r="K109" s="44" t="n"/>
      <c r="L109" s="44">
        <f>IF($A109="","",IFERROR($J109+$K109,0))</f>
        <v/>
      </c>
      <c r="M109" s="80">
        <f>IF($A109="","",IFERROR($K109/$L109,0))</f>
        <v/>
      </c>
      <c r="N109" s="41" t="n"/>
      <c r="O109" s="43">
        <f>IF(OR($A109="",$N109=""),"",IFERROR(VLOOKUP($N109,'Settings'!$F$5:$H$13,2,FALSE),"Review"))</f>
        <v/>
      </c>
      <c r="P109" s="43" t="n"/>
      <c r="Q109" s="81">
        <f>IF($A109="","",IFERROR($K109*'Settings'!$B$10,0))</f>
        <v/>
      </c>
      <c r="R109" s="82">
        <f>IF($A109="","",IF($O109="Yes",IFERROR($K109*'Settings'!$B$8,0),0))</f>
        <v/>
      </c>
      <c r="S109" s="81">
        <f>IF($A109="","",IFERROR($R109*'Settings'!$B$10,0))</f>
        <v/>
      </c>
      <c r="T109" s="48">
        <f>IF($A109="","",IF(COUNTIF(tblTrips[Trip ID],$A109)&gt;1,"Duplicate Trip ID",IF(OR($B109="",$C109="",$D109="",$E109="",$F109="",$G109="",$H109="",$J109="",$K109="",$N109="",$P109=""),"Missing Required Data",IF(OR($J109&lt;0,$K109&lt;0,$L109=0),"Check Miles",IF(OR(AND($K109=0,$N109&lt;&gt;"No Empty Miles"),AND($K109&gt;0,$N109="No Empty Miles")),"Reason / Miles Mismatch",IF($M109&gt;='Settings'!$B$9,"High Empty %","OK"))))))</f>
        <v/>
      </c>
      <c r="U109" s="48" t="n"/>
    </row>
    <row r="110">
      <c r="A110" s="41" t="n"/>
      <c r="B110" s="79" t="n"/>
      <c r="C110" s="41" t="n"/>
      <c r="D110" s="41" t="n"/>
      <c r="E110" s="41" t="n"/>
      <c r="F110" s="43" t="n"/>
      <c r="G110" s="41" t="n"/>
      <c r="H110" s="43" t="n"/>
      <c r="I110" s="41">
        <f>IF($A110="","",IF(OR($E110="",$F110="",$G110="",$H110=""),"",$E110&amp;", "&amp;$F110&amp;" to "&amp;$G110&amp;", "&amp;$H110))</f>
        <v/>
      </c>
      <c r="J110" s="44" t="n"/>
      <c r="K110" s="44" t="n"/>
      <c r="L110" s="44">
        <f>IF($A110="","",IFERROR($J110+$K110,0))</f>
        <v/>
      </c>
      <c r="M110" s="80">
        <f>IF($A110="","",IFERROR($K110/$L110,0))</f>
        <v/>
      </c>
      <c r="N110" s="41" t="n"/>
      <c r="O110" s="43">
        <f>IF(OR($A110="",$N110=""),"",IFERROR(VLOOKUP($N110,'Settings'!$F$5:$H$13,2,FALSE),"Review"))</f>
        <v/>
      </c>
      <c r="P110" s="43" t="n"/>
      <c r="Q110" s="81">
        <f>IF($A110="","",IFERROR($K110*'Settings'!$B$10,0))</f>
        <v/>
      </c>
      <c r="R110" s="82">
        <f>IF($A110="","",IF($O110="Yes",IFERROR($K110*'Settings'!$B$8,0),0))</f>
        <v/>
      </c>
      <c r="S110" s="81">
        <f>IF($A110="","",IFERROR($R110*'Settings'!$B$10,0))</f>
        <v/>
      </c>
      <c r="T110" s="48">
        <f>IF($A110="","",IF(COUNTIF(tblTrips[Trip ID],$A110)&gt;1,"Duplicate Trip ID",IF(OR($B110="",$C110="",$D110="",$E110="",$F110="",$G110="",$H110="",$J110="",$K110="",$N110="",$P110=""),"Missing Required Data",IF(OR($J110&lt;0,$K110&lt;0,$L110=0),"Check Miles",IF(OR(AND($K110=0,$N110&lt;&gt;"No Empty Miles"),AND($K110&gt;0,$N110="No Empty Miles")),"Reason / Miles Mismatch",IF($M110&gt;='Settings'!$B$9,"High Empty %","OK"))))))</f>
        <v/>
      </c>
      <c r="U110" s="48" t="n"/>
    </row>
    <row r="111">
      <c r="A111" s="41" t="n"/>
      <c r="B111" s="79" t="n"/>
      <c r="C111" s="41" t="n"/>
      <c r="D111" s="41" t="n"/>
      <c r="E111" s="41" t="n"/>
      <c r="F111" s="43" t="n"/>
      <c r="G111" s="41" t="n"/>
      <c r="H111" s="43" t="n"/>
      <c r="I111" s="41">
        <f>IF($A111="","",IF(OR($E111="",$F111="",$G111="",$H111=""),"",$E111&amp;", "&amp;$F111&amp;" to "&amp;$G111&amp;", "&amp;$H111))</f>
        <v/>
      </c>
      <c r="J111" s="44" t="n"/>
      <c r="K111" s="44" t="n"/>
      <c r="L111" s="44">
        <f>IF($A111="","",IFERROR($J111+$K111,0))</f>
        <v/>
      </c>
      <c r="M111" s="80">
        <f>IF($A111="","",IFERROR($K111/$L111,0))</f>
        <v/>
      </c>
      <c r="N111" s="41" t="n"/>
      <c r="O111" s="43">
        <f>IF(OR($A111="",$N111=""),"",IFERROR(VLOOKUP($N111,'Settings'!$F$5:$H$13,2,FALSE),"Review"))</f>
        <v/>
      </c>
      <c r="P111" s="43" t="n"/>
      <c r="Q111" s="81">
        <f>IF($A111="","",IFERROR($K111*'Settings'!$B$10,0))</f>
        <v/>
      </c>
      <c r="R111" s="82">
        <f>IF($A111="","",IF($O111="Yes",IFERROR($K111*'Settings'!$B$8,0),0))</f>
        <v/>
      </c>
      <c r="S111" s="81">
        <f>IF($A111="","",IFERROR($R111*'Settings'!$B$10,0))</f>
        <v/>
      </c>
      <c r="T111" s="48">
        <f>IF($A111="","",IF(COUNTIF(tblTrips[Trip ID],$A111)&gt;1,"Duplicate Trip ID",IF(OR($B111="",$C111="",$D111="",$E111="",$F111="",$G111="",$H111="",$J111="",$K111="",$N111="",$P111=""),"Missing Required Data",IF(OR($J111&lt;0,$K111&lt;0,$L111=0),"Check Miles",IF(OR(AND($K111=0,$N111&lt;&gt;"No Empty Miles"),AND($K111&gt;0,$N111="No Empty Miles")),"Reason / Miles Mismatch",IF($M111&gt;='Settings'!$B$9,"High Empty %","OK"))))))</f>
        <v/>
      </c>
      <c r="U111" s="48" t="n"/>
    </row>
    <row r="112">
      <c r="A112" s="41" t="n"/>
      <c r="B112" s="79" t="n"/>
      <c r="C112" s="41" t="n"/>
      <c r="D112" s="41" t="n"/>
      <c r="E112" s="41" t="n"/>
      <c r="F112" s="43" t="n"/>
      <c r="G112" s="41" t="n"/>
      <c r="H112" s="43" t="n"/>
      <c r="I112" s="41">
        <f>IF($A112="","",IF(OR($E112="",$F112="",$G112="",$H112=""),"",$E112&amp;", "&amp;$F112&amp;" to "&amp;$G112&amp;", "&amp;$H112))</f>
        <v/>
      </c>
      <c r="J112" s="44" t="n"/>
      <c r="K112" s="44" t="n"/>
      <c r="L112" s="44">
        <f>IF($A112="","",IFERROR($J112+$K112,0))</f>
        <v/>
      </c>
      <c r="M112" s="80">
        <f>IF($A112="","",IFERROR($K112/$L112,0))</f>
        <v/>
      </c>
      <c r="N112" s="41" t="n"/>
      <c r="O112" s="43">
        <f>IF(OR($A112="",$N112=""),"",IFERROR(VLOOKUP($N112,'Settings'!$F$5:$H$13,2,FALSE),"Review"))</f>
        <v/>
      </c>
      <c r="P112" s="43" t="n"/>
      <c r="Q112" s="81">
        <f>IF($A112="","",IFERROR($K112*'Settings'!$B$10,0))</f>
        <v/>
      </c>
      <c r="R112" s="82">
        <f>IF($A112="","",IF($O112="Yes",IFERROR($K112*'Settings'!$B$8,0),0))</f>
        <v/>
      </c>
      <c r="S112" s="81">
        <f>IF($A112="","",IFERROR($R112*'Settings'!$B$10,0))</f>
        <v/>
      </c>
      <c r="T112" s="48">
        <f>IF($A112="","",IF(COUNTIF(tblTrips[Trip ID],$A112)&gt;1,"Duplicate Trip ID",IF(OR($B112="",$C112="",$D112="",$E112="",$F112="",$G112="",$H112="",$J112="",$K112="",$N112="",$P112=""),"Missing Required Data",IF(OR($J112&lt;0,$K112&lt;0,$L112=0),"Check Miles",IF(OR(AND($K112=0,$N112&lt;&gt;"No Empty Miles"),AND($K112&gt;0,$N112="No Empty Miles")),"Reason / Miles Mismatch",IF($M112&gt;='Settings'!$B$9,"High Empty %","OK"))))))</f>
        <v/>
      </c>
      <c r="U112" s="48" t="n"/>
    </row>
    <row r="113">
      <c r="A113" s="41" t="n"/>
      <c r="B113" s="79" t="n"/>
      <c r="C113" s="41" t="n"/>
      <c r="D113" s="41" t="n"/>
      <c r="E113" s="41" t="n"/>
      <c r="F113" s="43" t="n"/>
      <c r="G113" s="41" t="n"/>
      <c r="H113" s="43" t="n"/>
      <c r="I113" s="41">
        <f>IF($A113="","",IF(OR($E113="",$F113="",$G113="",$H113=""),"",$E113&amp;", "&amp;$F113&amp;" to "&amp;$G113&amp;", "&amp;$H113))</f>
        <v/>
      </c>
      <c r="J113" s="44" t="n"/>
      <c r="K113" s="44" t="n"/>
      <c r="L113" s="44">
        <f>IF($A113="","",IFERROR($J113+$K113,0))</f>
        <v/>
      </c>
      <c r="M113" s="80">
        <f>IF($A113="","",IFERROR($K113/$L113,0))</f>
        <v/>
      </c>
      <c r="N113" s="41" t="n"/>
      <c r="O113" s="43">
        <f>IF(OR($A113="",$N113=""),"",IFERROR(VLOOKUP($N113,'Settings'!$F$5:$H$13,2,FALSE),"Review"))</f>
        <v/>
      </c>
      <c r="P113" s="43" t="n"/>
      <c r="Q113" s="81">
        <f>IF($A113="","",IFERROR($K113*'Settings'!$B$10,0))</f>
        <v/>
      </c>
      <c r="R113" s="82">
        <f>IF($A113="","",IF($O113="Yes",IFERROR($K113*'Settings'!$B$8,0),0))</f>
        <v/>
      </c>
      <c r="S113" s="81">
        <f>IF($A113="","",IFERROR($R113*'Settings'!$B$10,0))</f>
        <v/>
      </c>
      <c r="T113" s="48">
        <f>IF($A113="","",IF(COUNTIF(tblTrips[Trip ID],$A113)&gt;1,"Duplicate Trip ID",IF(OR($B113="",$C113="",$D113="",$E113="",$F113="",$G113="",$H113="",$J113="",$K113="",$N113="",$P113=""),"Missing Required Data",IF(OR($J113&lt;0,$K113&lt;0,$L113=0),"Check Miles",IF(OR(AND($K113=0,$N113&lt;&gt;"No Empty Miles"),AND($K113&gt;0,$N113="No Empty Miles")),"Reason / Miles Mismatch",IF($M113&gt;='Settings'!$B$9,"High Empty %","OK"))))))</f>
        <v/>
      </c>
      <c r="U113" s="48" t="n"/>
    </row>
    <row r="114">
      <c r="A114" s="41" t="n"/>
      <c r="B114" s="79" t="n"/>
      <c r="C114" s="41" t="n"/>
      <c r="D114" s="41" t="n"/>
      <c r="E114" s="41" t="n"/>
      <c r="F114" s="43" t="n"/>
      <c r="G114" s="41" t="n"/>
      <c r="H114" s="43" t="n"/>
      <c r="I114" s="41">
        <f>IF($A114="","",IF(OR($E114="",$F114="",$G114="",$H114=""),"",$E114&amp;", "&amp;$F114&amp;" to "&amp;$G114&amp;", "&amp;$H114))</f>
        <v/>
      </c>
      <c r="J114" s="44" t="n"/>
      <c r="K114" s="44" t="n"/>
      <c r="L114" s="44">
        <f>IF($A114="","",IFERROR($J114+$K114,0))</f>
        <v/>
      </c>
      <c r="M114" s="80">
        <f>IF($A114="","",IFERROR($K114/$L114,0))</f>
        <v/>
      </c>
      <c r="N114" s="41" t="n"/>
      <c r="O114" s="43">
        <f>IF(OR($A114="",$N114=""),"",IFERROR(VLOOKUP($N114,'Settings'!$F$5:$H$13,2,FALSE),"Review"))</f>
        <v/>
      </c>
      <c r="P114" s="43" t="n"/>
      <c r="Q114" s="81">
        <f>IF($A114="","",IFERROR($K114*'Settings'!$B$10,0))</f>
        <v/>
      </c>
      <c r="R114" s="82">
        <f>IF($A114="","",IF($O114="Yes",IFERROR($K114*'Settings'!$B$8,0),0))</f>
        <v/>
      </c>
      <c r="S114" s="81">
        <f>IF($A114="","",IFERROR($R114*'Settings'!$B$10,0))</f>
        <v/>
      </c>
      <c r="T114" s="48">
        <f>IF($A114="","",IF(COUNTIF(tblTrips[Trip ID],$A114)&gt;1,"Duplicate Trip ID",IF(OR($B114="",$C114="",$D114="",$E114="",$F114="",$G114="",$H114="",$J114="",$K114="",$N114="",$P114=""),"Missing Required Data",IF(OR($J114&lt;0,$K114&lt;0,$L114=0),"Check Miles",IF(OR(AND($K114=0,$N114&lt;&gt;"No Empty Miles"),AND($K114&gt;0,$N114="No Empty Miles")),"Reason / Miles Mismatch",IF($M114&gt;='Settings'!$B$9,"High Empty %","OK"))))))</f>
        <v/>
      </c>
      <c r="U114" s="48" t="n"/>
    </row>
    <row r="115">
      <c r="A115" s="41" t="n"/>
      <c r="B115" s="79" t="n"/>
      <c r="C115" s="41" t="n"/>
      <c r="D115" s="41" t="n"/>
      <c r="E115" s="41" t="n"/>
      <c r="F115" s="43" t="n"/>
      <c r="G115" s="41" t="n"/>
      <c r="H115" s="43" t="n"/>
      <c r="I115" s="41">
        <f>IF($A115="","",IF(OR($E115="",$F115="",$G115="",$H115=""),"",$E115&amp;", "&amp;$F115&amp;" to "&amp;$G115&amp;", "&amp;$H115))</f>
        <v/>
      </c>
      <c r="J115" s="44" t="n"/>
      <c r="K115" s="44" t="n"/>
      <c r="L115" s="44">
        <f>IF($A115="","",IFERROR($J115+$K115,0))</f>
        <v/>
      </c>
      <c r="M115" s="80">
        <f>IF($A115="","",IFERROR($K115/$L115,0))</f>
        <v/>
      </c>
      <c r="N115" s="41" t="n"/>
      <c r="O115" s="43">
        <f>IF(OR($A115="",$N115=""),"",IFERROR(VLOOKUP($N115,'Settings'!$F$5:$H$13,2,FALSE),"Review"))</f>
        <v/>
      </c>
      <c r="P115" s="43" t="n"/>
      <c r="Q115" s="81">
        <f>IF($A115="","",IFERROR($K115*'Settings'!$B$10,0))</f>
        <v/>
      </c>
      <c r="R115" s="82">
        <f>IF($A115="","",IF($O115="Yes",IFERROR($K115*'Settings'!$B$8,0),0))</f>
        <v/>
      </c>
      <c r="S115" s="81">
        <f>IF($A115="","",IFERROR($R115*'Settings'!$B$10,0))</f>
        <v/>
      </c>
      <c r="T115" s="48">
        <f>IF($A115="","",IF(COUNTIF(tblTrips[Trip ID],$A115)&gt;1,"Duplicate Trip ID",IF(OR($B115="",$C115="",$D115="",$E115="",$F115="",$G115="",$H115="",$J115="",$K115="",$N115="",$P115=""),"Missing Required Data",IF(OR($J115&lt;0,$K115&lt;0,$L115=0),"Check Miles",IF(OR(AND($K115=0,$N115&lt;&gt;"No Empty Miles"),AND($K115&gt;0,$N115="No Empty Miles")),"Reason / Miles Mismatch",IF($M115&gt;='Settings'!$B$9,"High Empty %","OK"))))))</f>
        <v/>
      </c>
      <c r="U115" s="48" t="n"/>
    </row>
    <row r="116">
      <c r="A116" s="41" t="n"/>
      <c r="B116" s="79" t="n"/>
      <c r="C116" s="41" t="n"/>
      <c r="D116" s="41" t="n"/>
      <c r="E116" s="41" t="n"/>
      <c r="F116" s="43" t="n"/>
      <c r="G116" s="41" t="n"/>
      <c r="H116" s="43" t="n"/>
      <c r="I116" s="41">
        <f>IF($A116="","",IF(OR($E116="",$F116="",$G116="",$H116=""),"",$E116&amp;", "&amp;$F116&amp;" to "&amp;$G116&amp;", "&amp;$H116))</f>
        <v/>
      </c>
      <c r="J116" s="44" t="n"/>
      <c r="K116" s="44" t="n"/>
      <c r="L116" s="44">
        <f>IF($A116="","",IFERROR($J116+$K116,0))</f>
        <v/>
      </c>
      <c r="M116" s="80">
        <f>IF($A116="","",IFERROR($K116/$L116,0))</f>
        <v/>
      </c>
      <c r="N116" s="41" t="n"/>
      <c r="O116" s="43">
        <f>IF(OR($A116="",$N116=""),"",IFERROR(VLOOKUP($N116,'Settings'!$F$5:$H$13,2,FALSE),"Review"))</f>
        <v/>
      </c>
      <c r="P116" s="43" t="n"/>
      <c r="Q116" s="81">
        <f>IF($A116="","",IFERROR($K116*'Settings'!$B$10,0))</f>
        <v/>
      </c>
      <c r="R116" s="82">
        <f>IF($A116="","",IF($O116="Yes",IFERROR($K116*'Settings'!$B$8,0),0))</f>
        <v/>
      </c>
      <c r="S116" s="81">
        <f>IF($A116="","",IFERROR($R116*'Settings'!$B$10,0))</f>
        <v/>
      </c>
      <c r="T116" s="48">
        <f>IF($A116="","",IF(COUNTIF(tblTrips[Trip ID],$A116)&gt;1,"Duplicate Trip ID",IF(OR($B116="",$C116="",$D116="",$E116="",$F116="",$G116="",$H116="",$J116="",$K116="",$N116="",$P116=""),"Missing Required Data",IF(OR($J116&lt;0,$K116&lt;0,$L116=0),"Check Miles",IF(OR(AND($K116=0,$N116&lt;&gt;"No Empty Miles"),AND($K116&gt;0,$N116="No Empty Miles")),"Reason / Miles Mismatch",IF($M116&gt;='Settings'!$B$9,"High Empty %","OK"))))))</f>
        <v/>
      </c>
      <c r="U116" s="48" t="n"/>
    </row>
    <row r="117">
      <c r="A117" s="41" t="n"/>
      <c r="B117" s="79" t="n"/>
      <c r="C117" s="41" t="n"/>
      <c r="D117" s="41" t="n"/>
      <c r="E117" s="41" t="n"/>
      <c r="F117" s="43" t="n"/>
      <c r="G117" s="41" t="n"/>
      <c r="H117" s="43" t="n"/>
      <c r="I117" s="41">
        <f>IF($A117="","",IF(OR($E117="",$F117="",$G117="",$H117=""),"",$E117&amp;", "&amp;$F117&amp;" to "&amp;$G117&amp;", "&amp;$H117))</f>
        <v/>
      </c>
      <c r="J117" s="44" t="n"/>
      <c r="K117" s="44" t="n"/>
      <c r="L117" s="44">
        <f>IF($A117="","",IFERROR($J117+$K117,0))</f>
        <v/>
      </c>
      <c r="M117" s="80">
        <f>IF($A117="","",IFERROR($K117/$L117,0))</f>
        <v/>
      </c>
      <c r="N117" s="41" t="n"/>
      <c r="O117" s="43">
        <f>IF(OR($A117="",$N117=""),"",IFERROR(VLOOKUP($N117,'Settings'!$F$5:$H$13,2,FALSE),"Review"))</f>
        <v/>
      </c>
      <c r="P117" s="43" t="n"/>
      <c r="Q117" s="81">
        <f>IF($A117="","",IFERROR($K117*'Settings'!$B$10,0))</f>
        <v/>
      </c>
      <c r="R117" s="82">
        <f>IF($A117="","",IF($O117="Yes",IFERROR($K117*'Settings'!$B$8,0),0))</f>
        <v/>
      </c>
      <c r="S117" s="81">
        <f>IF($A117="","",IFERROR($R117*'Settings'!$B$10,0))</f>
        <v/>
      </c>
      <c r="T117" s="48">
        <f>IF($A117="","",IF(COUNTIF(tblTrips[Trip ID],$A117)&gt;1,"Duplicate Trip ID",IF(OR($B117="",$C117="",$D117="",$E117="",$F117="",$G117="",$H117="",$J117="",$K117="",$N117="",$P117=""),"Missing Required Data",IF(OR($J117&lt;0,$K117&lt;0,$L117=0),"Check Miles",IF(OR(AND($K117=0,$N117&lt;&gt;"No Empty Miles"),AND($K117&gt;0,$N117="No Empty Miles")),"Reason / Miles Mismatch",IF($M117&gt;='Settings'!$B$9,"High Empty %","OK"))))))</f>
        <v/>
      </c>
      <c r="U117" s="48" t="n"/>
    </row>
    <row r="118">
      <c r="A118" s="41" t="n"/>
      <c r="B118" s="79" t="n"/>
      <c r="C118" s="41" t="n"/>
      <c r="D118" s="41" t="n"/>
      <c r="E118" s="41" t="n"/>
      <c r="F118" s="43" t="n"/>
      <c r="G118" s="41" t="n"/>
      <c r="H118" s="43" t="n"/>
      <c r="I118" s="41">
        <f>IF($A118="","",IF(OR($E118="",$F118="",$G118="",$H118=""),"",$E118&amp;", "&amp;$F118&amp;" to "&amp;$G118&amp;", "&amp;$H118))</f>
        <v/>
      </c>
      <c r="J118" s="44" t="n"/>
      <c r="K118" s="44" t="n"/>
      <c r="L118" s="44">
        <f>IF($A118="","",IFERROR($J118+$K118,0))</f>
        <v/>
      </c>
      <c r="M118" s="80">
        <f>IF($A118="","",IFERROR($K118/$L118,0))</f>
        <v/>
      </c>
      <c r="N118" s="41" t="n"/>
      <c r="O118" s="43">
        <f>IF(OR($A118="",$N118=""),"",IFERROR(VLOOKUP($N118,'Settings'!$F$5:$H$13,2,FALSE),"Review"))</f>
        <v/>
      </c>
      <c r="P118" s="43" t="n"/>
      <c r="Q118" s="81">
        <f>IF($A118="","",IFERROR($K118*'Settings'!$B$10,0))</f>
        <v/>
      </c>
      <c r="R118" s="82">
        <f>IF($A118="","",IF($O118="Yes",IFERROR($K118*'Settings'!$B$8,0),0))</f>
        <v/>
      </c>
      <c r="S118" s="81">
        <f>IF($A118="","",IFERROR($R118*'Settings'!$B$10,0))</f>
        <v/>
      </c>
      <c r="T118" s="48">
        <f>IF($A118="","",IF(COUNTIF(tblTrips[Trip ID],$A118)&gt;1,"Duplicate Trip ID",IF(OR($B118="",$C118="",$D118="",$E118="",$F118="",$G118="",$H118="",$J118="",$K118="",$N118="",$P118=""),"Missing Required Data",IF(OR($J118&lt;0,$K118&lt;0,$L118=0),"Check Miles",IF(OR(AND($K118=0,$N118&lt;&gt;"No Empty Miles"),AND($K118&gt;0,$N118="No Empty Miles")),"Reason / Miles Mismatch",IF($M118&gt;='Settings'!$B$9,"High Empty %","OK"))))))</f>
        <v/>
      </c>
      <c r="U118" s="48" t="n"/>
    </row>
    <row r="119">
      <c r="A119" s="41" t="n"/>
      <c r="B119" s="79" t="n"/>
      <c r="C119" s="41" t="n"/>
      <c r="D119" s="41" t="n"/>
      <c r="E119" s="41" t="n"/>
      <c r="F119" s="43" t="n"/>
      <c r="G119" s="41" t="n"/>
      <c r="H119" s="43" t="n"/>
      <c r="I119" s="41">
        <f>IF($A119="","",IF(OR($E119="",$F119="",$G119="",$H119=""),"",$E119&amp;", "&amp;$F119&amp;" to "&amp;$G119&amp;", "&amp;$H119))</f>
        <v/>
      </c>
      <c r="J119" s="44" t="n"/>
      <c r="K119" s="44" t="n"/>
      <c r="L119" s="44">
        <f>IF($A119="","",IFERROR($J119+$K119,0))</f>
        <v/>
      </c>
      <c r="M119" s="80">
        <f>IF($A119="","",IFERROR($K119/$L119,0))</f>
        <v/>
      </c>
      <c r="N119" s="41" t="n"/>
      <c r="O119" s="43">
        <f>IF(OR($A119="",$N119=""),"",IFERROR(VLOOKUP($N119,'Settings'!$F$5:$H$13,2,FALSE),"Review"))</f>
        <v/>
      </c>
      <c r="P119" s="43" t="n"/>
      <c r="Q119" s="81">
        <f>IF($A119="","",IFERROR($K119*'Settings'!$B$10,0))</f>
        <v/>
      </c>
      <c r="R119" s="82">
        <f>IF($A119="","",IF($O119="Yes",IFERROR($K119*'Settings'!$B$8,0),0))</f>
        <v/>
      </c>
      <c r="S119" s="81">
        <f>IF($A119="","",IFERROR($R119*'Settings'!$B$10,0))</f>
        <v/>
      </c>
      <c r="T119" s="48">
        <f>IF($A119="","",IF(COUNTIF(tblTrips[Trip ID],$A119)&gt;1,"Duplicate Trip ID",IF(OR($B119="",$C119="",$D119="",$E119="",$F119="",$G119="",$H119="",$J119="",$K119="",$N119="",$P119=""),"Missing Required Data",IF(OR($J119&lt;0,$K119&lt;0,$L119=0),"Check Miles",IF(OR(AND($K119=0,$N119&lt;&gt;"No Empty Miles"),AND($K119&gt;0,$N119="No Empty Miles")),"Reason / Miles Mismatch",IF($M119&gt;='Settings'!$B$9,"High Empty %","OK"))))))</f>
        <v/>
      </c>
      <c r="U119" s="48" t="n"/>
    </row>
    <row r="120">
      <c r="A120" s="41" t="n"/>
      <c r="B120" s="79" t="n"/>
      <c r="C120" s="41" t="n"/>
      <c r="D120" s="41" t="n"/>
      <c r="E120" s="41" t="n"/>
      <c r="F120" s="43" t="n"/>
      <c r="G120" s="41" t="n"/>
      <c r="H120" s="43" t="n"/>
      <c r="I120" s="41">
        <f>IF($A120="","",IF(OR($E120="",$F120="",$G120="",$H120=""),"",$E120&amp;", "&amp;$F120&amp;" to "&amp;$G120&amp;", "&amp;$H120))</f>
        <v/>
      </c>
      <c r="J120" s="44" t="n"/>
      <c r="K120" s="44" t="n"/>
      <c r="L120" s="44">
        <f>IF($A120="","",IFERROR($J120+$K120,0))</f>
        <v/>
      </c>
      <c r="M120" s="80">
        <f>IF($A120="","",IFERROR($K120/$L120,0))</f>
        <v/>
      </c>
      <c r="N120" s="41" t="n"/>
      <c r="O120" s="43">
        <f>IF(OR($A120="",$N120=""),"",IFERROR(VLOOKUP($N120,'Settings'!$F$5:$H$13,2,FALSE),"Review"))</f>
        <v/>
      </c>
      <c r="P120" s="43" t="n"/>
      <c r="Q120" s="81">
        <f>IF($A120="","",IFERROR($K120*'Settings'!$B$10,0))</f>
        <v/>
      </c>
      <c r="R120" s="82">
        <f>IF($A120="","",IF($O120="Yes",IFERROR($K120*'Settings'!$B$8,0),0))</f>
        <v/>
      </c>
      <c r="S120" s="81">
        <f>IF($A120="","",IFERROR($R120*'Settings'!$B$10,0))</f>
        <v/>
      </c>
      <c r="T120" s="48">
        <f>IF($A120="","",IF(COUNTIF(tblTrips[Trip ID],$A120)&gt;1,"Duplicate Trip ID",IF(OR($B120="",$C120="",$D120="",$E120="",$F120="",$G120="",$H120="",$J120="",$K120="",$N120="",$P120=""),"Missing Required Data",IF(OR($J120&lt;0,$K120&lt;0,$L120=0),"Check Miles",IF(OR(AND($K120=0,$N120&lt;&gt;"No Empty Miles"),AND($K120&gt;0,$N120="No Empty Miles")),"Reason / Miles Mismatch",IF($M120&gt;='Settings'!$B$9,"High Empty %","OK"))))))</f>
        <v/>
      </c>
      <c r="U120" s="48" t="n"/>
    </row>
    <row r="121">
      <c r="A121" s="41" t="n"/>
      <c r="B121" s="79" t="n"/>
      <c r="C121" s="41" t="n"/>
      <c r="D121" s="41" t="n"/>
      <c r="E121" s="41" t="n"/>
      <c r="F121" s="43" t="n"/>
      <c r="G121" s="41" t="n"/>
      <c r="H121" s="43" t="n"/>
      <c r="I121" s="41">
        <f>IF($A121="","",IF(OR($E121="",$F121="",$G121="",$H121=""),"",$E121&amp;", "&amp;$F121&amp;" to "&amp;$G121&amp;", "&amp;$H121))</f>
        <v/>
      </c>
      <c r="J121" s="44" t="n"/>
      <c r="K121" s="44" t="n"/>
      <c r="L121" s="44">
        <f>IF($A121="","",IFERROR($J121+$K121,0))</f>
        <v/>
      </c>
      <c r="M121" s="80">
        <f>IF($A121="","",IFERROR($K121/$L121,0))</f>
        <v/>
      </c>
      <c r="N121" s="41" t="n"/>
      <c r="O121" s="43">
        <f>IF(OR($A121="",$N121=""),"",IFERROR(VLOOKUP($N121,'Settings'!$F$5:$H$13,2,FALSE),"Review"))</f>
        <v/>
      </c>
      <c r="P121" s="43" t="n"/>
      <c r="Q121" s="81">
        <f>IF($A121="","",IFERROR($K121*'Settings'!$B$10,0))</f>
        <v/>
      </c>
      <c r="R121" s="82">
        <f>IF($A121="","",IF($O121="Yes",IFERROR($K121*'Settings'!$B$8,0),0))</f>
        <v/>
      </c>
      <c r="S121" s="81">
        <f>IF($A121="","",IFERROR($R121*'Settings'!$B$10,0))</f>
        <v/>
      </c>
      <c r="T121" s="48">
        <f>IF($A121="","",IF(COUNTIF(tblTrips[Trip ID],$A121)&gt;1,"Duplicate Trip ID",IF(OR($B121="",$C121="",$D121="",$E121="",$F121="",$G121="",$H121="",$J121="",$K121="",$N121="",$P121=""),"Missing Required Data",IF(OR($J121&lt;0,$K121&lt;0,$L121=0),"Check Miles",IF(OR(AND($K121=0,$N121&lt;&gt;"No Empty Miles"),AND($K121&gt;0,$N121="No Empty Miles")),"Reason / Miles Mismatch",IF($M121&gt;='Settings'!$B$9,"High Empty %","OK"))))))</f>
        <v/>
      </c>
      <c r="U121" s="48" t="n"/>
    </row>
    <row r="122">
      <c r="A122" s="41" t="n"/>
      <c r="B122" s="79" t="n"/>
      <c r="C122" s="41" t="n"/>
      <c r="D122" s="41" t="n"/>
      <c r="E122" s="41" t="n"/>
      <c r="F122" s="43" t="n"/>
      <c r="G122" s="41" t="n"/>
      <c r="H122" s="43" t="n"/>
      <c r="I122" s="41">
        <f>IF($A122="","",IF(OR($E122="",$F122="",$G122="",$H122=""),"",$E122&amp;", "&amp;$F122&amp;" to "&amp;$G122&amp;", "&amp;$H122))</f>
        <v/>
      </c>
      <c r="J122" s="44" t="n"/>
      <c r="K122" s="44" t="n"/>
      <c r="L122" s="44">
        <f>IF($A122="","",IFERROR($J122+$K122,0))</f>
        <v/>
      </c>
      <c r="M122" s="80">
        <f>IF($A122="","",IFERROR($K122/$L122,0))</f>
        <v/>
      </c>
      <c r="N122" s="41" t="n"/>
      <c r="O122" s="43">
        <f>IF(OR($A122="",$N122=""),"",IFERROR(VLOOKUP($N122,'Settings'!$F$5:$H$13,2,FALSE),"Review"))</f>
        <v/>
      </c>
      <c r="P122" s="43" t="n"/>
      <c r="Q122" s="81">
        <f>IF($A122="","",IFERROR($K122*'Settings'!$B$10,0))</f>
        <v/>
      </c>
      <c r="R122" s="82">
        <f>IF($A122="","",IF($O122="Yes",IFERROR($K122*'Settings'!$B$8,0),0))</f>
        <v/>
      </c>
      <c r="S122" s="81">
        <f>IF($A122="","",IFERROR($R122*'Settings'!$B$10,0))</f>
        <v/>
      </c>
      <c r="T122" s="48">
        <f>IF($A122="","",IF(COUNTIF(tblTrips[Trip ID],$A122)&gt;1,"Duplicate Trip ID",IF(OR($B122="",$C122="",$D122="",$E122="",$F122="",$G122="",$H122="",$J122="",$K122="",$N122="",$P122=""),"Missing Required Data",IF(OR($J122&lt;0,$K122&lt;0,$L122=0),"Check Miles",IF(OR(AND($K122=0,$N122&lt;&gt;"No Empty Miles"),AND($K122&gt;0,$N122="No Empty Miles")),"Reason / Miles Mismatch",IF($M122&gt;='Settings'!$B$9,"High Empty %","OK"))))))</f>
        <v/>
      </c>
      <c r="U122" s="48" t="n"/>
    </row>
    <row r="123">
      <c r="A123" s="41" t="n"/>
      <c r="B123" s="79" t="n"/>
      <c r="C123" s="41" t="n"/>
      <c r="D123" s="41" t="n"/>
      <c r="E123" s="41" t="n"/>
      <c r="F123" s="43" t="n"/>
      <c r="G123" s="41" t="n"/>
      <c r="H123" s="43" t="n"/>
      <c r="I123" s="41">
        <f>IF($A123="","",IF(OR($E123="",$F123="",$G123="",$H123=""),"",$E123&amp;", "&amp;$F123&amp;" to "&amp;$G123&amp;", "&amp;$H123))</f>
        <v/>
      </c>
      <c r="J123" s="44" t="n"/>
      <c r="K123" s="44" t="n"/>
      <c r="L123" s="44">
        <f>IF($A123="","",IFERROR($J123+$K123,0))</f>
        <v/>
      </c>
      <c r="M123" s="80">
        <f>IF($A123="","",IFERROR($K123/$L123,0))</f>
        <v/>
      </c>
      <c r="N123" s="41" t="n"/>
      <c r="O123" s="43">
        <f>IF(OR($A123="",$N123=""),"",IFERROR(VLOOKUP($N123,'Settings'!$F$5:$H$13,2,FALSE),"Review"))</f>
        <v/>
      </c>
      <c r="P123" s="43" t="n"/>
      <c r="Q123" s="81">
        <f>IF($A123="","",IFERROR($K123*'Settings'!$B$10,0))</f>
        <v/>
      </c>
      <c r="R123" s="82">
        <f>IF($A123="","",IF($O123="Yes",IFERROR($K123*'Settings'!$B$8,0),0))</f>
        <v/>
      </c>
      <c r="S123" s="81">
        <f>IF($A123="","",IFERROR($R123*'Settings'!$B$10,0))</f>
        <v/>
      </c>
      <c r="T123" s="48">
        <f>IF($A123="","",IF(COUNTIF(tblTrips[Trip ID],$A123)&gt;1,"Duplicate Trip ID",IF(OR($B123="",$C123="",$D123="",$E123="",$F123="",$G123="",$H123="",$J123="",$K123="",$N123="",$P123=""),"Missing Required Data",IF(OR($J123&lt;0,$K123&lt;0,$L123=0),"Check Miles",IF(OR(AND($K123=0,$N123&lt;&gt;"No Empty Miles"),AND($K123&gt;0,$N123="No Empty Miles")),"Reason / Miles Mismatch",IF($M123&gt;='Settings'!$B$9,"High Empty %","OK"))))))</f>
        <v/>
      </c>
      <c r="U123" s="48" t="n"/>
    </row>
    <row r="124">
      <c r="A124" s="41" t="n"/>
      <c r="B124" s="79" t="n"/>
      <c r="C124" s="41" t="n"/>
      <c r="D124" s="41" t="n"/>
      <c r="E124" s="41" t="n"/>
      <c r="F124" s="43" t="n"/>
      <c r="G124" s="41" t="n"/>
      <c r="H124" s="43" t="n"/>
      <c r="I124" s="41">
        <f>IF($A124="","",IF(OR($E124="",$F124="",$G124="",$H124=""),"",$E124&amp;", "&amp;$F124&amp;" to "&amp;$G124&amp;", "&amp;$H124))</f>
        <v/>
      </c>
      <c r="J124" s="44" t="n"/>
      <c r="K124" s="44" t="n"/>
      <c r="L124" s="44">
        <f>IF($A124="","",IFERROR($J124+$K124,0))</f>
        <v/>
      </c>
      <c r="M124" s="80">
        <f>IF($A124="","",IFERROR($K124/$L124,0))</f>
        <v/>
      </c>
      <c r="N124" s="41" t="n"/>
      <c r="O124" s="43">
        <f>IF(OR($A124="",$N124=""),"",IFERROR(VLOOKUP($N124,'Settings'!$F$5:$H$13,2,FALSE),"Review"))</f>
        <v/>
      </c>
      <c r="P124" s="43" t="n"/>
      <c r="Q124" s="81">
        <f>IF($A124="","",IFERROR($K124*'Settings'!$B$10,0))</f>
        <v/>
      </c>
      <c r="R124" s="82">
        <f>IF($A124="","",IF($O124="Yes",IFERROR($K124*'Settings'!$B$8,0),0))</f>
        <v/>
      </c>
      <c r="S124" s="81">
        <f>IF($A124="","",IFERROR($R124*'Settings'!$B$10,0))</f>
        <v/>
      </c>
      <c r="T124" s="48">
        <f>IF($A124="","",IF(COUNTIF(tblTrips[Trip ID],$A124)&gt;1,"Duplicate Trip ID",IF(OR($B124="",$C124="",$D124="",$E124="",$F124="",$G124="",$H124="",$J124="",$K124="",$N124="",$P124=""),"Missing Required Data",IF(OR($J124&lt;0,$K124&lt;0,$L124=0),"Check Miles",IF(OR(AND($K124=0,$N124&lt;&gt;"No Empty Miles"),AND($K124&gt;0,$N124="No Empty Miles")),"Reason / Miles Mismatch",IF($M124&gt;='Settings'!$B$9,"High Empty %","OK"))))))</f>
        <v/>
      </c>
      <c r="U124" s="48" t="n"/>
    </row>
    <row r="125">
      <c r="A125" s="41" t="n"/>
      <c r="B125" s="79" t="n"/>
      <c r="C125" s="41" t="n"/>
      <c r="D125" s="41" t="n"/>
      <c r="E125" s="41" t="n"/>
      <c r="F125" s="43" t="n"/>
      <c r="G125" s="41" t="n"/>
      <c r="H125" s="43" t="n"/>
      <c r="I125" s="41">
        <f>IF($A125="","",IF(OR($E125="",$F125="",$G125="",$H125=""),"",$E125&amp;", "&amp;$F125&amp;" to "&amp;$G125&amp;", "&amp;$H125))</f>
        <v/>
      </c>
      <c r="J125" s="44" t="n"/>
      <c r="K125" s="44" t="n"/>
      <c r="L125" s="44">
        <f>IF($A125="","",IFERROR($J125+$K125,0))</f>
        <v/>
      </c>
      <c r="M125" s="80">
        <f>IF($A125="","",IFERROR($K125/$L125,0))</f>
        <v/>
      </c>
      <c r="N125" s="41" t="n"/>
      <c r="O125" s="43">
        <f>IF(OR($A125="",$N125=""),"",IFERROR(VLOOKUP($N125,'Settings'!$F$5:$H$13,2,FALSE),"Review"))</f>
        <v/>
      </c>
      <c r="P125" s="43" t="n"/>
      <c r="Q125" s="81">
        <f>IF($A125="","",IFERROR($K125*'Settings'!$B$10,0))</f>
        <v/>
      </c>
      <c r="R125" s="82">
        <f>IF($A125="","",IF($O125="Yes",IFERROR($K125*'Settings'!$B$8,0),0))</f>
        <v/>
      </c>
      <c r="S125" s="81">
        <f>IF($A125="","",IFERROR($R125*'Settings'!$B$10,0))</f>
        <v/>
      </c>
      <c r="T125" s="48">
        <f>IF($A125="","",IF(COUNTIF(tblTrips[Trip ID],$A125)&gt;1,"Duplicate Trip ID",IF(OR($B125="",$C125="",$D125="",$E125="",$F125="",$G125="",$H125="",$J125="",$K125="",$N125="",$P125=""),"Missing Required Data",IF(OR($J125&lt;0,$K125&lt;0,$L125=0),"Check Miles",IF(OR(AND($K125=0,$N125&lt;&gt;"No Empty Miles"),AND($K125&gt;0,$N125="No Empty Miles")),"Reason / Miles Mismatch",IF($M125&gt;='Settings'!$B$9,"High Empty %","OK"))))))</f>
        <v/>
      </c>
      <c r="U125" s="48" t="n"/>
    </row>
    <row r="126">
      <c r="A126" s="41" t="n"/>
      <c r="B126" s="79" t="n"/>
      <c r="C126" s="41" t="n"/>
      <c r="D126" s="41" t="n"/>
      <c r="E126" s="41" t="n"/>
      <c r="F126" s="43" t="n"/>
      <c r="G126" s="41" t="n"/>
      <c r="H126" s="43" t="n"/>
      <c r="I126" s="41">
        <f>IF($A126="","",IF(OR($E126="",$F126="",$G126="",$H126=""),"",$E126&amp;", "&amp;$F126&amp;" to "&amp;$G126&amp;", "&amp;$H126))</f>
        <v/>
      </c>
      <c r="J126" s="44" t="n"/>
      <c r="K126" s="44" t="n"/>
      <c r="L126" s="44">
        <f>IF($A126="","",IFERROR($J126+$K126,0))</f>
        <v/>
      </c>
      <c r="M126" s="80">
        <f>IF($A126="","",IFERROR($K126/$L126,0))</f>
        <v/>
      </c>
      <c r="N126" s="41" t="n"/>
      <c r="O126" s="43">
        <f>IF(OR($A126="",$N126=""),"",IFERROR(VLOOKUP($N126,'Settings'!$F$5:$H$13,2,FALSE),"Review"))</f>
        <v/>
      </c>
      <c r="P126" s="43" t="n"/>
      <c r="Q126" s="81">
        <f>IF($A126="","",IFERROR($K126*'Settings'!$B$10,0))</f>
        <v/>
      </c>
      <c r="R126" s="82">
        <f>IF($A126="","",IF($O126="Yes",IFERROR($K126*'Settings'!$B$8,0),0))</f>
        <v/>
      </c>
      <c r="S126" s="81">
        <f>IF($A126="","",IFERROR($R126*'Settings'!$B$10,0))</f>
        <v/>
      </c>
      <c r="T126" s="48">
        <f>IF($A126="","",IF(COUNTIF(tblTrips[Trip ID],$A126)&gt;1,"Duplicate Trip ID",IF(OR($B126="",$C126="",$D126="",$E126="",$F126="",$G126="",$H126="",$J126="",$K126="",$N126="",$P126=""),"Missing Required Data",IF(OR($J126&lt;0,$K126&lt;0,$L126=0),"Check Miles",IF(OR(AND($K126=0,$N126&lt;&gt;"No Empty Miles"),AND($K126&gt;0,$N126="No Empty Miles")),"Reason / Miles Mismatch",IF($M126&gt;='Settings'!$B$9,"High Empty %","OK"))))))</f>
        <v/>
      </c>
      <c r="U126" s="48" t="n"/>
    </row>
    <row r="127">
      <c r="A127" s="41" t="n"/>
      <c r="B127" s="79" t="n"/>
      <c r="C127" s="41" t="n"/>
      <c r="D127" s="41" t="n"/>
      <c r="E127" s="41" t="n"/>
      <c r="F127" s="43" t="n"/>
      <c r="G127" s="41" t="n"/>
      <c r="H127" s="43" t="n"/>
      <c r="I127" s="41">
        <f>IF($A127="","",IF(OR($E127="",$F127="",$G127="",$H127=""),"",$E127&amp;", "&amp;$F127&amp;" to "&amp;$G127&amp;", "&amp;$H127))</f>
        <v/>
      </c>
      <c r="J127" s="44" t="n"/>
      <c r="K127" s="44" t="n"/>
      <c r="L127" s="44">
        <f>IF($A127="","",IFERROR($J127+$K127,0))</f>
        <v/>
      </c>
      <c r="M127" s="80">
        <f>IF($A127="","",IFERROR($K127/$L127,0))</f>
        <v/>
      </c>
      <c r="N127" s="41" t="n"/>
      <c r="O127" s="43">
        <f>IF(OR($A127="",$N127=""),"",IFERROR(VLOOKUP($N127,'Settings'!$F$5:$H$13,2,FALSE),"Review"))</f>
        <v/>
      </c>
      <c r="P127" s="43" t="n"/>
      <c r="Q127" s="81">
        <f>IF($A127="","",IFERROR($K127*'Settings'!$B$10,0))</f>
        <v/>
      </c>
      <c r="R127" s="82">
        <f>IF($A127="","",IF($O127="Yes",IFERROR($K127*'Settings'!$B$8,0),0))</f>
        <v/>
      </c>
      <c r="S127" s="81">
        <f>IF($A127="","",IFERROR($R127*'Settings'!$B$10,0))</f>
        <v/>
      </c>
      <c r="T127" s="48">
        <f>IF($A127="","",IF(COUNTIF(tblTrips[Trip ID],$A127)&gt;1,"Duplicate Trip ID",IF(OR($B127="",$C127="",$D127="",$E127="",$F127="",$G127="",$H127="",$J127="",$K127="",$N127="",$P127=""),"Missing Required Data",IF(OR($J127&lt;0,$K127&lt;0,$L127=0),"Check Miles",IF(OR(AND($K127=0,$N127&lt;&gt;"No Empty Miles"),AND($K127&gt;0,$N127="No Empty Miles")),"Reason / Miles Mismatch",IF($M127&gt;='Settings'!$B$9,"High Empty %","OK"))))))</f>
        <v/>
      </c>
      <c r="U127" s="48" t="n"/>
    </row>
    <row r="128">
      <c r="A128" s="41" t="n"/>
      <c r="B128" s="79" t="n"/>
      <c r="C128" s="41" t="n"/>
      <c r="D128" s="41" t="n"/>
      <c r="E128" s="41" t="n"/>
      <c r="F128" s="43" t="n"/>
      <c r="G128" s="41" t="n"/>
      <c r="H128" s="43" t="n"/>
      <c r="I128" s="41">
        <f>IF($A128="","",IF(OR($E128="",$F128="",$G128="",$H128=""),"",$E128&amp;", "&amp;$F128&amp;" to "&amp;$G128&amp;", "&amp;$H128))</f>
        <v/>
      </c>
      <c r="J128" s="44" t="n"/>
      <c r="K128" s="44" t="n"/>
      <c r="L128" s="44">
        <f>IF($A128="","",IFERROR($J128+$K128,0))</f>
        <v/>
      </c>
      <c r="M128" s="80">
        <f>IF($A128="","",IFERROR($K128/$L128,0))</f>
        <v/>
      </c>
      <c r="N128" s="41" t="n"/>
      <c r="O128" s="43">
        <f>IF(OR($A128="",$N128=""),"",IFERROR(VLOOKUP($N128,'Settings'!$F$5:$H$13,2,FALSE),"Review"))</f>
        <v/>
      </c>
      <c r="P128" s="43" t="n"/>
      <c r="Q128" s="81">
        <f>IF($A128="","",IFERROR($K128*'Settings'!$B$10,0))</f>
        <v/>
      </c>
      <c r="R128" s="82">
        <f>IF($A128="","",IF($O128="Yes",IFERROR($K128*'Settings'!$B$8,0),0))</f>
        <v/>
      </c>
      <c r="S128" s="81">
        <f>IF($A128="","",IFERROR($R128*'Settings'!$B$10,0))</f>
        <v/>
      </c>
      <c r="T128" s="48">
        <f>IF($A128="","",IF(COUNTIF(tblTrips[Trip ID],$A128)&gt;1,"Duplicate Trip ID",IF(OR($B128="",$C128="",$D128="",$E128="",$F128="",$G128="",$H128="",$J128="",$K128="",$N128="",$P128=""),"Missing Required Data",IF(OR($J128&lt;0,$K128&lt;0,$L128=0),"Check Miles",IF(OR(AND($K128=0,$N128&lt;&gt;"No Empty Miles"),AND($K128&gt;0,$N128="No Empty Miles")),"Reason / Miles Mismatch",IF($M128&gt;='Settings'!$B$9,"High Empty %","OK"))))))</f>
        <v/>
      </c>
      <c r="U128" s="48" t="n"/>
    </row>
    <row r="129">
      <c r="A129" s="41" t="n"/>
      <c r="B129" s="79" t="n"/>
      <c r="C129" s="41" t="n"/>
      <c r="D129" s="41" t="n"/>
      <c r="E129" s="41" t="n"/>
      <c r="F129" s="43" t="n"/>
      <c r="G129" s="41" t="n"/>
      <c r="H129" s="43" t="n"/>
      <c r="I129" s="41">
        <f>IF($A129="","",IF(OR($E129="",$F129="",$G129="",$H129=""),"",$E129&amp;", "&amp;$F129&amp;" to "&amp;$G129&amp;", "&amp;$H129))</f>
        <v/>
      </c>
      <c r="J129" s="44" t="n"/>
      <c r="K129" s="44" t="n"/>
      <c r="L129" s="44">
        <f>IF($A129="","",IFERROR($J129+$K129,0))</f>
        <v/>
      </c>
      <c r="M129" s="80">
        <f>IF($A129="","",IFERROR($K129/$L129,0))</f>
        <v/>
      </c>
      <c r="N129" s="41" t="n"/>
      <c r="O129" s="43">
        <f>IF(OR($A129="",$N129=""),"",IFERROR(VLOOKUP($N129,'Settings'!$F$5:$H$13,2,FALSE),"Review"))</f>
        <v/>
      </c>
      <c r="P129" s="43" t="n"/>
      <c r="Q129" s="81">
        <f>IF($A129="","",IFERROR($K129*'Settings'!$B$10,0))</f>
        <v/>
      </c>
      <c r="R129" s="82">
        <f>IF($A129="","",IF($O129="Yes",IFERROR($K129*'Settings'!$B$8,0),0))</f>
        <v/>
      </c>
      <c r="S129" s="81">
        <f>IF($A129="","",IFERROR($R129*'Settings'!$B$10,0))</f>
        <v/>
      </c>
      <c r="T129" s="48">
        <f>IF($A129="","",IF(COUNTIF(tblTrips[Trip ID],$A129)&gt;1,"Duplicate Trip ID",IF(OR($B129="",$C129="",$D129="",$E129="",$F129="",$G129="",$H129="",$J129="",$K129="",$N129="",$P129=""),"Missing Required Data",IF(OR($J129&lt;0,$K129&lt;0,$L129=0),"Check Miles",IF(OR(AND($K129=0,$N129&lt;&gt;"No Empty Miles"),AND($K129&gt;0,$N129="No Empty Miles")),"Reason / Miles Mismatch",IF($M129&gt;='Settings'!$B$9,"High Empty %","OK"))))))</f>
        <v/>
      </c>
      <c r="U129" s="48" t="n"/>
    </row>
    <row r="130">
      <c r="A130" s="41" t="n"/>
      <c r="B130" s="79" t="n"/>
      <c r="C130" s="41" t="n"/>
      <c r="D130" s="41" t="n"/>
      <c r="E130" s="41" t="n"/>
      <c r="F130" s="43" t="n"/>
      <c r="G130" s="41" t="n"/>
      <c r="H130" s="43" t="n"/>
      <c r="I130" s="41">
        <f>IF($A130="","",IF(OR($E130="",$F130="",$G130="",$H130=""),"",$E130&amp;", "&amp;$F130&amp;" to "&amp;$G130&amp;", "&amp;$H130))</f>
        <v/>
      </c>
      <c r="J130" s="44" t="n"/>
      <c r="K130" s="44" t="n"/>
      <c r="L130" s="44">
        <f>IF($A130="","",IFERROR($J130+$K130,0))</f>
        <v/>
      </c>
      <c r="M130" s="80">
        <f>IF($A130="","",IFERROR($K130/$L130,0))</f>
        <v/>
      </c>
      <c r="N130" s="41" t="n"/>
      <c r="O130" s="43">
        <f>IF(OR($A130="",$N130=""),"",IFERROR(VLOOKUP($N130,'Settings'!$F$5:$H$13,2,FALSE),"Review"))</f>
        <v/>
      </c>
      <c r="P130" s="43" t="n"/>
      <c r="Q130" s="81">
        <f>IF($A130="","",IFERROR($K130*'Settings'!$B$10,0))</f>
        <v/>
      </c>
      <c r="R130" s="82">
        <f>IF($A130="","",IF($O130="Yes",IFERROR($K130*'Settings'!$B$8,0),0))</f>
        <v/>
      </c>
      <c r="S130" s="81">
        <f>IF($A130="","",IFERROR($R130*'Settings'!$B$10,0))</f>
        <v/>
      </c>
      <c r="T130" s="48">
        <f>IF($A130="","",IF(COUNTIF(tblTrips[Trip ID],$A130)&gt;1,"Duplicate Trip ID",IF(OR($B130="",$C130="",$D130="",$E130="",$F130="",$G130="",$H130="",$J130="",$K130="",$N130="",$P130=""),"Missing Required Data",IF(OR($J130&lt;0,$K130&lt;0,$L130=0),"Check Miles",IF(OR(AND($K130=0,$N130&lt;&gt;"No Empty Miles"),AND($K130&gt;0,$N130="No Empty Miles")),"Reason / Miles Mismatch",IF($M130&gt;='Settings'!$B$9,"High Empty %","OK"))))))</f>
        <v/>
      </c>
      <c r="U130" s="48" t="n"/>
    </row>
    <row r="131">
      <c r="A131" s="41" t="n"/>
      <c r="B131" s="79" t="n"/>
      <c r="C131" s="41" t="n"/>
      <c r="D131" s="41" t="n"/>
      <c r="E131" s="41" t="n"/>
      <c r="F131" s="43" t="n"/>
      <c r="G131" s="41" t="n"/>
      <c r="H131" s="43" t="n"/>
      <c r="I131" s="41">
        <f>IF($A131="","",IF(OR($E131="",$F131="",$G131="",$H131=""),"",$E131&amp;", "&amp;$F131&amp;" to "&amp;$G131&amp;", "&amp;$H131))</f>
        <v/>
      </c>
      <c r="J131" s="44" t="n"/>
      <c r="K131" s="44" t="n"/>
      <c r="L131" s="44">
        <f>IF($A131="","",IFERROR($J131+$K131,0))</f>
        <v/>
      </c>
      <c r="M131" s="80">
        <f>IF($A131="","",IFERROR($K131/$L131,0))</f>
        <v/>
      </c>
      <c r="N131" s="41" t="n"/>
      <c r="O131" s="43">
        <f>IF(OR($A131="",$N131=""),"",IFERROR(VLOOKUP($N131,'Settings'!$F$5:$H$13,2,FALSE),"Review"))</f>
        <v/>
      </c>
      <c r="P131" s="43" t="n"/>
      <c r="Q131" s="81">
        <f>IF($A131="","",IFERROR($K131*'Settings'!$B$10,0))</f>
        <v/>
      </c>
      <c r="R131" s="82">
        <f>IF($A131="","",IF($O131="Yes",IFERROR($K131*'Settings'!$B$8,0),0))</f>
        <v/>
      </c>
      <c r="S131" s="81">
        <f>IF($A131="","",IFERROR($R131*'Settings'!$B$10,0))</f>
        <v/>
      </c>
      <c r="T131" s="48">
        <f>IF($A131="","",IF(COUNTIF(tblTrips[Trip ID],$A131)&gt;1,"Duplicate Trip ID",IF(OR($B131="",$C131="",$D131="",$E131="",$F131="",$G131="",$H131="",$J131="",$K131="",$N131="",$P131=""),"Missing Required Data",IF(OR($J131&lt;0,$K131&lt;0,$L131=0),"Check Miles",IF(OR(AND($K131=0,$N131&lt;&gt;"No Empty Miles"),AND($K131&gt;0,$N131="No Empty Miles")),"Reason / Miles Mismatch",IF($M131&gt;='Settings'!$B$9,"High Empty %","OK"))))))</f>
        <v/>
      </c>
      <c r="U131" s="48" t="n"/>
    </row>
    <row r="132">
      <c r="A132" s="41" t="n"/>
      <c r="B132" s="79" t="n"/>
      <c r="C132" s="41" t="n"/>
      <c r="D132" s="41" t="n"/>
      <c r="E132" s="41" t="n"/>
      <c r="F132" s="43" t="n"/>
      <c r="G132" s="41" t="n"/>
      <c r="H132" s="43" t="n"/>
      <c r="I132" s="41">
        <f>IF($A132="","",IF(OR($E132="",$F132="",$G132="",$H132=""),"",$E132&amp;", "&amp;$F132&amp;" to "&amp;$G132&amp;", "&amp;$H132))</f>
        <v/>
      </c>
      <c r="J132" s="44" t="n"/>
      <c r="K132" s="44" t="n"/>
      <c r="L132" s="44">
        <f>IF($A132="","",IFERROR($J132+$K132,0))</f>
        <v/>
      </c>
      <c r="M132" s="80">
        <f>IF($A132="","",IFERROR($K132/$L132,0))</f>
        <v/>
      </c>
      <c r="N132" s="41" t="n"/>
      <c r="O132" s="43">
        <f>IF(OR($A132="",$N132=""),"",IFERROR(VLOOKUP($N132,'Settings'!$F$5:$H$13,2,FALSE),"Review"))</f>
        <v/>
      </c>
      <c r="P132" s="43" t="n"/>
      <c r="Q132" s="81">
        <f>IF($A132="","",IFERROR($K132*'Settings'!$B$10,0))</f>
        <v/>
      </c>
      <c r="R132" s="82">
        <f>IF($A132="","",IF($O132="Yes",IFERROR($K132*'Settings'!$B$8,0),0))</f>
        <v/>
      </c>
      <c r="S132" s="81">
        <f>IF($A132="","",IFERROR($R132*'Settings'!$B$10,0))</f>
        <v/>
      </c>
      <c r="T132" s="48">
        <f>IF($A132="","",IF(COUNTIF(tblTrips[Trip ID],$A132)&gt;1,"Duplicate Trip ID",IF(OR($B132="",$C132="",$D132="",$E132="",$F132="",$G132="",$H132="",$J132="",$K132="",$N132="",$P132=""),"Missing Required Data",IF(OR($J132&lt;0,$K132&lt;0,$L132=0),"Check Miles",IF(OR(AND($K132=0,$N132&lt;&gt;"No Empty Miles"),AND($K132&gt;0,$N132="No Empty Miles")),"Reason / Miles Mismatch",IF($M132&gt;='Settings'!$B$9,"High Empty %","OK"))))))</f>
        <v/>
      </c>
      <c r="U132" s="48" t="n"/>
    </row>
    <row r="133">
      <c r="A133" s="41" t="n"/>
      <c r="B133" s="79" t="n"/>
      <c r="C133" s="41" t="n"/>
      <c r="D133" s="41" t="n"/>
      <c r="E133" s="41" t="n"/>
      <c r="F133" s="43" t="n"/>
      <c r="G133" s="41" t="n"/>
      <c r="H133" s="43" t="n"/>
      <c r="I133" s="41">
        <f>IF($A133="","",IF(OR($E133="",$F133="",$G133="",$H133=""),"",$E133&amp;", "&amp;$F133&amp;" to "&amp;$G133&amp;", "&amp;$H133))</f>
        <v/>
      </c>
      <c r="J133" s="44" t="n"/>
      <c r="K133" s="44" t="n"/>
      <c r="L133" s="44">
        <f>IF($A133="","",IFERROR($J133+$K133,0))</f>
        <v/>
      </c>
      <c r="M133" s="80">
        <f>IF($A133="","",IFERROR($K133/$L133,0))</f>
        <v/>
      </c>
      <c r="N133" s="41" t="n"/>
      <c r="O133" s="43">
        <f>IF(OR($A133="",$N133=""),"",IFERROR(VLOOKUP($N133,'Settings'!$F$5:$H$13,2,FALSE),"Review"))</f>
        <v/>
      </c>
      <c r="P133" s="43" t="n"/>
      <c r="Q133" s="81">
        <f>IF($A133="","",IFERROR($K133*'Settings'!$B$10,0))</f>
        <v/>
      </c>
      <c r="R133" s="82">
        <f>IF($A133="","",IF($O133="Yes",IFERROR($K133*'Settings'!$B$8,0),0))</f>
        <v/>
      </c>
      <c r="S133" s="81">
        <f>IF($A133="","",IFERROR($R133*'Settings'!$B$10,0))</f>
        <v/>
      </c>
      <c r="T133" s="48">
        <f>IF($A133="","",IF(COUNTIF(tblTrips[Trip ID],$A133)&gt;1,"Duplicate Trip ID",IF(OR($B133="",$C133="",$D133="",$E133="",$F133="",$G133="",$H133="",$J133="",$K133="",$N133="",$P133=""),"Missing Required Data",IF(OR($J133&lt;0,$K133&lt;0,$L133=0),"Check Miles",IF(OR(AND($K133=0,$N133&lt;&gt;"No Empty Miles"),AND($K133&gt;0,$N133="No Empty Miles")),"Reason / Miles Mismatch",IF($M133&gt;='Settings'!$B$9,"High Empty %","OK"))))))</f>
        <v/>
      </c>
      <c r="U133" s="48" t="n"/>
    </row>
    <row r="134">
      <c r="A134" s="41" t="n"/>
      <c r="B134" s="79" t="n"/>
      <c r="C134" s="41" t="n"/>
      <c r="D134" s="41" t="n"/>
      <c r="E134" s="41" t="n"/>
      <c r="F134" s="43" t="n"/>
      <c r="G134" s="41" t="n"/>
      <c r="H134" s="43" t="n"/>
      <c r="I134" s="41">
        <f>IF($A134="","",IF(OR($E134="",$F134="",$G134="",$H134=""),"",$E134&amp;", "&amp;$F134&amp;" to "&amp;$G134&amp;", "&amp;$H134))</f>
        <v/>
      </c>
      <c r="J134" s="44" t="n"/>
      <c r="K134" s="44" t="n"/>
      <c r="L134" s="44">
        <f>IF($A134="","",IFERROR($J134+$K134,0))</f>
        <v/>
      </c>
      <c r="M134" s="80">
        <f>IF($A134="","",IFERROR($K134/$L134,0))</f>
        <v/>
      </c>
      <c r="N134" s="41" t="n"/>
      <c r="O134" s="43">
        <f>IF(OR($A134="",$N134=""),"",IFERROR(VLOOKUP($N134,'Settings'!$F$5:$H$13,2,FALSE),"Review"))</f>
        <v/>
      </c>
      <c r="P134" s="43" t="n"/>
      <c r="Q134" s="81">
        <f>IF($A134="","",IFERROR($K134*'Settings'!$B$10,0))</f>
        <v/>
      </c>
      <c r="R134" s="82">
        <f>IF($A134="","",IF($O134="Yes",IFERROR($K134*'Settings'!$B$8,0),0))</f>
        <v/>
      </c>
      <c r="S134" s="81">
        <f>IF($A134="","",IFERROR($R134*'Settings'!$B$10,0))</f>
        <v/>
      </c>
      <c r="T134" s="48">
        <f>IF($A134="","",IF(COUNTIF(tblTrips[Trip ID],$A134)&gt;1,"Duplicate Trip ID",IF(OR($B134="",$C134="",$D134="",$E134="",$F134="",$G134="",$H134="",$J134="",$K134="",$N134="",$P134=""),"Missing Required Data",IF(OR($J134&lt;0,$K134&lt;0,$L134=0),"Check Miles",IF(OR(AND($K134=0,$N134&lt;&gt;"No Empty Miles"),AND($K134&gt;0,$N134="No Empty Miles")),"Reason / Miles Mismatch",IF($M134&gt;='Settings'!$B$9,"High Empty %","OK"))))))</f>
        <v/>
      </c>
      <c r="U134" s="48" t="n"/>
    </row>
    <row r="135">
      <c r="A135" s="41" t="n"/>
      <c r="B135" s="79" t="n"/>
      <c r="C135" s="41" t="n"/>
      <c r="D135" s="41" t="n"/>
      <c r="E135" s="41" t="n"/>
      <c r="F135" s="43" t="n"/>
      <c r="G135" s="41" t="n"/>
      <c r="H135" s="43" t="n"/>
      <c r="I135" s="41">
        <f>IF($A135="","",IF(OR($E135="",$F135="",$G135="",$H135=""),"",$E135&amp;", "&amp;$F135&amp;" to "&amp;$G135&amp;", "&amp;$H135))</f>
        <v/>
      </c>
      <c r="J135" s="44" t="n"/>
      <c r="K135" s="44" t="n"/>
      <c r="L135" s="44">
        <f>IF($A135="","",IFERROR($J135+$K135,0))</f>
        <v/>
      </c>
      <c r="M135" s="80">
        <f>IF($A135="","",IFERROR($K135/$L135,0))</f>
        <v/>
      </c>
      <c r="N135" s="41" t="n"/>
      <c r="O135" s="43">
        <f>IF(OR($A135="",$N135=""),"",IFERROR(VLOOKUP($N135,'Settings'!$F$5:$H$13,2,FALSE),"Review"))</f>
        <v/>
      </c>
      <c r="P135" s="43" t="n"/>
      <c r="Q135" s="81">
        <f>IF($A135="","",IFERROR($K135*'Settings'!$B$10,0))</f>
        <v/>
      </c>
      <c r="R135" s="82">
        <f>IF($A135="","",IF($O135="Yes",IFERROR($K135*'Settings'!$B$8,0),0))</f>
        <v/>
      </c>
      <c r="S135" s="81">
        <f>IF($A135="","",IFERROR($R135*'Settings'!$B$10,0))</f>
        <v/>
      </c>
      <c r="T135" s="48">
        <f>IF($A135="","",IF(COUNTIF(tblTrips[Trip ID],$A135)&gt;1,"Duplicate Trip ID",IF(OR($B135="",$C135="",$D135="",$E135="",$F135="",$G135="",$H135="",$J135="",$K135="",$N135="",$P135=""),"Missing Required Data",IF(OR($J135&lt;0,$K135&lt;0,$L135=0),"Check Miles",IF(OR(AND($K135=0,$N135&lt;&gt;"No Empty Miles"),AND($K135&gt;0,$N135="No Empty Miles")),"Reason / Miles Mismatch",IF($M135&gt;='Settings'!$B$9,"High Empty %","OK"))))))</f>
        <v/>
      </c>
      <c r="U135" s="48" t="n"/>
    </row>
    <row r="136">
      <c r="A136" s="41" t="n"/>
      <c r="B136" s="79" t="n"/>
      <c r="C136" s="41" t="n"/>
      <c r="D136" s="41" t="n"/>
      <c r="E136" s="41" t="n"/>
      <c r="F136" s="43" t="n"/>
      <c r="G136" s="41" t="n"/>
      <c r="H136" s="43" t="n"/>
      <c r="I136" s="41">
        <f>IF($A136="","",IF(OR($E136="",$F136="",$G136="",$H136=""),"",$E136&amp;", "&amp;$F136&amp;" to "&amp;$G136&amp;", "&amp;$H136))</f>
        <v/>
      </c>
      <c r="J136" s="44" t="n"/>
      <c r="K136" s="44" t="n"/>
      <c r="L136" s="44">
        <f>IF($A136="","",IFERROR($J136+$K136,0))</f>
        <v/>
      </c>
      <c r="M136" s="80">
        <f>IF($A136="","",IFERROR($K136/$L136,0))</f>
        <v/>
      </c>
      <c r="N136" s="41" t="n"/>
      <c r="O136" s="43">
        <f>IF(OR($A136="",$N136=""),"",IFERROR(VLOOKUP($N136,'Settings'!$F$5:$H$13,2,FALSE),"Review"))</f>
        <v/>
      </c>
      <c r="P136" s="43" t="n"/>
      <c r="Q136" s="81">
        <f>IF($A136="","",IFERROR($K136*'Settings'!$B$10,0))</f>
        <v/>
      </c>
      <c r="R136" s="82">
        <f>IF($A136="","",IF($O136="Yes",IFERROR($K136*'Settings'!$B$8,0),0))</f>
        <v/>
      </c>
      <c r="S136" s="81">
        <f>IF($A136="","",IFERROR($R136*'Settings'!$B$10,0))</f>
        <v/>
      </c>
      <c r="T136" s="48">
        <f>IF($A136="","",IF(COUNTIF(tblTrips[Trip ID],$A136)&gt;1,"Duplicate Trip ID",IF(OR($B136="",$C136="",$D136="",$E136="",$F136="",$G136="",$H136="",$J136="",$K136="",$N136="",$P136=""),"Missing Required Data",IF(OR($J136&lt;0,$K136&lt;0,$L136=0),"Check Miles",IF(OR(AND($K136=0,$N136&lt;&gt;"No Empty Miles"),AND($K136&gt;0,$N136="No Empty Miles")),"Reason / Miles Mismatch",IF($M136&gt;='Settings'!$B$9,"High Empty %","OK"))))))</f>
        <v/>
      </c>
      <c r="U136" s="48" t="n"/>
    </row>
    <row r="137">
      <c r="A137" s="41" t="n"/>
      <c r="B137" s="79" t="n"/>
      <c r="C137" s="41" t="n"/>
      <c r="D137" s="41" t="n"/>
      <c r="E137" s="41" t="n"/>
      <c r="F137" s="43" t="n"/>
      <c r="G137" s="41" t="n"/>
      <c r="H137" s="43" t="n"/>
      <c r="I137" s="41">
        <f>IF($A137="","",IF(OR($E137="",$F137="",$G137="",$H137=""),"",$E137&amp;", "&amp;$F137&amp;" to "&amp;$G137&amp;", "&amp;$H137))</f>
        <v/>
      </c>
      <c r="J137" s="44" t="n"/>
      <c r="K137" s="44" t="n"/>
      <c r="L137" s="44">
        <f>IF($A137="","",IFERROR($J137+$K137,0))</f>
        <v/>
      </c>
      <c r="M137" s="80">
        <f>IF($A137="","",IFERROR($K137/$L137,0))</f>
        <v/>
      </c>
      <c r="N137" s="41" t="n"/>
      <c r="O137" s="43">
        <f>IF(OR($A137="",$N137=""),"",IFERROR(VLOOKUP($N137,'Settings'!$F$5:$H$13,2,FALSE),"Review"))</f>
        <v/>
      </c>
      <c r="P137" s="43" t="n"/>
      <c r="Q137" s="81">
        <f>IF($A137="","",IFERROR($K137*'Settings'!$B$10,0))</f>
        <v/>
      </c>
      <c r="R137" s="82">
        <f>IF($A137="","",IF($O137="Yes",IFERROR($K137*'Settings'!$B$8,0),0))</f>
        <v/>
      </c>
      <c r="S137" s="81">
        <f>IF($A137="","",IFERROR($R137*'Settings'!$B$10,0))</f>
        <v/>
      </c>
      <c r="T137" s="48">
        <f>IF($A137="","",IF(COUNTIF(tblTrips[Trip ID],$A137)&gt;1,"Duplicate Trip ID",IF(OR($B137="",$C137="",$D137="",$E137="",$F137="",$G137="",$H137="",$J137="",$K137="",$N137="",$P137=""),"Missing Required Data",IF(OR($J137&lt;0,$K137&lt;0,$L137=0),"Check Miles",IF(OR(AND($K137=0,$N137&lt;&gt;"No Empty Miles"),AND($K137&gt;0,$N137="No Empty Miles")),"Reason / Miles Mismatch",IF($M137&gt;='Settings'!$B$9,"High Empty %","OK"))))))</f>
        <v/>
      </c>
      <c r="U137" s="48" t="n"/>
    </row>
    <row r="138">
      <c r="A138" s="41" t="n"/>
      <c r="B138" s="79" t="n"/>
      <c r="C138" s="41" t="n"/>
      <c r="D138" s="41" t="n"/>
      <c r="E138" s="41" t="n"/>
      <c r="F138" s="43" t="n"/>
      <c r="G138" s="41" t="n"/>
      <c r="H138" s="43" t="n"/>
      <c r="I138" s="41">
        <f>IF($A138="","",IF(OR($E138="",$F138="",$G138="",$H138=""),"",$E138&amp;", "&amp;$F138&amp;" to "&amp;$G138&amp;", "&amp;$H138))</f>
        <v/>
      </c>
      <c r="J138" s="44" t="n"/>
      <c r="K138" s="44" t="n"/>
      <c r="L138" s="44">
        <f>IF($A138="","",IFERROR($J138+$K138,0))</f>
        <v/>
      </c>
      <c r="M138" s="80">
        <f>IF($A138="","",IFERROR($K138/$L138,0))</f>
        <v/>
      </c>
      <c r="N138" s="41" t="n"/>
      <c r="O138" s="43">
        <f>IF(OR($A138="",$N138=""),"",IFERROR(VLOOKUP($N138,'Settings'!$F$5:$H$13,2,FALSE),"Review"))</f>
        <v/>
      </c>
      <c r="P138" s="43" t="n"/>
      <c r="Q138" s="81">
        <f>IF($A138="","",IFERROR($K138*'Settings'!$B$10,0))</f>
        <v/>
      </c>
      <c r="R138" s="82">
        <f>IF($A138="","",IF($O138="Yes",IFERROR($K138*'Settings'!$B$8,0),0))</f>
        <v/>
      </c>
      <c r="S138" s="81">
        <f>IF($A138="","",IFERROR($R138*'Settings'!$B$10,0))</f>
        <v/>
      </c>
      <c r="T138" s="48">
        <f>IF($A138="","",IF(COUNTIF(tblTrips[Trip ID],$A138)&gt;1,"Duplicate Trip ID",IF(OR($B138="",$C138="",$D138="",$E138="",$F138="",$G138="",$H138="",$J138="",$K138="",$N138="",$P138=""),"Missing Required Data",IF(OR($J138&lt;0,$K138&lt;0,$L138=0),"Check Miles",IF(OR(AND($K138=0,$N138&lt;&gt;"No Empty Miles"),AND($K138&gt;0,$N138="No Empty Miles")),"Reason / Miles Mismatch",IF($M138&gt;='Settings'!$B$9,"High Empty %","OK"))))))</f>
        <v/>
      </c>
      <c r="U138" s="48" t="n"/>
    </row>
    <row r="139">
      <c r="A139" s="41" t="n"/>
      <c r="B139" s="79" t="n"/>
      <c r="C139" s="41" t="n"/>
      <c r="D139" s="41" t="n"/>
      <c r="E139" s="41" t="n"/>
      <c r="F139" s="43" t="n"/>
      <c r="G139" s="41" t="n"/>
      <c r="H139" s="43" t="n"/>
      <c r="I139" s="41">
        <f>IF($A139="","",IF(OR($E139="",$F139="",$G139="",$H139=""),"",$E139&amp;", "&amp;$F139&amp;" to "&amp;$G139&amp;", "&amp;$H139))</f>
        <v/>
      </c>
      <c r="J139" s="44" t="n"/>
      <c r="K139" s="44" t="n"/>
      <c r="L139" s="44">
        <f>IF($A139="","",IFERROR($J139+$K139,0))</f>
        <v/>
      </c>
      <c r="M139" s="80">
        <f>IF($A139="","",IFERROR($K139/$L139,0))</f>
        <v/>
      </c>
      <c r="N139" s="41" t="n"/>
      <c r="O139" s="43">
        <f>IF(OR($A139="",$N139=""),"",IFERROR(VLOOKUP($N139,'Settings'!$F$5:$H$13,2,FALSE),"Review"))</f>
        <v/>
      </c>
      <c r="P139" s="43" t="n"/>
      <c r="Q139" s="81">
        <f>IF($A139="","",IFERROR($K139*'Settings'!$B$10,0))</f>
        <v/>
      </c>
      <c r="R139" s="82">
        <f>IF($A139="","",IF($O139="Yes",IFERROR($K139*'Settings'!$B$8,0),0))</f>
        <v/>
      </c>
      <c r="S139" s="81">
        <f>IF($A139="","",IFERROR($R139*'Settings'!$B$10,0))</f>
        <v/>
      </c>
      <c r="T139" s="48">
        <f>IF($A139="","",IF(COUNTIF(tblTrips[Trip ID],$A139)&gt;1,"Duplicate Trip ID",IF(OR($B139="",$C139="",$D139="",$E139="",$F139="",$G139="",$H139="",$J139="",$K139="",$N139="",$P139=""),"Missing Required Data",IF(OR($J139&lt;0,$K139&lt;0,$L139=0),"Check Miles",IF(OR(AND($K139=0,$N139&lt;&gt;"No Empty Miles"),AND($K139&gt;0,$N139="No Empty Miles")),"Reason / Miles Mismatch",IF($M139&gt;='Settings'!$B$9,"High Empty %","OK"))))))</f>
        <v/>
      </c>
      <c r="U139" s="48" t="n"/>
    </row>
    <row r="140">
      <c r="A140" s="41" t="n"/>
      <c r="B140" s="79" t="n"/>
      <c r="C140" s="41" t="n"/>
      <c r="D140" s="41" t="n"/>
      <c r="E140" s="41" t="n"/>
      <c r="F140" s="43" t="n"/>
      <c r="G140" s="41" t="n"/>
      <c r="H140" s="43" t="n"/>
      <c r="I140" s="41">
        <f>IF($A140="","",IF(OR($E140="",$F140="",$G140="",$H140=""),"",$E140&amp;", "&amp;$F140&amp;" to "&amp;$G140&amp;", "&amp;$H140))</f>
        <v/>
      </c>
      <c r="J140" s="44" t="n"/>
      <c r="K140" s="44" t="n"/>
      <c r="L140" s="44">
        <f>IF($A140="","",IFERROR($J140+$K140,0))</f>
        <v/>
      </c>
      <c r="M140" s="80">
        <f>IF($A140="","",IFERROR($K140/$L140,0))</f>
        <v/>
      </c>
      <c r="N140" s="41" t="n"/>
      <c r="O140" s="43">
        <f>IF(OR($A140="",$N140=""),"",IFERROR(VLOOKUP($N140,'Settings'!$F$5:$H$13,2,FALSE),"Review"))</f>
        <v/>
      </c>
      <c r="P140" s="43" t="n"/>
      <c r="Q140" s="81">
        <f>IF($A140="","",IFERROR($K140*'Settings'!$B$10,0))</f>
        <v/>
      </c>
      <c r="R140" s="82">
        <f>IF($A140="","",IF($O140="Yes",IFERROR($K140*'Settings'!$B$8,0),0))</f>
        <v/>
      </c>
      <c r="S140" s="81">
        <f>IF($A140="","",IFERROR($R140*'Settings'!$B$10,0))</f>
        <v/>
      </c>
      <c r="T140" s="48">
        <f>IF($A140="","",IF(COUNTIF(tblTrips[Trip ID],$A140)&gt;1,"Duplicate Trip ID",IF(OR($B140="",$C140="",$D140="",$E140="",$F140="",$G140="",$H140="",$J140="",$K140="",$N140="",$P140=""),"Missing Required Data",IF(OR($J140&lt;0,$K140&lt;0,$L140=0),"Check Miles",IF(OR(AND($K140=0,$N140&lt;&gt;"No Empty Miles"),AND($K140&gt;0,$N140="No Empty Miles")),"Reason / Miles Mismatch",IF($M140&gt;='Settings'!$B$9,"High Empty %","OK"))))))</f>
        <v/>
      </c>
      <c r="U140" s="48" t="n"/>
    </row>
    <row r="141">
      <c r="A141" s="41" t="n"/>
      <c r="B141" s="79" t="n"/>
      <c r="C141" s="41" t="n"/>
      <c r="D141" s="41" t="n"/>
      <c r="E141" s="41" t="n"/>
      <c r="F141" s="43" t="n"/>
      <c r="G141" s="41" t="n"/>
      <c r="H141" s="43" t="n"/>
      <c r="I141" s="41">
        <f>IF($A141="","",IF(OR($E141="",$F141="",$G141="",$H141=""),"",$E141&amp;", "&amp;$F141&amp;" to "&amp;$G141&amp;", "&amp;$H141))</f>
        <v/>
      </c>
      <c r="J141" s="44" t="n"/>
      <c r="K141" s="44" t="n"/>
      <c r="L141" s="44">
        <f>IF($A141="","",IFERROR($J141+$K141,0))</f>
        <v/>
      </c>
      <c r="M141" s="80">
        <f>IF($A141="","",IFERROR($K141/$L141,0))</f>
        <v/>
      </c>
      <c r="N141" s="41" t="n"/>
      <c r="O141" s="43">
        <f>IF(OR($A141="",$N141=""),"",IFERROR(VLOOKUP($N141,'Settings'!$F$5:$H$13,2,FALSE),"Review"))</f>
        <v/>
      </c>
      <c r="P141" s="43" t="n"/>
      <c r="Q141" s="81">
        <f>IF($A141="","",IFERROR($K141*'Settings'!$B$10,0))</f>
        <v/>
      </c>
      <c r="R141" s="82">
        <f>IF($A141="","",IF($O141="Yes",IFERROR($K141*'Settings'!$B$8,0),0))</f>
        <v/>
      </c>
      <c r="S141" s="81">
        <f>IF($A141="","",IFERROR($R141*'Settings'!$B$10,0))</f>
        <v/>
      </c>
      <c r="T141" s="48">
        <f>IF($A141="","",IF(COUNTIF(tblTrips[Trip ID],$A141)&gt;1,"Duplicate Trip ID",IF(OR($B141="",$C141="",$D141="",$E141="",$F141="",$G141="",$H141="",$J141="",$K141="",$N141="",$P141=""),"Missing Required Data",IF(OR($J141&lt;0,$K141&lt;0,$L141=0),"Check Miles",IF(OR(AND($K141=0,$N141&lt;&gt;"No Empty Miles"),AND($K141&gt;0,$N141="No Empty Miles")),"Reason / Miles Mismatch",IF($M141&gt;='Settings'!$B$9,"High Empty %","OK"))))))</f>
        <v/>
      </c>
      <c r="U141" s="48" t="n"/>
    </row>
    <row r="142">
      <c r="A142" s="41" t="n"/>
      <c r="B142" s="79" t="n"/>
      <c r="C142" s="41" t="n"/>
      <c r="D142" s="41" t="n"/>
      <c r="E142" s="41" t="n"/>
      <c r="F142" s="43" t="n"/>
      <c r="G142" s="41" t="n"/>
      <c r="H142" s="43" t="n"/>
      <c r="I142" s="41">
        <f>IF($A142="","",IF(OR($E142="",$F142="",$G142="",$H142=""),"",$E142&amp;", "&amp;$F142&amp;" to "&amp;$G142&amp;", "&amp;$H142))</f>
        <v/>
      </c>
      <c r="J142" s="44" t="n"/>
      <c r="K142" s="44" t="n"/>
      <c r="L142" s="44">
        <f>IF($A142="","",IFERROR($J142+$K142,0))</f>
        <v/>
      </c>
      <c r="M142" s="80">
        <f>IF($A142="","",IFERROR($K142/$L142,0))</f>
        <v/>
      </c>
      <c r="N142" s="41" t="n"/>
      <c r="O142" s="43">
        <f>IF(OR($A142="",$N142=""),"",IFERROR(VLOOKUP($N142,'Settings'!$F$5:$H$13,2,FALSE),"Review"))</f>
        <v/>
      </c>
      <c r="P142" s="43" t="n"/>
      <c r="Q142" s="81">
        <f>IF($A142="","",IFERROR($K142*'Settings'!$B$10,0))</f>
        <v/>
      </c>
      <c r="R142" s="82">
        <f>IF($A142="","",IF($O142="Yes",IFERROR($K142*'Settings'!$B$8,0),0))</f>
        <v/>
      </c>
      <c r="S142" s="81">
        <f>IF($A142="","",IFERROR($R142*'Settings'!$B$10,0))</f>
        <v/>
      </c>
      <c r="T142" s="48">
        <f>IF($A142="","",IF(COUNTIF(tblTrips[Trip ID],$A142)&gt;1,"Duplicate Trip ID",IF(OR($B142="",$C142="",$D142="",$E142="",$F142="",$G142="",$H142="",$J142="",$K142="",$N142="",$P142=""),"Missing Required Data",IF(OR($J142&lt;0,$K142&lt;0,$L142=0),"Check Miles",IF(OR(AND($K142=0,$N142&lt;&gt;"No Empty Miles"),AND($K142&gt;0,$N142="No Empty Miles")),"Reason / Miles Mismatch",IF($M142&gt;='Settings'!$B$9,"High Empty %","OK"))))))</f>
        <v/>
      </c>
      <c r="U142" s="48" t="n"/>
    </row>
    <row r="143">
      <c r="A143" s="41" t="n"/>
      <c r="B143" s="79" t="n"/>
      <c r="C143" s="41" t="n"/>
      <c r="D143" s="41" t="n"/>
      <c r="E143" s="41" t="n"/>
      <c r="F143" s="43" t="n"/>
      <c r="G143" s="41" t="n"/>
      <c r="H143" s="43" t="n"/>
      <c r="I143" s="41">
        <f>IF($A143="","",IF(OR($E143="",$F143="",$G143="",$H143=""),"",$E143&amp;", "&amp;$F143&amp;" to "&amp;$G143&amp;", "&amp;$H143))</f>
        <v/>
      </c>
      <c r="J143" s="44" t="n"/>
      <c r="K143" s="44" t="n"/>
      <c r="L143" s="44">
        <f>IF($A143="","",IFERROR($J143+$K143,0))</f>
        <v/>
      </c>
      <c r="M143" s="80">
        <f>IF($A143="","",IFERROR($K143/$L143,0))</f>
        <v/>
      </c>
      <c r="N143" s="41" t="n"/>
      <c r="O143" s="43">
        <f>IF(OR($A143="",$N143=""),"",IFERROR(VLOOKUP($N143,'Settings'!$F$5:$H$13,2,FALSE),"Review"))</f>
        <v/>
      </c>
      <c r="P143" s="43" t="n"/>
      <c r="Q143" s="81">
        <f>IF($A143="","",IFERROR($K143*'Settings'!$B$10,0))</f>
        <v/>
      </c>
      <c r="R143" s="82">
        <f>IF($A143="","",IF($O143="Yes",IFERROR($K143*'Settings'!$B$8,0),0))</f>
        <v/>
      </c>
      <c r="S143" s="81">
        <f>IF($A143="","",IFERROR($R143*'Settings'!$B$10,0))</f>
        <v/>
      </c>
      <c r="T143" s="48">
        <f>IF($A143="","",IF(COUNTIF(tblTrips[Trip ID],$A143)&gt;1,"Duplicate Trip ID",IF(OR($B143="",$C143="",$D143="",$E143="",$F143="",$G143="",$H143="",$J143="",$K143="",$N143="",$P143=""),"Missing Required Data",IF(OR($J143&lt;0,$K143&lt;0,$L143=0),"Check Miles",IF(OR(AND($K143=0,$N143&lt;&gt;"No Empty Miles"),AND($K143&gt;0,$N143="No Empty Miles")),"Reason / Miles Mismatch",IF($M143&gt;='Settings'!$B$9,"High Empty %","OK"))))))</f>
        <v/>
      </c>
      <c r="U143" s="48" t="n"/>
    </row>
    <row r="144">
      <c r="A144" s="41" t="n"/>
      <c r="B144" s="79" t="n"/>
      <c r="C144" s="41" t="n"/>
      <c r="D144" s="41" t="n"/>
      <c r="E144" s="41" t="n"/>
      <c r="F144" s="43" t="n"/>
      <c r="G144" s="41" t="n"/>
      <c r="H144" s="43" t="n"/>
      <c r="I144" s="41">
        <f>IF($A144="","",IF(OR($E144="",$F144="",$G144="",$H144=""),"",$E144&amp;", "&amp;$F144&amp;" to "&amp;$G144&amp;", "&amp;$H144))</f>
        <v/>
      </c>
      <c r="J144" s="44" t="n"/>
      <c r="K144" s="44" t="n"/>
      <c r="L144" s="44">
        <f>IF($A144="","",IFERROR($J144+$K144,0))</f>
        <v/>
      </c>
      <c r="M144" s="80">
        <f>IF($A144="","",IFERROR($K144/$L144,0))</f>
        <v/>
      </c>
      <c r="N144" s="41" t="n"/>
      <c r="O144" s="43">
        <f>IF(OR($A144="",$N144=""),"",IFERROR(VLOOKUP($N144,'Settings'!$F$5:$H$13,2,FALSE),"Review"))</f>
        <v/>
      </c>
      <c r="P144" s="43" t="n"/>
      <c r="Q144" s="81">
        <f>IF($A144="","",IFERROR($K144*'Settings'!$B$10,0))</f>
        <v/>
      </c>
      <c r="R144" s="82">
        <f>IF($A144="","",IF($O144="Yes",IFERROR($K144*'Settings'!$B$8,0),0))</f>
        <v/>
      </c>
      <c r="S144" s="81">
        <f>IF($A144="","",IFERROR($R144*'Settings'!$B$10,0))</f>
        <v/>
      </c>
      <c r="T144" s="48">
        <f>IF($A144="","",IF(COUNTIF(tblTrips[Trip ID],$A144)&gt;1,"Duplicate Trip ID",IF(OR($B144="",$C144="",$D144="",$E144="",$F144="",$G144="",$H144="",$J144="",$K144="",$N144="",$P144=""),"Missing Required Data",IF(OR($J144&lt;0,$K144&lt;0,$L144=0),"Check Miles",IF(OR(AND($K144=0,$N144&lt;&gt;"No Empty Miles"),AND($K144&gt;0,$N144="No Empty Miles")),"Reason / Miles Mismatch",IF($M144&gt;='Settings'!$B$9,"High Empty %","OK"))))))</f>
        <v/>
      </c>
      <c r="U144" s="48" t="n"/>
    </row>
    <row r="145">
      <c r="A145" s="41" t="n"/>
      <c r="B145" s="79" t="n"/>
      <c r="C145" s="41" t="n"/>
      <c r="D145" s="41" t="n"/>
      <c r="E145" s="41" t="n"/>
      <c r="F145" s="43" t="n"/>
      <c r="G145" s="41" t="n"/>
      <c r="H145" s="43" t="n"/>
      <c r="I145" s="41">
        <f>IF($A145="","",IF(OR($E145="",$F145="",$G145="",$H145=""),"",$E145&amp;", "&amp;$F145&amp;" to "&amp;$G145&amp;", "&amp;$H145))</f>
        <v/>
      </c>
      <c r="J145" s="44" t="n"/>
      <c r="K145" s="44" t="n"/>
      <c r="L145" s="44">
        <f>IF($A145="","",IFERROR($J145+$K145,0))</f>
        <v/>
      </c>
      <c r="M145" s="80">
        <f>IF($A145="","",IFERROR($K145/$L145,0))</f>
        <v/>
      </c>
      <c r="N145" s="41" t="n"/>
      <c r="O145" s="43">
        <f>IF(OR($A145="",$N145=""),"",IFERROR(VLOOKUP($N145,'Settings'!$F$5:$H$13,2,FALSE),"Review"))</f>
        <v/>
      </c>
      <c r="P145" s="43" t="n"/>
      <c r="Q145" s="81">
        <f>IF($A145="","",IFERROR($K145*'Settings'!$B$10,0))</f>
        <v/>
      </c>
      <c r="R145" s="82">
        <f>IF($A145="","",IF($O145="Yes",IFERROR($K145*'Settings'!$B$8,0),0))</f>
        <v/>
      </c>
      <c r="S145" s="81">
        <f>IF($A145="","",IFERROR($R145*'Settings'!$B$10,0))</f>
        <v/>
      </c>
      <c r="T145" s="48">
        <f>IF($A145="","",IF(COUNTIF(tblTrips[Trip ID],$A145)&gt;1,"Duplicate Trip ID",IF(OR($B145="",$C145="",$D145="",$E145="",$F145="",$G145="",$H145="",$J145="",$K145="",$N145="",$P145=""),"Missing Required Data",IF(OR($J145&lt;0,$K145&lt;0,$L145=0),"Check Miles",IF(OR(AND($K145=0,$N145&lt;&gt;"No Empty Miles"),AND($K145&gt;0,$N145="No Empty Miles")),"Reason / Miles Mismatch",IF($M145&gt;='Settings'!$B$9,"High Empty %","OK"))))))</f>
        <v/>
      </c>
      <c r="U145" s="48" t="n"/>
    </row>
    <row r="146">
      <c r="A146" s="41" t="n"/>
      <c r="B146" s="79" t="n"/>
      <c r="C146" s="41" t="n"/>
      <c r="D146" s="41" t="n"/>
      <c r="E146" s="41" t="n"/>
      <c r="F146" s="43" t="n"/>
      <c r="G146" s="41" t="n"/>
      <c r="H146" s="43" t="n"/>
      <c r="I146" s="41">
        <f>IF($A146="","",IF(OR($E146="",$F146="",$G146="",$H146=""),"",$E146&amp;", "&amp;$F146&amp;" to "&amp;$G146&amp;", "&amp;$H146))</f>
        <v/>
      </c>
      <c r="J146" s="44" t="n"/>
      <c r="K146" s="44" t="n"/>
      <c r="L146" s="44">
        <f>IF($A146="","",IFERROR($J146+$K146,0))</f>
        <v/>
      </c>
      <c r="M146" s="80">
        <f>IF($A146="","",IFERROR($K146/$L146,0))</f>
        <v/>
      </c>
      <c r="N146" s="41" t="n"/>
      <c r="O146" s="43">
        <f>IF(OR($A146="",$N146=""),"",IFERROR(VLOOKUP($N146,'Settings'!$F$5:$H$13,2,FALSE),"Review"))</f>
        <v/>
      </c>
      <c r="P146" s="43" t="n"/>
      <c r="Q146" s="81">
        <f>IF($A146="","",IFERROR($K146*'Settings'!$B$10,0))</f>
        <v/>
      </c>
      <c r="R146" s="82">
        <f>IF($A146="","",IF($O146="Yes",IFERROR($K146*'Settings'!$B$8,0),0))</f>
        <v/>
      </c>
      <c r="S146" s="81">
        <f>IF($A146="","",IFERROR($R146*'Settings'!$B$10,0))</f>
        <v/>
      </c>
      <c r="T146" s="48">
        <f>IF($A146="","",IF(COUNTIF(tblTrips[Trip ID],$A146)&gt;1,"Duplicate Trip ID",IF(OR($B146="",$C146="",$D146="",$E146="",$F146="",$G146="",$H146="",$J146="",$K146="",$N146="",$P146=""),"Missing Required Data",IF(OR($J146&lt;0,$K146&lt;0,$L146=0),"Check Miles",IF(OR(AND($K146=0,$N146&lt;&gt;"No Empty Miles"),AND($K146&gt;0,$N146="No Empty Miles")),"Reason / Miles Mismatch",IF($M146&gt;='Settings'!$B$9,"High Empty %","OK"))))))</f>
        <v/>
      </c>
      <c r="U146" s="48" t="n"/>
    </row>
    <row r="147">
      <c r="A147" s="41" t="n"/>
      <c r="B147" s="79" t="n"/>
      <c r="C147" s="41" t="n"/>
      <c r="D147" s="41" t="n"/>
      <c r="E147" s="41" t="n"/>
      <c r="F147" s="43" t="n"/>
      <c r="G147" s="41" t="n"/>
      <c r="H147" s="43" t="n"/>
      <c r="I147" s="41">
        <f>IF($A147="","",IF(OR($E147="",$F147="",$G147="",$H147=""),"",$E147&amp;", "&amp;$F147&amp;" to "&amp;$G147&amp;", "&amp;$H147))</f>
        <v/>
      </c>
      <c r="J147" s="44" t="n"/>
      <c r="K147" s="44" t="n"/>
      <c r="L147" s="44">
        <f>IF($A147="","",IFERROR($J147+$K147,0))</f>
        <v/>
      </c>
      <c r="M147" s="80">
        <f>IF($A147="","",IFERROR($K147/$L147,0))</f>
        <v/>
      </c>
      <c r="N147" s="41" t="n"/>
      <c r="O147" s="43">
        <f>IF(OR($A147="",$N147=""),"",IFERROR(VLOOKUP($N147,'Settings'!$F$5:$H$13,2,FALSE),"Review"))</f>
        <v/>
      </c>
      <c r="P147" s="43" t="n"/>
      <c r="Q147" s="81">
        <f>IF($A147="","",IFERROR($K147*'Settings'!$B$10,0))</f>
        <v/>
      </c>
      <c r="R147" s="82">
        <f>IF($A147="","",IF($O147="Yes",IFERROR($K147*'Settings'!$B$8,0),0))</f>
        <v/>
      </c>
      <c r="S147" s="81">
        <f>IF($A147="","",IFERROR($R147*'Settings'!$B$10,0))</f>
        <v/>
      </c>
      <c r="T147" s="48">
        <f>IF($A147="","",IF(COUNTIF(tblTrips[Trip ID],$A147)&gt;1,"Duplicate Trip ID",IF(OR($B147="",$C147="",$D147="",$E147="",$F147="",$G147="",$H147="",$J147="",$K147="",$N147="",$P147=""),"Missing Required Data",IF(OR($J147&lt;0,$K147&lt;0,$L147=0),"Check Miles",IF(OR(AND($K147=0,$N147&lt;&gt;"No Empty Miles"),AND($K147&gt;0,$N147="No Empty Miles")),"Reason / Miles Mismatch",IF($M147&gt;='Settings'!$B$9,"High Empty %","OK"))))))</f>
        <v/>
      </c>
      <c r="U147" s="48" t="n"/>
    </row>
    <row r="148">
      <c r="A148" s="41" t="n"/>
      <c r="B148" s="79" t="n"/>
      <c r="C148" s="41" t="n"/>
      <c r="D148" s="41" t="n"/>
      <c r="E148" s="41" t="n"/>
      <c r="F148" s="43" t="n"/>
      <c r="G148" s="41" t="n"/>
      <c r="H148" s="43" t="n"/>
      <c r="I148" s="41">
        <f>IF($A148="","",IF(OR($E148="",$F148="",$G148="",$H148=""),"",$E148&amp;", "&amp;$F148&amp;" to "&amp;$G148&amp;", "&amp;$H148))</f>
        <v/>
      </c>
      <c r="J148" s="44" t="n"/>
      <c r="K148" s="44" t="n"/>
      <c r="L148" s="44">
        <f>IF($A148="","",IFERROR($J148+$K148,0))</f>
        <v/>
      </c>
      <c r="M148" s="80">
        <f>IF($A148="","",IFERROR($K148/$L148,0))</f>
        <v/>
      </c>
      <c r="N148" s="41" t="n"/>
      <c r="O148" s="43">
        <f>IF(OR($A148="",$N148=""),"",IFERROR(VLOOKUP($N148,'Settings'!$F$5:$H$13,2,FALSE),"Review"))</f>
        <v/>
      </c>
      <c r="P148" s="43" t="n"/>
      <c r="Q148" s="81">
        <f>IF($A148="","",IFERROR($K148*'Settings'!$B$10,0))</f>
        <v/>
      </c>
      <c r="R148" s="82">
        <f>IF($A148="","",IF($O148="Yes",IFERROR($K148*'Settings'!$B$8,0),0))</f>
        <v/>
      </c>
      <c r="S148" s="81">
        <f>IF($A148="","",IFERROR($R148*'Settings'!$B$10,0))</f>
        <v/>
      </c>
      <c r="T148" s="48">
        <f>IF($A148="","",IF(COUNTIF(tblTrips[Trip ID],$A148)&gt;1,"Duplicate Trip ID",IF(OR($B148="",$C148="",$D148="",$E148="",$F148="",$G148="",$H148="",$J148="",$K148="",$N148="",$P148=""),"Missing Required Data",IF(OR($J148&lt;0,$K148&lt;0,$L148=0),"Check Miles",IF(OR(AND($K148=0,$N148&lt;&gt;"No Empty Miles"),AND($K148&gt;0,$N148="No Empty Miles")),"Reason / Miles Mismatch",IF($M148&gt;='Settings'!$B$9,"High Empty %","OK"))))))</f>
        <v/>
      </c>
      <c r="U148" s="48" t="n"/>
    </row>
    <row r="149">
      <c r="A149" s="41" t="n"/>
      <c r="B149" s="79" t="n"/>
      <c r="C149" s="41" t="n"/>
      <c r="D149" s="41" t="n"/>
      <c r="E149" s="41" t="n"/>
      <c r="F149" s="43" t="n"/>
      <c r="G149" s="41" t="n"/>
      <c r="H149" s="43" t="n"/>
      <c r="I149" s="41">
        <f>IF($A149="","",IF(OR($E149="",$F149="",$G149="",$H149=""),"",$E149&amp;", "&amp;$F149&amp;" to "&amp;$G149&amp;", "&amp;$H149))</f>
        <v/>
      </c>
      <c r="J149" s="44" t="n"/>
      <c r="K149" s="44" t="n"/>
      <c r="L149" s="44">
        <f>IF($A149="","",IFERROR($J149+$K149,0))</f>
        <v/>
      </c>
      <c r="M149" s="80">
        <f>IF($A149="","",IFERROR($K149/$L149,0))</f>
        <v/>
      </c>
      <c r="N149" s="41" t="n"/>
      <c r="O149" s="43">
        <f>IF(OR($A149="",$N149=""),"",IFERROR(VLOOKUP($N149,'Settings'!$F$5:$H$13,2,FALSE),"Review"))</f>
        <v/>
      </c>
      <c r="P149" s="43" t="n"/>
      <c r="Q149" s="81">
        <f>IF($A149="","",IFERROR($K149*'Settings'!$B$10,0))</f>
        <v/>
      </c>
      <c r="R149" s="82">
        <f>IF($A149="","",IF($O149="Yes",IFERROR($K149*'Settings'!$B$8,0),0))</f>
        <v/>
      </c>
      <c r="S149" s="81">
        <f>IF($A149="","",IFERROR($R149*'Settings'!$B$10,0))</f>
        <v/>
      </c>
      <c r="T149" s="48">
        <f>IF($A149="","",IF(COUNTIF(tblTrips[Trip ID],$A149)&gt;1,"Duplicate Trip ID",IF(OR($B149="",$C149="",$D149="",$E149="",$F149="",$G149="",$H149="",$J149="",$K149="",$N149="",$P149=""),"Missing Required Data",IF(OR($J149&lt;0,$K149&lt;0,$L149=0),"Check Miles",IF(OR(AND($K149=0,$N149&lt;&gt;"No Empty Miles"),AND($K149&gt;0,$N149="No Empty Miles")),"Reason / Miles Mismatch",IF($M149&gt;='Settings'!$B$9,"High Empty %","OK"))))))</f>
        <v/>
      </c>
      <c r="U149" s="48" t="n"/>
    </row>
    <row r="150">
      <c r="A150" s="41" t="n"/>
      <c r="B150" s="79" t="n"/>
      <c r="C150" s="41" t="n"/>
      <c r="D150" s="41" t="n"/>
      <c r="E150" s="41" t="n"/>
      <c r="F150" s="43" t="n"/>
      <c r="G150" s="41" t="n"/>
      <c r="H150" s="43" t="n"/>
      <c r="I150" s="41">
        <f>IF($A150="","",IF(OR($E150="",$F150="",$G150="",$H150=""),"",$E150&amp;", "&amp;$F150&amp;" to "&amp;$G150&amp;", "&amp;$H150))</f>
        <v/>
      </c>
      <c r="J150" s="44" t="n"/>
      <c r="K150" s="44" t="n"/>
      <c r="L150" s="44">
        <f>IF($A150="","",IFERROR($J150+$K150,0))</f>
        <v/>
      </c>
      <c r="M150" s="80">
        <f>IF($A150="","",IFERROR($K150/$L150,0))</f>
        <v/>
      </c>
      <c r="N150" s="41" t="n"/>
      <c r="O150" s="43">
        <f>IF(OR($A150="",$N150=""),"",IFERROR(VLOOKUP($N150,'Settings'!$F$5:$H$13,2,FALSE),"Review"))</f>
        <v/>
      </c>
      <c r="P150" s="43" t="n"/>
      <c r="Q150" s="81">
        <f>IF($A150="","",IFERROR($K150*'Settings'!$B$10,0))</f>
        <v/>
      </c>
      <c r="R150" s="82">
        <f>IF($A150="","",IF($O150="Yes",IFERROR($K150*'Settings'!$B$8,0),0))</f>
        <v/>
      </c>
      <c r="S150" s="81">
        <f>IF($A150="","",IFERROR($R150*'Settings'!$B$10,0))</f>
        <v/>
      </c>
      <c r="T150" s="48">
        <f>IF($A150="","",IF(COUNTIF(tblTrips[Trip ID],$A150)&gt;1,"Duplicate Trip ID",IF(OR($B150="",$C150="",$D150="",$E150="",$F150="",$G150="",$H150="",$J150="",$K150="",$N150="",$P150=""),"Missing Required Data",IF(OR($J150&lt;0,$K150&lt;0,$L150=0),"Check Miles",IF(OR(AND($K150=0,$N150&lt;&gt;"No Empty Miles"),AND($K150&gt;0,$N150="No Empty Miles")),"Reason / Miles Mismatch",IF($M150&gt;='Settings'!$B$9,"High Empty %","OK"))))))</f>
        <v/>
      </c>
      <c r="U150" s="48" t="n"/>
    </row>
    <row r="151">
      <c r="A151" s="41" t="n"/>
      <c r="B151" s="79" t="n"/>
      <c r="C151" s="41" t="n"/>
      <c r="D151" s="41" t="n"/>
      <c r="E151" s="41" t="n"/>
      <c r="F151" s="43" t="n"/>
      <c r="G151" s="41" t="n"/>
      <c r="H151" s="43" t="n"/>
      <c r="I151" s="41">
        <f>IF($A151="","",IF(OR($E151="",$F151="",$G151="",$H151=""),"",$E151&amp;", "&amp;$F151&amp;" to "&amp;$G151&amp;", "&amp;$H151))</f>
        <v/>
      </c>
      <c r="J151" s="44" t="n"/>
      <c r="K151" s="44" t="n"/>
      <c r="L151" s="44">
        <f>IF($A151="","",IFERROR($J151+$K151,0))</f>
        <v/>
      </c>
      <c r="M151" s="80">
        <f>IF($A151="","",IFERROR($K151/$L151,0))</f>
        <v/>
      </c>
      <c r="N151" s="41" t="n"/>
      <c r="O151" s="43">
        <f>IF(OR($A151="",$N151=""),"",IFERROR(VLOOKUP($N151,'Settings'!$F$5:$H$13,2,FALSE),"Review"))</f>
        <v/>
      </c>
      <c r="P151" s="43" t="n"/>
      <c r="Q151" s="81">
        <f>IF($A151="","",IFERROR($K151*'Settings'!$B$10,0))</f>
        <v/>
      </c>
      <c r="R151" s="82">
        <f>IF($A151="","",IF($O151="Yes",IFERROR($K151*'Settings'!$B$8,0),0))</f>
        <v/>
      </c>
      <c r="S151" s="81">
        <f>IF($A151="","",IFERROR($R151*'Settings'!$B$10,0))</f>
        <v/>
      </c>
      <c r="T151" s="48">
        <f>IF($A151="","",IF(COUNTIF(tblTrips[Trip ID],$A151)&gt;1,"Duplicate Trip ID",IF(OR($B151="",$C151="",$D151="",$E151="",$F151="",$G151="",$H151="",$J151="",$K151="",$N151="",$P151=""),"Missing Required Data",IF(OR($J151&lt;0,$K151&lt;0,$L151=0),"Check Miles",IF(OR(AND($K151=0,$N151&lt;&gt;"No Empty Miles"),AND($K151&gt;0,$N151="No Empty Miles")),"Reason / Miles Mismatch",IF($M151&gt;='Settings'!$B$9,"High Empty %","OK"))))))</f>
        <v/>
      </c>
      <c r="U151" s="48" t="n"/>
    </row>
    <row r="152">
      <c r="A152" s="41" t="n"/>
      <c r="B152" s="79" t="n"/>
      <c r="C152" s="41" t="n"/>
      <c r="D152" s="41" t="n"/>
      <c r="E152" s="41" t="n"/>
      <c r="F152" s="43" t="n"/>
      <c r="G152" s="41" t="n"/>
      <c r="H152" s="43" t="n"/>
      <c r="I152" s="41">
        <f>IF($A152="","",IF(OR($E152="",$F152="",$G152="",$H152=""),"",$E152&amp;", "&amp;$F152&amp;" to "&amp;$G152&amp;", "&amp;$H152))</f>
        <v/>
      </c>
      <c r="J152" s="44" t="n"/>
      <c r="K152" s="44" t="n"/>
      <c r="L152" s="44">
        <f>IF($A152="","",IFERROR($J152+$K152,0))</f>
        <v/>
      </c>
      <c r="M152" s="80">
        <f>IF($A152="","",IFERROR($K152/$L152,0))</f>
        <v/>
      </c>
      <c r="N152" s="41" t="n"/>
      <c r="O152" s="43">
        <f>IF(OR($A152="",$N152=""),"",IFERROR(VLOOKUP($N152,'Settings'!$F$5:$H$13,2,FALSE),"Review"))</f>
        <v/>
      </c>
      <c r="P152" s="43" t="n"/>
      <c r="Q152" s="81">
        <f>IF($A152="","",IFERROR($K152*'Settings'!$B$10,0))</f>
        <v/>
      </c>
      <c r="R152" s="82">
        <f>IF($A152="","",IF($O152="Yes",IFERROR($K152*'Settings'!$B$8,0),0))</f>
        <v/>
      </c>
      <c r="S152" s="81">
        <f>IF($A152="","",IFERROR($R152*'Settings'!$B$10,0))</f>
        <v/>
      </c>
      <c r="T152" s="48">
        <f>IF($A152="","",IF(COUNTIF(tblTrips[Trip ID],$A152)&gt;1,"Duplicate Trip ID",IF(OR($B152="",$C152="",$D152="",$E152="",$F152="",$G152="",$H152="",$J152="",$K152="",$N152="",$P152=""),"Missing Required Data",IF(OR($J152&lt;0,$K152&lt;0,$L152=0),"Check Miles",IF(OR(AND($K152=0,$N152&lt;&gt;"No Empty Miles"),AND($K152&gt;0,$N152="No Empty Miles")),"Reason / Miles Mismatch",IF($M152&gt;='Settings'!$B$9,"High Empty %","OK"))))))</f>
        <v/>
      </c>
      <c r="U152" s="48" t="n"/>
    </row>
    <row r="153">
      <c r="A153" s="41" t="n"/>
      <c r="B153" s="79" t="n"/>
      <c r="C153" s="41" t="n"/>
      <c r="D153" s="41" t="n"/>
      <c r="E153" s="41" t="n"/>
      <c r="F153" s="43" t="n"/>
      <c r="G153" s="41" t="n"/>
      <c r="H153" s="43" t="n"/>
      <c r="I153" s="41">
        <f>IF($A153="","",IF(OR($E153="",$F153="",$G153="",$H153=""),"",$E153&amp;", "&amp;$F153&amp;" to "&amp;$G153&amp;", "&amp;$H153))</f>
        <v/>
      </c>
      <c r="J153" s="44" t="n"/>
      <c r="K153" s="44" t="n"/>
      <c r="L153" s="44">
        <f>IF($A153="","",IFERROR($J153+$K153,0))</f>
        <v/>
      </c>
      <c r="M153" s="80">
        <f>IF($A153="","",IFERROR($K153/$L153,0))</f>
        <v/>
      </c>
      <c r="N153" s="41" t="n"/>
      <c r="O153" s="43">
        <f>IF(OR($A153="",$N153=""),"",IFERROR(VLOOKUP($N153,'Settings'!$F$5:$H$13,2,FALSE),"Review"))</f>
        <v/>
      </c>
      <c r="P153" s="43" t="n"/>
      <c r="Q153" s="81">
        <f>IF($A153="","",IFERROR($K153*'Settings'!$B$10,0))</f>
        <v/>
      </c>
      <c r="R153" s="82">
        <f>IF($A153="","",IF($O153="Yes",IFERROR($K153*'Settings'!$B$8,0),0))</f>
        <v/>
      </c>
      <c r="S153" s="81">
        <f>IF($A153="","",IFERROR($R153*'Settings'!$B$10,0))</f>
        <v/>
      </c>
      <c r="T153" s="48">
        <f>IF($A153="","",IF(COUNTIF(tblTrips[Trip ID],$A153)&gt;1,"Duplicate Trip ID",IF(OR($B153="",$C153="",$D153="",$E153="",$F153="",$G153="",$H153="",$J153="",$K153="",$N153="",$P153=""),"Missing Required Data",IF(OR($J153&lt;0,$K153&lt;0,$L153=0),"Check Miles",IF(OR(AND($K153=0,$N153&lt;&gt;"No Empty Miles"),AND($K153&gt;0,$N153="No Empty Miles")),"Reason / Miles Mismatch",IF($M153&gt;='Settings'!$B$9,"High Empty %","OK"))))))</f>
        <v/>
      </c>
      <c r="U153" s="48" t="n"/>
    </row>
    <row r="154">
      <c r="A154" s="41" t="n"/>
      <c r="B154" s="79" t="n"/>
      <c r="C154" s="41" t="n"/>
      <c r="D154" s="41" t="n"/>
      <c r="E154" s="41" t="n"/>
      <c r="F154" s="43" t="n"/>
      <c r="G154" s="41" t="n"/>
      <c r="H154" s="43" t="n"/>
      <c r="I154" s="41">
        <f>IF($A154="","",IF(OR($E154="",$F154="",$G154="",$H154=""),"",$E154&amp;", "&amp;$F154&amp;" to "&amp;$G154&amp;", "&amp;$H154))</f>
        <v/>
      </c>
      <c r="J154" s="44" t="n"/>
      <c r="K154" s="44" t="n"/>
      <c r="L154" s="44">
        <f>IF($A154="","",IFERROR($J154+$K154,0))</f>
        <v/>
      </c>
      <c r="M154" s="80">
        <f>IF($A154="","",IFERROR($K154/$L154,0))</f>
        <v/>
      </c>
      <c r="N154" s="41" t="n"/>
      <c r="O154" s="43">
        <f>IF(OR($A154="",$N154=""),"",IFERROR(VLOOKUP($N154,'Settings'!$F$5:$H$13,2,FALSE),"Review"))</f>
        <v/>
      </c>
      <c r="P154" s="43" t="n"/>
      <c r="Q154" s="81">
        <f>IF($A154="","",IFERROR($K154*'Settings'!$B$10,0))</f>
        <v/>
      </c>
      <c r="R154" s="82">
        <f>IF($A154="","",IF($O154="Yes",IFERROR($K154*'Settings'!$B$8,0),0))</f>
        <v/>
      </c>
      <c r="S154" s="81">
        <f>IF($A154="","",IFERROR($R154*'Settings'!$B$10,0))</f>
        <v/>
      </c>
      <c r="T154" s="48">
        <f>IF($A154="","",IF(COUNTIF(tblTrips[Trip ID],$A154)&gt;1,"Duplicate Trip ID",IF(OR($B154="",$C154="",$D154="",$E154="",$F154="",$G154="",$H154="",$J154="",$K154="",$N154="",$P154=""),"Missing Required Data",IF(OR($J154&lt;0,$K154&lt;0,$L154=0),"Check Miles",IF(OR(AND($K154=0,$N154&lt;&gt;"No Empty Miles"),AND($K154&gt;0,$N154="No Empty Miles")),"Reason / Miles Mismatch",IF($M154&gt;='Settings'!$B$9,"High Empty %","OK"))))))</f>
        <v/>
      </c>
      <c r="U154" s="48" t="n"/>
    </row>
    <row r="155">
      <c r="A155" s="41" t="n"/>
      <c r="B155" s="79" t="n"/>
      <c r="C155" s="41" t="n"/>
      <c r="D155" s="41" t="n"/>
      <c r="E155" s="41" t="n"/>
      <c r="F155" s="43" t="n"/>
      <c r="G155" s="41" t="n"/>
      <c r="H155" s="43" t="n"/>
      <c r="I155" s="41">
        <f>IF($A155="","",IF(OR($E155="",$F155="",$G155="",$H155=""),"",$E155&amp;", "&amp;$F155&amp;" to "&amp;$G155&amp;", "&amp;$H155))</f>
        <v/>
      </c>
      <c r="J155" s="44" t="n"/>
      <c r="K155" s="44" t="n"/>
      <c r="L155" s="44">
        <f>IF($A155="","",IFERROR($J155+$K155,0))</f>
        <v/>
      </c>
      <c r="M155" s="80">
        <f>IF($A155="","",IFERROR($K155/$L155,0))</f>
        <v/>
      </c>
      <c r="N155" s="41" t="n"/>
      <c r="O155" s="43">
        <f>IF(OR($A155="",$N155=""),"",IFERROR(VLOOKUP($N155,'Settings'!$F$5:$H$13,2,FALSE),"Review"))</f>
        <v/>
      </c>
      <c r="P155" s="43" t="n"/>
      <c r="Q155" s="81">
        <f>IF($A155="","",IFERROR($K155*'Settings'!$B$10,0))</f>
        <v/>
      </c>
      <c r="R155" s="82">
        <f>IF($A155="","",IF($O155="Yes",IFERROR($K155*'Settings'!$B$8,0),0))</f>
        <v/>
      </c>
      <c r="S155" s="81">
        <f>IF($A155="","",IFERROR($R155*'Settings'!$B$10,0))</f>
        <v/>
      </c>
      <c r="T155" s="48">
        <f>IF($A155="","",IF(COUNTIF(tblTrips[Trip ID],$A155)&gt;1,"Duplicate Trip ID",IF(OR($B155="",$C155="",$D155="",$E155="",$F155="",$G155="",$H155="",$J155="",$K155="",$N155="",$P155=""),"Missing Required Data",IF(OR($J155&lt;0,$K155&lt;0,$L155=0),"Check Miles",IF(OR(AND($K155=0,$N155&lt;&gt;"No Empty Miles"),AND($K155&gt;0,$N155="No Empty Miles")),"Reason / Miles Mismatch",IF($M155&gt;='Settings'!$B$9,"High Empty %","OK"))))))</f>
        <v/>
      </c>
      <c r="U155" s="48" t="n"/>
    </row>
    <row r="156">
      <c r="A156" s="41" t="n"/>
      <c r="B156" s="79" t="n"/>
      <c r="C156" s="41" t="n"/>
      <c r="D156" s="41" t="n"/>
      <c r="E156" s="41" t="n"/>
      <c r="F156" s="43" t="n"/>
      <c r="G156" s="41" t="n"/>
      <c r="H156" s="43" t="n"/>
      <c r="I156" s="41">
        <f>IF($A156="","",IF(OR($E156="",$F156="",$G156="",$H156=""),"",$E156&amp;", "&amp;$F156&amp;" to "&amp;$G156&amp;", "&amp;$H156))</f>
        <v/>
      </c>
      <c r="J156" s="44" t="n"/>
      <c r="K156" s="44" t="n"/>
      <c r="L156" s="44">
        <f>IF($A156="","",IFERROR($J156+$K156,0))</f>
        <v/>
      </c>
      <c r="M156" s="80">
        <f>IF($A156="","",IFERROR($K156/$L156,0))</f>
        <v/>
      </c>
      <c r="N156" s="41" t="n"/>
      <c r="O156" s="43">
        <f>IF(OR($A156="",$N156=""),"",IFERROR(VLOOKUP($N156,'Settings'!$F$5:$H$13,2,FALSE),"Review"))</f>
        <v/>
      </c>
      <c r="P156" s="43" t="n"/>
      <c r="Q156" s="81">
        <f>IF($A156="","",IFERROR($K156*'Settings'!$B$10,0))</f>
        <v/>
      </c>
      <c r="R156" s="82">
        <f>IF($A156="","",IF($O156="Yes",IFERROR($K156*'Settings'!$B$8,0),0))</f>
        <v/>
      </c>
      <c r="S156" s="81">
        <f>IF($A156="","",IFERROR($R156*'Settings'!$B$10,0))</f>
        <v/>
      </c>
      <c r="T156" s="48">
        <f>IF($A156="","",IF(COUNTIF(tblTrips[Trip ID],$A156)&gt;1,"Duplicate Trip ID",IF(OR($B156="",$C156="",$D156="",$E156="",$F156="",$G156="",$H156="",$J156="",$K156="",$N156="",$P156=""),"Missing Required Data",IF(OR($J156&lt;0,$K156&lt;0,$L156=0),"Check Miles",IF(OR(AND($K156=0,$N156&lt;&gt;"No Empty Miles"),AND($K156&gt;0,$N156="No Empty Miles")),"Reason / Miles Mismatch",IF($M156&gt;='Settings'!$B$9,"High Empty %","OK"))))))</f>
        <v/>
      </c>
      <c r="U156" s="48" t="n"/>
    </row>
    <row r="157">
      <c r="A157" s="41" t="n"/>
      <c r="B157" s="79" t="n"/>
      <c r="C157" s="41" t="n"/>
      <c r="D157" s="41" t="n"/>
      <c r="E157" s="41" t="n"/>
      <c r="F157" s="43" t="n"/>
      <c r="G157" s="41" t="n"/>
      <c r="H157" s="43" t="n"/>
      <c r="I157" s="41">
        <f>IF($A157="","",IF(OR($E157="",$F157="",$G157="",$H157=""),"",$E157&amp;", "&amp;$F157&amp;" to "&amp;$G157&amp;", "&amp;$H157))</f>
        <v/>
      </c>
      <c r="J157" s="44" t="n"/>
      <c r="K157" s="44" t="n"/>
      <c r="L157" s="44">
        <f>IF($A157="","",IFERROR($J157+$K157,0))</f>
        <v/>
      </c>
      <c r="M157" s="80">
        <f>IF($A157="","",IFERROR($K157/$L157,0))</f>
        <v/>
      </c>
      <c r="N157" s="41" t="n"/>
      <c r="O157" s="43">
        <f>IF(OR($A157="",$N157=""),"",IFERROR(VLOOKUP($N157,'Settings'!$F$5:$H$13,2,FALSE),"Review"))</f>
        <v/>
      </c>
      <c r="P157" s="43" t="n"/>
      <c r="Q157" s="81">
        <f>IF($A157="","",IFERROR($K157*'Settings'!$B$10,0))</f>
        <v/>
      </c>
      <c r="R157" s="82">
        <f>IF($A157="","",IF($O157="Yes",IFERROR($K157*'Settings'!$B$8,0),0))</f>
        <v/>
      </c>
      <c r="S157" s="81">
        <f>IF($A157="","",IFERROR($R157*'Settings'!$B$10,0))</f>
        <v/>
      </c>
      <c r="T157" s="48">
        <f>IF($A157="","",IF(COUNTIF(tblTrips[Trip ID],$A157)&gt;1,"Duplicate Trip ID",IF(OR($B157="",$C157="",$D157="",$E157="",$F157="",$G157="",$H157="",$J157="",$K157="",$N157="",$P157=""),"Missing Required Data",IF(OR($J157&lt;0,$K157&lt;0,$L157=0),"Check Miles",IF(OR(AND($K157=0,$N157&lt;&gt;"No Empty Miles"),AND($K157&gt;0,$N157="No Empty Miles")),"Reason / Miles Mismatch",IF($M157&gt;='Settings'!$B$9,"High Empty %","OK"))))))</f>
        <v/>
      </c>
      <c r="U157" s="48" t="n"/>
    </row>
    <row r="158">
      <c r="A158" s="41" t="n"/>
      <c r="B158" s="79" t="n"/>
      <c r="C158" s="41" t="n"/>
      <c r="D158" s="41" t="n"/>
      <c r="E158" s="41" t="n"/>
      <c r="F158" s="43" t="n"/>
      <c r="G158" s="41" t="n"/>
      <c r="H158" s="43" t="n"/>
      <c r="I158" s="41">
        <f>IF($A158="","",IF(OR($E158="",$F158="",$G158="",$H158=""),"",$E158&amp;", "&amp;$F158&amp;" to "&amp;$G158&amp;", "&amp;$H158))</f>
        <v/>
      </c>
      <c r="J158" s="44" t="n"/>
      <c r="K158" s="44" t="n"/>
      <c r="L158" s="44">
        <f>IF($A158="","",IFERROR($J158+$K158,0))</f>
        <v/>
      </c>
      <c r="M158" s="80">
        <f>IF($A158="","",IFERROR($K158/$L158,0))</f>
        <v/>
      </c>
      <c r="N158" s="41" t="n"/>
      <c r="O158" s="43">
        <f>IF(OR($A158="",$N158=""),"",IFERROR(VLOOKUP($N158,'Settings'!$F$5:$H$13,2,FALSE),"Review"))</f>
        <v/>
      </c>
      <c r="P158" s="43" t="n"/>
      <c r="Q158" s="81">
        <f>IF($A158="","",IFERROR($K158*'Settings'!$B$10,0))</f>
        <v/>
      </c>
      <c r="R158" s="82">
        <f>IF($A158="","",IF($O158="Yes",IFERROR($K158*'Settings'!$B$8,0),0))</f>
        <v/>
      </c>
      <c r="S158" s="81">
        <f>IF($A158="","",IFERROR($R158*'Settings'!$B$10,0))</f>
        <v/>
      </c>
      <c r="T158" s="48">
        <f>IF($A158="","",IF(COUNTIF(tblTrips[Trip ID],$A158)&gt;1,"Duplicate Trip ID",IF(OR($B158="",$C158="",$D158="",$E158="",$F158="",$G158="",$H158="",$J158="",$K158="",$N158="",$P158=""),"Missing Required Data",IF(OR($J158&lt;0,$K158&lt;0,$L158=0),"Check Miles",IF(OR(AND($K158=0,$N158&lt;&gt;"No Empty Miles"),AND($K158&gt;0,$N158="No Empty Miles")),"Reason / Miles Mismatch",IF($M158&gt;='Settings'!$B$9,"High Empty %","OK"))))))</f>
        <v/>
      </c>
      <c r="U158" s="48" t="n"/>
    </row>
    <row r="159">
      <c r="A159" s="41" t="n"/>
      <c r="B159" s="79" t="n"/>
      <c r="C159" s="41" t="n"/>
      <c r="D159" s="41" t="n"/>
      <c r="E159" s="41" t="n"/>
      <c r="F159" s="43" t="n"/>
      <c r="G159" s="41" t="n"/>
      <c r="H159" s="43" t="n"/>
      <c r="I159" s="41">
        <f>IF($A159="","",IF(OR($E159="",$F159="",$G159="",$H159=""),"",$E159&amp;", "&amp;$F159&amp;" to "&amp;$G159&amp;", "&amp;$H159))</f>
        <v/>
      </c>
      <c r="J159" s="44" t="n"/>
      <c r="K159" s="44" t="n"/>
      <c r="L159" s="44">
        <f>IF($A159="","",IFERROR($J159+$K159,0))</f>
        <v/>
      </c>
      <c r="M159" s="80">
        <f>IF($A159="","",IFERROR($K159/$L159,0))</f>
        <v/>
      </c>
      <c r="N159" s="41" t="n"/>
      <c r="O159" s="43">
        <f>IF(OR($A159="",$N159=""),"",IFERROR(VLOOKUP($N159,'Settings'!$F$5:$H$13,2,FALSE),"Review"))</f>
        <v/>
      </c>
      <c r="P159" s="43" t="n"/>
      <c r="Q159" s="81">
        <f>IF($A159="","",IFERROR($K159*'Settings'!$B$10,0))</f>
        <v/>
      </c>
      <c r="R159" s="82">
        <f>IF($A159="","",IF($O159="Yes",IFERROR($K159*'Settings'!$B$8,0),0))</f>
        <v/>
      </c>
      <c r="S159" s="81">
        <f>IF($A159="","",IFERROR($R159*'Settings'!$B$10,0))</f>
        <v/>
      </c>
      <c r="T159" s="48">
        <f>IF($A159="","",IF(COUNTIF(tblTrips[Trip ID],$A159)&gt;1,"Duplicate Trip ID",IF(OR($B159="",$C159="",$D159="",$E159="",$F159="",$G159="",$H159="",$J159="",$K159="",$N159="",$P159=""),"Missing Required Data",IF(OR($J159&lt;0,$K159&lt;0,$L159=0),"Check Miles",IF(OR(AND($K159=0,$N159&lt;&gt;"No Empty Miles"),AND($K159&gt;0,$N159="No Empty Miles")),"Reason / Miles Mismatch",IF($M159&gt;='Settings'!$B$9,"High Empty %","OK"))))))</f>
        <v/>
      </c>
      <c r="U159" s="48" t="n"/>
    </row>
    <row r="160">
      <c r="A160" s="41" t="n"/>
      <c r="B160" s="79" t="n"/>
      <c r="C160" s="41" t="n"/>
      <c r="D160" s="41" t="n"/>
      <c r="E160" s="41" t="n"/>
      <c r="F160" s="43" t="n"/>
      <c r="G160" s="41" t="n"/>
      <c r="H160" s="43" t="n"/>
      <c r="I160" s="41">
        <f>IF($A160="","",IF(OR($E160="",$F160="",$G160="",$H160=""),"",$E160&amp;", "&amp;$F160&amp;" to "&amp;$G160&amp;", "&amp;$H160))</f>
        <v/>
      </c>
      <c r="J160" s="44" t="n"/>
      <c r="K160" s="44" t="n"/>
      <c r="L160" s="44">
        <f>IF($A160="","",IFERROR($J160+$K160,0))</f>
        <v/>
      </c>
      <c r="M160" s="80">
        <f>IF($A160="","",IFERROR($K160/$L160,0))</f>
        <v/>
      </c>
      <c r="N160" s="41" t="n"/>
      <c r="O160" s="43">
        <f>IF(OR($A160="",$N160=""),"",IFERROR(VLOOKUP($N160,'Settings'!$F$5:$H$13,2,FALSE),"Review"))</f>
        <v/>
      </c>
      <c r="P160" s="43" t="n"/>
      <c r="Q160" s="81">
        <f>IF($A160="","",IFERROR($K160*'Settings'!$B$10,0))</f>
        <v/>
      </c>
      <c r="R160" s="82">
        <f>IF($A160="","",IF($O160="Yes",IFERROR($K160*'Settings'!$B$8,0),0))</f>
        <v/>
      </c>
      <c r="S160" s="81">
        <f>IF($A160="","",IFERROR($R160*'Settings'!$B$10,0))</f>
        <v/>
      </c>
      <c r="T160" s="48">
        <f>IF($A160="","",IF(COUNTIF(tblTrips[Trip ID],$A160)&gt;1,"Duplicate Trip ID",IF(OR($B160="",$C160="",$D160="",$E160="",$F160="",$G160="",$H160="",$J160="",$K160="",$N160="",$P160=""),"Missing Required Data",IF(OR($J160&lt;0,$K160&lt;0,$L160=0),"Check Miles",IF(OR(AND($K160=0,$N160&lt;&gt;"No Empty Miles"),AND($K160&gt;0,$N160="No Empty Miles")),"Reason / Miles Mismatch",IF($M160&gt;='Settings'!$B$9,"High Empty %","OK"))))))</f>
        <v/>
      </c>
      <c r="U160" s="48" t="n"/>
    </row>
    <row r="161">
      <c r="A161" s="41" t="n"/>
      <c r="B161" s="79" t="n"/>
      <c r="C161" s="41" t="n"/>
      <c r="D161" s="41" t="n"/>
      <c r="E161" s="41" t="n"/>
      <c r="F161" s="43" t="n"/>
      <c r="G161" s="41" t="n"/>
      <c r="H161" s="43" t="n"/>
      <c r="I161" s="41">
        <f>IF($A161="","",IF(OR($E161="",$F161="",$G161="",$H161=""),"",$E161&amp;", "&amp;$F161&amp;" to "&amp;$G161&amp;", "&amp;$H161))</f>
        <v/>
      </c>
      <c r="J161" s="44" t="n"/>
      <c r="K161" s="44" t="n"/>
      <c r="L161" s="44">
        <f>IF($A161="","",IFERROR($J161+$K161,0))</f>
        <v/>
      </c>
      <c r="M161" s="80">
        <f>IF($A161="","",IFERROR($K161/$L161,0))</f>
        <v/>
      </c>
      <c r="N161" s="41" t="n"/>
      <c r="O161" s="43">
        <f>IF(OR($A161="",$N161=""),"",IFERROR(VLOOKUP($N161,'Settings'!$F$5:$H$13,2,FALSE),"Review"))</f>
        <v/>
      </c>
      <c r="P161" s="43" t="n"/>
      <c r="Q161" s="81">
        <f>IF($A161="","",IFERROR($K161*'Settings'!$B$10,0))</f>
        <v/>
      </c>
      <c r="R161" s="82">
        <f>IF($A161="","",IF($O161="Yes",IFERROR($K161*'Settings'!$B$8,0),0))</f>
        <v/>
      </c>
      <c r="S161" s="81">
        <f>IF($A161="","",IFERROR($R161*'Settings'!$B$10,0))</f>
        <v/>
      </c>
      <c r="T161" s="48">
        <f>IF($A161="","",IF(COUNTIF(tblTrips[Trip ID],$A161)&gt;1,"Duplicate Trip ID",IF(OR($B161="",$C161="",$D161="",$E161="",$F161="",$G161="",$H161="",$J161="",$K161="",$N161="",$P161=""),"Missing Required Data",IF(OR($J161&lt;0,$K161&lt;0,$L161=0),"Check Miles",IF(OR(AND($K161=0,$N161&lt;&gt;"No Empty Miles"),AND($K161&gt;0,$N161="No Empty Miles")),"Reason / Miles Mismatch",IF($M161&gt;='Settings'!$B$9,"High Empty %","OK"))))))</f>
        <v/>
      </c>
      <c r="U161" s="48" t="n"/>
    </row>
    <row r="162">
      <c r="A162" s="41" t="n"/>
      <c r="B162" s="79" t="n"/>
      <c r="C162" s="41" t="n"/>
      <c r="D162" s="41" t="n"/>
      <c r="E162" s="41" t="n"/>
      <c r="F162" s="43" t="n"/>
      <c r="G162" s="41" t="n"/>
      <c r="H162" s="43" t="n"/>
      <c r="I162" s="41">
        <f>IF($A162="","",IF(OR($E162="",$F162="",$G162="",$H162=""),"",$E162&amp;", "&amp;$F162&amp;" to "&amp;$G162&amp;", "&amp;$H162))</f>
        <v/>
      </c>
      <c r="J162" s="44" t="n"/>
      <c r="K162" s="44" t="n"/>
      <c r="L162" s="44">
        <f>IF($A162="","",IFERROR($J162+$K162,0))</f>
        <v/>
      </c>
      <c r="M162" s="80">
        <f>IF($A162="","",IFERROR($K162/$L162,0))</f>
        <v/>
      </c>
      <c r="N162" s="41" t="n"/>
      <c r="O162" s="43">
        <f>IF(OR($A162="",$N162=""),"",IFERROR(VLOOKUP($N162,'Settings'!$F$5:$H$13,2,FALSE),"Review"))</f>
        <v/>
      </c>
      <c r="P162" s="43" t="n"/>
      <c r="Q162" s="81">
        <f>IF($A162="","",IFERROR($K162*'Settings'!$B$10,0))</f>
        <v/>
      </c>
      <c r="R162" s="82">
        <f>IF($A162="","",IF($O162="Yes",IFERROR($K162*'Settings'!$B$8,0),0))</f>
        <v/>
      </c>
      <c r="S162" s="81">
        <f>IF($A162="","",IFERROR($R162*'Settings'!$B$10,0))</f>
        <v/>
      </c>
      <c r="T162" s="48">
        <f>IF($A162="","",IF(COUNTIF(tblTrips[Trip ID],$A162)&gt;1,"Duplicate Trip ID",IF(OR($B162="",$C162="",$D162="",$E162="",$F162="",$G162="",$H162="",$J162="",$K162="",$N162="",$P162=""),"Missing Required Data",IF(OR($J162&lt;0,$K162&lt;0,$L162=0),"Check Miles",IF(OR(AND($K162=0,$N162&lt;&gt;"No Empty Miles"),AND($K162&gt;0,$N162="No Empty Miles")),"Reason / Miles Mismatch",IF($M162&gt;='Settings'!$B$9,"High Empty %","OK"))))))</f>
        <v/>
      </c>
      <c r="U162" s="48" t="n"/>
    </row>
    <row r="163">
      <c r="A163" s="41" t="n"/>
      <c r="B163" s="79" t="n"/>
      <c r="C163" s="41" t="n"/>
      <c r="D163" s="41" t="n"/>
      <c r="E163" s="41" t="n"/>
      <c r="F163" s="43" t="n"/>
      <c r="G163" s="41" t="n"/>
      <c r="H163" s="43" t="n"/>
      <c r="I163" s="41">
        <f>IF($A163="","",IF(OR($E163="",$F163="",$G163="",$H163=""),"",$E163&amp;", "&amp;$F163&amp;" to "&amp;$G163&amp;", "&amp;$H163))</f>
        <v/>
      </c>
      <c r="J163" s="44" t="n"/>
      <c r="K163" s="44" t="n"/>
      <c r="L163" s="44">
        <f>IF($A163="","",IFERROR($J163+$K163,0))</f>
        <v/>
      </c>
      <c r="M163" s="80">
        <f>IF($A163="","",IFERROR($K163/$L163,0))</f>
        <v/>
      </c>
      <c r="N163" s="41" t="n"/>
      <c r="O163" s="43">
        <f>IF(OR($A163="",$N163=""),"",IFERROR(VLOOKUP($N163,'Settings'!$F$5:$H$13,2,FALSE),"Review"))</f>
        <v/>
      </c>
      <c r="P163" s="43" t="n"/>
      <c r="Q163" s="81">
        <f>IF($A163="","",IFERROR($K163*'Settings'!$B$10,0))</f>
        <v/>
      </c>
      <c r="R163" s="82">
        <f>IF($A163="","",IF($O163="Yes",IFERROR($K163*'Settings'!$B$8,0),0))</f>
        <v/>
      </c>
      <c r="S163" s="81">
        <f>IF($A163="","",IFERROR($R163*'Settings'!$B$10,0))</f>
        <v/>
      </c>
      <c r="T163" s="48">
        <f>IF($A163="","",IF(COUNTIF(tblTrips[Trip ID],$A163)&gt;1,"Duplicate Trip ID",IF(OR($B163="",$C163="",$D163="",$E163="",$F163="",$G163="",$H163="",$J163="",$K163="",$N163="",$P163=""),"Missing Required Data",IF(OR($J163&lt;0,$K163&lt;0,$L163=0),"Check Miles",IF(OR(AND($K163=0,$N163&lt;&gt;"No Empty Miles"),AND($K163&gt;0,$N163="No Empty Miles")),"Reason / Miles Mismatch",IF($M163&gt;='Settings'!$B$9,"High Empty %","OK"))))))</f>
        <v/>
      </c>
      <c r="U163" s="48" t="n"/>
    </row>
    <row r="164">
      <c r="A164" s="41" t="n"/>
      <c r="B164" s="79" t="n"/>
      <c r="C164" s="41" t="n"/>
      <c r="D164" s="41" t="n"/>
      <c r="E164" s="41" t="n"/>
      <c r="F164" s="43" t="n"/>
      <c r="G164" s="41" t="n"/>
      <c r="H164" s="43" t="n"/>
      <c r="I164" s="41">
        <f>IF($A164="","",IF(OR($E164="",$F164="",$G164="",$H164=""),"",$E164&amp;", "&amp;$F164&amp;" to "&amp;$G164&amp;", "&amp;$H164))</f>
        <v/>
      </c>
      <c r="J164" s="44" t="n"/>
      <c r="K164" s="44" t="n"/>
      <c r="L164" s="44">
        <f>IF($A164="","",IFERROR($J164+$K164,0))</f>
        <v/>
      </c>
      <c r="M164" s="80">
        <f>IF($A164="","",IFERROR($K164/$L164,0))</f>
        <v/>
      </c>
      <c r="N164" s="41" t="n"/>
      <c r="O164" s="43">
        <f>IF(OR($A164="",$N164=""),"",IFERROR(VLOOKUP($N164,'Settings'!$F$5:$H$13,2,FALSE),"Review"))</f>
        <v/>
      </c>
      <c r="P164" s="43" t="n"/>
      <c r="Q164" s="81">
        <f>IF($A164="","",IFERROR($K164*'Settings'!$B$10,0))</f>
        <v/>
      </c>
      <c r="R164" s="82">
        <f>IF($A164="","",IF($O164="Yes",IFERROR($K164*'Settings'!$B$8,0),0))</f>
        <v/>
      </c>
      <c r="S164" s="81">
        <f>IF($A164="","",IFERROR($R164*'Settings'!$B$10,0))</f>
        <v/>
      </c>
      <c r="T164" s="48">
        <f>IF($A164="","",IF(COUNTIF(tblTrips[Trip ID],$A164)&gt;1,"Duplicate Trip ID",IF(OR($B164="",$C164="",$D164="",$E164="",$F164="",$G164="",$H164="",$J164="",$K164="",$N164="",$P164=""),"Missing Required Data",IF(OR($J164&lt;0,$K164&lt;0,$L164=0),"Check Miles",IF(OR(AND($K164=0,$N164&lt;&gt;"No Empty Miles"),AND($K164&gt;0,$N164="No Empty Miles")),"Reason / Miles Mismatch",IF($M164&gt;='Settings'!$B$9,"High Empty %","OK"))))))</f>
        <v/>
      </c>
      <c r="U164" s="48" t="n"/>
    </row>
    <row r="165">
      <c r="A165" s="41" t="n"/>
      <c r="B165" s="79" t="n"/>
      <c r="C165" s="41" t="n"/>
      <c r="D165" s="41" t="n"/>
      <c r="E165" s="41" t="n"/>
      <c r="F165" s="43" t="n"/>
      <c r="G165" s="41" t="n"/>
      <c r="H165" s="43" t="n"/>
      <c r="I165" s="41">
        <f>IF($A165="","",IF(OR($E165="",$F165="",$G165="",$H165=""),"",$E165&amp;", "&amp;$F165&amp;" to "&amp;$G165&amp;", "&amp;$H165))</f>
        <v/>
      </c>
      <c r="J165" s="44" t="n"/>
      <c r="K165" s="44" t="n"/>
      <c r="L165" s="44">
        <f>IF($A165="","",IFERROR($J165+$K165,0))</f>
        <v/>
      </c>
      <c r="M165" s="80">
        <f>IF($A165="","",IFERROR($K165/$L165,0))</f>
        <v/>
      </c>
      <c r="N165" s="41" t="n"/>
      <c r="O165" s="43">
        <f>IF(OR($A165="",$N165=""),"",IFERROR(VLOOKUP($N165,'Settings'!$F$5:$H$13,2,FALSE),"Review"))</f>
        <v/>
      </c>
      <c r="P165" s="43" t="n"/>
      <c r="Q165" s="81">
        <f>IF($A165="","",IFERROR($K165*'Settings'!$B$10,0))</f>
        <v/>
      </c>
      <c r="R165" s="82">
        <f>IF($A165="","",IF($O165="Yes",IFERROR($K165*'Settings'!$B$8,0),0))</f>
        <v/>
      </c>
      <c r="S165" s="81">
        <f>IF($A165="","",IFERROR($R165*'Settings'!$B$10,0))</f>
        <v/>
      </c>
      <c r="T165" s="48">
        <f>IF($A165="","",IF(COUNTIF(tblTrips[Trip ID],$A165)&gt;1,"Duplicate Trip ID",IF(OR($B165="",$C165="",$D165="",$E165="",$F165="",$G165="",$H165="",$J165="",$K165="",$N165="",$P165=""),"Missing Required Data",IF(OR($J165&lt;0,$K165&lt;0,$L165=0),"Check Miles",IF(OR(AND($K165=0,$N165&lt;&gt;"No Empty Miles"),AND($K165&gt;0,$N165="No Empty Miles")),"Reason / Miles Mismatch",IF($M165&gt;='Settings'!$B$9,"High Empty %","OK"))))))</f>
        <v/>
      </c>
      <c r="U165" s="48" t="n"/>
    </row>
    <row r="166">
      <c r="A166" s="41" t="n"/>
      <c r="B166" s="79" t="n"/>
      <c r="C166" s="41" t="n"/>
      <c r="D166" s="41" t="n"/>
      <c r="E166" s="41" t="n"/>
      <c r="F166" s="43" t="n"/>
      <c r="G166" s="41" t="n"/>
      <c r="H166" s="43" t="n"/>
      <c r="I166" s="41">
        <f>IF($A166="","",IF(OR($E166="",$F166="",$G166="",$H166=""),"",$E166&amp;", "&amp;$F166&amp;" to "&amp;$G166&amp;", "&amp;$H166))</f>
        <v/>
      </c>
      <c r="J166" s="44" t="n"/>
      <c r="K166" s="44" t="n"/>
      <c r="L166" s="44">
        <f>IF($A166="","",IFERROR($J166+$K166,0))</f>
        <v/>
      </c>
      <c r="M166" s="80">
        <f>IF($A166="","",IFERROR($K166/$L166,0))</f>
        <v/>
      </c>
      <c r="N166" s="41" t="n"/>
      <c r="O166" s="43">
        <f>IF(OR($A166="",$N166=""),"",IFERROR(VLOOKUP($N166,'Settings'!$F$5:$H$13,2,FALSE),"Review"))</f>
        <v/>
      </c>
      <c r="P166" s="43" t="n"/>
      <c r="Q166" s="81">
        <f>IF($A166="","",IFERROR($K166*'Settings'!$B$10,0))</f>
        <v/>
      </c>
      <c r="R166" s="82">
        <f>IF($A166="","",IF($O166="Yes",IFERROR($K166*'Settings'!$B$8,0),0))</f>
        <v/>
      </c>
      <c r="S166" s="81">
        <f>IF($A166="","",IFERROR($R166*'Settings'!$B$10,0))</f>
        <v/>
      </c>
      <c r="T166" s="48">
        <f>IF($A166="","",IF(COUNTIF(tblTrips[Trip ID],$A166)&gt;1,"Duplicate Trip ID",IF(OR($B166="",$C166="",$D166="",$E166="",$F166="",$G166="",$H166="",$J166="",$K166="",$N166="",$P166=""),"Missing Required Data",IF(OR($J166&lt;0,$K166&lt;0,$L166=0),"Check Miles",IF(OR(AND($K166=0,$N166&lt;&gt;"No Empty Miles"),AND($K166&gt;0,$N166="No Empty Miles")),"Reason / Miles Mismatch",IF($M166&gt;='Settings'!$B$9,"High Empty %","OK"))))))</f>
        <v/>
      </c>
      <c r="U166" s="48" t="n"/>
    </row>
    <row r="167">
      <c r="A167" s="41" t="n"/>
      <c r="B167" s="79" t="n"/>
      <c r="C167" s="41" t="n"/>
      <c r="D167" s="41" t="n"/>
      <c r="E167" s="41" t="n"/>
      <c r="F167" s="43" t="n"/>
      <c r="G167" s="41" t="n"/>
      <c r="H167" s="43" t="n"/>
      <c r="I167" s="41">
        <f>IF($A167="","",IF(OR($E167="",$F167="",$G167="",$H167=""),"",$E167&amp;", "&amp;$F167&amp;" to "&amp;$G167&amp;", "&amp;$H167))</f>
        <v/>
      </c>
      <c r="J167" s="44" t="n"/>
      <c r="K167" s="44" t="n"/>
      <c r="L167" s="44">
        <f>IF($A167="","",IFERROR($J167+$K167,0))</f>
        <v/>
      </c>
      <c r="M167" s="80">
        <f>IF($A167="","",IFERROR($K167/$L167,0))</f>
        <v/>
      </c>
      <c r="N167" s="41" t="n"/>
      <c r="O167" s="43">
        <f>IF(OR($A167="",$N167=""),"",IFERROR(VLOOKUP($N167,'Settings'!$F$5:$H$13,2,FALSE),"Review"))</f>
        <v/>
      </c>
      <c r="P167" s="43" t="n"/>
      <c r="Q167" s="81">
        <f>IF($A167="","",IFERROR($K167*'Settings'!$B$10,0))</f>
        <v/>
      </c>
      <c r="R167" s="82">
        <f>IF($A167="","",IF($O167="Yes",IFERROR($K167*'Settings'!$B$8,0),0))</f>
        <v/>
      </c>
      <c r="S167" s="81">
        <f>IF($A167="","",IFERROR($R167*'Settings'!$B$10,0))</f>
        <v/>
      </c>
      <c r="T167" s="48">
        <f>IF($A167="","",IF(COUNTIF(tblTrips[Trip ID],$A167)&gt;1,"Duplicate Trip ID",IF(OR($B167="",$C167="",$D167="",$E167="",$F167="",$G167="",$H167="",$J167="",$K167="",$N167="",$P167=""),"Missing Required Data",IF(OR($J167&lt;0,$K167&lt;0,$L167=0),"Check Miles",IF(OR(AND($K167=0,$N167&lt;&gt;"No Empty Miles"),AND($K167&gt;0,$N167="No Empty Miles")),"Reason / Miles Mismatch",IF($M167&gt;='Settings'!$B$9,"High Empty %","OK"))))))</f>
        <v/>
      </c>
      <c r="U167" s="48" t="n"/>
    </row>
    <row r="168">
      <c r="A168" s="41" t="n"/>
      <c r="B168" s="79" t="n"/>
      <c r="C168" s="41" t="n"/>
      <c r="D168" s="41" t="n"/>
      <c r="E168" s="41" t="n"/>
      <c r="F168" s="43" t="n"/>
      <c r="G168" s="41" t="n"/>
      <c r="H168" s="43" t="n"/>
      <c r="I168" s="41">
        <f>IF($A168="","",IF(OR($E168="",$F168="",$G168="",$H168=""),"",$E168&amp;", "&amp;$F168&amp;" to "&amp;$G168&amp;", "&amp;$H168))</f>
        <v/>
      </c>
      <c r="J168" s="44" t="n"/>
      <c r="K168" s="44" t="n"/>
      <c r="L168" s="44">
        <f>IF($A168="","",IFERROR($J168+$K168,0))</f>
        <v/>
      </c>
      <c r="M168" s="80">
        <f>IF($A168="","",IFERROR($K168/$L168,0))</f>
        <v/>
      </c>
      <c r="N168" s="41" t="n"/>
      <c r="O168" s="43">
        <f>IF(OR($A168="",$N168=""),"",IFERROR(VLOOKUP($N168,'Settings'!$F$5:$H$13,2,FALSE),"Review"))</f>
        <v/>
      </c>
      <c r="P168" s="43" t="n"/>
      <c r="Q168" s="81">
        <f>IF($A168="","",IFERROR($K168*'Settings'!$B$10,0))</f>
        <v/>
      </c>
      <c r="R168" s="82">
        <f>IF($A168="","",IF($O168="Yes",IFERROR($K168*'Settings'!$B$8,0),0))</f>
        <v/>
      </c>
      <c r="S168" s="81">
        <f>IF($A168="","",IFERROR($R168*'Settings'!$B$10,0))</f>
        <v/>
      </c>
      <c r="T168" s="48">
        <f>IF($A168="","",IF(COUNTIF(tblTrips[Trip ID],$A168)&gt;1,"Duplicate Trip ID",IF(OR($B168="",$C168="",$D168="",$E168="",$F168="",$G168="",$H168="",$J168="",$K168="",$N168="",$P168=""),"Missing Required Data",IF(OR($J168&lt;0,$K168&lt;0,$L168=0),"Check Miles",IF(OR(AND($K168=0,$N168&lt;&gt;"No Empty Miles"),AND($K168&gt;0,$N168="No Empty Miles")),"Reason / Miles Mismatch",IF($M168&gt;='Settings'!$B$9,"High Empty %","OK"))))))</f>
        <v/>
      </c>
      <c r="U168" s="48" t="n"/>
    </row>
    <row r="169">
      <c r="A169" s="41" t="n"/>
      <c r="B169" s="79" t="n"/>
      <c r="C169" s="41" t="n"/>
      <c r="D169" s="41" t="n"/>
      <c r="E169" s="41" t="n"/>
      <c r="F169" s="43" t="n"/>
      <c r="G169" s="41" t="n"/>
      <c r="H169" s="43" t="n"/>
      <c r="I169" s="41">
        <f>IF($A169="","",IF(OR($E169="",$F169="",$G169="",$H169=""),"",$E169&amp;", "&amp;$F169&amp;" to "&amp;$G169&amp;", "&amp;$H169))</f>
        <v/>
      </c>
      <c r="J169" s="44" t="n"/>
      <c r="K169" s="44" t="n"/>
      <c r="L169" s="44">
        <f>IF($A169="","",IFERROR($J169+$K169,0))</f>
        <v/>
      </c>
      <c r="M169" s="80">
        <f>IF($A169="","",IFERROR($K169/$L169,0))</f>
        <v/>
      </c>
      <c r="N169" s="41" t="n"/>
      <c r="O169" s="43">
        <f>IF(OR($A169="",$N169=""),"",IFERROR(VLOOKUP($N169,'Settings'!$F$5:$H$13,2,FALSE),"Review"))</f>
        <v/>
      </c>
      <c r="P169" s="43" t="n"/>
      <c r="Q169" s="81">
        <f>IF($A169="","",IFERROR($K169*'Settings'!$B$10,0))</f>
        <v/>
      </c>
      <c r="R169" s="82">
        <f>IF($A169="","",IF($O169="Yes",IFERROR($K169*'Settings'!$B$8,0),0))</f>
        <v/>
      </c>
      <c r="S169" s="81">
        <f>IF($A169="","",IFERROR($R169*'Settings'!$B$10,0))</f>
        <v/>
      </c>
      <c r="T169" s="48">
        <f>IF($A169="","",IF(COUNTIF(tblTrips[Trip ID],$A169)&gt;1,"Duplicate Trip ID",IF(OR($B169="",$C169="",$D169="",$E169="",$F169="",$G169="",$H169="",$J169="",$K169="",$N169="",$P169=""),"Missing Required Data",IF(OR($J169&lt;0,$K169&lt;0,$L169=0),"Check Miles",IF(OR(AND($K169=0,$N169&lt;&gt;"No Empty Miles"),AND($K169&gt;0,$N169="No Empty Miles")),"Reason / Miles Mismatch",IF($M169&gt;='Settings'!$B$9,"High Empty %","OK"))))))</f>
        <v/>
      </c>
      <c r="U169" s="48" t="n"/>
    </row>
    <row r="170">
      <c r="A170" s="41" t="n"/>
      <c r="B170" s="79" t="n"/>
      <c r="C170" s="41" t="n"/>
      <c r="D170" s="41" t="n"/>
      <c r="E170" s="41" t="n"/>
      <c r="F170" s="43" t="n"/>
      <c r="G170" s="41" t="n"/>
      <c r="H170" s="43" t="n"/>
      <c r="I170" s="41">
        <f>IF($A170="","",IF(OR($E170="",$F170="",$G170="",$H170=""),"",$E170&amp;", "&amp;$F170&amp;" to "&amp;$G170&amp;", "&amp;$H170))</f>
        <v/>
      </c>
      <c r="J170" s="44" t="n"/>
      <c r="K170" s="44" t="n"/>
      <c r="L170" s="44">
        <f>IF($A170="","",IFERROR($J170+$K170,0))</f>
        <v/>
      </c>
      <c r="M170" s="80">
        <f>IF($A170="","",IFERROR($K170/$L170,0))</f>
        <v/>
      </c>
      <c r="N170" s="41" t="n"/>
      <c r="O170" s="43">
        <f>IF(OR($A170="",$N170=""),"",IFERROR(VLOOKUP($N170,'Settings'!$F$5:$H$13,2,FALSE),"Review"))</f>
        <v/>
      </c>
      <c r="P170" s="43" t="n"/>
      <c r="Q170" s="81">
        <f>IF($A170="","",IFERROR($K170*'Settings'!$B$10,0))</f>
        <v/>
      </c>
      <c r="R170" s="82">
        <f>IF($A170="","",IF($O170="Yes",IFERROR($K170*'Settings'!$B$8,0),0))</f>
        <v/>
      </c>
      <c r="S170" s="81">
        <f>IF($A170="","",IFERROR($R170*'Settings'!$B$10,0))</f>
        <v/>
      </c>
      <c r="T170" s="48">
        <f>IF($A170="","",IF(COUNTIF(tblTrips[Trip ID],$A170)&gt;1,"Duplicate Trip ID",IF(OR($B170="",$C170="",$D170="",$E170="",$F170="",$G170="",$H170="",$J170="",$K170="",$N170="",$P170=""),"Missing Required Data",IF(OR($J170&lt;0,$K170&lt;0,$L170=0),"Check Miles",IF(OR(AND($K170=0,$N170&lt;&gt;"No Empty Miles"),AND($K170&gt;0,$N170="No Empty Miles")),"Reason / Miles Mismatch",IF($M170&gt;='Settings'!$B$9,"High Empty %","OK"))))))</f>
        <v/>
      </c>
      <c r="U170" s="48" t="n"/>
    </row>
    <row r="171">
      <c r="A171" s="41" t="n"/>
      <c r="B171" s="79" t="n"/>
      <c r="C171" s="41" t="n"/>
      <c r="D171" s="41" t="n"/>
      <c r="E171" s="41" t="n"/>
      <c r="F171" s="43" t="n"/>
      <c r="G171" s="41" t="n"/>
      <c r="H171" s="43" t="n"/>
      <c r="I171" s="41">
        <f>IF($A171="","",IF(OR($E171="",$F171="",$G171="",$H171=""),"",$E171&amp;", "&amp;$F171&amp;" to "&amp;$G171&amp;", "&amp;$H171))</f>
        <v/>
      </c>
      <c r="J171" s="44" t="n"/>
      <c r="K171" s="44" t="n"/>
      <c r="L171" s="44">
        <f>IF($A171="","",IFERROR($J171+$K171,0))</f>
        <v/>
      </c>
      <c r="M171" s="80">
        <f>IF($A171="","",IFERROR($K171/$L171,0))</f>
        <v/>
      </c>
      <c r="N171" s="41" t="n"/>
      <c r="O171" s="43">
        <f>IF(OR($A171="",$N171=""),"",IFERROR(VLOOKUP($N171,'Settings'!$F$5:$H$13,2,FALSE),"Review"))</f>
        <v/>
      </c>
      <c r="P171" s="43" t="n"/>
      <c r="Q171" s="81">
        <f>IF($A171="","",IFERROR($K171*'Settings'!$B$10,0))</f>
        <v/>
      </c>
      <c r="R171" s="82">
        <f>IF($A171="","",IF($O171="Yes",IFERROR($K171*'Settings'!$B$8,0),0))</f>
        <v/>
      </c>
      <c r="S171" s="81">
        <f>IF($A171="","",IFERROR($R171*'Settings'!$B$10,0))</f>
        <v/>
      </c>
      <c r="T171" s="48">
        <f>IF($A171="","",IF(COUNTIF(tblTrips[Trip ID],$A171)&gt;1,"Duplicate Trip ID",IF(OR($B171="",$C171="",$D171="",$E171="",$F171="",$G171="",$H171="",$J171="",$K171="",$N171="",$P171=""),"Missing Required Data",IF(OR($J171&lt;0,$K171&lt;0,$L171=0),"Check Miles",IF(OR(AND($K171=0,$N171&lt;&gt;"No Empty Miles"),AND($K171&gt;0,$N171="No Empty Miles")),"Reason / Miles Mismatch",IF($M171&gt;='Settings'!$B$9,"High Empty %","OK"))))))</f>
        <v/>
      </c>
      <c r="U171" s="48" t="n"/>
    </row>
    <row r="172">
      <c r="A172" s="41" t="n"/>
      <c r="B172" s="79" t="n"/>
      <c r="C172" s="41" t="n"/>
      <c r="D172" s="41" t="n"/>
      <c r="E172" s="41" t="n"/>
      <c r="F172" s="43" t="n"/>
      <c r="G172" s="41" t="n"/>
      <c r="H172" s="43" t="n"/>
      <c r="I172" s="41">
        <f>IF($A172="","",IF(OR($E172="",$F172="",$G172="",$H172=""),"",$E172&amp;", "&amp;$F172&amp;" to "&amp;$G172&amp;", "&amp;$H172))</f>
        <v/>
      </c>
      <c r="J172" s="44" t="n"/>
      <c r="K172" s="44" t="n"/>
      <c r="L172" s="44">
        <f>IF($A172="","",IFERROR($J172+$K172,0))</f>
        <v/>
      </c>
      <c r="M172" s="80">
        <f>IF($A172="","",IFERROR($K172/$L172,0))</f>
        <v/>
      </c>
      <c r="N172" s="41" t="n"/>
      <c r="O172" s="43">
        <f>IF(OR($A172="",$N172=""),"",IFERROR(VLOOKUP($N172,'Settings'!$F$5:$H$13,2,FALSE),"Review"))</f>
        <v/>
      </c>
      <c r="P172" s="43" t="n"/>
      <c r="Q172" s="81">
        <f>IF($A172="","",IFERROR($K172*'Settings'!$B$10,0))</f>
        <v/>
      </c>
      <c r="R172" s="82">
        <f>IF($A172="","",IF($O172="Yes",IFERROR($K172*'Settings'!$B$8,0),0))</f>
        <v/>
      </c>
      <c r="S172" s="81">
        <f>IF($A172="","",IFERROR($R172*'Settings'!$B$10,0))</f>
        <v/>
      </c>
      <c r="T172" s="48">
        <f>IF($A172="","",IF(COUNTIF(tblTrips[Trip ID],$A172)&gt;1,"Duplicate Trip ID",IF(OR($B172="",$C172="",$D172="",$E172="",$F172="",$G172="",$H172="",$J172="",$K172="",$N172="",$P172=""),"Missing Required Data",IF(OR($J172&lt;0,$K172&lt;0,$L172=0),"Check Miles",IF(OR(AND($K172=0,$N172&lt;&gt;"No Empty Miles"),AND($K172&gt;0,$N172="No Empty Miles")),"Reason / Miles Mismatch",IF($M172&gt;='Settings'!$B$9,"High Empty %","OK"))))))</f>
        <v/>
      </c>
      <c r="U172" s="48" t="n"/>
    </row>
    <row r="173">
      <c r="A173" s="41" t="n"/>
      <c r="B173" s="79" t="n"/>
      <c r="C173" s="41" t="n"/>
      <c r="D173" s="41" t="n"/>
      <c r="E173" s="41" t="n"/>
      <c r="F173" s="43" t="n"/>
      <c r="G173" s="41" t="n"/>
      <c r="H173" s="43" t="n"/>
      <c r="I173" s="41">
        <f>IF($A173="","",IF(OR($E173="",$F173="",$G173="",$H173=""),"",$E173&amp;", "&amp;$F173&amp;" to "&amp;$G173&amp;", "&amp;$H173))</f>
        <v/>
      </c>
      <c r="J173" s="44" t="n"/>
      <c r="K173" s="44" t="n"/>
      <c r="L173" s="44">
        <f>IF($A173="","",IFERROR($J173+$K173,0))</f>
        <v/>
      </c>
      <c r="M173" s="80">
        <f>IF($A173="","",IFERROR($K173/$L173,0))</f>
        <v/>
      </c>
      <c r="N173" s="41" t="n"/>
      <c r="O173" s="43">
        <f>IF(OR($A173="",$N173=""),"",IFERROR(VLOOKUP($N173,'Settings'!$F$5:$H$13,2,FALSE),"Review"))</f>
        <v/>
      </c>
      <c r="P173" s="43" t="n"/>
      <c r="Q173" s="81">
        <f>IF($A173="","",IFERROR($K173*'Settings'!$B$10,0))</f>
        <v/>
      </c>
      <c r="R173" s="82">
        <f>IF($A173="","",IF($O173="Yes",IFERROR($K173*'Settings'!$B$8,0),0))</f>
        <v/>
      </c>
      <c r="S173" s="81">
        <f>IF($A173="","",IFERROR($R173*'Settings'!$B$10,0))</f>
        <v/>
      </c>
      <c r="T173" s="48">
        <f>IF($A173="","",IF(COUNTIF(tblTrips[Trip ID],$A173)&gt;1,"Duplicate Trip ID",IF(OR($B173="",$C173="",$D173="",$E173="",$F173="",$G173="",$H173="",$J173="",$K173="",$N173="",$P173=""),"Missing Required Data",IF(OR($J173&lt;0,$K173&lt;0,$L173=0),"Check Miles",IF(OR(AND($K173=0,$N173&lt;&gt;"No Empty Miles"),AND($K173&gt;0,$N173="No Empty Miles")),"Reason / Miles Mismatch",IF($M173&gt;='Settings'!$B$9,"High Empty %","OK"))))))</f>
        <v/>
      </c>
      <c r="U173" s="48" t="n"/>
    </row>
    <row r="174">
      <c r="A174" s="41" t="n"/>
      <c r="B174" s="79" t="n"/>
      <c r="C174" s="41" t="n"/>
      <c r="D174" s="41" t="n"/>
      <c r="E174" s="41" t="n"/>
      <c r="F174" s="43" t="n"/>
      <c r="G174" s="41" t="n"/>
      <c r="H174" s="43" t="n"/>
      <c r="I174" s="41">
        <f>IF($A174="","",IF(OR($E174="",$F174="",$G174="",$H174=""),"",$E174&amp;", "&amp;$F174&amp;" to "&amp;$G174&amp;", "&amp;$H174))</f>
        <v/>
      </c>
      <c r="J174" s="44" t="n"/>
      <c r="K174" s="44" t="n"/>
      <c r="L174" s="44">
        <f>IF($A174="","",IFERROR($J174+$K174,0))</f>
        <v/>
      </c>
      <c r="M174" s="80">
        <f>IF($A174="","",IFERROR($K174/$L174,0))</f>
        <v/>
      </c>
      <c r="N174" s="41" t="n"/>
      <c r="O174" s="43">
        <f>IF(OR($A174="",$N174=""),"",IFERROR(VLOOKUP($N174,'Settings'!$F$5:$H$13,2,FALSE),"Review"))</f>
        <v/>
      </c>
      <c r="P174" s="43" t="n"/>
      <c r="Q174" s="81">
        <f>IF($A174="","",IFERROR($K174*'Settings'!$B$10,0))</f>
        <v/>
      </c>
      <c r="R174" s="82">
        <f>IF($A174="","",IF($O174="Yes",IFERROR($K174*'Settings'!$B$8,0),0))</f>
        <v/>
      </c>
      <c r="S174" s="81">
        <f>IF($A174="","",IFERROR($R174*'Settings'!$B$10,0))</f>
        <v/>
      </c>
      <c r="T174" s="48">
        <f>IF($A174="","",IF(COUNTIF(tblTrips[Trip ID],$A174)&gt;1,"Duplicate Trip ID",IF(OR($B174="",$C174="",$D174="",$E174="",$F174="",$G174="",$H174="",$J174="",$K174="",$N174="",$P174=""),"Missing Required Data",IF(OR($J174&lt;0,$K174&lt;0,$L174=0),"Check Miles",IF(OR(AND($K174=0,$N174&lt;&gt;"No Empty Miles"),AND($K174&gt;0,$N174="No Empty Miles")),"Reason / Miles Mismatch",IF($M174&gt;='Settings'!$B$9,"High Empty %","OK"))))))</f>
        <v/>
      </c>
      <c r="U174" s="48" t="n"/>
    </row>
    <row r="175">
      <c r="A175" s="41" t="n"/>
      <c r="B175" s="79" t="n"/>
      <c r="C175" s="41" t="n"/>
      <c r="D175" s="41" t="n"/>
      <c r="E175" s="41" t="n"/>
      <c r="F175" s="43" t="n"/>
      <c r="G175" s="41" t="n"/>
      <c r="H175" s="43" t="n"/>
      <c r="I175" s="41">
        <f>IF($A175="","",IF(OR($E175="",$F175="",$G175="",$H175=""),"",$E175&amp;", "&amp;$F175&amp;" to "&amp;$G175&amp;", "&amp;$H175))</f>
        <v/>
      </c>
      <c r="J175" s="44" t="n"/>
      <c r="K175" s="44" t="n"/>
      <c r="L175" s="44">
        <f>IF($A175="","",IFERROR($J175+$K175,0))</f>
        <v/>
      </c>
      <c r="M175" s="80">
        <f>IF($A175="","",IFERROR($K175/$L175,0))</f>
        <v/>
      </c>
      <c r="N175" s="41" t="n"/>
      <c r="O175" s="43">
        <f>IF(OR($A175="",$N175=""),"",IFERROR(VLOOKUP($N175,'Settings'!$F$5:$H$13,2,FALSE),"Review"))</f>
        <v/>
      </c>
      <c r="P175" s="43" t="n"/>
      <c r="Q175" s="81">
        <f>IF($A175="","",IFERROR($K175*'Settings'!$B$10,0))</f>
        <v/>
      </c>
      <c r="R175" s="82">
        <f>IF($A175="","",IF($O175="Yes",IFERROR($K175*'Settings'!$B$8,0),0))</f>
        <v/>
      </c>
      <c r="S175" s="81">
        <f>IF($A175="","",IFERROR($R175*'Settings'!$B$10,0))</f>
        <v/>
      </c>
      <c r="T175" s="48">
        <f>IF($A175="","",IF(COUNTIF(tblTrips[Trip ID],$A175)&gt;1,"Duplicate Trip ID",IF(OR($B175="",$C175="",$D175="",$E175="",$F175="",$G175="",$H175="",$J175="",$K175="",$N175="",$P175=""),"Missing Required Data",IF(OR($J175&lt;0,$K175&lt;0,$L175=0),"Check Miles",IF(OR(AND($K175=0,$N175&lt;&gt;"No Empty Miles"),AND($K175&gt;0,$N175="No Empty Miles")),"Reason / Miles Mismatch",IF($M175&gt;='Settings'!$B$9,"High Empty %","OK"))))))</f>
        <v/>
      </c>
      <c r="U175" s="48" t="n"/>
    </row>
    <row r="176">
      <c r="A176" s="41" t="n"/>
      <c r="B176" s="79" t="n"/>
      <c r="C176" s="41" t="n"/>
      <c r="D176" s="41" t="n"/>
      <c r="E176" s="41" t="n"/>
      <c r="F176" s="43" t="n"/>
      <c r="G176" s="41" t="n"/>
      <c r="H176" s="43" t="n"/>
      <c r="I176" s="41">
        <f>IF($A176="","",IF(OR($E176="",$F176="",$G176="",$H176=""),"",$E176&amp;", "&amp;$F176&amp;" to "&amp;$G176&amp;", "&amp;$H176))</f>
        <v/>
      </c>
      <c r="J176" s="44" t="n"/>
      <c r="K176" s="44" t="n"/>
      <c r="L176" s="44">
        <f>IF($A176="","",IFERROR($J176+$K176,0))</f>
        <v/>
      </c>
      <c r="M176" s="80">
        <f>IF($A176="","",IFERROR($K176/$L176,0))</f>
        <v/>
      </c>
      <c r="N176" s="41" t="n"/>
      <c r="O176" s="43">
        <f>IF(OR($A176="",$N176=""),"",IFERROR(VLOOKUP($N176,'Settings'!$F$5:$H$13,2,FALSE),"Review"))</f>
        <v/>
      </c>
      <c r="P176" s="43" t="n"/>
      <c r="Q176" s="81">
        <f>IF($A176="","",IFERROR($K176*'Settings'!$B$10,0))</f>
        <v/>
      </c>
      <c r="R176" s="82">
        <f>IF($A176="","",IF($O176="Yes",IFERROR($K176*'Settings'!$B$8,0),0))</f>
        <v/>
      </c>
      <c r="S176" s="81">
        <f>IF($A176="","",IFERROR($R176*'Settings'!$B$10,0))</f>
        <v/>
      </c>
      <c r="T176" s="48">
        <f>IF($A176="","",IF(COUNTIF(tblTrips[Trip ID],$A176)&gt;1,"Duplicate Trip ID",IF(OR($B176="",$C176="",$D176="",$E176="",$F176="",$G176="",$H176="",$J176="",$K176="",$N176="",$P176=""),"Missing Required Data",IF(OR($J176&lt;0,$K176&lt;0,$L176=0),"Check Miles",IF(OR(AND($K176=0,$N176&lt;&gt;"No Empty Miles"),AND($K176&gt;0,$N176="No Empty Miles")),"Reason / Miles Mismatch",IF($M176&gt;='Settings'!$B$9,"High Empty %","OK"))))))</f>
        <v/>
      </c>
      <c r="U176" s="48" t="n"/>
    </row>
    <row r="177">
      <c r="A177" s="41" t="n"/>
      <c r="B177" s="79" t="n"/>
      <c r="C177" s="41" t="n"/>
      <c r="D177" s="41" t="n"/>
      <c r="E177" s="41" t="n"/>
      <c r="F177" s="43" t="n"/>
      <c r="G177" s="41" t="n"/>
      <c r="H177" s="43" t="n"/>
      <c r="I177" s="41">
        <f>IF($A177="","",IF(OR($E177="",$F177="",$G177="",$H177=""),"",$E177&amp;", "&amp;$F177&amp;" to "&amp;$G177&amp;", "&amp;$H177))</f>
        <v/>
      </c>
      <c r="J177" s="44" t="n"/>
      <c r="K177" s="44" t="n"/>
      <c r="L177" s="44">
        <f>IF($A177="","",IFERROR($J177+$K177,0))</f>
        <v/>
      </c>
      <c r="M177" s="80">
        <f>IF($A177="","",IFERROR($K177/$L177,0))</f>
        <v/>
      </c>
      <c r="N177" s="41" t="n"/>
      <c r="O177" s="43">
        <f>IF(OR($A177="",$N177=""),"",IFERROR(VLOOKUP($N177,'Settings'!$F$5:$H$13,2,FALSE),"Review"))</f>
        <v/>
      </c>
      <c r="P177" s="43" t="n"/>
      <c r="Q177" s="81">
        <f>IF($A177="","",IFERROR($K177*'Settings'!$B$10,0))</f>
        <v/>
      </c>
      <c r="R177" s="82">
        <f>IF($A177="","",IF($O177="Yes",IFERROR($K177*'Settings'!$B$8,0),0))</f>
        <v/>
      </c>
      <c r="S177" s="81">
        <f>IF($A177="","",IFERROR($R177*'Settings'!$B$10,0))</f>
        <v/>
      </c>
      <c r="T177" s="48">
        <f>IF($A177="","",IF(COUNTIF(tblTrips[Trip ID],$A177)&gt;1,"Duplicate Trip ID",IF(OR($B177="",$C177="",$D177="",$E177="",$F177="",$G177="",$H177="",$J177="",$K177="",$N177="",$P177=""),"Missing Required Data",IF(OR($J177&lt;0,$K177&lt;0,$L177=0),"Check Miles",IF(OR(AND($K177=0,$N177&lt;&gt;"No Empty Miles"),AND($K177&gt;0,$N177="No Empty Miles")),"Reason / Miles Mismatch",IF($M177&gt;='Settings'!$B$9,"High Empty %","OK"))))))</f>
        <v/>
      </c>
      <c r="U177" s="48" t="n"/>
    </row>
    <row r="178">
      <c r="A178" s="41" t="n"/>
      <c r="B178" s="79" t="n"/>
      <c r="C178" s="41" t="n"/>
      <c r="D178" s="41" t="n"/>
      <c r="E178" s="41" t="n"/>
      <c r="F178" s="43" t="n"/>
      <c r="G178" s="41" t="n"/>
      <c r="H178" s="43" t="n"/>
      <c r="I178" s="41">
        <f>IF($A178="","",IF(OR($E178="",$F178="",$G178="",$H178=""),"",$E178&amp;", "&amp;$F178&amp;" to "&amp;$G178&amp;", "&amp;$H178))</f>
        <v/>
      </c>
      <c r="J178" s="44" t="n"/>
      <c r="K178" s="44" t="n"/>
      <c r="L178" s="44">
        <f>IF($A178="","",IFERROR($J178+$K178,0))</f>
        <v/>
      </c>
      <c r="M178" s="80">
        <f>IF($A178="","",IFERROR($K178/$L178,0))</f>
        <v/>
      </c>
      <c r="N178" s="41" t="n"/>
      <c r="O178" s="43">
        <f>IF(OR($A178="",$N178=""),"",IFERROR(VLOOKUP($N178,'Settings'!$F$5:$H$13,2,FALSE),"Review"))</f>
        <v/>
      </c>
      <c r="P178" s="43" t="n"/>
      <c r="Q178" s="81">
        <f>IF($A178="","",IFERROR($K178*'Settings'!$B$10,0))</f>
        <v/>
      </c>
      <c r="R178" s="82">
        <f>IF($A178="","",IF($O178="Yes",IFERROR($K178*'Settings'!$B$8,0),0))</f>
        <v/>
      </c>
      <c r="S178" s="81">
        <f>IF($A178="","",IFERROR($R178*'Settings'!$B$10,0))</f>
        <v/>
      </c>
      <c r="T178" s="48">
        <f>IF($A178="","",IF(COUNTIF(tblTrips[Trip ID],$A178)&gt;1,"Duplicate Trip ID",IF(OR($B178="",$C178="",$D178="",$E178="",$F178="",$G178="",$H178="",$J178="",$K178="",$N178="",$P178=""),"Missing Required Data",IF(OR($J178&lt;0,$K178&lt;0,$L178=0),"Check Miles",IF(OR(AND($K178=0,$N178&lt;&gt;"No Empty Miles"),AND($K178&gt;0,$N178="No Empty Miles")),"Reason / Miles Mismatch",IF($M178&gt;='Settings'!$B$9,"High Empty %","OK"))))))</f>
        <v/>
      </c>
      <c r="U178" s="48" t="n"/>
    </row>
    <row r="179">
      <c r="A179" s="41" t="n"/>
      <c r="B179" s="79" t="n"/>
      <c r="C179" s="41" t="n"/>
      <c r="D179" s="41" t="n"/>
      <c r="E179" s="41" t="n"/>
      <c r="F179" s="43" t="n"/>
      <c r="G179" s="41" t="n"/>
      <c r="H179" s="43" t="n"/>
      <c r="I179" s="41">
        <f>IF($A179="","",IF(OR($E179="",$F179="",$G179="",$H179=""),"",$E179&amp;", "&amp;$F179&amp;" to "&amp;$G179&amp;", "&amp;$H179))</f>
        <v/>
      </c>
      <c r="J179" s="44" t="n"/>
      <c r="K179" s="44" t="n"/>
      <c r="L179" s="44">
        <f>IF($A179="","",IFERROR($J179+$K179,0))</f>
        <v/>
      </c>
      <c r="M179" s="80">
        <f>IF($A179="","",IFERROR($K179/$L179,0))</f>
        <v/>
      </c>
      <c r="N179" s="41" t="n"/>
      <c r="O179" s="43">
        <f>IF(OR($A179="",$N179=""),"",IFERROR(VLOOKUP($N179,'Settings'!$F$5:$H$13,2,FALSE),"Review"))</f>
        <v/>
      </c>
      <c r="P179" s="43" t="n"/>
      <c r="Q179" s="81">
        <f>IF($A179="","",IFERROR($K179*'Settings'!$B$10,0))</f>
        <v/>
      </c>
      <c r="R179" s="82">
        <f>IF($A179="","",IF($O179="Yes",IFERROR($K179*'Settings'!$B$8,0),0))</f>
        <v/>
      </c>
      <c r="S179" s="81">
        <f>IF($A179="","",IFERROR($R179*'Settings'!$B$10,0))</f>
        <v/>
      </c>
      <c r="T179" s="48">
        <f>IF($A179="","",IF(COUNTIF(tblTrips[Trip ID],$A179)&gt;1,"Duplicate Trip ID",IF(OR($B179="",$C179="",$D179="",$E179="",$F179="",$G179="",$H179="",$J179="",$K179="",$N179="",$P179=""),"Missing Required Data",IF(OR($J179&lt;0,$K179&lt;0,$L179=0),"Check Miles",IF(OR(AND($K179=0,$N179&lt;&gt;"No Empty Miles"),AND($K179&gt;0,$N179="No Empty Miles")),"Reason / Miles Mismatch",IF($M179&gt;='Settings'!$B$9,"High Empty %","OK"))))))</f>
        <v/>
      </c>
      <c r="U179" s="48" t="n"/>
    </row>
    <row r="180">
      <c r="A180" s="41" t="n"/>
      <c r="B180" s="79" t="n"/>
      <c r="C180" s="41" t="n"/>
      <c r="D180" s="41" t="n"/>
      <c r="E180" s="41" t="n"/>
      <c r="F180" s="43" t="n"/>
      <c r="G180" s="41" t="n"/>
      <c r="H180" s="43" t="n"/>
      <c r="I180" s="41">
        <f>IF($A180="","",IF(OR($E180="",$F180="",$G180="",$H180=""),"",$E180&amp;", "&amp;$F180&amp;" to "&amp;$G180&amp;", "&amp;$H180))</f>
        <v/>
      </c>
      <c r="J180" s="44" t="n"/>
      <c r="K180" s="44" t="n"/>
      <c r="L180" s="44">
        <f>IF($A180="","",IFERROR($J180+$K180,0))</f>
        <v/>
      </c>
      <c r="M180" s="80">
        <f>IF($A180="","",IFERROR($K180/$L180,0))</f>
        <v/>
      </c>
      <c r="N180" s="41" t="n"/>
      <c r="O180" s="43">
        <f>IF(OR($A180="",$N180=""),"",IFERROR(VLOOKUP($N180,'Settings'!$F$5:$H$13,2,FALSE),"Review"))</f>
        <v/>
      </c>
      <c r="P180" s="43" t="n"/>
      <c r="Q180" s="81">
        <f>IF($A180="","",IFERROR($K180*'Settings'!$B$10,0))</f>
        <v/>
      </c>
      <c r="R180" s="82">
        <f>IF($A180="","",IF($O180="Yes",IFERROR($K180*'Settings'!$B$8,0),0))</f>
        <v/>
      </c>
      <c r="S180" s="81">
        <f>IF($A180="","",IFERROR($R180*'Settings'!$B$10,0))</f>
        <v/>
      </c>
      <c r="T180" s="48">
        <f>IF($A180="","",IF(COUNTIF(tblTrips[Trip ID],$A180)&gt;1,"Duplicate Trip ID",IF(OR($B180="",$C180="",$D180="",$E180="",$F180="",$G180="",$H180="",$J180="",$K180="",$N180="",$P180=""),"Missing Required Data",IF(OR($J180&lt;0,$K180&lt;0,$L180=0),"Check Miles",IF(OR(AND($K180=0,$N180&lt;&gt;"No Empty Miles"),AND($K180&gt;0,$N180="No Empty Miles")),"Reason / Miles Mismatch",IF($M180&gt;='Settings'!$B$9,"High Empty %","OK"))))))</f>
        <v/>
      </c>
      <c r="U180" s="48" t="n"/>
    </row>
    <row r="181">
      <c r="A181" s="41" t="n"/>
      <c r="B181" s="79" t="n"/>
      <c r="C181" s="41" t="n"/>
      <c r="D181" s="41" t="n"/>
      <c r="E181" s="41" t="n"/>
      <c r="F181" s="43" t="n"/>
      <c r="G181" s="41" t="n"/>
      <c r="H181" s="43" t="n"/>
      <c r="I181" s="41">
        <f>IF($A181="","",IF(OR($E181="",$F181="",$G181="",$H181=""),"",$E181&amp;", "&amp;$F181&amp;" to "&amp;$G181&amp;", "&amp;$H181))</f>
        <v/>
      </c>
      <c r="J181" s="44" t="n"/>
      <c r="K181" s="44" t="n"/>
      <c r="L181" s="44">
        <f>IF($A181="","",IFERROR($J181+$K181,0))</f>
        <v/>
      </c>
      <c r="M181" s="80">
        <f>IF($A181="","",IFERROR($K181/$L181,0))</f>
        <v/>
      </c>
      <c r="N181" s="41" t="n"/>
      <c r="O181" s="43">
        <f>IF(OR($A181="",$N181=""),"",IFERROR(VLOOKUP($N181,'Settings'!$F$5:$H$13,2,FALSE),"Review"))</f>
        <v/>
      </c>
      <c r="P181" s="43" t="n"/>
      <c r="Q181" s="81">
        <f>IF($A181="","",IFERROR($K181*'Settings'!$B$10,0))</f>
        <v/>
      </c>
      <c r="R181" s="82">
        <f>IF($A181="","",IF($O181="Yes",IFERROR($K181*'Settings'!$B$8,0),0))</f>
        <v/>
      </c>
      <c r="S181" s="81">
        <f>IF($A181="","",IFERROR($R181*'Settings'!$B$10,0))</f>
        <v/>
      </c>
      <c r="T181" s="48">
        <f>IF($A181="","",IF(COUNTIF(tblTrips[Trip ID],$A181)&gt;1,"Duplicate Trip ID",IF(OR($B181="",$C181="",$D181="",$E181="",$F181="",$G181="",$H181="",$J181="",$K181="",$N181="",$P181=""),"Missing Required Data",IF(OR($J181&lt;0,$K181&lt;0,$L181=0),"Check Miles",IF(OR(AND($K181=0,$N181&lt;&gt;"No Empty Miles"),AND($K181&gt;0,$N181="No Empty Miles")),"Reason / Miles Mismatch",IF($M181&gt;='Settings'!$B$9,"High Empty %","OK"))))))</f>
        <v/>
      </c>
      <c r="U181" s="48" t="n"/>
    </row>
    <row r="182">
      <c r="A182" s="41" t="n"/>
      <c r="B182" s="79" t="n"/>
      <c r="C182" s="41" t="n"/>
      <c r="D182" s="41" t="n"/>
      <c r="E182" s="41" t="n"/>
      <c r="F182" s="43" t="n"/>
      <c r="G182" s="41" t="n"/>
      <c r="H182" s="43" t="n"/>
      <c r="I182" s="41">
        <f>IF($A182="","",IF(OR($E182="",$F182="",$G182="",$H182=""),"",$E182&amp;", "&amp;$F182&amp;" to "&amp;$G182&amp;", "&amp;$H182))</f>
        <v/>
      </c>
      <c r="J182" s="44" t="n"/>
      <c r="K182" s="44" t="n"/>
      <c r="L182" s="44">
        <f>IF($A182="","",IFERROR($J182+$K182,0))</f>
        <v/>
      </c>
      <c r="M182" s="80">
        <f>IF($A182="","",IFERROR($K182/$L182,0))</f>
        <v/>
      </c>
      <c r="N182" s="41" t="n"/>
      <c r="O182" s="43">
        <f>IF(OR($A182="",$N182=""),"",IFERROR(VLOOKUP($N182,'Settings'!$F$5:$H$13,2,FALSE),"Review"))</f>
        <v/>
      </c>
      <c r="P182" s="43" t="n"/>
      <c r="Q182" s="81">
        <f>IF($A182="","",IFERROR($K182*'Settings'!$B$10,0))</f>
        <v/>
      </c>
      <c r="R182" s="82">
        <f>IF($A182="","",IF($O182="Yes",IFERROR($K182*'Settings'!$B$8,0),0))</f>
        <v/>
      </c>
      <c r="S182" s="81">
        <f>IF($A182="","",IFERROR($R182*'Settings'!$B$10,0))</f>
        <v/>
      </c>
      <c r="T182" s="48">
        <f>IF($A182="","",IF(COUNTIF(tblTrips[Trip ID],$A182)&gt;1,"Duplicate Trip ID",IF(OR($B182="",$C182="",$D182="",$E182="",$F182="",$G182="",$H182="",$J182="",$K182="",$N182="",$P182=""),"Missing Required Data",IF(OR($J182&lt;0,$K182&lt;0,$L182=0),"Check Miles",IF(OR(AND($K182=0,$N182&lt;&gt;"No Empty Miles"),AND($K182&gt;0,$N182="No Empty Miles")),"Reason / Miles Mismatch",IF($M182&gt;='Settings'!$B$9,"High Empty %","OK"))))))</f>
        <v/>
      </c>
      <c r="U182" s="48" t="n"/>
    </row>
    <row r="183">
      <c r="A183" s="41" t="n"/>
      <c r="B183" s="79" t="n"/>
      <c r="C183" s="41" t="n"/>
      <c r="D183" s="41" t="n"/>
      <c r="E183" s="41" t="n"/>
      <c r="F183" s="43" t="n"/>
      <c r="G183" s="41" t="n"/>
      <c r="H183" s="43" t="n"/>
      <c r="I183" s="41">
        <f>IF($A183="","",IF(OR($E183="",$F183="",$G183="",$H183=""),"",$E183&amp;", "&amp;$F183&amp;" to "&amp;$G183&amp;", "&amp;$H183))</f>
        <v/>
      </c>
      <c r="J183" s="44" t="n"/>
      <c r="K183" s="44" t="n"/>
      <c r="L183" s="44">
        <f>IF($A183="","",IFERROR($J183+$K183,0))</f>
        <v/>
      </c>
      <c r="M183" s="80">
        <f>IF($A183="","",IFERROR($K183/$L183,0))</f>
        <v/>
      </c>
      <c r="N183" s="41" t="n"/>
      <c r="O183" s="43">
        <f>IF(OR($A183="",$N183=""),"",IFERROR(VLOOKUP($N183,'Settings'!$F$5:$H$13,2,FALSE),"Review"))</f>
        <v/>
      </c>
      <c r="P183" s="43" t="n"/>
      <c r="Q183" s="81">
        <f>IF($A183="","",IFERROR($K183*'Settings'!$B$10,0))</f>
        <v/>
      </c>
      <c r="R183" s="82">
        <f>IF($A183="","",IF($O183="Yes",IFERROR($K183*'Settings'!$B$8,0),0))</f>
        <v/>
      </c>
      <c r="S183" s="81">
        <f>IF($A183="","",IFERROR($R183*'Settings'!$B$10,0))</f>
        <v/>
      </c>
      <c r="T183" s="48">
        <f>IF($A183="","",IF(COUNTIF(tblTrips[Trip ID],$A183)&gt;1,"Duplicate Trip ID",IF(OR($B183="",$C183="",$D183="",$E183="",$F183="",$G183="",$H183="",$J183="",$K183="",$N183="",$P183=""),"Missing Required Data",IF(OR($J183&lt;0,$K183&lt;0,$L183=0),"Check Miles",IF(OR(AND($K183=0,$N183&lt;&gt;"No Empty Miles"),AND($K183&gt;0,$N183="No Empty Miles")),"Reason / Miles Mismatch",IF($M183&gt;='Settings'!$B$9,"High Empty %","OK"))))))</f>
        <v/>
      </c>
      <c r="U183" s="48" t="n"/>
    </row>
    <row r="184">
      <c r="A184" s="41" t="n"/>
      <c r="B184" s="79" t="n"/>
      <c r="C184" s="41" t="n"/>
      <c r="D184" s="41" t="n"/>
      <c r="E184" s="41" t="n"/>
      <c r="F184" s="43" t="n"/>
      <c r="G184" s="41" t="n"/>
      <c r="H184" s="43" t="n"/>
      <c r="I184" s="41">
        <f>IF($A184="","",IF(OR($E184="",$F184="",$G184="",$H184=""),"",$E184&amp;", "&amp;$F184&amp;" to "&amp;$G184&amp;", "&amp;$H184))</f>
        <v/>
      </c>
      <c r="J184" s="44" t="n"/>
      <c r="K184" s="44" t="n"/>
      <c r="L184" s="44">
        <f>IF($A184="","",IFERROR($J184+$K184,0))</f>
        <v/>
      </c>
      <c r="M184" s="80">
        <f>IF($A184="","",IFERROR($K184/$L184,0))</f>
        <v/>
      </c>
      <c r="N184" s="41" t="n"/>
      <c r="O184" s="43">
        <f>IF(OR($A184="",$N184=""),"",IFERROR(VLOOKUP($N184,'Settings'!$F$5:$H$13,2,FALSE),"Review"))</f>
        <v/>
      </c>
      <c r="P184" s="43" t="n"/>
      <c r="Q184" s="81">
        <f>IF($A184="","",IFERROR($K184*'Settings'!$B$10,0))</f>
        <v/>
      </c>
      <c r="R184" s="82">
        <f>IF($A184="","",IF($O184="Yes",IFERROR($K184*'Settings'!$B$8,0),0))</f>
        <v/>
      </c>
      <c r="S184" s="81">
        <f>IF($A184="","",IFERROR($R184*'Settings'!$B$10,0))</f>
        <v/>
      </c>
      <c r="T184" s="48">
        <f>IF($A184="","",IF(COUNTIF(tblTrips[Trip ID],$A184)&gt;1,"Duplicate Trip ID",IF(OR($B184="",$C184="",$D184="",$E184="",$F184="",$G184="",$H184="",$J184="",$K184="",$N184="",$P184=""),"Missing Required Data",IF(OR($J184&lt;0,$K184&lt;0,$L184=0),"Check Miles",IF(OR(AND($K184=0,$N184&lt;&gt;"No Empty Miles"),AND($K184&gt;0,$N184="No Empty Miles")),"Reason / Miles Mismatch",IF($M184&gt;='Settings'!$B$9,"High Empty %","OK"))))))</f>
        <v/>
      </c>
      <c r="U184" s="48" t="n"/>
    </row>
    <row r="185">
      <c r="A185" s="41" t="n"/>
      <c r="B185" s="79" t="n"/>
      <c r="C185" s="41" t="n"/>
      <c r="D185" s="41" t="n"/>
      <c r="E185" s="41" t="n"/>
      <c r="F185" s="43" t="n"/>
      <c r="G185" s="41" t="n"/>
      <c r="H185" s="43" t="n"/>
      <c r="I185" s="41">
        <f>IF($A185="","",IF(OR($E185="",$F185="",$G185="",$H185=""),"",$E185&amp;", "&amp;$F185&amp;" to "&amp;$G185&amp;", "&amp;$H185))</f>
        <v/>
      </c>
      <c r="J185" s="44" t="n"/>
      <c r="K185" s="44" t="n"/>
      <c r="L185" s="44">
        <f>IF($A185="","",IFERROR($J185+$K185,0))</f>
        <v/>
      </c>
      <c r="M185" s="80">
        <f>IF($A185="","",IFERROR($K185/$L185,0))</f>
        <v/>
      </c>
      <c r="N185" s="41" t="n"/>
      <c r="O185" s="43">
        <f>IF(OR($A185="",$N185=""),"",IFERROR(VLOOKUP($N185,'Settings'!$F$5:$H$13,2,FALSE),"Review"))</f>
        <v/>
      </c>
      <c r="P185" s="43" t="n"/>
      <c r="Q185" s="81">
        <f>IF($A185="","",IFERROR($K185*'Settings'!$B$10,0))</f>
        <v/>
      </c>
      <c r="R185" s="82">
        <f>IF($A185="","",IF($O185="Yes",IFERROR($K185*'Settings'!$B$8,0),0))</f>
        <v/>
      </c>
      <c r="S185" s="81">
        <f>IF($A185="","",IFERROR($R185*'Settings'!$B$10,0))</f>
        <v/>
      </c>
      <c r="T185" s="48">
        <f>IF($A185="","",IF(COUNTIF(tblTrips[Trip ID],$A185)&gt;1,"Duplicate Trip ID",IF(OR($B185="",$C185="",$D185="",$E185="",$F185="",$G185="",$H185="",$J185="",$K185="",$N185="",$P185=""),"Missing Required Data",IF(OR($J185&lt;0,$K185&lt;0,$L185=0),"Check Miles",IF(OR(AND($K185=0,$N185&lt;&gt;"No Empty Miles"),AND($K185&gt;0,$N185="No Empty Miles")),"Reason / Miles Mismatch",IF($M185&gt;='Settings'!$B$9,"High Empty %","OK"))))))</f>
        <v/>
      </c>
      <c r="U185" s="48" t="n"/>
    </row>
    <row r="186">
      <c r="A186" s="41" t="n"/>
      <c r="B186" s="79" t="n"/>
      <c r="C186" s="41" t="n"/>
      <c r="D186" s="41" t="n"/>
      <c r="E186" s="41" t="n"/>
      <c r="F186" s="43" t="n"/>
      <c r="G186" s="41" t="n"/>
      <c r="H186" s="43" t="n"/>
      <c r="I186" s="41">
        <f>IF($A186="","",IF(OR($E186="",$F186="",$G186="",$H186=""),"",$E186&amp;", "&amp;$F186&amp;" to "&amp;$G186&amp;", "&amp;$H186))</f>
        <v/>
      </c>
      <c r="J186" s="44" t="n"/>
      <c r="K186" s="44" t="n"/>
      <c r="L186" s="44">
        <f>IF($A186="","",IFERROR($J186+$K186,0))</f>
        <v/>
      </c>
      <c r="M186" s="80">
        <f>IF($A186="","",IFERROR($K186/$L186,0))</f>
        <v/>
      </c>
      <c r="N186" s="41" t="n"/>
      <c r="O186" s="43">
        <f>IF(OR($A186="",$N186=""),"",IFERROR(VLOOKUP($N186,'Settings'!$F$5:$H$13,2,FALSE),"Review"))</f>
        <v/>
      </c>
      <c r="P186" s="43" t="n"/>
      <c r="Q186" s="81">
        <f>IF($A186="","",IFERROR($K186*'Settings'!$B$10,0))</f>
        <v/>
      </c>
      <c r="R186" s="82">
        <f>IF($A186="","",IF($O186="Yes",IFERROR($K186*'Settings'!$B$8,0),0))</f>
        <v/>
      </c>
      <c r="S186" s="81">
        <f>IF($A186="","",IFERROR($R186*'Settings'!$B$10,0))</f>
        <v/>
      </c>
      <c r="T186" s="48">
        <f>IF($A186="","",IF(COUNTIF(tblTrips[Trip ID],$A186)&gt;1,"Duplicate Trip ID",IF(OR($B186="",$C186="",$D186="",$E186="",$F186="",$G186="",$H186="",$J186="",$K186="",$N186="",$P186=""),"Missing Required Data",IF(OR($J186&lt;0,$K186&lt;0,$L186=0),"Check Miles",IF(OR(AND($K186=0,$N186&lt;&gt;"No Empty Miles"),AND($K186&gt;0,$N186="No Empty Miles")),"Reason / Miles Mismatch",IF($M186&gt;='Settings'!$B$9,"High Empty %","OK"))))))</f>
        <v/>
      </c>
      <c r="U186" s="48" t="n"/>
    </row>
    <row r="187">
      <c r="A187" s="41" t="n"/>
      <c r="B187" s="79" t="n"/>
      <c r="C187" s="41" t="n"/>
      <c r="D187" s="41" t="n"/>
      <c r="E187" s="41" t="n"/>
      <c r="F187" s="43" t="n"/>
      <c r="G187" s="41" t="n"/>
      <c r="H187" s="43" t="n"/>
      <c r="I187" s="41">
        <f>IF($A187="","",IF(OR($E187="",$F187="",$G187="",$H187=""),"",$E187&amp;", "&amp;$F187&amp;" to "&amp;$G187&amp;", "&amp;$H187))</f>
        <v/>
      </c>
      <c r="J187" s="44" t="n"/>
      <c r="K187" s="44" t="n"/>
      <c r="L187" s="44">
        <f>IF($A187="","",IFERROR($J187+$K187,0))</f>
        <v/>
      </c>
      <c r="M187" s="80">
        <f>IF($A187="","",IFERROR($K187/$L187,0))</f>
        <v/>
      </c>
      <c r="N187" s="41" t="n"/>
      <c r="O187" s="43">
        <f>IF(OR($A187="",$N187=""),"",IFERROR(VLOOKUP($N187,'Settings'!$F$5:$H$13,2,FALSE),"Review"))</f>
        <v/>
      </c>
      <c r="P187" s="43" t="n"/>
      <c r="Q187" s="81">
        <f>IF($A187="","",IFERROR($K187*'Settings'!$B$10,0))</f>
        <v/>
      </c>
      <c r="R187" s="82">
        <f>IF($A187="","",IF($O187="Yes",IFERROR($K187*'Settings'!$B$8,0),0))</f>
        <v/>
      </c>
      <c r="S187" s="81">
        <f>IF($A187="","",IFERROR($R187*'Settings'!$B$10,0))</f>
        <v/>
      </c>
      <c r="T187" s="48">
        <f>IF($A187="","",IF(COUNTIF(tblTrips[Trip ID],$A187)&gt;1,"Duplicate Trip ID",IF(OR($B187="",$C187="",$D187="",$E187="",$F187="",$G187="",$H187="",$J187="",$K187="",$N187="",$P187=""),"Missing Required Data",IF(OR($J187&lt;0,$K187&lt;0,$L187=0),"Check Miles",IF(OR(AND($K187=0,$N187&lt;&gt;"No Empty Miles"),AND($K187&gt;0,$N187="No Empty Miles")),"Reason / Miles Mismatch",IF($M187&gt;='Settings'!$B$9,"High Empty %","OK"))))))</f>
        <v/>
      </c>
      <c r="U187" s="48" t="n"/>
    </row>
    <row r="188">
      <c r="A188" s="41" t="n"/>
      <c r="B188" s="79" t="n"/>
      <c r="C188" s="41" t="n"/>
      <c r="D188" s="41" t="n"/>
      <c r="E188" s="41" t="n"/>
      <c r="F188" s="43" t="n"/>
      <c r="G188" s="41" t="n"/>
      <c r="H188" s="43" t="n"/>
      <c r="I188" s="41">
        <f>IF($A188="","",IF(OR($E188="",$F188="",$G188="",$H188=""),"",$E188&amp;", "&amp;$F188&amp;" to "&amp;$G188&amp;", "&amp;$H188))</f>
        <v/>
      </c>
      <c r="J188" s="44" t="n"/>
      <c r="K188" s="44" t="n"/>
      <c r="L188" s="44">
        <f>IF($A188="","",IFERROR($J188+$K188,0))</f>
        <v/>
      </c>
      <c r="M188" s="80">
        <f>IF($A188="","",IFERROR($K188/$L188,0))</f>
        <v/>
      </c>
      <c r="N188" s="41" t="n"/>
      <c r="O188" s="43">
        <f>IF(OR($A188="",$N188=""),"",IFERROR(VLOOKUP($N188,'Settings'!$F$5:$H$13,2,FALSE),"Review"))</f>
        <v/>
      </c>
      <c r="P188" s="43" t="n"/>
      <c r="Q188" s="81">
        <f>IF($A188="","",IFERROR($K188*'Settings'!$B$10,0))</f>
        <v/>
      </c>
      <c r="R188" s="82">
        <f>IF($A188="","",IF($O188="Yes",IFERROR($K188*'Settings'!$B$8,0),0))</f>
        <v/>
      </c>
      <c r="S188" s="81">
        <f>IF($A188="","",IFERROR($R188*'Settings'!$B$10,0))</f>
        <v/>
      </c>
      <c r="T188" s="48">
        <f>IF($A188="","",IF(COUNTIF(tblTrips[Trip ID],$A188)&gt;1,"Duplicate Trip ID",IF(OR($B188="",$C188="",$D188="",$E188="",$F188="",$G188="",$H188="",$J188="",$K188="",$N188="",$P188=""),"Missing Required Data",IF(OR($J188&lt;0,$K188&lt;0,$L188=0),"Check Miles",IF(OR(AND($K188=0,$N188&lt;&gt;"No Empty Miles"),AND($K188&gt;0,$N188="No Empty Miles")),"Reason / Miles Mismatch",IF($M188&gt;='Settings'!$B$9,"High Empty %","OK"))))))</f>
        <v/>
      </c>
      <c r="U188" s="48" t="n"/>
    </row>
    <row r="189">
      <c r="A189" s="41" t="n"/>
      <c r="B189" s="79" t="n"/>
      <c r="C189" s="41" t="n"/>
      <c r="D189" s="41" t="n"/>
      <c r="E189" s="41" t="n"/>
      <c r="F189" s="43" t="n"/>
      <c r="G189" s="41" t="n"/>
      <c r="H189" s="43" t="n"/>
      <c r="I189" s="41">
        <f>IF($A189="","",IF(OR($E189="",$F189="",$G189="",$H189=""),"",$E189&amp;", "&amp;$F189&amp;" to "&amp;$G189&amp;", "&amp;$H189))</f>
        <v/>
      </c>
      <c r="J189" s="44" t="n"/>
      <c r="K189" s="44" t="n"/>
      <c r="L189" s="44">
        <f>IF($A189="","",IFERROR($J189+$K189,0))</f>
        <v/>
      </c>
      <c r="M189" s="80">
        <f>IF($A189="","",IFERROR($K189/$L189,0))</f>
        <v/>
      </c>
      <c r="N189" s="41" t="n"/>
      <c r="O189" s="43">
        <f>IF(OR($A189="",$N189=""),"",IFERROR(VLOOKUP($N189,'Settings'!$F$5:$H$13,2,FALSE),"Review"))</f>
        <v/>
      </c>
      <c r="P189" s="43" t="n"/>
      <c r="Q189" s="81">
        <f>IF($A189="","",IFERROR($K189*'Settings'!$B$10,0))</f>
        <v/>
      </c>
      <c r="R189" s="82">
        <f>IF($A189="","",IF($O189="Yes",IFERROR($K189*'Settings'!$B$8,0),0))</f>
        <v/>
      </c>
      <c r="S189" s="81">
        <f>IF($A189="","",IFERROR($R189*'Settings'!$B$10,0))</f>
        <v/>
      </c>
      <c r="T189" s="48">
        <f>IF($A189="","",IF(COUNTIF(tblTrips[Trip ID],$A189)&gt;1,"Duplicate Trip ID",IF(OR($B189="",$C189="",$D189="",$E189="",$F189="",$G189="",$H189="",$J189="",$K189="",$N189="",$P189=""),"Missing Required Data",IF(OR($J189&lt;0,$K189&lt;0,$L189=0),"Check Miles",IF(OR(AND($K189=0,$N189&lt;&gt;"No Empty Miles"),AND($K189&gt;0,$N189="No Empty Miles")),"Reason / Miles Mismatch",IF($M189&gt;='Settings'!$B$9,"High Empty %","OK"))))))</f>
        <v/>
      </c>
      <c r="U189" s="48" t="n"/>
    </row>
    <row r="190">
      <c r="A190" s="41" t="n"/>
      <c r="B190" s="79" t="n"/>
      <c r="C190" s="41" t="n"/>
      <c r="D190" s="41" t="n"/>
      <c r="E190" s="41" t="n"/>
      <c r="F190" s="43" t="n"/>
      <c r="G190" s="41" t="n"/>
      <c r="H190" s="43" t="n"/>
      <c r="I190" s="41">
        <f>IF($A190="","",IF(OR($E190="",$F190="",$G190="",$H190=""),"",$E190&amp;", "&amp;$F190&amp;" to "&amp;$G190&amp;", "&amp;$H190))</f>
        <v/>
      </c>
      <c r="J190" s="44" t="n"/>
      <c r="K190" s="44" t="n"/>
      <c r="L190" s="44">
        <f>IF($A190="","",IFERROR($J190+$K190,0))</f>
        <v/>
      </c>
      <c r="M190" s="80">
        <f>IF($A190="","",IFERROR($K190/$L190,0))</f>
        <v/>
      </c>
      <c r="N190" s="41" t="n"/>
      <c r="O190" s="43">
        <f>IF(OR($A190="",$N190=""),"",IFERROR(VLOOKUP($N190,'Settings'!$F$5:$H$13,2,FALSE),"Review"))</f>
        <v/>
      </c>
      <c r="P190" s="43" t="n"/>
      <c r="Q190" s="81">
        <f>IF($A190="","",IFERROR($K190*'Settings'!$B$10,0))</f>
        <v/>
      </c>
      <c r="R190" s="82">
        <f>IF($A190="","",IF($O190="Yes",IFERROR($K190*'Settings'!$B$8,0),0))</f>
        <v/>
      </c>
      <c r="S190" s="81">
        <f>IF($A190="","",IFERROR($R190*'Settings'!$B$10,0))</f>
        <v/>
      </c>
      <c r="T190" s="48">
        <f>IF($A190="","",IF(COUNTIF(tblTrips[Trip ID],$A190)&gt;1,"Duplicate Trip ID",IF(OR($B190="",$C190="",$D190="",$E190="",$F190="",$G190="",$H190="",$J190="",$K190="",$N190="",$P190=""),"Missing Required Data",IF(OR($J190&lt;0,$K190&lt;0,$L190=0),"Check Miles",IF(OR(AND($K190=0,$N190&lt;&gt;"No Empty Miles"),AND($K190&gt;0,$N190="No Empty Miles")),"Reason / Miles Mismatch",IF($M190&gt;='Settings'!$B$9,"High Empty %","OK"))))))</f>
        <v/>
      </c>
      <c r="U190" s="48" t="n"/>
    </row>
    <row r="191">
      <c r="A191" s="41" t="n"/>
      <c r="B191" s="79" t="n"/>
      <c r="C191" s="41" t="n"/>
      <c r="D191" s="41" t="n"/>
      <c r="E191" s="41" t="n"/>
      <c r="F191" s="43" t="n"/>
      <c r="G191" s="41" t="n"/>
      <c r="H191" s="43" t="n"/>
      <c r="I191" s="41">
        <f>IF($A191="","",IF(OR($E191="",$F191="",$G191="",$H191=""),"",$E191&amp;", "&amp;$F191&amp;" to "&amp;$G191&amp;", "&amp;$H191))</f>
        <v/>
      </c>
      <c r="J191" s="44" t="n"/>
      <c r="K191" s="44" t="n"/>
      <c r="L191" s="44">
        <f>IF($A191="","",IFERROR($J191+$K191,0))</f>
        <v/>
      </c>
      <c r="M191" s="80">
        <f>IF($A191="","",IFERROR($K191/$L191,0))</f>
        <v/>
      </c>
      <c r="N191" s="41" t="n"/>
      <c r="O191" s="43">
        <f>IF(OR($A191="",$N191=""),"",IFERROR(VLOOKUP($N191,'Settings'!$F$5:$H$13,2,FALSE),"Review"))</f>
        <v/>
      </c>
      <c r="P191" s="43" t="n"/>
      <c r="Q191" s="81">
        <f>IF($A191="","",IFERROR($K191*'Settings'!$B$10,0))</f>
        <v/>
      </c>
      <c r="R191" s="82">
        <f>IF($A191="","",IF($O191="Yes",IFERROR($K191*'Settings'!$B$8,0),0))</f>
        <v/>
      </c>
      <c r="S191" s="81">
        <f>IF($A191="","",IFERROR($R191*'Settings'!$B$10,0))</f>
        <v/>
      </c>
      <c r="T191" s="48">
        <f>IF($A191="","",IF(COUNTIF(tblTrips[Trip ID],$A191)&gt;1,"Duplicate Trip ID",IF(OR($B191="",$C191="",$D191="",$E191="",$F191="",$G191="",$H191="",$J191="",$K191="",$N191="",$P191=""),"Missing Required Data",IF(OR($J191&lt;0,$K191&lt;0,$L191=0),"Check Miles",IF(OR(AND($K191=0,$N191&lt;&gt;"No Empty Miles"),AND($K191&gt;0,$N191="No Empty Miles")),"Reason / Miles Mismatch",IF($M191&gt;='Settings'!$B$9,"High Empty %","OK"))))))</f>
        <v/>
      </c>
      <c r="U191" s="48" t="n"/>
    </row>
    <row r="192">
      <c r="A192" s="41" t="n"/>
      <c r="B192" s="79" t="n"/>
      <c r="C192" s="41" t="n"/>
      <c r="D192" s="41" t="n"/>
      <c r="E192" s="41" t="n"/>
      <c r="F192" s="43" t="n"/>
      <c r="G192" s="41" t="n"/>
      <c r="H192" s="43" t="n"/>
      <c r="I192" s="41">
        <f>IF($A192="","",IF(OR($E192="",$F192="",$G192="",$H192=""),"",$E192&amp;", "&amp;$F192&amp;" to "&amp;$G192&amp;", "&amp;$H192))</f>
        <v/>
      </c>
      <c r="J192" s="44" t="n"/>
      <c r="K192" s="44" t="n"/>
      <c r="L192" s="44">
        <f>IF($A192="","",IFERROR($J192+$K192,0))</f>
        <v/>
      </c>
      <c r="M192" s="80">
        <f>IF($A192="","",IFERROR($K192/$L192,0))</f>
        <v/>
      </c>
      <c r="N192" s="41" t="n"/>
      <c r="O192" s="43">
        <f>IF(OR($A192="",$N192=""),"",IFERROR(VLOOKUP($N192,'Settings'!$F$5:$H$13,2,FALSE),"Review"))</f>
        <v/>
      </c>
      <c r="P192" s="43" t="n"/>
      <c r="Q192" s="81">
        <f>IF($A192="","",IFERROR($K192*'Settings'!$B$10,0))</f>
        <v/>
      </c>
      <c r="R192" s="82">
        <f>IF($A192="","",IF($O192="Yes",IFERROR($K192*'Settings'!$B$8,0),0))</f>
        <v/>
      </c>
      <c r="S192" s="81">
        <f>IF($A192="","",IFERROR($R192*'Settings'!$B$10,0))</f>
        <v/>
      </c>
      <c r="T192" s="48">
        <f>IF($A192="","",IF(COUNTIF(tblTrips[Trip ID],$A192)&gt;1,"Duplicate Trip ID",IF(OR($B192="",$C192="",$D192="",$E192="",$F192="",$G192="",$H192="",$J192="",$K192="",$N192="",$P192=""),"Missing Required Data",IF(OR($J192&lt;0,$K192&lt;0,$L192=0),"Check Miles",IF(OR(AND($K192=0,$N192&lt;&gt;"No Empty Miles"),AND($K192&gt;0,$N192="No Empty Miles")),"Reason / Miles Mismatch",IF($M192&gt;='Settings'!$B$9,"High Empty %","OK"))))))</f>
        <v/>
      </c>
      <c r="U192" s="48" t="n"/>
    </row>
    <row r="193">
      <c r="A193" s="41" t="n"/>
      <c r="B193" s="79" t="n"/>
      <c r="C193" s="41" t="n"/>
      <c r="D193" s="41" t="n"/>
      <c r="E193" s="41" t="n"/>
      <c r="F193" s="43" t="n"/>
      <c r="G193" s="41" t="n"/>
      <c r="H193" s="43" t="n"/>
      <c r="I193" s="41">
        <f>IF($A193="","",IF(OR($E193="",$F193="",$G193="",$H193=""),"",$E193&amp;", "&amp;$F193&amp;" to "&amp;$G193&amp;", "&amp;$H193))</f>
        <v/>
      </c>
      <c r="J193" s="44" t="n"/>
      <c r="K193" s="44" t="n"/>
      <c r="L193" s="44">
        <f>IF($A193="","",IFERROR($J193+$K193,0))</f>
        <v/>
      </c>
      <c r="M193" s="80">
        <f>IF($A193="","",IFERROR($K193/$L193,0))</f>
        <v/>
      </c>
      <c r="N193" s="41" t="n"/>
      <c r="O193" s="43">
        <f>IF(OR($A193="",$N193=""),"",IFERROR(VLOOKUP($N193,'Settings'!$F$5:$H$13,2,FALSE),"Review"))</f>
        <v/>
      </c>
      <c r="P193" s="43" t="n"/>
      <c r="Q193" s="81">
        <f>IF($A193="","",IFERROR($K193*'Settings'!$B$10,0))</f>
        <v/>
      </c>
      <c r="R193" s="82">
        <f>IF($A193="","",IF($O193="Yes",IFERROR($K193*'Settings'!$B$8,0),0))</f>
        <v/>
      </c>
      <c r="S193" s="81">
        <f>IF($A193="","",IFERROR($R193*'Settings'!$B$10,0))</f>
        <v/>
      </c>
      <c r="T193" s="48">
        <f>IF($A193="","",IF(COUNTIF(tblTrips[Trip ID],$A193)&gt;1,"Duplicate Trip ID",IF(OR($B193="",$C193="",$D193="",$E193="",$F193="",$G193="",$H193="",$J193="",$K193="",$N193="",$P193=""),"Missing Required Data",IF(OR($J193&lt;0,$K193&lt;0,$L193=0),"Check Miles",IF(OR(AND($K193=0,$N193&lt;&gt;"No Empty Miles"),AND($K193&gt;0,$N193="No Empty Miles")),"Reason / Miles Mismatch",IF($M193&gt;='Settings'!$B$9,"High Empty %","OK"))))))</f>
        <v/>
      </c>
      <c r="U193" s="48" t="n"/>
    </row>
    <row r="194">
      <c r="A194" s="41" t="n"/>
      <c r="B194" s="79" t="n"/>
      <c r="C194" s="41" t="n"/>
      <c r="D194" s="41" t="n"/>
      <c r="E194" s="41" t="n"/>
      <c r="F194" s="43" t="n"/>
      <c r="G194" s="41" t="n"/>
      <c r="H194" s="43" t="n"/>
      <c r="I194" s="41">
        <f>IF($A194="","",IF(OR($E194="",$F194="",$G194="",$H194=""),"",$E194&amp;", "&amp;$F194&amp;" to "&amp;$G194&amp;", "&amp;$H194))</f>
        <v/>
      </c>
      <c r="J194" s="44" t="n"/>
      <c r="K194" s="44" t="n"/>
      <c r="L194" s="44">
        <f>IF($A194="","",IFERROR($J194+$K194,0))</f>
        <v/>
      </c>
      <c r="M194" s="80">
        <f>IF($A194="","",IFERROR($K194/$L194,0))</f>
        <v/>
      </c>
      <c r="N194" s="41" t="n"/>
      <c r="O194" s="43">
        <f>IF(OR($A194="",$N194=""),"",IFERROR(VLOOKUP($N194,'Settings'!$F$5:$H$13,2,FALSE),"Review"))</f>
        <v/>
      </c>
      <c r="P194" s="43" t="n"/>
      <c r="Q194" s="81">
        <f>IF($A194="","",IFERROR($K194*'Settings'!$B$10,0))</f>
        <v/>
      </c>
      <c r="R194" s="82">
        <f>IF($A194="","",IF($O194="Yes",IFERROR($K194*'Settings'!$B$8,0),0))</f>
        <v/>
      </c>
      <c r="S194" s="81">
        <f>IF($A194="","",IFERROR($R194*'Settings'!$B$10,0))</f>
        <v/>
      </c>
      <c r="T194" s="48">
        <f>IF($A194="","",IF(COUNTIF(tblTrips[Trip ID],$A194)&gt;1,"Duplicate Trip ID",IF(OR($B194="",$C194="",$D194="",$E194="",$F194="",$G194="",$H194="",$J194="",$K194="",$N194="",$P194=""),"Missing Required Data",IF(OR($J194&lt;0,$K194&lt;0,$L194=0),"Check Miles",IF(OR(AND($K194=0,$N194&lt;&gt;"No Empty Miles"),AND($K194&gt;0,$N194="No Empty Miles")),"Reason / Miles Mismatch",IF($M194&gt;='Settings'!$B$9,"High Empty %","OK"))))))</f>
        <v/>
      </c>
      <c r="U194" s="48" t="n"/>
    </row>
    <row r="195">
      <c r="A195" s="41" t="n"/>
      <c r="B195" s="79" t="n"/>
      <c r="C195" s="41" t="n"/>
      <c r="D195" s="41" t="n"/>
      <c r="E195" s="41" t="n"/>
      <c r="F195" s="43" t="n"/>
      <c r="G195" s="41" t="n"/>
      <c r="H195" s="43" t="n"/>
      <c r="I195" s="41">
        <f>IF($A195="","",IF(OR($E195="",$F195="",$G195="",$H195=""),"",$E195&amp;", "&amp;$F195&amp;" to "&amp;$G195&amp;", "&amp;$H195))</f>
        <v/>
      </c>
      <c r="J195" s="44" t="n"/>
      <c r="K195" s="44" t="n"/>
      <c r="L195" s="44">
        <f>IF($A195="","",IFERROR($J195+$K195,0))</f>
        <v/>
      </c>
      <c r="M195" s="80">
        <f>IF($A195="","",IFERROR($K195/$L195,0))</f>
        <v/>
      </c>
      <c r="N195" s="41" t="n"/>
      <c r="O195" s="43">
        <f>IF(OR($A195="",$N195=""),"",IFERROR(VLOOKUP($N195,'Settings'!$F$5:$H$13,2,FALSE),"Review"))</f>
        <v/>
      </c>
      <c r="P195" s="43" t="n"/>
      <c r="Q195" s="81">
        <f>IF($A195="","",IFERROR($K195*'Settings'!$B$10,0))</f>
        <v/>
      </c>
      <c r="R195" s="82">
        <f>IF($A195="","",IF($O195="Yes",IFERROR($K195*'Settings'!$B$8,0),0))</f>
        <v/>
      </c>
      <c r="S195" s="81">
        <f>IF($A195="","",IFERROR($R195*'Settings'!$B$10,0))</f>
        <v/>
      </c>
      <c r="T195" s="48">
        <f>IF($A195="","",IF(COUNTIF(tblTrips[Trip ID],$A195)&gt;1,"Duplicate Trip ID",IF(OR($B195="",$C195="",$D195="",$E195="",$F195="",$G195="",$H195="",$J195="",$K195="",$N195="",$P195=""),"Missing Required Data",IF(OR($J195&lt;0,$K195&lt;0,$L195=0),"Check Miles",IF(OR(AND($K195=0,$N195&lt;&gt;"No Empty Miles"),AND($K195&gt;0,$N195="No Empty Miles")),"Reason / Miles Mismatch",IF($M195&gt;='Settings'!$B$9,"High Empty %","OK"))))))</f>
        <v/>
      </c>
      <c r="U195" s="48" t="n"/>
    </row>
    <row r="196">
      <c r="A196" s="41" t="n"/>
      <c r="B196" s="79" t="n"/>
      <c r="C196" s="41" t="n"/>
      <c r="D196" s="41" t="n"/>
      <c r="E196" s="41" t="n"/>
      <c r="F196" s="43" t="n"/>
      <c r="G196" s="41" t="n"/>
      <c r="H196" s="43" t="n"/>
      <c r="I196" s="41">
        <f>IF($A196="","",IF(OR($E196="",$F196="",$G196="",$H196=""),"",$E196&amp;", "&amp;$F196&amp;" to "&amp;$G196&amp;", "&amp;$H196))</f>
        <v/>
      </c>
      <c r="J196" s="44" t="n"/>
      <c r="K196" s="44" t="n"/>
      <c r="L196" s="44">
        <f>IF($A196="","",IFERROR($J196+$K196,0))</f>
        <v/>
      </c>
      <c r="M196" s="80">
        <f>IF($A196="","",IFERROR($K196/$L196,0))</f>
        <v/>
      </c>
      <c r="N196" s="41" t="n"/>
      <c r="O196" s="43">
        <f>IF(OR($A196="",$N196=""),"",IFERROR(VLOOKUP($N196,'Settings'!$F$5:$H$13,2,FALSE),"Review"))</f>
        <v/>
      </c>
      <c r="P196" s="43" t="n"/>
      <c r="Q196" s="81">
        <f>IF($A196="","",IFERROR($K196*'Settings'!$B$10,0))</f>
        <v/>
      </c>
      <c r="R196" s="82">
        <f>IF($A196="","",IF($O196="Yes",IFERROR($K196*'Settings'!$B$8,0),0))</f>
        <v/>
      </c>
      <c r="S196" s="81">
        <f>IF($A196="","",IFERROR($R196*'Settings'!$B$10,0))</f>
        <v/>
      </c>
      <c r="T196" s="48">
        <f>IF($A196="","",IF(COUNTIF(tblTrips[Trip ID],$A196)&gt;1,"Duplicate Trip ID",IF(OR($B196="",$C196="",$D196="",$E196="",$F196="",$G196="",$H196="",$J196="",$K196="",$N196="",$P196=""),"Missing Required Data",IF(OR($J196&lt;0,$K196&lt;0,$L196=0),"Check Miles",IF(OR(AND($K196=0,$N196&lt;&gt;"No Empty Miles"),AND($K196&gt;0,$N196="No Empty Miles")),"Reason / Miles Mismatch",IF($M196&gt;='Settings'!$B$9,"High Empty %","OK"))))))</f>
        <v/>
      </c>
      <c r="U196" s="48" t="n"/>
    </row>
    <row r="197">
      <c r="A197" s="41" t="n"/>
      <c r="B197" s="79" t="n"/>
      <c r="C197" s="41" t="n"/>
      <c r="D197" s="41" t="n"/>
      <c r="E197" s="41" t="n"/>
      <c r="F197" s="43" t="n"/>
      <c r="G197" s="41" t="n"/>
      <c r="H197" s="43" t="n"/>
      <c r="I197" s="41">
        <f>IF($A197="","",IF(OR($E197="",$F197="",$G197="",$H197=""),"",$E197&amp;", "&amp;$F197&amp;" to "&amp;$G197&amp;", "&amp;$H197))</f>
        <v/>
      </c>
      <c r="J197" s="44" t="n"/>
      <c r="K197" s="44" t="n"/>
      <c r="L197" s="44">
        <f>IF($A197="","",IFERROR($J197+$K197,0))</f>
        <v/>
      </c>
      <c r="M197" s="80">
        <f>IF($A197="","",IFERROR($K197/$L197,0))</f>
        <v/>
      </c>
      <c r="N197" s="41" t="n"/>
      <c r="O197" s="43">
        <f>IF(OR($A197="",$N197=""),"",IFERROR(VLOOKUP($N197,'Settings'!$F$5:$H$13,2,FALSE),"Review"))</f>
        <v/>
      </c>
      <c r="P197" s="43" t="n"/>
      <c r="Q197" s="81">
        <f>IF($A197="","",IFERROR($K197*'Settings'!$B$10,0))</f>
        <v/>
      </c>
      <c r="R197" s="82">
        <f>IF($A197="","",IF($O197="Yes",IFERROR($K197*'Settings'!$B$8,0),0))</f>
        <v/>
      </c>
      <c r="S197" s="81">
        <f>IF($A197="","",IFERROR($R197*'Settings'!$B$10,0))</f>
        <v/>
      </c>
      <c r="T197" s="48">
        <f>IF($A197="","",IF(COUNTIF(tblTrips[Trip ID],$A197)&gt;1,"Duplicate Trip ID",IF(OR($B197="",$C197="",$D197="",$E197="",$F197="",$G197="",$H197="",$J197="",$K197="",$N197="",$P197=""),"Missing Required Data",IF(OR($J197&lt;0,$K197&lt;0,$L197=0),"Check Miles",IF(OR(AND($K197=0,$N197&lt;&gt;"No Empty Miles"),AND($K197&gt;0,$N197="No Empty Miles")),"Reason / Miles Mismatch",IF($M197&gt;='Settings'!$B$9,"High Empty %","OK"))))))</f>
        <v/>
      </c>
      <c r="U197" s="48" t="n"/>
    </row>
    <row r="198">
      <c r="A198" s="41" t="n"/>
      <c r="B198" s="79" t="n"/>
      <c r="C198" s="41" t="n"/>
      <c r="D198" s="41" t="n"/>
      <c r="E198" s="41" t="n"/>
      <c r="F198" s="43" t="n"/>
      <c r="G198" s="41" t="n"/>
      <c r="H198" s="43" t="n"/>
      <c r="I198" s="41">
        <f>IF($A198="","",IF(OR($E198="",$F198="",$G198="",$H198=""),"",$E198&amp;", "&amp;$F198&amp;" to "&amp;$G198&amp;", "&amp;$H198))</f>
        <v/>
      </c>
      <c r="J198" s="44" t="n"/>
      <c r="K198" s="44" t="n"/>
      <c r="L198" s="44">
        <f>IF($A198="","",IFERROR($J198+$K198,0))</f>
        <v/>
      </c>
      <c r="M198" s="80">
        <f>IF($A198="","",IFERROR($K198/$L198,0))</f>
        <v/>
      </c>
      <c r="N198" s="41" t="n"/>
      <c r="O198" s="43">
        <f>IF(OR($A198="",$N198=""),"",IFERROR(VLOOKUP($N198,'Settings'!$F$5:$H$13,2,FALSE),"Review"))</f>
        <v/>
      </c>
      <c r="P198" s="43" t="n"/>
      <c r="Q198" s="81">
        <f>IF($A198="","",IFERROR($K198*'Settings'!$B$10,0))</f>
        <v/>
      </c>
      <c r="R198" s="82">
        <f>IF($A198="","",IF($O198="Yes",IFERROR($K198*'Settings'!$B$8,0),0))</f>
        <v/>
      </c>
      <c r="S198" s="81">
        <f>IF($A198="","",IFERROR($R198*'Settings'!$B$10,0))</f>
        <v/>
      </c>
      <c r="T198" s="48">
        <f>IF($A198="","",IF(COUNTIF(tblTrips[Trip ID],$A198)&gt;1,"Duplicate Trip ID",IF(OR($B198="",$C198="",$D198="",$E198="",$F198="",$G198="",$H198="",$J198="",$K198="",$N198="",$P198=""),"Missing Required Data",IF(OR($J198&lt;0,$K198&lt;0,$L198=0),"Check Miles",IF(OR(AND($K198=0,$N198&lt;&gt;"No Empty Miles"),AND($K198&gt;0,$N198="No Empty Miles")),"Reason / Miles Mismatch",IF($M198&gt;='Settings'!$B$9,"High Empty %","OK"))))))</f>
        <v/>
      </c>
      <c r="U198" s="48" t="n"/>
    </row>
    <row r="199">
      <c r="A199" s="41" t="n"/>
      <c r="B199" s="79" t="n"/>
      <c r="C199" s="41" t="n"/>
      <c r="D199" s="41" t="n"/>
      <c r="E199" s="41" t="n"/>
      <c r="F199" s="43" t="n"/>
      <c r="G199" s="41" t="n"/>
      <c r="H199" s="43" t="n"/>
      <c r="I199" s="41">
        <f>IF($A199="","",IF(OR($E199="",$F199="",$G199="",$H199=""),"",$E199&amp;", "&amp;$F199&amp;" to "&amp;$G199&amp;", "&amp;$H199))</f>
        <v/>
      </c>
      <c r="J199" s="44" t="n"/>
      <c r="K199" s="44" t="n"/>
      <c r="L199" s="44">
        <f>IF($A199="","",IFERROR($J199+$K199,0))</f>
        <v/>
      </c>
      <c r="M199" s="80">
        <f>IF($A199="","",IFERROR($K199/$L199,0))</f>
        <v/>
      </c>
      <c r="N199" s="41" t="n"/>
      <c r="O199" s="43">
        <f>IF(OR($A199="",$N199=""),"",IFERROR(VLOOKUP($N199,'Settings'!$F$5:$H$13,2,FALSE),"Review"))</f>
        <v/>
      </c>
      <c r="P199" s="43" t="n"/>
      <c r="Q199" s="81">
        <f>IF($A199="","",IFERROR($K199*'Settings'!$B$10,0))</f>
        <v/>
      </c>
      <c r="R199" s="82">
        <f>IF($A199="","",IF($O199="Yes",IFERROR($K199*'Settings'!$B$8,0),0))</f>
        <v/>
      </c>
      <c r="S199" s="81">
        <f>IF($A199="","",IFERROR($R199*'Settings'!$B$10,0))</f>
        <v/>
      </c>
      <c r="T199" s="48">
        <f>IF($A199="","",IF(COUNTIF(tblTrips[Trip ID],$A199)&gt;1,"Duplicate Trip ID",IF(OR($B199="",$C199="",$D199="",$E199="",$F199="",$G199="",$H199="",$J199="",$K199="",$N199="",$P199=""),"Missing Required Data",IF(OR($J199&lt;0,$K199&lt;0,$L199=0),"Check Miles",IF(OR(AND($K199=0,$N199&lt;&gt;"No Empty Miles"),AND($K199&gt;0,$N199="No Empty Miles")),"Reason / Miles Mismatch",IF($M199&gt;='Settings'!$B$9,"High Empty %","OK"))))))</f>
        <v/>
      </c>
      <c r="U199" s="48" t="n"/>
    </row>
    <row r="200">
      <c r="A200" s="41" t="n"/>
      <c r="B200" s="79" t="n"/>
      <c r="C200" s="41" t="n"/>
      <c r="D200" s="41" t="n"/>
      <c r="E200" s="41" t="n"/>
      <c r="F200" s="43" t="n"/>
      <c r="G200" s="41" t="n"/>
      <c r="H200" s="43" t="n"/>
      <c r="I200" s="41">
        <f>IF($A200="","",IF(OR($E200="",$F200="",$G200="",$H200=""),"",$E200&amp;", "&amp;$F200&amp;" to "&amp;$G200&amp;", "&amp;$H200))</f>
        <v/>
      </c>
      <c r="J200" s="44" t="n"/>
      <c r="K200" s="44" t="n"/>
      <c r="L200" s="44">
        <f>IF($A200="","",IFERROR($J200+$K200,0))</f>
        <v/>
      </c>
      <c r="M200" s="80">
        <f>IF($A200="","",IFERROR($K200/$L200,0))</f>
        <v/>
      </c>
      <c r="N200" s="41" t="n"/>
      <c r="O200" s="43">
        <f>IF(OR($A200="",$N200=""),"",IFERROR(VLOOKUP($N200,'Settings'!$F$5:$H$13,2,FALSE),"Review"))</f>
        <v/>
      </c>
      <c r="P200" s="43" t="n"/>
      <c r="Q200" s="81">
        <f>IF($A200="","",IFERROR($K200*'Settings'!$B$10,0))</f>
        <v/>
      </c>
      <c r="R200" s="82">
        <f>IF($A200="","",IF($O200="Yes",IFERROR($K200*'Settings'!$B$8,0),0))</f>
        <v/>
      </c>
      <c r="S200" s="81">
        <f>IF($A200="","",IFERROR($R200*'Settings'!$B$10,0))</f>
        <v/>
      </c>
      <c r="T200" s="48">
        <f>IF($A200="","",IF(COUNTIF(tblTrips[Trip ID],$A200)&gt;1,"Duplicate Trip ID",IF(OR($B200="",$C200="",$D200="",$E200="",$F200="",$G200="",$H200="",$J200="",$K200="",$N200="",$P200=""),"Missing Required Data",IF(OR($J200&lt;0,$K200&lt;0,$L200=0),"Check Miles",IF(OR(AND($K200=0,$N200&lt;&gt;"No Empty Miles"),AND($K200&gt;0,$N200="No Empty Miles")),"Reason / Miles Mismatch",IF($M200&gt;='Settings'!$B$9,"High Empty %","OK"))))))</f>
        <v/>
      </c>
      <c r="U200" s="48" t="n"/>
    </row>
    <row r="201">
      <c r="A201" s="41" t="n"/>
      <c r="B201" s="79" t="n"/>
      <c r="C201" s="41" t="n"/>
      <c r="D201" s="41" t="n"/>
      <c r="E201" s="41" t="n"/>
      <c r="F201" s="43" t="n"/>
      <c r="G201" s="41" t="n"/>
      <c r="H201" s="43" t="n"/>
      <c r="I201" s="41">
        <f>IF($A201="","",IF(OR($E201="",$F201="",$G201="",$H201=""),"",$E201&amp;", "&amp;$F201&amp;" to "&amp;$G201&amp;", "&amp;$H201))</f>
        <v/>
      </c>
      <c r="J201" s="44" t="n"/>
      <c r="K201" s="44" t="n"/>
      <c r="L201" s="44">
        <f>IF($A201="","",IFERROR($J201+$K201,0))</f>
        <v/>
      </c>
      <c r="M201" s="80">
        <f>IF($A201="","",IFERROR($K201/$L201,0))</f>
        <v/>
      </c>
      <c r="N201" s="41" t="n"/>
      <c r="O201" s="43">
        <f>IF(OR($A201="",$N201=""),"",IFERROR(VLOOKUP($N201,'Settings'!$F$5:$H$13,2,FALSE),"Review"))</f>
        <v/>
      </c>
      <c r="P201" s="43" t="n"/>
      <c r="Q201" s="81">
        <f>IF($A201="","",IFERROR($K201*'Settings'!$B$10,0))</f>
        <v/>
      </c>
      <c r="R201" s="82">
        <f>IF($A201="","",IF($O201="Yes",IFERROR($K201*'Settings'!$B$8,0),0))</f>
        <v/>
      </c>
      <c r="S201" s="81">
        <f>IF($A201="","",IFERROR($R201*'Settings'!$B$10,0))</f>
        <v/>
      </c>
      <c r="T201" s="48">
        <f>IF($A201="","",IF(COUNTIF(tblTrips[Trip ID],$A201)&gt;1,"Duplicate Trip ID",IF(OR($B201="",$C201="",$D201="",$E201="",$F201="",$G201="",$H201="",$J201="",$K201="",$N201="",$P201=""),"Missing Required Data",IF(OR($J201&lt;0,$K201&lt;0,$L201=0),"Check Miles",IF(OR(AND($K201=0,$N201&lt;&gt;"No Empty Miles"),AND($K201&gt;0,$N201="No Empty Miles")),"Reason / Miles Mismatch",IF($M201&gt;='Settings'!$B$9,"High Empty %","OK"))))))</f>
        <v/>
      </c>
      <c r="U201" s="48" t="n"/>
    </row>
    <row r="202">
      <c r="A202" s="41" t="n"/>
      <c r="B202" s="79" t="n"/>
      <c r="C202" s="41" t="n"/>
      <c r="D202" s="41" t="n"/>
      <c r="E202" s="41" t="n"/>
      <c r="F202" s="43" t="n"/>
      <c r="G202" s="41" t="n"/>
      <c r="H202" s="43" t="n"/>
      <c r="I202" s="41">
        <f>IF($A202="","",IF(OR($E202="",$F202="",$G202="",$H202=""),"",$E202&amp;", "&amp;$F202&amp;" to "&amp;$G202&amp;", "&amp;$H202))</f>
        <v/>
      </c>
      <c r="J202" s="44" t="n"/>
      <c r="K202" s="44" t="n"/>
      <c r="L202" s="44">
        <f>IF($A202="","",IFERROR($J202+$K202,0))</f>
        <v/>
      </c>
      <c r="M202" s="80">
        <f>IF($A202="","",IFERROR($K202/$L202,0))</f>
        <v/>
      </c>
      <c r="N202" s="41" t="n"/>
      <c r="O202" s="43">
        <f>IF(OR($A202="",$N202=""),"",IFERROR(VLOOKUP($N202,'Settings'!$F$5:$H$13,2,FALSE),"Review"))</f>
        <v/>
      </c>
      <c r="P202" s="43" t="n"/>
      <c r="Q202" s="81">
        <f>IF($A202="","",IFERROR($K202*'Settings'!$B$10,0))</f>
        <v/>
      </c>
      <c r="R202" s="82">
        <f>IF($A202="","",IF($O202="Yes",IFERROR($K202*'Settings'!$B$8,0),0))</f>
        <v/>
      </c>
      <c r="S202" s="81">
        <f>IF($A202="","",IFERROR($R202*'Settings'!$B$10,0))</f>
        <v/>
      </c>
      <c r="T202" s="48">
        <f>IF($A202="","",IF(COUNTIF(tblTrips[Trip ID],$A202)&gt;1,"Duplicate Trip ID",IF(OR($B202="",$C202="",$D202="",$E202="",$F202="",$G202="",$H202="",$J202="",$K202="",$N202="",$P202=""),"Missing Required Data",IF(OR($J202&lt;0,$K202&lt;0,$L202=0),"Check Miles",IF(OR(AND($K202=0,$N202&lt;&gt;"No Empty Miles"),AND($K202&gt;0,$N202="No Empty Miles")),"Reason / Miles Mismatch",IF($M202&gt;='Settings'!$B$9,"High Empty %","OK"))))))</f>
        <v/>
      </c>
      <c r="U202" s="48" t="n"/>
    </row>
    <row r="203">
      <c r="A203" s="41" t="n"/>
      <c r="B203" s="79" t="n"/>
      <c r="C203" s="41" t="n"/>
      <c r="D203" s="41" t="n"/>
      <c r="E203" s="41" t="n"/>
      <c r="F203" s="43" t="n"/>
      <c r="G203" s="41" t="n"/>
      <c r="H203" s="43" t="n"/>
      <c r="I203" s="41">
        <f>IF($A203="","",IF(OR($E203="",$F203="",$G203="",$H203=""),"",$E203&amp;", "&amp;$F203&amp;" to "&amp;$G203&amp;", "&amp;$H203))</f>
        <v/>
      </c>
      <c r="J203" s="44" t="n"/>
      <c r="K203" s="44" t="n"/>
      <c r="L203" s="44">
        <f>IF($A203="","",IFERROR($J203+$K203,0))</f>
        <v/>
      </c>
      <c r="M203" s="80">
        <f>IF($A203="","",IFERROR($K203/$L203,0))</f>
        <v/>
      </c>
      <c r="N203" s="41" t="n"/>
      <c r="O203" s="43">
        <f>IF(OR($A203="",$N203=""),"",IFERROR(VLOOKUP($N203,'Settings'!$F$5:$H$13,2,FALSE),"Review"))</f>
        <v/>
      </c>
      <c r="P203" s="43" t="n"/>
      <c r="Q203" s="81">
        <f>IF($A203="","",IFERROR($K203*'Settings'!$B$10,0))</f>
        <v/>
      </c>
      <c r="R203" s="82">
        <f>IF($A203="","",IF($O203="Yes",IFERROR($K203*'Settings'!$B$8,0),0))</f>
        <v/>
      </c>
      <c r="S203" s="81">
        <f>IF($A203="","",IFERROR($R203*'Settings'!$B$10,0))</f>
        <v/>
      </c>
      <c r="T203" s="48">
        <f>IF($A203="","",IF(COUNTIF(tblTrips[Trip ID],$A203)&gt;1,"Duplicate Trip ID",IF(OR($B203="",$C203="",$D203="",$E203="",$F203="",$G203="",$H203="",$J203="",$K203="",$N203="",$P203=""),"Missing Required Data",IF(OR($J203&lt;0,$K203&lt;0,$L203=0),"Check Miles",IF(OR(AND($K203=0,$N203&lt;&gt;"No Empty Miles"),AND($K203&gt;0,$N203="No Empty Miles")),"Reason / Miles Mismatch",IF($M203&gt;='Settings'!$B$9,"High Empty %","OK"))))))</f>
        <v/>
      </c>
      <c r="U203" s="48" t="n"/>
    </row>
    <row r="204">
      <c r="A204" s="41" t="n"/>
      <c r="B204" s="79" t="n"/>
      <c r="C204" s="41" t="n"/>
      <c r="D204" s="41" t="n"/>
      <c r="E204" s="41" t="n"/>
      <c r="F204" s="43" t="n"/>
      <c r="G204" s="41" t="n"/>
      <c r="H204" s="43" t="n"/>
      <c r="I204" s="41">
        <f>IF($A204="","",IF(OR($E204="",$F204="",$G204="",$H204=""),"",$E204&amp;", "&amp;$F204&amp;" to "&amp;$G204&amp;", "&amp;$H204))</f>
        <v/>
      </c>
      <c r="J204" s="44" t="n"/>
      <c r="K204" s="44" t="n"/>
      <c r="L204" s="44">
        <f>IF($A204="","",IFERROR($J204+$K204,0))</f>
        <v/>
      </c>
      <c r="M204" s="80">
        <f>IF($A204="","",IFERROR($K204/$L204,0))</f>
        <v/>
      </c>
      <c r="N204" s="41" t="n"/>
      <c r="O204" s="43">
        <f>IF(OR($A204="",$N204=""),"",IFERROR(VLOOKUP($N204,'Settings'!$F$5:$H$13,2,FALSE),"Review"))</f>
        <v/>
      </c>
      <c r="P204" s="43" t="n"/>
      <c r="Q204" s="81">
        <f>IF($A204="","",IFERROR($K204*'Settings'!$B$10,0))</f>
        <v/>
      </c>
      <c r="R204" s="82">
        <f>IF($A204="","",IF($O204="Yes",IFERROR($K204*'Settings'!$B$8,0),0))</f>
        <v/>
      </c>
      <c r="S204" s="81">
        <f>IF($A204="","",IFERROR($R204*'Settings'!$B$10,0))</f>
        <v/>
      </c>
      <c r="T204" s="48">
        <f>IF($A204="","",IF(COUNTIF(tblTrips[Trip ID],$A204)&gt;1,"Duplicate Trip ID",IF(OR($B204="",$C204="",$D204="",$E204="",$F204="",$G204="",$H204="",$J204="",$K204="",$N204="",$P204=""),"Missing Required Data",IF(OR($J204&lt;0,$K204&lt;0,$L204=0),"Check Miles",IF(OR(AND($K204=0,$N204&lt;&gt;"No Empty Miles"),AND($K204&gt;0,$N204="No Empty Miles")),"Reason / Miles Mismatch",IF($M204&gt;='Settings'!$B$9,"High Empty %","OK"))))))</f>
        <v/>
      </c>
      <c r="U204" s="48" t="n"/>
    </row>
    <row r="205">
      <c r="A205" s="41" t="n"/>
      <c r="B205" s="79" t="n"/>
      <c r="C205" s="41" t="n"/>
      <c r="D205" s="41" t="n"/>
      <c r="E205" s="41" t="n"/>
      <c r="F205" s="43" t="n"/>
      <c r="G205" s="41" t="n"/>
      <c r="H205" s="43" t="n"/>
      <c r="I205" s="41">
        <f>IF($A205="","",IF(OR($E205="",$F205="",$G205="",$H205=""),"",$E205&amp;", "&amp;$F205&amp;" to "&amp;$G205&amp;", "&amp;$H205))</f>
        <v/>
      </c>
      <c r="J205" s="44" t="n"/>
      <c r="K205" s="44" t="n"/>
      <c r="L205" s="44">
        <f>IF($A205="","",IFERROR($J205+$K205,0))</f>
        <v/>
      </c>
      <c r="M205" s="80">
        <f>IF($A205="","",IFERROR($K205/$L205,0))</f>
        <v/>
      </c>
      <c r="N205" s="41" t="n"/>
      <c r="O205" s="43">
        <f>IF(OR($A205="",$N205=""),"",IFERROR(VLOOKUP($N205,'Settings'!$F$5:$H$13,2,FALSE),"Review"))</f>
        <v/>
      </c>
      <c r="P205" s="43" t="n"/>
      <c r="Q205" s="81">
        <f>IF($A205="","",IFERROR($K205*'Settings'!$B$10,0))</f>
        <v/>
      </c>
      <c r="R205" s="82">
        <f>IF($A205="","",IF($O205="Yes",IFERROR($K205*'Settings'!$B$8,0),0))</f>
        <v/>
      </c>
      <c r="S205" s="81">
        <f>IF($A205="","",IFERROR($R205*'Settings'!$B$10,0))</f>
        <v/>
      </c>
      <c r="T205" s="48">
        <f>IF($A205="","",IF(COUNTIF(tblTrips[Trip ID],$A205)&gt;1,"Duplicate Trip ID",IF(OR($B205="",$C205="",$D205="",$E205="",$F205="",$G205="",$H205="",$J205="",$K205="",$N205="",$P205=""),"Missing Required Data",IF(OR($J205&lt;0,$K205&lt;0,$L205=0),"Check Miles",IF(OR(AND($K205=0,$N205&lt;&gt;"No Empty Miles"),AND($K205&gt;0,$N205="No Empty Miles")),"Reason / Miles Mismatch",IF($M205&gt;='Settings'!$B$9,"High Empty %","OK"))))))</f>
        <v/>
      </c>
      <c r="U205" s="48" t="n"/>
    </row>
    <row r="206">
      <c r="A206" s="41" t="n"/>
      <c r="B206" s="79" t="n"/>
      <c r="C206" s="41" t="n"/>
      <c r="D206" s="41" t="n"/>
      <c r="E206" s="41" t="n"/>
      <c r="F206" s="43" t="n"/>
      <c r="G206" s="41" t="n"/>
      <c r="H206" s="43" t="n"/>
      <c r="I206" s="41">
        <f>IF($A206="","",IF(OR($E206="",$F206="",$G206="",$H206=""),"",$E206&amp;", "&amp;$F206&amp;" to "&amp;$G206&amp;", "&amp;$H206))</f>
        <v/>
      </c>
      <c r="J206" s="44" t="n"/>
      <c r="K206" s="44" t="n"/>
      <c r="L206" s="44">
        <f>IF($A206="","",IFERROR($J206+$K206,0))</f>
        <v/>
      </c>
      <c r="M206" s="80">
        <f>IF($A206="","",IFERROR($K206/$L206,0))</f>
        <v/>
      </c>
      <c r="N206" s="41" t="n"/>
      <c r="O206" s="43">
        <f>IF(OR($A206="",$N206=""),"",IFERROR(VLOOKUP($N206,'Settings'!$F$5:$H$13,2,FALSE),"Review"))</f>
        <v/>
      </c>
      <c r="P206" s="43" t="n"/>
      <c r="Q206" s="81">
        <f>IF($A206="","",IFERROR($K206*'Settings'!$B$10,0))</f>
        <v/>
      </c>
      <c r="R206" s="82">
        <f>IF($A206="","",IF($O206="Yes",IFERROR($K206*'Settings'!$B$8,0),0))</f>
        <v/>
      </c>
      <c r="S206" s="81">
        <f>IF($A206="","",IFERROR($R206*'Settings'!$B$10,0))</f>
        <v/>
      </c>
      <c r="T206" s="48">
        <f>IF($A206="","",IF(COUNTIF(tblTrips[Trip ID],$A206)&gt;1,"Duplicate Trip ID",IF(OR($B206="",$C206="",$D206="",$E206="",$F206="",$G206="",$H206="",$J206="",$K206="",$N206="",$P206=""),"Missing Required Data",IF(OR($J206&lt;0,$K206&lt;0,$L206=0),"Check Miles",IF(OR(AND($K206=0,$N206&lt;&gt;"No Empty Miles"),AND($K206&gt;0,$N206="No Empty Miles")),"Reason / Miles Mismatch",IF($M206&gt;='Settings'!$B$9,"High Empty %","OK"))))))</f>
        <v/>
      </c>
      <c r="U206" s="48" t="n"/>
    </row>
    <row r="207">
      <c r="A207" s="41" t="n"/>
      <c r="B207" s="79" t="n"/>
      <c r="C207" s="41" t="n"/>
      <c r="D207" s="41" t="n"/>
      <c r="E207" s="41" t="n"/>
      <c r="F207" s="43" t="n"/>
      <c r="G207" s="41" t="n"/>
      <c r="H207" s="43" t="n"/>
      <c r="I207" s="41">
        <f>IF($A207="","",IF(OR($E207="",$F207="",$G207="",$H207=""),"",$E207&amp;", "&amp;$F207&amp;" to "&amp;$G207&amp;", "&amp;$H207))</f>
        <v/>
      </c>
      <c r="J207" s="44" t="n"/>
      <c r="K207" s="44" t="n"/>
      <c r="L207" s="44">
        <f>IF($A207="","",IFERROR($J207+$K207,0))</f>
        <v/>
      </c>
      <c r="M207" s="80">
        <f>IF($A207="","",IFERROR($K207/$L207,0))</f>
        <v/>
      </c>
      <c r="N207" s="41" t="n"/>
      <c r="O207" s="43">
        <f>IF(OR($A207="",$N207=""),"",IFERROR(VLOOKUP($N207,'Settings'!$F$5:$H$13,2,FALSE),"Review"))</f>
        <v/>
      </c>
      <c r="P207" s="43" t="n"/>
      <c r="Q207" s="81">
        <f>IF($A207="","",IFERROR($K207*'Settings'!$B$10,0))</f>
        <v/>
      </c>
      <c r="R207" s="82">
        <f>IF($A207="","",IF($O207="Yes",IFERROR($K207*'Settings'!$B$8,0),0))</f>
        <v/>
      </c>
      <c r="S207" s="81">
        <f>IF($A207="","",IFERROR($R207*'Settings'!$B$10,0))</f>
        <v/>
      </c>
      <c r="T207" s="48">
        <f>IF($A207="","",IF(COUNTIF(tblTrips[Trip ID],$A207)&gt;1,"Duplicate Trip ID",IF(OR($B207="",$C207="",$D207="",$E207="",$F207="",$G207="",$H207="",$J207="",$K207="",$N207="",$P207=""),"Missing Required Data",IF(OR($J207&lt;0,$K207&lt;0,$L207=0),"Check Miles",IF(OR(AND($K207=0,$N207&lt;&gt;"No Empty Miles"),AND($K207&gt;0,$N207="No Empty Miles")),"Reason / Miles Mismatch",IF($M207&gt;='Settings'!$B$9,"High Empty %","OK"))))))</f>
        <v/>
      </c>
      <c r="U207" s="48" t="n"/>
    </row>
    <row r="208">
      <c r="A208" s="41" t="n"/>
      <c r="B208" s="79" t="n"/>
      <c r="C208" s="41" t="n"/>
      <c r="D208" s="41" t="n"/>
      <c r="E208" s="41" t="n"/>
      <c r="F208" s="43" t="n"/>
      <c r="G208" s="41" t="n"/>
      <c r="H208" s="43" t="n"/>
      <c r="I208" s="41">
        <f>IF($A208="","",IF(OR($E208="",$F208="",$G208="",$H208=""),"",$E208&amp;", "&amp;$F208&amp;" to "&amp;$G208&amp;", "&amp;$H208))</f>
        <v/>
      </c>
      <c r="J208" s="44" t="n"/>
      <c r="K208" s="44" t="n"/>
      <c r="L208" s="44">
        <f>IF($A208="","",IFERROR($J208+$K208,0))</f>
        <v/>
      </c>
      <c r="M208" s="80">
        <f>IF($A208="","",IFERROR($K208/$L208,0))</f>
        <v/>
      </c>
      <c r="N208" s="41" t="n"/>
      <c r="O208" s="43">
        <f>IF(OR($A208="",$N208=""),"",IFERROR(VLOOKUP($N208,'Settings'!$F$5:$H$13,2,FALSE),"Review"))</f>
        <v/>
      </c>
      <c r="P208" s="43" t="n"/>
      <c r="Q208" s="81">
        <f>IF($A208="","",IFERROR($K208*'Settings'!$B$10,0))</f>
        <v/>
      </c>
      <c r="R208" s="82">
        <f>IF($A208="","",IF($O208="Yes",IFERROR($K208*'Settings'!$B$8,0),0))</f>
        <v/>
      </c>
      <c r="S208" s="81">
        <f>IF($A208="","",IFERROR($R208*'Settings'!$B$10,0))</f>
        <v/>
      </c>
      <c r="T208" s="48">
        <f>IF($A208="","",IF(COUNTIF(tblTrips[Trip ID],$A208)&gt;1,"Duplicate Trip ID",IF(OR($B208="",$C208="",$D208="",$E208="",$F208="",$G208="",$H208="",$J208="",$K208="",$N208="",$P208=""),"Missing Required Data",IF(OR($J208&lt;0,$K208&lt;0,$L208=0),"Check Miles",IF(OR(AND($K208=0,$N208&lt;&gt;"No Empty Miles"),AND($K208&gt;0,$N208="No Empty Miles")),"Reason / Miles Mismatch",IF($M208&gt;='Settings'!$B$9,"High Empty %","OK"))))))</f>
        <v/>
      </c>
      <c r="U208" s="48" t="n"/>
    </row>
    <row r="209">
      <c r="A209" s="41" t="n"/>
      <c r="B209" s="79" t="n"/>
      <c r="C209" s="41" t="n"/>
      <c r="D209" s="41" t="n"/>
      <c r="E209" s="41" t="n"/>
      <c r="F209" s="43" t="n"/>
      <c r="G209" s="41" t="n"/>
      <c r="H209" s="43" t="n"/>
      <c r="I209" s="41">
        <f>IF($A209="","",IF(OR($E209="",$F209="",$G209="",$H209=""),"",$E209&amp;", "&amp;$F209&amp;" to "&amp;$G209&amp;", "&amp;$H209))</f>
        <v/>
      </c>
      <c r="J209" s="44" t="n"/>
      <c r="K209" s="44" t="n"/>
      <c r="L209" s="44">
        <f>IF($A209="","",IFERROR($J209+$K209,0))</f>
        <v/>
      </c>
      <c r="M209" s="80">
        <f>IF($A209="","",IFERROR($K209/$L209,0))</f>
        <v/>
      </c>
      <c r="N209" s="41" t="n"/>
      <c r="O209" s="43">
        <f>IF(OR($A209="",$N209=""),"",IFERROR(VLOOKUP($N209,'Settings'!$F$5:$H$13,2,FALSE),"Review"))</f>
        <v/>
      </c>
      <c r="P209" s="43" t="n"/>
      <c r="Q209" s="81">
        <f>IF($A209="","",IFERROR($K209*'Settings'!$B$10,0))</f>
        <v/>
      </c>
      <c r="R209" s="82">
        <f>IF($A209="","",IF($O209="Yes",IFERROR($K209*'Settings'!$B$8,0),0))</f>
        <v/>
      </c>
      <c r="S209" s="81">
        <f>IF($A209="","",IFERROR($R209*'Settings'!$B$10,0))</f>
        <v/>
      </c>
      <c r="T209" s="48">
        <f>IF($A209="","",IF(COUNTIF(tblTrips[Trip ID],$A209)&gt;1,"Duplicate Trip ID",IF(OR($B209="",$C209="",$D209="",$E209="",$F209="",$G209="",$H209="",$J209="",$K209="",$N209="",$P209=""),"Missing Required Data",IF(OR($J209&lt;0,$K209&lt;0,$L209=0),"Check Miles",IF(OR(AND($K209=0,$N209&lt;&gt;"No Empty Miles"),AND($K209&gt;0,$N209="No Empty Miles")),"Reason / Miles Mismatch",IF($M209&gt;='Settings'!$B$9,"High Empty %","OK"))))))</f>
        <v/>
      </c>
      <c r="U209" s="48" t="n"/>
    </row>
    <row r="210">
      <c r="A210" s="41" t="n"/>
      <c r="B210" s="79" t="n"/>
      <c r="C210" s="41" t="n"/>
      <c r="D210" s="41" t="n"/>
      <c r="E210" s="41" t="n"/>
      <c r="F210" s="43" t="n"/>
      <c r="G210" s="41" t="n"/>
      <c r="H210" s="43" t="n"/>
      <c r="I210" s="41">
        <f>IF($A210="","",IF(OR($E210="",$F210="",$G210="",$H210=""),"",$E210&amp;", "&amp;$F210&amp;" to "&amp;$G210&amp;", "&amp;$H210))</f>
        <v/>
      </c>
      <c r="J210" s="44" t="n"/>
      <c r="K210" s="44" t="n"/>
      <c r="L210" s="44">
        <f>IF($A210="","",IFERROR($J210+$K210,0))</f>
        <v/>
      </c>
      <c r="M210" s="80">
        <f>IF($A210="","",IFERROR($K210/$L210,0))</f>
        <v/>
      </c>
      <c r="N210" s="41" t="n"/>
      <c r="O210" s="43">
        <f>IF(OR($A210="",$N210=""),"",IFERROR(VLOOKUP($N210,'Settings'!$F$5:$H$13,2,FALSE),"Review"))</f>
        <v/>
      </c>
      <c r="P210" s="43" t="n"/>
      <c r="Q210" s="81">
        <f>IF($A210="","",IFERROR($K210*'Settings'!$B$10,0))</f>
        <v/>
      </c>
      <c r="R210" s="82">
        <f>IF($A210="","",IF($O210="Yes",IFERROR($K210*'Settings'!$B$8,0),0))</f>
        <v/>
      </c>
      <c r="S210" s="81">
        <f>IF($A210="","",IFERROR($R210*'Settings'!$B$10,0))</f>
        <v/>
      </c>
      <c r="T210" s="48">
        <f>IF($A210="","",IF(COUNTIF(tblTrips[Trip ID],$A210)&gt;1,"Duplicate Trip ID",IF(OR($B210="",$C210="",$D210="",$E210="",$F210="",$G210="",$H210="",$J210="",$K210="",$N210="",$P210=""),"Missing Required Data",IF(OR($J210&lt;0,$K210&lt;0,$L210=0),"Check Miles",IF(OR(AND($K210=0,$N210&lt;&gt;"No Empty Miles"),AND($K210&gt;0,$N210="No Empty Miles")),"Reason / Miles Mismatch",IF($M210&gt;='Settings'!$B$9,"High Empty %","OK"))))))</f>
        <v/>
      </c>
      <c r="U210" s="48" t="n"/>
    </row>
    <row r="211">
      <c r="A211" s="41" t="n"/>
      <c r="B211" s="79" t="n"/>
      <c r="C211" s="41" t="n"/>
      <c r="D211" s="41" t="n"/>
      <c r="E211" s="41" t="n"/>
      <c r="F211" s="43" t="n"/>
      <c r="G211" s="41" t="n"/>
      <c r="H211" s="43" t="n"/>
      <c r="I211" s="41">
        <f>IF($A211="","",IF(OR($E211="",$F211="",$G211="",$H211=""),"",$E211&amp;", "&amp;$F211&amp;" to "&amp;$G211&amp;", "&amp;$H211))</f>
        <v/>
      </c>
      <c r="J211" s="44" t="n"/>
      <c r="K211" s="44" t="n"/>
      <c r="L211" s="44">
        <f>IF($A211="","",IFERROR($J211+$K211,0))</f>
        <v/>
      </c>
      <c r="M211" s="80">
        <f>IF($A211="","",IFERROR($K211/$L211,0))</f>
        <v/>
      </c>
      <c r="N211" s="41" t="n"/>
      <c r="O211" s="43">
        <f>IF(OR($A211="",$N211=""),"",IFERROR(VLOOKUP($N211,'Settings'!$F$5:$H$13,2,FALSE),"Review"))</f>
        <v/>
      </c>
      <c r="P211" s="43" t="n"/>
      <c r="Q211" s="81">
        <f>IF($A211="","",IFERROR($K211*'Settings'!$B$10,0))</f>
        <v/>
      </c>
      <c r="R211" s="82">
        <f>IF($A211="","",IF($O211="Yes",IFERROR($K211*'Settings'!$B$8,0),0))</f>
        <v/>
      </c>
      <c r="S211" s="81">
        <f>IF($A211="","",IFERROR($R211*'Settings'!$B$10,0))</f>
        <v/>
      </c>
      <c r="T211" s="48">
        <f>IF($A211="","",IF(COUNTIF(tblTrips[Trip ID],$A211)&gt;1,"Duplicate Trip ID",IF(OR($B211="",$C211="",$D211="",$E211="",$F211="",$G211="",$H211="",$J211="",$K211="",$N211="",$P211=""),"Missing Required Data",IF(OR($J211&lt;0,$K211&lt;0,$L211=0),"Check Miles",IF(OR(AND($K211=0,$N211&lt;&gt;"No Empty Miles"),AND($K211&gt;0,$N211="No Empty Miles")),"Reason / Miles Mismatch",IF($M211&gt;='Settings'!$B$9,"High Empty %","OK"))))))</f>
        <v/>
      </c>
      <c r="U211" s="48" t="n"/>
    </row>
    <row r="212">
      <c r="A212" s="41" t="n"/>
      <c r="B212" s="79" t="n"/>
      <c r="C212" s="41" t="n"/>
      <c r="D212" s="41" t="n"/>
      <c r="E212" s="41" t="n"/>
      <c r="F212" s="43" t="n"/>
      <c r="G212" s="41" t="n"/>
      <c r="H212" s="43" t="n"/>
      <c r="I212" s="41">
        <f>IF($A212="","",IF(OR($E212="",$F212="",$G212="",$H212=""),"",$E212&amp;", "&amp;$F212&amp;" to "&amp;$G212&amp;", "&amp;$H212))</f>
        <v/>
      </c>
      <c r="J212" s="44" t="n"/>
      <c r="K212" s="44" t="n"/>
      <c r="L212" s="44">
        <f>IF($A212="","",IFERROR($J212+$K212,0))</f>
        <v/>
      </c>
      <c r="M212" s="80">
        <f>IF($A212="","",IFERROR($K212/$L212,0))</f>
        <v/>
      </c>
      <c r="N212" s="41" t="n"/>
      <c r="O212" s="43">
        <f>IF(OR($A212="",$N212=""),"",IFERROR(VLOOKUP($N212,'Settings'!$F$5:$H$13,2,FALSE),"Review"))</f>
        <v/>
      </c>
      <c r="P212" s="43" t="n"/>
      <c r="Q212" s="81">
        <f>IF($A212="","",IFERROR($K212*'Settings'!$B$10,0))</f>
        <v/>
      </c>
      <c r="R212" s="82">
        <f>IF($A212="","",IF($O212="Yes",IFERROR($K212*'Settings'!$B$8,0),0))</f>
        <v/>
      </c>
      <c r="S212" s="81">
        <f>IF($A212="","",IFERROR($R212*'Settings'!$B$10,0))</f>
        <v/>
      </c>
      <c r="T212" s="48">
        <f>IF($A212="","",IF(COUNTIF(tblTrips[Trip ID],$A212)&gt;1,"Duplicate Trip ID",IF(OR($B212="",$C212="",$D212="",$E212="",$F212="",$G212="",$H212="",$J212="",$K212="",$N212="",$P212=""),"Missing Required Data",IF(OR($J212&lt;0,$K212&lt;0,$L212=0),"Check Miles",IF(OR(AND($K212=0,$N212&lt;&gt;"No Empty Miles"),AND($K212&gt;0,$N212="No Empty Miles")),"Reason / Miles Mismatch",IF($M212&gt;='Settings'!$B$9,"High Empty %","OK"))))))</f>
        <v/>
      </c>
      <c r="U212" s="48" t="n"/>
    </row>
    <row r="213">
      <c r="A213" s="41" t="n"/>
      <c r="B213" s="79" t="n"/>
      <c r="C213" s="41" t="n"/>
      <c r="D213" s="41" t="n"/>
      <c r="E213" s="41" t="n"/>
      <c r="F213" s="43" t="n"/>
      <c r="G213" s="41" t="n"/>
      <c r="H213" s="43" t="n"/>
      <c r="I213" s="41">
        <f>IF($A213="","",IF(OR($E213="",$F213="",$G213="",$H213=""),"",$E213&amp;", "&amp;$F213&amp;" to "&amp;$G213&amp;", "&amp;$H213))</f>
        <v/>
      </c>
      <c r="J213" s="44" t="n"/>
      <c r="K213" s="44" t="n"/>
      <c r="L213" s="44">
        <f>IF($A213="","",IFERROR($J213+$K213,0))</f>
        <v/>
      </c>
      <c r="M213" s="80">
        <f>IF($A213="","",IFERROR($K213/$L213,0))</f>
        <v/>
      </c>
      <c r="N213" s="41" t="n"/>
      <c r="O213" s="43">
        <f>IF(OR($A213="",$N213=""),"",IFERROR(VLOOKUP($N213,'Settings'!$F$5:$H$13,2,FALSE),"Review"))</f>
        <v/>
      </c>
      <c r="P213" s="43" t="n"/>
      <c r="Q213" s="81">
        <f>IF($A213="","",IFERROR($K213*'Settings'!$B$10,0))</f>
        <v/>
      </c>
      <c r="R213" s="82">
        <f>IF($A213="","",IF($O213="Yes",IFERROR($K213*'Settings'!$B$8,0),0))</f>
        <v/>
      </c>
      <c r="S213" s="81">
        <f>IF($A213="","",IFERROR($R213*'Settings'!$B$10,0))</f>
        <v/>
      </c>
      <c r="T213" s="48">
        <f>IF($A213="","",IF(COUNTIF(tblTrips[Trip ID],$A213)&gt;1,"Duplicate Trip ID",IF(OR($B213="",$C213="",$D213="",$E213="",$F213="",$G213="",$H213="",$J213="",$K213="",$N213="",$P213=""),"Missing Required Data",IF(OR($J213&lt;0,$K213&lt;0,$L213=0),"Check Miles",IF(OR(AND($K213=0,$N213&lt;&gt;"No Empty Miles"),AND($K213&gt;0,$N213="No Empty Miles")),"Reason / Miles Mismatch",IF($M213&gt;='Settings'!$B$9,"High Empty %","OK"))))))</f>
        <v/>
      </c>
      <c r="U213" s="48" t="n"/>
    </row>
    <row r="214">
      <c r="A214" s="41" t="n"/>
      <c r="B214" s="79" t="n"/>
      <c r="C214" s="41" t="n"/>
      <c r="D214" s="41" t="n"/>
      <c r="E214" s="41" t="n"/>
      <c r="F214" s="43" t="n"/>
      <c r="G214" s="41" t="n"/>
      <c r="H214" s="43" t="n"/>
      <c r="I214" s="41">
        <f>IF($A214="","",IF(OR($E214="",$F214="",$G214="",$H214=""),"",$E214&amp;", "&amp;$F214&amp;" to "&amp;$G214&amp;", "&amp;$H214))</f>
        <v/>
      </c>
      <c r="J214" s="44" t="n"/>
      <c r="K214" s="44" t="n"/>
      <c r="L214" s="44">
        <f>IF($A214="","",IFERROR($J214+$K214,0))</f>
        <v/>
      </c>
      <c r="M214" s="80">
        <f>IF($A214="","",IFERROR($K214/$L214,0))</f>
        <v/>
      </c>
      <c r="N214" s="41" t="n"/>
      <c r="O214" s="43">
        <f>IF(OR($A214="",$N214=""),"",IFERROR(VLOOKUP($N214,'Settings'!$F$5:$H$13,2,FALSE),"Review"))</f>
        <v/>
      </c>
      <c r="P214" s="43" t="n"/>
      <c r="Q214" s="81">
        <f>IF($A214="","",IFERROR($K214*'Settings'!$B$10,0))</f>
        <v/>
      </c>
      <c r="R214" s="82">
        <f>IF($A214="","",IF($O214="Yes",IFERROR($K214*'Settings'!$B$8,0),0))</f>
        <v/>
      </c>
      <c r="S214" s="81">
        <f>IF($A214="","",IFERROR($R214*'Settings'!$B$10,0))</f>
        <v/>
      </c>
      <c r="T214" s="48">
        <f>IF($A214="","",IF(COUNTIF(tblTrips[Trip ID],$A214)&gt;1,"Duplicate Trip ID",IF(OR($B214="",$C214="",$D214="",$E214="",$F214="",$G214="",$H214="",$J214="",$K214="",$N214="",$P214=""),"Missing Required Data",IF(OR($J214&lt;0,$K214&lt;0,$L214=0),"Check Miles",IF(OR(AND($K214=0,$N214&lt;&gt;"No Empty Miles"),AND($K214&gt;0,$N214="No Empty Miles")),"Reason / Miles Mismatch",IF($M214&gt;='Settings'!$B$9,"High Empty %","OK"))))))</f>
        <v/>
      </c>
      <c r="U214" s="48" t="n"/>
    </row>
    <row r="215">
      <c r="A215" s="41" t="n"/>
      <c r="B215" s="79" t="n"/>
      <c r="C215" s="41" t="n"/>
      <c r="D215" s="41" t="n"/>
      <c r="E215" s="41" t="n"/>
      <c r="F215" s="43" t="n"/>
      <c r="G215" s="41" t="n"/>
      <c r="H215" s="43" t="n"/>
      <c r="I215" s="41">
        <f>IF($A215="","",IF(OR($E215="",$F215="",$G215="",$H215=""),"",$E215&amp;", "&amp;$F215&amp;" to "&amp;$G215&amp;", "&amp;$H215))</f>
        <v/>
      </c>
      <c r="J215" s="44" t="n"/>
      <c r="K215" s="44" t="n"/>
      <c r="L215" s="44">
        <f>IF($A215="","",IFERROR($J215+$K215,0))</f>
        <v/>
      </c>
      <c r="M215" s="80">
        <f>IF($A215="","",IFERROR($K215/$L215,0))</f>
        <v/>
      </c>
      <c r="N215" s="41" t="n"/>
      <c r="O215" s="43">
        <f>IF(OR($A215="",$N215=""),"",IFERROR(VLOOKUP($N215,'Settings'!$F$5:$H$13,2,FALSE),"Review"))</f>
        <v/>
      </c>
      <c r="P215" s="43" t="n"/>
      <c r="Q215" s="81">
        <f>IF($A215="","",IFERROR($K215*'Settings'!$B$10,0))</f>
        <v/>
      </c>
      <c r="R215" s="82">
        <f>IF($A215="","",IF($O215="Yes",IFERROR($K215*'Settings'!$B$8,0),0))</f>
        <v/>
      </c>
      <c r="S215" s="81">
        <f>IF($A215="","",IFERROR($R215*'Settings'!$B$10,0))</f>
        <v/>
      </c>
      <c r="T215" s="48">
        <f>IF($A215="","",IF(COUNTIF(tblTrips[Trip ID],$A215)&gt;1,"Duplicate Trip ID",IF(OR($B215="",$C215="",$D215="",$E215="",$F215="",$G215="",$H215="",$J215="",$K215="",$N215="",$P215=""),"Missing Required Data",IF(OR($J215&lt;0,$K215&lt;0,$L215=0),"Check Miles",IF(OR(AND($K215=0,$N215&lt;&gt;"No Empty Miles"),AND($K215&gt;0,$N215="No Empty Miles")),"Reason / Miles Mismatch",IF($M215&gt;='Settings'!$B$9,"High Empty %","OK"))))))</f>
        <v/>
      </c>
      <c r="U215" s="48" t="n"/>
    </row>
    <row r="216">
      <c r="A216" s="41" t="n"/>
      <c r="B216" s="79" t="n"/>
      <c r="C216" s="41" t="n"/>
      <c r="D216" s="41" t="n"/>
      <c r="E216" s="41" t="n"/>
      <c r="F216" s="43" t="n"/>
      <c r="G216" s="41" t="n"/>
      <c r="H216" s="43" t="n"/>
      <c r="I216" s="41">
        <f>IF($A216="","",IF(OR($E216="",$F216="",$G216="",$H216=""),"",$E216&amp;", "&amp;$F216&amp;" to "&amp;$G216&amp;", "&amp;$H216))</f>
        <v/>
      </c>
      <c r="J216" s="44" t="n"/>
      <c r="K216" s="44" t="n"/>
      <c r="L216" s="44">
        <f>IF($A216="","",IFERROR($J216+$K216,0))</f>
        <v/>
      </c>
      <c r="M216" s="80">
        <f>IF($A216="","",IFERROR($K216/$L216,0))</f>
        <v/>
      </c>
      <c r="N216" s="41" t="n"/>
      <c r="O216" s="43">
        <f>IF(OR($A216="",$N216=""),"",IFERROR(VLOOKUP($N216,'Settings'!$F$5:$H$13,2,FALSE),"Review"))</f>
        <v/>
      </c>
      <c r="P216" s="43" t="n"/>
      <c r="Q216" s="81">
        <f>IF($A216="","",IFERROR($K216*'Settings'!$B$10,0))</f>
        <v/>
      </c>
      <c r="R216" s="82">
        <f>IF($A216="","",IF($O216="Yes",IFERROR($K216*'Settings'!$B$8,0),0))</f>
        <v/>
      </c>
      <c r="S216" s="81">
        <f>IF($A216="","",IFERROR($R216*'Settings'!$B$10,0))</f>
        <v/>
      </c>
      <c r="T216" s="48">
        <f>IF($A216="","",IF(COUNTIF(tblTrips[Trip ID],$A216)&gt;1,"Duplicate Trip ID",IF(OR($B216="",$C216="",$D216="",$E216="",$F216="",$G216="",$H216="",$J216="",$K216="",$N216="",$P216=""),"Missing Required Data",IF(OR($J216&lt;0,$K216&lt;0,$L216=0),"Check Miles",IF(OR(AND($K216=0,$N216&lt;&gt;"No Empty Miles"),AND($K216&gt;0,$N216="No Empty Miles")),"Reason / Miles Mismatch",IF($M216&gt;='Settings'!$B$9,"High Empty %","OK"))))))</f>
        <v/>
      </c>
      <c r="U216" s="48" t="n"/>
    </row>
    <row r="217">
      <c r="A217" s="41" t="n"/>
      <c r="B217" s="79" t="n"/>
      <c r="C217" s="41" t="n"/>
      <c r="D217" s="41" t="n"/>
      <c r="E217" s="41" t="n"/>
      <c r="F217" s="43" t="n"/>
      <c r="G217" s="41" t="n"/>
      <c r="H217" s="43" t="n"/>
      <c r="I217" s="41">
        <f>IF($A217="","",IF(OR($E217="",$F217="",$G217="",$H217=""),"",$E217&amp;", "&amp;$F217&amp;" to "&amp;$G217&amp;", "&amp;$H217))</f>
        <v/>
      </c>
      <c r="J217" s="44" t="n"/>
      <c r="K217" s="44" t="n"/>
      <c r="L217" s="44">
        <f>IF($A217="","",IFERROR($J217+$K217,0))</f>
        <v/>
      </c>
      <c r="M217" s="80">
        <f>IF($A217="","",IFERROR($K217/$L217,0))</f>
        <v/>
      </c>
      <c r="N217" s="41" t="n"/>
      <c r="O217" s="43">
        <f>IF(OR($A217="",$N217=""),"",IFERROR(VLOOKUP($N217,'Settings'!$F$5:$H$13,2,FALSE),"Review"))</f>
        <v/>
      </c>
      <c r="P217" s="43" t="n"/>
      <c r="Q217" s="81">
        <f>IF($A217="","",IFERROR($K217*'Settings'!$B$10,0))</f>
        <v/>
      </c>
      <c r="R217" s="82">
        <f>IF($A217="","",IF($O217="Yes",IFERROR($K217*'Settings'!$B$8,0),0))</f>
        <v/>
      </c>
      <c r="S217" s="81">
        <f>IF($A217="","",IFERROR($R217*'Settings'!$B$10,0))</f>
        <v/>
      </c>
      <c r="T217" s="48">
        <f>IF($A217="","",IF(COUNTIF(tblTrips[Trip ID],$A217)&gt;1,"Duplicate Trip ID",IF(OR($B217="",$C217="",$D217="",$E217="",$F217="",$G217="",$H217="",$J217="",$K217="",$N217="",$P217=""),"Missing Required Data",IF(OR($J217&lt;0,$K217&lt;0,$L217=0),"Check Miles",IF(OR(AND($K217=0,$N217&lt;&gt;"No Empty Miles"),AND($K217&gt;0,$N217="No Empty Miles")),"Reason / Miles Mismatch",IF($M217&gt;='Settings'!$B$9,"High Empty %","OK"))))))</f>
        <v/>
      </c>
      <c r="U217" s="48" t="n"/>
    </row>
    <row r="218">
      <c r="A218" s="41" t="n"/>
      <c r="B218" s="79" t="n"/>
      <c r="C218" s="41" t="n"/>
      <c r="D218" s="41" t="n"/>
      <c r="E218" s="41" t="n"/>
      <c r="F218" s="43" t="n"/>
      <c r="G218" s="41" t="n"/>
      <c r="H218" s="43" t="n"/>
      <c r="I218" s="41">
        <f>IF($A218="","",IF(OR($E218="",$F218="",$G218="",$H218=""),"",$E218&amp;", "&amp;$F218&amp;" to "&amp;$G218&amp;", "&amp;$H218))</f>
        <v/>
      </c>
      <c r="J218" s="44" t="n"/>
      <c r="K218" s="44" t="n"/>
      <c r="L218" s="44">
        <f>IF($A218="","",IFERROR($J218+$K218,0))</f>
        <v/>
      </c>
      <c r="M218" s="80">
        <f>IF($A218="","",IFERROR($K218/$L218,0))</f>
        <v/>
      </c>
      <c r="N218" s="41" t="n"/>
      <c r="O218" s="43">
        <f>IF(OR($A218="",$N218=""),"",IFERROR(VLOOKUP($N218,'Settings'!$F$5:$H$13,2,FALSE),"Review"))</f>
        <v/>
      </c>
      <c r="P218" s="43" t="n"/>
      <c r="Q218" s="81">
        <f>IF($A218="","",IFERROR($K218*'Settings'!$B$10,0))</f>
        <v/>
      </c>
      <c r="R218" s="82">
        <f>IF($A218="","",IF($O218="Yes",IFERROR($K218*'Settings'!$B$8,0),0))</f>
        <v/>
      </c>
      <c r="S218" s="81">
        <f>IF($A218="","",IFERROR($R218*'Settings'!$B$10,0))</f>
        <v/>
      </c>
      <c r="T218" s="48">
        <f>IF($A218="","",IF(COUNTIF(tblTrips[Trip ID],$A218)&gt;1,"Duplicate Trip ID",IF(OR($B218="",$C218="",$D218="",$E218="",$F218="",$G218="",$H218="",$J218="",$K218="",$N218="",$P218=""),"Missing Required Data",IF(OR($J218&lt;0,$K218&lt;0,$L218=0),"Check Miles",IF(OR(AND($K218=0,$N218&lt;&gt;"No Empty Miles"),AND($K218&gt;0,$N218="No Empty Miles")),"Reason / Miles Mismatch",IF($M218&gt;='Settings'!$B$9,"High Empty %","OK"))))))</f>
        <v/>
      </c>
      <c r="U218" s="48" t="n"/>
    </row>
    <row r="219">
      <c r="A219" s="41" t="n"/>
      <c r="B219" s="79" t="n"/>
      <c r="C219" s="41" t="n"/>
      <c r="D219" s="41" t="n"/>
      <c r="E219" s="41" t="n"/>
      <c r="F219" s="43" t="n"/>
      <c r="G219" s="41" t="n"/>
      <c r="H219" s="43" t="n"/>
      <c r="I219" s="41">
        <f>IF($A219="","",IF(OR($E219="",$F219="",$G219="",$H219=""),"",$E219&amp;", "&amp;$F219&amp;" to "&amp;$G219&amp;", "&amp;$H219))</f>
        <v/>
      </c>
      <c r="J219" s="44" t="n"/>
      <c r="K219" s="44" t="n"/>
      <c r="L219" s="44">
        <f>IF($A219="","",IFERROR($J219+$K219,0))</f>
        <v/>
      </c>
      <c r="M219" s="80">
        <f>IF($A219="","",IFERROR($K219/$L219,0))</f>
        <v/>
      </c>
      <c r="N219" s="41" t="n"/>
      <c r="O219" s="43">
        <f>IF(OR($A219="",$N219=""),"",IFERROR(VLOOKUP($N219,'Settings'!$F$5:$H$13,2,FALSE),"Review"))</f>
        <v/>
      </c>
      <c r="P219" s="43" t="n"/>
      <c r="Q219" s="81">
        <f>IF($A219="","",IFERROR($K219*'Settings'!$B$10,0))</f>
        <v/>
      </c>
      <c r="R219" s="82">
        <f>IF($A219="","",IF($O219="Yes",IFERROR($K219*'Settings'!$B$8,0),0))</f>
        <v/>
      </c>
      <c r="S219" s="81">
        <f>IF($A219="","",IFERROR($R219*'Settings'!$B$10,0))</f>
        <v/>
      </c>
      <c r="T219" s="48">
        <f>IF($A219="","",IF(COUNTIF(tblTrips[Trip ID],$A219)&gt;1,"Duplicate Trip ID",IF(OR($B219="",$C219="",$D219="",$E219="",$F219="",$G219="",$H219="",$J219="",$K219="",$N219="",$P219=""),"Missing Required Data",IF(OR($J219&lt;0,$K219&lt;0,$L219=0),"Check Miles",IF(OR(AND($K219=0,$N219&lt;&gt;"No Empty Miles"),AND($K219&gt;0,$N219="No Empty Miles")),"Reason / Miles Mismatch",IF($M219&gt;='Settings'!$B$9,"High Empty %","OK"))))))</f>
        <v/>
      </c>
      <c r="U219" s="48" t="n"/>
    </row>
    <row r="220">
      <c r="A220" s="41" t="n"/>
      <c r="B220" s="79" t="n"/>
      <c r="C220" s="41" t="n"/>
      <c r="D220" s="41" t="n"/>
      <c r="E220" s="41" t="n"/>
      <c r="F220" s="43" t="n"/>
      <c r="G220" s="41" t="n"/>
      <c r="H220" s="43" t="n"/>
      <c r="I220" s="41">
        <f>IF($A220="","",IF(OR($E220="",$F220="",$G220="",$H220=""),"",$E220&amp;", "&amp;$F220&amp;" to "&amp;$G220&amp;", "&amp;$H220))</f>
        <v/>
      </c>
      <c r="J220" s="44" t="n"/>
      <c r="K220" s="44" t="n"/>
      <c r="L220" s="44">
        <f>IF($A220="","",IFERROR($J220+$K220,0))</f>
        <v/>
      </c>
      <c r="M220" s="80">
        <f>IF($A220="","",IFERROR($K220/$L220,0))</f>
        <v/>
      </c>
      <c r="N220" s="41" t="n"/>
      <c r="O220" s="43">
        <f>IF(OR($A220="",$N220=""),"",IFERROR(VLOOKUP($N220,'Settings'!$F$5:$H$13,2,FALSE),"Review"))</f>
        <v/>
      </c>
      <c r="P220" s="43" t="n"/>
      <c r="Q220" s="81">
        <f>IF($A220="","",IFERROR($K220*'Settings'!$B$10,0))</f>
        <v/>
      </c>
      <c r="R220" s="82">
        <f>IF($A220="","",IF($O220="Yes",IFERROR($K220*'Settings'!$B$8,0),0))</f>
        <v/>
      </c>
      <c r="S220" s="81">
        <f>IF($A220="","",IFERROR($R220*'Settings'!$B$10,0))</f>
        <v/>
      </c>
      <c r="T220" s="48">
        <f>IF($A220="","",IF(COUNTIF(tblTrips[Trip ID],$A220)&gt;1,"Duplicate Trip ID",IF(OR($B220="",$C220="",$D220="",$E220="",$F220="",$G220="",$H220="",$J220="",$K220="",$N220="",$P220=""),"Missing Required Data",IF(OR($J220&lt;0,$K220&lt;0,$L220=0),"Check Miles",IF(OR(AND($K220=0,$N220&lt;&gt;"No Empty Miles"),AND($K220&gt;0,$N220="No Empty Miles")),"Reason / Miles Mismatch",IF($M220&gt;='Settings'!$B$9,"High Empty %","OK"))))))</f>
        <v/>
      </c>
      <c r="U220" s="48" t="n"/>
    </row>
    <row r="221">
      <c r="A221" s="41" t="n"/>
      <c r="B221" s="79" t="n"/>
      <c r="C221" s="41" t="n"/>
      <c r="D221" s="41" t="n"/>
      <c r="E221" s="41" t="n"/>
      <c r="F221" s="43" t="n"/>
      <c r="G221" s="41" t="n"/>
      <c r="H221" s="43" t="n"/>
      <c r="I221" s="41">
        <f>IF($A221="","",IF(OR($E221="",$F221="",$G221="",$H221=""),"",$E221&amp;", "&amp;$F221&amp;" to "&amp;$G221&amp;", "&amp;$H221))</f>
        <v/>
      </c>
      <c r="J221" s="44" t="n"/>
      <c r="K221" s="44" t="n"/>
      <c r="L221" s="44">
        <f>IF($A221="","",IFERROR($J221+$K221,0))</f>
        <v/>
      </c>
      <c r="M221" s="80">
        <f>IF($A221="","",IFERROR($K221/$L221,0))</f>
        <v/>
      </c>
      <c r="N221" s="41" t="n"/>
      <c r="O221" s="43">
        <f>IF(OR($A221="",$N221=""),"",IFERROR(VLOOKUP($N221,'Settings'!$F$5:$H$13,2,FALSE),"Review"))</f>
        <v/>
      </c>
      <c r="P221" s="43" t="n"/>
      <c r="Q221" s="81">
        <f>IF($A221="","",IFERROR($K221*'Settings'!$B$10,0))</f>
        <v/>
      </c>
      <c r="R221" s="82">
        <f>IF($A221="","",IF($O221="Yes",IFERROR($K221*'Settings'!$B$8,0),0))</f>
        <v/>
      </c>
      <c r="S221" s="81">
        <f>IF($A221="","",IFERROR($R221*'Settings'!$B$10,0))</f>
        <v/>
      </c>
      <c r="T221" s="48">
        <f>IF($A221="","",IF(COUNTIF(tblTrips[Trip ID],$A221)&gt;1,"Duplicate Trip ID",IF(OR($B221="",$C221="",$D221="",$E221="",$F221="",$G221="",$H221="",$J221="",$K221="",$N221="",$P221=""),"Missing Required Data",IF(OR($J221&lt;0,$K221&lt;0,$L221=0),"Check Miles",IF(OR(AND($K221=0,$N221&lt;&gt;"No Empty Miles"),AND($K221&gt;0,$N221="No Empty Miles")),"Reason / Miles Mismatch",IF($M221&gt;='Settings'!$B$9,"High Empty %","OK"))))))</f>
        <v/>
      </c>
      <c r="U221" s="48" t="n"/>
    </row>
    <row r="222">
      <c r="A222" s="41" t="n"/>
      <c r="B222" s="79" t="n"/>
      <c r="C222" s="41" t="n"/>
      <c r="D222" s="41" t="n"/>
      <c r="E222" s="41" t="n"/>
      <c r="F222" s="43" t="n"/>
      <c r="G222" s="41" t="n"/>
      <c r="H222" s="43" t="n"/>
      <c r="I222" s="41">
        <f>IF($A222="","",IF(OR($E222="",$F222="",$G222="",$H222=""),"",$E222&amp;", "&amp;$F222&amp;" to "&amp;$G222&amp;", "&amp;$H222))</f>
        <v/>
      </c>
      <c r="J222" s="44" t="n"/>
      <c r="K222" s="44" t="n"/>
      <c r="L222" s="44">
        <f>IF($A222="","",IFERROR($J222+$K222,0))</f>
        <v/>
      </c>
      <c r="M222" s="80">
        <f>IF($A222="","",IFERROR($K222/$L222,0))</f>
        <v/>
      </c>
      <c r="N222" s="41" t="n"/>
      <c r="O222" s="43">
        <f>IF(OR($A222="",$N222=""),"",IFERROR(VLOOKUP($N222,'Settings'!$F$5:$H$13,2,FALSE),"Review"))</f>
        <v/>
      </c>
      <c r="P222" s="43" t="n"/>
      <c r="Q222" s="81">
        <f>IF($A222="","",IFERROR($K222*'Settings'!$B$10,0))</f>
        <v/>
      </c>
      <c r="R222" s="82">
        <f>IF($A222="","",IF($O222="Yes",IFERROR($K222*'Settings'!$B$8,0),0))</f>
        <v/>
      </c>
      <c r="S222" s="81">
        <f>IF($A222="","",IFERROR($R222*'Settings'!$B$10,0))</f>
        <v/>
      </c>
      <c r="T222" s="48">
        <f>IF($A222="","",IF(COUNTIF(tblTrips[Trip ID],$A222)&gt;1,"Duplicate Trip ID",IF(OR($B222="",$C222="",$D222="",$E222="",$F222="",$G222="",$H222="",$J222="",$K222="",$N222="",$P222=""),"Missing Required Data",IF(OR($J222&lt;0,$K222&lt;0,$L222=0),"Check Miles",IF(OR(AND($K222=0,$N222&lt;&gt;"No Empty Miles"),AND($K222&gt;0,$N222="No Empty Miles")),"Reason / Miles Mismatch",IF($M222&gt;='Settings'!$B$9,"High Empty %","OK"))))))</f>
        <v/>
      </c>
      <c r="U222" s="48" t="n"/>
    </row>
    <row r="223">
      <c r="A223" s="41" t="n"/>
      <c r="B223" s="79" t="n"/>
      <c r="C223" s="41" t="n"/>
      <c r="D223" s="41" t="n"/>
      <c r="E223" s="41" t="n"/>
      <c r="F223" s="43" t="n"/>
      <c r="G223" s="41" t="n"/>
      <c r="H223" s="43" t="n"/>
      <c r="I223" s="41">
        <f>IF($A223="","",IF(OR($E223="",$F223="",$G223="",$H223=""),"",$E223&amp;", "&amp;$F223&amp;" to "&amp;$G223&amp;", "&amp;$H223))</f>
        <v/>
      </c>
      <c r="J223" s="44" t="n"/>
      <c r="K223" s="44" t="n"/>
      <c r="L223" s="44">
        <f>IF($A223="","",IFERROR($J223+$K223,0))</f>
        <v/>
      </c>
      <c r="M223" s="80">
        <f>IF($A223="","",IFERROR($K223/$L223,0))</f>
        <v/>
      </c>
      <c r="N223" s="41" t="n"/>
      <c r="O223" s="43">
        <f>IF(OR($A223="",$N223=""),"",IFERROR(VLOOKUP($N223,'Settings'!$F$5:$H$13,2,FALSE),"Review"))</f>
        <v/>
      </c>
      <c r="P223" s="43" t="n"/>
      <c r="Q223" s="81">
        <f>IF($A223="","",IFERROR($K223*'Settings'!$B$10,0))</f>
        <v/>
      </c>
      <c r="R223" s="82">
        <f>IF($A223="","",IF($O223="Yes",IFERROR($K223*'Settings'!$B$8,0),0))</f>
        <v/>
      </c>
      <c r="S223" s="81">
        <f>IF($A223="","",IFERROR($R223*'Settings'!$B$10,0))</f>
        <v/>
      </c>
      <c r="T223" s="48">
        <f>IF($A223="","",IF(COUNTIF(tblTrips[Trip ID],$A223)&gt;1,"Duplicate Trip ID",IF(OR($B223="",$C223="",$D223="",$E223="",$F223="",$G223="",$H223="",$J223="",$K223="",$N223="",$P223=""),"Missing Required Data",IF(OR($J223&lt;0,$K223&lt;0,$L223=0),"Check Miles",IF(OR(AND($K223=0,$N223&lt;&gt;"No Empty Miles"),AND($K223&gt;0,$N223="No Empty Miles")),"Reason / Miles Mismatch",IF($M223&gt;='Settings'!$B$9,"High Empty %","OK"))))))</f>
        <v/>
      </c>
      <c r="U223" s="48" t="n"/>
    </row>
    <row r="224">
      <c r="A224" s="41" t="n"/>
      <c r="B224" s="79" t="n"/>
      <c r="C224" s="41" t="n"/>
      <c r="D224" s="41" t="n"/>
      <c r="E224" s="41" t="n"/>
      <c r="F224" s="43" t="n"/>
      <c r="G224" s="41" t="n"/>
      <c r="H224" s="43" t="n"/>
      <c r="I224" s="41">
        <f>IF($A224="","",IF(OR($E224="",$F224="",$G224="",$H224=""),"",$E224&amp;", "&amp;$F224&amp;" to "&amp;$G224&amp;", "&amp;$H224))</f>
        <v/>
      </c>
      <c r="J224" s="44" t="n"/>
      <c r="K224" s="44" t="n"/>
      <c r="L224" s="44">
        <f>IF($A224="","",IFERROR($J224+$K224,0))</f>
        <v/>
      </c>
      <c r="M224" s="80">
        <f>IF($A224="","",IFERROR($K224/$L224,0))</f>
        <v/>
      </c>
      <c r="N224" s="41" t="n"/>
      <c r="O224" s="43">
        <f>IF(OR($A224="",$N224=""),"",IFERROR(VLOOKUP($N224,'Settings'!$F$5:$H$13,2,FALSE),"Review"))</f>
        <v/>
      </c>
      <c r="P224" s="43" t="n"/>
      <c r="Q224" s="81">
        <f>IF($A224="","",IFERROR($K224*'Settings'!$B$10,0))</f>
        <v/>
      </c>
      <c r="R224" s="82">
        <f>IF($A224="","",IF($O224="Yes",IFERROR($K224*'Settings'!$B$8,0),0))</f>
        <v/>
      </c>
      <c r="S224" s="81">
        <f>IF($A224="","",IFERROR($R224*'Settings'!$B$10,0))</f>
        <v/>
      </c>
      <c r="T224" s="48">
        <f>IF($A224="","",IF(COUNTIF(tblTrips[Trip ID],$A224)&gt;1,"Duplicate Trip ID",IF(OR($B224="",$C224="",$D224="",$E224="",$F224="",$G224="",$H224="",$J224="",$K224="",$N224="",$P224=""),"Missing Required Data",IF(OR($J224&lt;0,$K224&lt;0,$L224=0),"Check Miles",IF(OR(AND($K224=0,$N224&lt;&gt;"No Empty Miles"),AND($K224&gt;0,$N224="No Empty Miles")),"Reason / Miles Mismatch",IF($M224&gt;='Settings'!$B$9,"High Empty %","OK"))))))</f>
        <v/>
      </c>
      <c r="U224" s="48" t="n"/>
    </row>
    <row r="225">
      <c r="A225" s="41" t="n"/>
      <c r="B225" s="79" t="n"/>
      <c r="C225" s="41" t="n"/>
      <c r="D225" s="41" t="n"/>
      <c r="E225" s="41" t="n"/>
      <c r="F225" s="43" t="n"/>
      <c r="G225" s="41" t="n"/>
      <c r="H225" s="43" t="n"/>
      <c r="I225" s="41">
        <f>IF($A225="","",IF(OR($E225="",$F225="",$G225="",$H225=""),"",$E225&amp;", "&amp;$F225&amp;" to "&amp;$G225&amp;", "&amp;$H225))</f>
        <v/>
      </c>
      <c r="J225" s="44" t="n"/>
      <c r="K225" s="44" t="n"/>
      <c r="L225" s="44">
        <f>IF($A225="","",IFERROR($J225+$K225,0))</f>
        <v/>
      </c>
      <c r="M225" s="80">
        <f>IF($A225="","",IFERROR($K225/$L225,0))</f>
        <v/>
      </c>
      <c r="N225" s="41" t="n"/>
      <c r="O225" s="43">
        <f>IF(OR($A225="",$N225=""),"",IFERROR(VLOOKUP($N225,'Settings'!$F$5:$H$13,2,FALSE),"Review"))</f>
        <v/>
      </c>
      <c r="P225" s="43" t="n"/>
      <c r="Q225" s="81">
        <f>IF($A225="","",IFERROR($K225*'Settings'!$B$10,0))</f>
        <v/>
      </c>
      <c r="R225" s="82">
        <f>IF($A225="","",IF($O225="Yes",IFERROR($K225*'Settings'!$B$8,0),0))</f>
        <v/>
      </c>
      <c r="S225" s="81">
        <f>IF($A225="","",IFERROR($R225*'Settings'!$B$10,0))</f>
        <v/>
      </c>
      <c r="T225" s="48">
        <f>IF($A225="","",IF(COUNTIF(tblTrips[Trip ID],$A225)&gt;1,"Duplicate Trip ID",IF(OR($B225="",$C225="",$D225="",$E225="",$F225="",$G225="",$H225="",$J225="",$K225="",$N225="",$P225=""),"Missing Required Data",IF(OR($J225&lt;0,$K225&lt;0,$L225=0),"Check Miles",IF(OR(AND($K225=0,$N225&lt;&gt;"No Empty Miles"),AND($K225&gt;0,$N225="No Empty Miles")),"Reason / Miles Mismatch",IF($M225&gt;='Settings'!$B$9,"High Empty %","OK"))))))</f>
        <v/>
      </c>
      <c r="U225" s="48" t="n"/>
    </row>
    <row r="226">
      <c r="A226" s="41" t="n"/>
      <c r="B226" s="79" t="n"/>
      <c r="C226" s="41" t="n"/>
      <c r="D226" s="41" t="n"/>
      <c r="E226" s="41" t="n"/>
      <c r="F226" s="43" t="n"/>
      <c r="G226" s="41" t="n"/>
      <c r="H226" s="43" t="n"/>
      <c r="I226" s="41">
        <f>IF($A226="","",IF(OR($E226="",$F226="",$G226="",$H226=""),"",$E226&amp;", "&amp;$F226&amp;" to "&amp;$G226&amp;", "&amp;$H226))</f>
        <v/>
      </c>
      <c r="J226" s="44" t="n"/>
      <c r="K226" s="44" t="n"/>
      <c r="L226" s="44">
        <f>IF($A226="","",IFERROR($J226+$K226,0))</f>
        <v/>
      </c>
      <c r="M226" s="80">
        <f>IF($A226="","",IFERROR($K226/$L226,0))</f>
        <v/>
      </c>
      <c r="N226" s="41" t="n"/>
      <c r="O226" s="43">
        <f>IF(OR($A226="",$N226=""),"",IFERROR(VLOOKUP($N226,'Settings'!$F$5:$H$13,2,FALSE),"Review"))</f>
        <v/>
      </c>
      <c r="P226" s="43" t="n"/>
      <c r="Q226" s="81">
        <f>IF($A226="","",IFERROR($K226*'Settings'!$B$10,0))</f>
        <v/>
      </c>
      <c r="R226" s="82">
        <f>IF($A226="","",IF($O226="Yes",IFERROR($K226*'Settings'!$B$8,0),0))</f>
        <v/>
      </c>
      <c r="S226" s="81">
        <f>IF($A226="","",IFERROR($R226*'Settings'!$B$10,0))</f>
        <v/>
      </c>
      <c r="T226" s="48">
        <f>IF($A226="","",IF(COUNTIF(tblTrips[Trip ID],$A226)&gt;1,"Duplicate Trip ID",IF(OR($B226="",$C226="",$D226="",$E226="",$F226="",$G226="",$H226="",$J226="",$K226="",$N226="",$P226=""),"Missing Required Data",IF(OR($J226&lt;0,$K226&lt;0,$L226=0),"Check Miles",IF(OR(AND($K226=0,$N226&lt;&gt;"No Empty Miles"),AND($K226&gt;0,$N226="No Empty Miles")),"Reason / Miles Mismatch",IF($M226&gt;='Settings'!$B$9,"High Empty %","OK"))))))</f>
        <v/>
      </c>
      <c r="U226" s="48" t="n"/>
    </row>
    <row r="227">
      <c r="A227" s="41" t="n"/>
      <c r="B227" s="79" t="n"/>
      <c r="C227" s="41" t="n"/>
      <c r="D227" s="41" t="n"/>
      <c r="E227" s="41" t="n"/>
      <c r="F227" s="43" t="n"/>
      <c r="G227" s="41" t="n"/>
      <c r="H227" s="43" t="n"/>
      <c r="I227" s="41">
        <f>IF($A227="","",IF(OR($E227="",$F227="",$G227="",$H227=""),"",$E227&amp;", "&amp;$F227&amp;" to "&amp;$G227&amp;", "&amp;$H227))</f>
        <v/>
      </c>
      <c r="J227" s="44" t="n"/>
      <c r="K227" s="44" t="n"/>
      <c r="L227" s="44">
        <f>IF($A227="","",IFERROR($J227+$K227,0))</f>
        <v/>
      </c>
      <c r="M227" s="80">
        <f>IF($A227="","",IFERROR($K227/$L227,0))</f>
        <v/>
      </c>
      <c r="N227" s="41" t="n"/>
      <c r="O227" s="43">
        <f>IF(OR($A227="",$N227=""),"",IFERROR(VLOOKUP($N227,'Settings'!$F$5:$H$13,2,FALSE),"Review"))</f>
        <v/>
      </c>
      <c r="P227" s="43" t="n"/>
      <c r="Q227" s="81">
        <f>IF($A227="","",IFERROR($K227*'Settings'!$B$10,0))</f>
        <v/>
      </c>
      <c r="R227" s="82">
        <f>IF($A227="","",IF($O227="Yes",IFERROR($K227*'Settings'!$B$8,0),0))</f>
        <v/>
      </c>
      <c r="S227" s="81">
        <f>IF($A227="","",IFERROR($R227*'Settings'!$B$10,0))</f>
        <v/>
      </c>
      <c r="T227" s="48">
        <f>IF($A227="","",IF(COUNTIF(tblTrips[Trip ID],$A227)&gt;1,"Duplicate Trip ID",IF(OR($B227="",$C227="",$D227="",$E227="",$F227="",$G227="",$H227="",$J227="",$K227="",$N227="",$P227=""),"Missing Required Data",IF(OR($J227&lt;0,$K227&lt;0,$L227=0),"Check Miles",IF(OR(AND($K227=0,$N227&lt;&gt;"No Empty Miles"),AND($K227&gt;0,$N227="No Empty Miles")),"Reason / Miles Mismatch",IF($M227&gt;='Settings'!$B$9,"High Empty %","OK"))))))</f>
        <v/>
      </c>
      <c r="U227" s="48" t="n"/>
    </row>
    <row r="228">
      <c r="A228" s="41" t="n"/>
      <c r="B228" s="79" t="n"/>
      <c r="C228" s="41" t="n"/>
      <c r="D228" s="41" t="n"/>
      <c r="E228" s="41" t="n"/>
      <c r="F228" s="43" t="n"/>
      <c r="G228" s="41" t="n"/>
      <c r="H228" s="43" t="n"/>
      <c r="I228" s="41">
        <f>IF($A228="","",IF(OR($E228="",$F228="",$G228="",$H228=""),"",$E228&amp;", "&amp;$F228&amp;" to "&amp;$G228&amp;", "&amp;$H228))</f>
        <v/>
      </c>
      <c r="J228" s="44" t="n"/>
      <c r="K228" s="44" t="n"/>
      <c r="L228" s="44">
        <f>IF($A228="","",IFERROR($J228+$K228,0))</f>
        <v/>
      </c>
      <c r="M228" s="80">
        <f>IF($A228="","",IFERROR($K228/$L228,0))</f>
        <v/>
      </c>
      <c r="N228" s="41" t="n"/>
      <c r="O228" s="43">
        <f>IF(OR($A228="",$N228=""),"",IFERROR(VLOOKUP($N228,'Settings'!$F$5:$H$13,2,FALSE),"Review"))</f>
        <v/>
      </c>
      <c r="P228" s="43" t="n"/>
      <c r="Q228" s="81">
        <f>IF($A228="","",IFERROR($K228*'Settings'!$B$10,0))</f>
        <v/>
      </c>
      <c r="R228" s="82">
        <f>IF($A228="","",IF($O228="Yes",IFERROR($K228*'Settings'!$B$8,0),0))</f>
        <v/>
      </c>
      <c r="S228" s="81">
        <f>IF($A228="","",IFERROR($R228*'Settings'!$B$10,0))</f>
        <v/>
      </c>
      <c r="T228" s="48">
        <f>IF($A228="","",IF(COUNTIF(tblTrips[Trip ID],$A228)&gt;1,"Duplicate Trip ID",IF(OR($B228="",$C228="",$D228="",$E228="",$F228="",$G228="",$H228="",$J228="",$K228="",$N228="",$P228=""),"Missing Required Data",IF(OR($J228&lt;0,$K228&lt;0,$L228=0),"Check Miles",IF(OR(AND($K228=0,$N228&lt;&gt;"No Empty Miles"),AND($K228&gt;0,$N228="No Empty Miles")),"Reason / Miles Mismatch",IF($M228&gt;='Settings'!$B$9,"High Empty %","OK"))))))</f>
        <v/>
      </c>
      <c r="U228" s="48" t="n"/>
    </row>
    <row r="229">
      <c r="A229" s="41" t="n"/>
      <c r="B229" s="79" t="n"/>
      <c r="C229" s="41" t="n"/>
      <c r="D229" s="41" t="n"/>
      <c r="E229" s="41" t="n"/>
      <c r="F229" s="43" t="n"/>
      <c r="G229" s="41" t="n"/>
      <c r="H229" s="43" t="n"/>
      <c r="I229" s="41">
        <f>IF($A229="","",IF(OR($E229="",$F229="",$G229="",$H229=""),"",$E229&amp;", "&amp;$F229&amp;" to "&amp;$G229&amp;", "&amp;$H229))</f>
        <v/>
      </c>
      <c r="J229" s="44" t="n"/>
      <c r="K229" s="44" t="n"/>
      <c r="L229" s="44">
        <f>IF($A229="","",IFERROR($J229+$K229,0))</f>
        <v/>
      </c>
      <c r="M229" s="80">
        <f>IF($A229="","",IFERROR($K229/$L229,0))</f>
        <v/>
      </c>
      <c r="N229" s="41" t="n"/>
      <c r="O229" s="43">
        <f>IF(OR($A229="",$N229=""),"",IFERROR(VLOOKUP($N229,'Settings'!$F$5:$H$13,2,FALSE),"Review"))</f>
        <v/>
      </c>
      <c r="P229" s="43" t="n"/>
      <c r="Q229" s="81">
        <f>IF($A229="","",IFERROR($K229*'Settings'!$B$10,0))</f>
        <v/>
      </c>
      <c r="R229" s="82">
        <f>IF($A229="","",IF($O229="Yes",IFERROR($K229*'Settings'!$B$8,0),0))</f>
        <v/>
      </c>
      <c r="S229" s="81">
        <f>IF($A229="","",IFERROR($R229*'Settings'!$B$10,0))</f>
        <v/>
      </c>
      <c r="T229" s="48">
        <f>IF($A229="","",IF(COUNTIF(tblTrips[Trip ID],$A229)&gt;1,"Duplicate Trip ID",IF(OR($B229="",$C229="",$D229="",$E229="",$F229="",$G229="",$H229="",$J229="",$K229="",$N229="",$P229=""),"Missing Required Data",IF(OR($J229&lt;0,$K229&lt;0,$L229=0),"Check Miles",IF(OR(AND($K229=0,$N229&lt;&gt;"No Empty Miles"),AND($K229&gt;0,$N229="No Empty Miles")),"Reason / Miles Mismatch",IF($M229&gt;='Settings'!$B$9,"High Empty %","OK"))))))</f>
        <v/>
      </c>
      <c r="U229" s="48" t="n"/>
    </row>
    <row r="230">
      <c r="A230" s="41" t="n"/>
      <c r="B230" s="79" t="n"/>
      <c r="C230" s="41" t="n"/>
      <c r="D230" s="41" t="n"/>
      <c r="E230" s="41" t="n"/>
      <c r="F230" s="43" t="n"/>
      <c r="G230" s="41" t="n"/>
      <c r="H230" s="43" t="n"/>
      <c r="I230" s="41">
        <f>IF($A230="","",IF(OR($E230="",$F230="",$G230="",$H230=""),"",$E230&amp;", "&amp;$F230&amp;" to "&amp;$G230&amp;", "&amp;$H230))</f>
        <v/>
      </c>
      <c r="J230" s="44" t="n"/>
      <c r="K230" s="44" t="n"/>
      <c r="L230" s="44">
        <f>IF($A230="","",IFERROR($J230+$K230,0))</f>
        <v/>
      </c>
      <c r="M230" s="80">
        <f>IF($A230="","",IFERROR($K230/$L230,0))</f>
        <v/>
      </c>
      <c r="N230" s="41" t="n"/>
      <c r="O230" s="43">
        <f>IF(OR($A230="",$N230=""),"",IFERROR(VLOOKUP($N230,'Settings'!$F$5:$H$13,2,FALSE),"Review"))</f>
        <v/>
      </c>
      <c r="P230" s="43" t="n"/>
      <c r="Q230" s="81">
        <f>IF($A230="","",IFERROR($K230*'Settings'!$B$10,0))</f>
        <v/>
      </c>
      <c r="R230" s="82">
        <f>IF($A230="","",IF($O230="Yes",IFERROR($K230*'Settings'!$B$8,0),0))</f>
        <v/>
      </c>
      <c r="S230" s="81">
        <f>IF($A230="","",IFERROR($R230*'Settings'!$B$10,0))</f>
        <v/>
      </c>
      <c r="T230" s="48">
        <f>IF($A230="","",IF(COUNTIF(tblTrips[Trip ID],$A230)&gt;1,"Duplicate Trip ID",IF(OR($B230="",$C230="",$D230="",$E230="",$F230="",$G230="",$H230="",$J230="",$K230="",$N230="",$P230=""),"Missing Required Data",IF(OR($J230&lt;0,$K230&lt;0,$L230=0),"Check Miles",IF(OR(AND($K230=0,$N230&lt;&gt;"No Empty Miles"),AND($K230&gt;0,$N230="No Empty Miles")),"Reason / Miles Mismatch",IF($M230&gt;='Settings'!$B$9,"High Empty %","OK"))))))</f>
        <v/>
      </c>
      <c r="U230" s="48" t="n"/>
    </row>
    <row r="231">
      <c r="A231" s="41" t="n"/>
      <c r="B231" s="79" t="n"/>
      <c r="C231" s="41" t="n"/>
      <c r="D231" s="41" t="n"/>
      <c r="E231" s="41" t="n"/>
      <c r="F231" s="43" t="n"/>
      <c r="G231" s="41" t="n"/>
      <c r="H231" s="43" t="n"/>
      <c r="I231" s="41">
        <f>IF($A231="","",IF(OR($E231="",$F231="",$G231="",$H231=""),"",$E231&amp;", "&amp;$F231&amp;" to "&amp;$G231&amp;", "&amp;$H231))</f>
        <v/>
      </c>
      <c r="J231" s="44" t="n"/>
      <c r="K231" s="44" t="n"/>
      <c r="L231" s="44">
        <f>IF($A231="","",IFERROR($J231+$K231,0))</f>
        <v/>
      </c>
      <c r="M231" s="80">
        <f>IF($A231="","",IFERROR($K231/$L231,0))</f>
        <v/>
      </c>
      <c r="N231" s="41" t="n"/>
      <c r="O231" s="43">
        <f>IF(OR($A231="",$N231=""),"",IFERROR(VLOOKUP($N231,'Settings'!$F$5:$H$13,2,FALSE),"Review"))</f>
        <v/>
      </c>
      <c r="P231" s="43" t="n"/>
      <c r="Q231" s="81">
        <f>IF($A231="","",IFERROR($K231*'Settings'!$B$10,0))</f>
        <v/>
      </c>
      <c r="R231" s="82">
        <f>IF($A231="","",IF($O231="Yes",IFERROR($K231*'Settings'!$B$8,0),0))</f>
        <v/>
      </c>
      <c r="S231" s="81">
        <f>IF($A231="","",IFERROR($R231*'Settings'!$B$10,0))</f>
        <v/>
      </c>
      <c r="T231" s="48">
        <f>IF($A231="","",IF(COUNTIF(tblTrips[Trip ID],$A231)&gt;1,"Duplicate Trip ID",IF(OR($B231="",$C231="",$D231="",$E231="",$F231="",$G231="",$H231="",$J231="",$K231="",$N231="",$P231=""),"Missing Required Data",IF(OR($J231&lt;0,$K231&lt;0,$L231=0),"Check Miles",IF(OR(AND($K231=0,$N231&lt;&gt;"No Empty Miles"),AND($K231&gt;0,$N231="No Empty Miles")),"Reason / Miles Mismatch",IF($M231&gt;='Settings'!$B$9,"High Empty %","OK"))))))</f>
        <v/>
      </c>
      <c r="U231" s="48" t="n"/>
    </row>
    <row r="232">
      <c r="A232" s="41" t="n"/>
      <c r="B232" s="79" t="n"/>
      <c r="C232" s="41" t="n"/>
      <c r="D232" s="41" t="n"/>
      <c r="E232" s="41" t="n"/>
      <c r="F232" s="43" t="n"/>
      <c r="G232" s="41" t="n"/>
      <c r="H232" s="43" t="n"/>
      <c r="I232" s="41">
        <f>IF($A232="","",IF(OR($E232="",$F232="",$G232="",$H232=""),"",$E232&amp;", "&amp;$F232&amp;" to "&amp;$G232&amp;", "&amp;$H232))</f>
        <v/>
      </c>
      <c r="J232" s="44" t="n"/>
      <c r="K232" s="44" t="n"/>
      <c r="L232" s="44">
        <f>IF($A232="","",IFERROR($J232+$K232,0))</f>
        <v/>
      </c>
      <c r="M232" s="80">
        <f>IF($A232="","",IFERROR($K232/$L232,0))</f>
        <v/>
      </c>
      <c r="N232" s="41" t="n"/>
      <c r="O232" s="43">
        <f>IF(OR($A232="",$N232=""),"",IFERROR(VLOOKUP($N232,'Settings'!$F$5:$H$13,2,FALSE),"Review"))</f>
        <v/>
      </c>
      <c r="P232" s="43" t="n"/>
      <c r="Q232" s="81">
        <f>IF($A232="","",IFERROR($K232*'Settings'!$B$10,0))</f>
        <v/>
      </c>
      <c r="R232" s="82">
        <f>IF($A232="","",IF($O232="Yes",IFERROR($K232*'Settings'!$B$8,0),0))</f>
        <v/>
      </c>
      <c r="S232" s="81">
        <f>IF($A232="","",IFERROR($R232*'Settings'!$B$10,0))</f>
        <v/>
      </c>
      <c r="T232" s="48">
        <f>IF($A232="","",IF(COUNTIF(tblTrips[Trip ID],$A232)&gt;1,"Duplicate Trip ID",IF(OR($B232="",$C232="",$D232="",$E232="",$F232="",$G232="",$H232="",$J232="",$K232="",$N232="",$P232=""),"Missing Required Data",IF(OR($J232&lt;0,$K232&lt;0,$L232=0),"Check Miles",IF(OR(AND($K232=0,$N232&lt;&gt;"No Empty Miles"),AND($K232&gt;0,$N232="No Empty Miles")),"Reason / Miles Mismatch",IF($M232&gt;='Settings'!$B$9,"High Empty %","OK"))))))</f>
        <v/>
      </c>
      <c r="U232" s="48" t="n"/>
    </row>
    <row r="233">
      <c r="A233" s="41" t="n"/>
      <c r="B233" s="79" t="n"/>
      <c r="C233" s="41" t="n"/>
      <c r="D233" s="41" t="n"/>
      <c r="E233" s="41" t="n"/>
      <c r="F233" s="43" t="n"/>
      <c r="G233" s="41" t="n"/>
      <c r="H233" s="43" t="n"/>
      <c r="I233" s="41">
        <f>IF($A233="","",IF(OR($E233="",$F233="",$G233="",$H233=""),"",$E233&amp;", "&amp;$F233&amp;" to "&amp;$G233&amp;", "&amp;$H233))</f>
        <v/>
      </c>
      <c r="J233" s="44" t="n"/>
      <c r="K233" s="44" t="n"/>
      <c r="L233" s="44">
        <f>IF($A233="","",IFERROR($J233+$K233,0))</f>
        <v/>
      </c>
      <c r="M233" s="80">
        <f>IF($A233="","",IFERROR($K233/$L233,0))</f>
        <v/>
      </c>
      <c r="N233" s="41" t="n"/>
      <c r="O233" s="43">
        <f>IF(OR($A233="",$N233=""),"",IFERROR(VLOOKUP($N233,'Settings'!$F$5:$H$13,2,FALSE),"Review"))</f>
        <v/>
      </c>
      <c r="P233" s="43" t="n"/>
      <c r="Q233" s="81">
        <f>IF($A233="","",IFERROR($K233*'Settings'!$B$10,0))</f>
        <v/>
      </c>
      <c r="R233" s="82">
        <f>IF($A233="","",IF($O233="Yes",IFERROR($K233*'Settings'!$B$8,0),0))</f>
        <v/>
      </c>
      <c r="S233" s="81">
        <f>IF($A233="","",IFERROR($R233*'Settings'!$B$10,0))</f>
        <v/>
      </c>
      <c r="T233" s="48">
        <f>IF($A233="","",IF(COUNTIF(tblTrips[Trip ID],$A233)&gt;1,"Duplicate Trip ID",IF(OR($B233="",$C233="",$D233="",$E233="",$F233="",$G233="",$H233="",$J233="",$K233="",$N233="",$P233=""),"Missing Required Data",IF(OR($J233&lt;0,$K233&lt;0,$L233=0),"Check Miles",IF(OR(AND($K233=0,$N233&lt;&gt;"No Empty Miles"),AND($K233&gt;0,$N233="No Empty Miles")),"Reason / Miles Mismatch",IF($M233&gt;='Settings'!$B$9,"High Empty %","OK"))))))</f>
        <v/>
      </c>
      <c r="U233" s="48" t="n"/>
    </row>
    <row r="234">
      <c r="A234" s="41" t="n"/>
      <c r="B234" s="79" t="n"/>
      <c r="C234" s="41" t="n"/>
      <c r="D234" s="41" t="n"/>
      <c r="E234" s="41" t="n"/>
      <c r="F234" s="43" t="n"/>
      <c r="G234" s="41" t="n"/>
      <c r="H234" s="43" t="n"/>
      <c r="I234" s="41">
        <f>IF($A234="","",IF(OR($E234="",$F234="",$G234="",$H234=""),"",$E234&amp;", "&amp;$F234&amp;" to "&amp;$G234&amp;", "&amp;$H234))</f>
        <v/>
      </c>
      <c r="J234" s="44" t="n"/>
      <c r="K234" s="44" t="n"/>
      <c r="L234" s="44">
        <f>IF($A234="","",IFERROR($J234+$K234,0))</f>
        <v/>
      </c>
      <c r="M234" s="80">
        <f>IF($A234="","",IFERROR($K234/$L234,0))</f>
        <v/>
      </c>
      <c r="N234" s="41" t="n"/>
      <c r="O234" s="43">
        <f>IF(OR($A234="",$N234=""),"",IFERROR(VLOOKUP($N234,'Settings'!$F$5:$H$13,2,FALSE),"Review"))</f>
        <v/>
      </c>
      <c r="P234" s="43" t="n"/>
      <c r="Q234" s="81">
        <f>IF($A234="","",IFERROR($K234*'Settings'!$B$10,0))</f>
        <v/>
      </c>
      <c r="R234" s="82">
        <f>IF($A234="","",IF($O234="Yes",IFERROR($K234*'Settings'!$B$8,0),0))</f>
        <v/>
      </c>
      <c r="S234" s="81">
        <f>IF($A234="","",IFERROR($R234*'Settings'!$B$10,0))</f>
        <v/>
      </c>
      <c r="T234" s="48">
        <f>IF($A234="","",IF(COUNTIF(tblTrips[Trip ID],$A234)&gt;1,"Duplicate Trip ID",IF(OR($B234="",$C234="",$D234="",$E234="",$F234="",$G234="",$H234="",$J234="",$K234="",$N234="",$P234=""),"Missing Required Data",IF(OR($J234&lt;0,$K234&lt;0,$L234=0),"Check Miles",IF(OR(AND($K234=0,$N234&lt;&gt;"No Empty Miles"),AND($K234&gt;0,$N234="No Empty Miles")),"Reason / Miles Mismatch",IF($M234&gt;='Settings'!$B$9,"High Empty %","OK"))))))</f>
        <v/>
      </c>
      <c r="U234" s="48" t="n"/>
    </row>
    <row r="235">
      <c r="A235" s="41" t="n"/>
      <c r="B235" s="79" t="n"/>
      <c r="C235" s="41" t="n"/>
      <c r="D235" s="41" t="n"/>
      <c r="E235" s="41" t="n"/>
      <c r="F235" s="43" t="n"/>
      <c r="G235" s="41" t="n"/>
      <c r="H235" s="43" t="n"/>
      <c r="I235" s="41">
        <f>IF($A235="","",IF(OR($E235="",$F235="",$G235="",$H235=""),"",$E235&amp;", "&amp;$F235&amp;" to "&amp;$G235&amp;", "&amp;$H235))</f>
        <v/>
      </c>
      <c r="J235" s="44" t="n"/>
      <c r="K235" s="44" t="n"/>
      <c r="L235" s="44">
        <f>IF($A235="","",IFERROR($J235+$K235,0))</f>
        <v/>
      </c>
      <c r="M235" s="80">
        <f>IF($A235="","",IFERROR($K235/$L235,0))</f>
        <v/>
      </c>
      <c r="N235" s="41" t="n"/>
      <c r="O235" s="43">
        <f>IF(OR($A235="",$N235=""),"",IFERROR(VLOOKUP($N235,'Settings'!$F$5:$H$13,2,FALSE),"Review"))</f>
        <v/>
      </c>
      <c r="P235" s="43" t="n"/>
      <c r="Q235" s="81">
        <f>IF($A235="","",IFERROR($K235*'Settings'!$B$10,0))</f>
        <v/>
      </c>
      <c r="R235" s="82">
        <f>IF($A235="","",IF($O235="Yes",IFERROR($K235*'Settings'!$B$8,0),0))</f>
        <v/>
      </c>
      <c r="S235" s="81">
        <f>IF($A235="","",IFERROR($R235*'Settings'!$B$10,0))</f>
        <v/>
      </c>
      <c r="T235" s="48">
        <f>IF($A235="","",IF(COUNTIF(tblTrips[Trip ID],$A235)&gt;1,"Duplicate Trip ID",IF(OR($B235="",$C235="",$D235="",$E235="",$F235="",$G235="",$H235="",$J235="",$K235="",$N235="",$P235=""),"Missing Required Data",IF(OR($J235&lt;0,$K235&lt;0,$L235=0),"Check Miles",IF(OR(AND($K235=0,$N235&lt;&gt;"No Empty Miles"),AND($K235&gt;0,$N235="No Empty Miles")),"Reason / Miles Mismatch",IF($M235&gt;='Settings'!$B$9,"High Empty %","OK"))))))</f>
        <v/>
      </c>
      <c r="U235" s="48" t="n"/>
    </row>
    <row r="236">
      <c r="A236" s="41" t="n"/>
      <c r="B236" s="79" t="n"/>
      <c r="C236" s="41" t="n"/>
      <c r="D236" s="41" t="n"/>
      <c r="E236" s="41" t="n"/>
      <c r="F236" s="43" t="n"/>
      <c r="G236" s="41" t="n"/>
      <c r="H236" s="43" t="n"/>
      <c r="I236" s="41">
        <f>IF($A236="","",IF(OR($E236="",$F236="",$G236="",$H236=""),"",$E236&amp;", "&amp;$F236&amp;" to "&amp;$G236&amp;", "&amp;$H236))</f>
        <v/>
      </c>
      <c r="J236" s="44" t="n"/>
      <c r="K236" s="44" t="n"/>
      <c r="L236" s="44">
        <f>IF($A236="","",IFERROR($J236+$K236,0))</f>
        <v/>
      </c>
      <c r="M236" s="80">
        <f>IF($A236="","",IFERROR($K236/$L236,0))</f>
        <v/>
      </c>
      <c r="N236" s="41" t="n"/>
      <c r="O236" s="43">
        <f>IF(OR($A236="",$N236=""),"",IFERROR(VLOOKUP($N236,'Settings'!$F$5:$H$13,2,FALSE),"Review"))</f>
        <v/>
      </c>
      <c r="P236" s="43" t="n"/>
      <c r="Q236" s="81">
        <f>IF($A236="","",IFERROR($K236*'Settings'!$B$10,0))</f>
        <v/>
      </c>
      <c r="R236" s="82">
        <f>IF($A236="","",IF($O236="Yes",IFERROR($K236*'Settings'!$B$8,0),0))</f>
        <v/>
      </c>
      <c r="S236" s="81">
        <f>IF($A236="","",IFERROR($R236*'Settings'!$B$10,0))</f>
        <v/>
      </c>
      <c r="T236" s="48">
        <f>IF($A236="","",IF(COUNTIF(tblTrips[Trip ID],$A236)&gt;1,"Duplicate Trip ID",IF(OR($B236="",$C236="",$D236="",$E236="",$F236="",$G236="",$H236="",$J236="",$K236="",$N236="",$P236=""),"Missing Required Data",IF(OR($J236&lt;0,$K236&lt;0,$L236=0),"Check Miles",IF(OR(AND($K236=0,$N236&lt;&gt;"No Empty Miles"),AND($K236&gt;0,$N236="No Empty Miles")),"Reason / Miles Mismatch",IF($M236&gt;='Settings'!$B$9,"High Empty %","OK"))))))</f>
        <v/>
      </c>
      <c r="U236" s="48" t="n"/>
    </row>
    <row r="237">
      <c r="A237" s="41" t="n"/>
      <c r="B237" s="79" t="n"/>
      <c r="C237" s="41" t="n"/>
      <c r="D237" s="41" t="n"/>
      <c r="E237" s="41" t="n"/>
      <c r="F237" s="43" t="n"/>
      <c r="G237" s="41" t="n"/>
      <c r="H237" s="43" t="n"/>
      <c r="I237" s="41">
        <f>IF($A237="","",IF(OR($E237="",$F237="",$G237="",$H237=""),"",$E237&amp;", "&amp;$F237&amp;" to "&amp;$G237&amp;", "&amp;$H237))</f>
        <v/>
      </c>
      <c r="J237" s="44" t="n"/>
      <c r="K237" s="44" t="n"/>
      <c r="L237" s="44">
        <f>IF($A237="","",IFERROR($J237+$K237,0))</f>
        <v/>
      </c>
      <c r="M237" s="80">
        <f>IF($A237="","",IFERROR($K237/$L237,0))</f>
        <v/>
      </c>
      <c r="N237" s="41" t="n"/>
      <c r="O237" s="43">
        <f>IF(OR($A237="",$N237=""),"",IFERROR(VLOOKUP($N237,'Settings'!$F$5:$H$13,2,FALSE),"Review"))</f>
        <v/>
      </c>
      <c r="P237" s="43" t="n"/>
      <c r="Q237" s="81">
        <f>IF($A237="","",IFERROR($K237*'Settings'!$B$10,0))</f>
        <v/>
      </c>
      <c r="R237" s="82">
        <f>IF($A237="","",IF($O237="Yes",IFERROR($K237*'Settings'!$B$8,0),0))</f>
        <v/>
      </c>
      <c r="S237" s="81">
        <f>IF($A237="","",IFERROR($R237*'Settings'!$B$10,0))</f>
        <v/>
      </c>
      <c r="T237" s="48">
        <f>IF($A237="","",IF(COUNTIF(tblTrips[Trip ID],$A237)&gt;1,"Duplicate Trip ID",IF(OR($B237="",$C237="",$D237="",$E237="",$F237="",$G237="",$H237="",$J237="",$K237="",$N237="",$P237=""),"Missing Required Data",IF(OR($J237&lt;0,$K237&lt;0,$L237=0),"Check Miles",IF(OR(AND($K237=0,$N237&lt;&gt;"No Empty Miles"),AND($K237&gt;0,$N237="No Empty Miles")),"Reason / Miles Mismatch",IF($M237&gt;='Settings'!$B$9,"High Empty %","OK"))))))</f>
        <v/>
      </c>
      <c r="U237" s="48" t="n"/>
    </row>
    <row r="238">
      <c r="A238" s="41" t="n"/>
      <c r="B238" s="79" t="n"/>
      <c r="C238" s="41" t="n"/>
      <c r="D238" s="41" t="n"/>
      <c r="E238" s="41" t="n"/>
      <c r="F238" s="43" t="n"/>
      <c r="G238" s="41" t="n"/>
      <c r="H238" s="43" t="n"/>
      <c r="I238" s="41">
        <f>IF($A238="","",IF(OR($E238="",$F238="",$G238="",$H238=""),"",$E238&amp;", "&amp;$F238&amp;" to "&amp;$G238&amp;", "&amp;$H238))</f>
        <v/>
      </c>
      <c r="J238" s="44" t="n"/>
      <c r="K238" s="44" t="n"/>
      <c r="L238" s="44">
        <f>IF($A238="","",IFERROR($J238+$K238,0))</f>
        <v/>
      </c>
      <c r="M238" s="80">
        <f>IF($A238="","",IFERROR($K238/$L238,0))</f>
        <v/>
      </c>
      <c r="N238" s="41" t="n"/>
      <c r="O238" s="43">
        <f>IF(OR($A238="",$N238=""),"",IFERROR(VLOOKUP($N238,'Settings'!$F$5:$H$13,2,FALSE),"Review"))</f>
        <v/>
      </c>
      <c r="P238" s="43" t="n"/>
      <c r="Q238" s="81">
        <f>IF($A238="","",IFERROR($K238*'Settings'!$B$10,0))</f>
        <v/>
      </c>
      <c r="R238" s="82">
        <f>IF($A238="","",IF($O238="Yes",IFERROR($K238*'Settings'!$B$8,0),0))</f>
        <v/>
      </c>
      <c r="S238" s="81">
        <f>IF($A238="","",IFERROR($R238*'Settings'!$B$10,0))</f>
        <v/>
      </c>
      <c r="T238" s="48">
        <f>IF($A238="","",IF(COUNTIF(tblTrips[Trip ID],$A238)&gt;1,"Duplicate Trip ID",IF(OR($B238="",$C238="",$D238="",$E238="",$F238="",$G238="",$H238="",$J238="",$K238="",$N238="",$P238=""),"Missing Required Data",IF(OR($J238&lt;0,$K238&lt;0,$L238=0),"Check Miles",IF(OR(AND($K238=0,$N238&lt;&gt;"No Empty Miles"),AND($K238&gt;0,$N238="No Empty Miles")),"Reason / Miles Mismatch",IF($M238&gt;='Settings'!$B$9,"High Empty %","OK"))))))</f>
        <v/>
      </c>
      <c r="U238" s="48" t="n"/>
    </row>
    <row r="239">
      <c r="A239" s="41" t="n"/>
      <c r="B239" s="79" t="n"/>
      <c r="C239" s="41" t="n"/>
      <c r="D239" s="41" t="n"/>
      <c r="E239" s="41" t="n"/>
      <c r="F239" s="43" t="n"/>
      <c r="G239" s="41" t="n"/>
      <c r="H239" s="43" t="n"/>
      <c r="I239" s="41">
        <f>IF($A239="","",IF(OR($E239="",$F239="",$G239="",$H239=""),"",$E239&amp;", "&amp;$F239&amp;" to "&amp;$G239&amp;", "&amp;$H239))</f>
        <v/>
      </c>
      <c r="J239" s="44" t="n"/>
      <c r="K239" s="44" t="n"/>
      <c r="L239" s="44">
        <f>IF($A239="","",IFERROR($J239+$K239,0))</f>
        <v/>
      </c>
      <c r="M239" s="80">
        <f>IF($A239="","",IFERROR($K239/$L239,0))</f>
        <v/>
      </c>
      <c r="N239" s="41" t="n"/>
      <c r="O239" s="43">
        <f>IF(OR($A239="",$N239=""),"",IFERROR(VLOOKUP($N239,'Settings'!$F$5:$H$13,2,FALSE),"Review"))</f>
        <v/>
      </c>
      <c r="P239" s="43" t="n"/>
      <c r="Q239" s="81">
        <f>IF($A239="","",IFERROR($K239*'Settings'!$B$10,0))</f>
        <v/>
      </c>
      <c r="R239" s="82">
        <f>IF($A239="","",IF($O239="Yes",IFERROR($K239*'Settings'!$B$8,0),0))</f>
        <v/>
      </c>
      <c r="S239" s="81">
        <f>IF($A239="","",IFERROR($R239*'Settings'!$B$10,0))</f>
        <v/>
      </c>
      <c r="T239" s="48">
        <f>IF($A239="","",IF(COUNTIF(tblTrips[Trip ID],$A239)&gt;1,"Duplicate Trip ID",IF(OR($B239="",$C239="",$D239="",$E239="",$F239="",$G239="",$H239="",$J239="",$K239="",$N239="",$P239=""),"Missing Required Data",IF(OR($J239&lt;0,$K239&lt;0,$L239=0),"Check Miles",IF(OR(AND($K239=0,$N239&lt;&gt;"No Empty Miles"),AND($K239&gt;0,$N239="No Empty Miles")),"Reason / Miles Mismatch",IF($M239&gt;='Settings'!$B$9,"High Empty %","OK"))))))</f>
        <v/>
      </c>
      <c r="U239" s="48" t="n"/>
    </row>
    <row r="240">
      <c r="A240" s="41" t="n"/>
      <c r="B240" s="79" t="n"/>
      <c r="C240" s="41" t="n"/>
      <c r="D240" s="41" t="n"/>
      <c r="E240" s="41" t="n"/>
      <c r="F240" s="43" t="n"/>
      <c r="G240" s="41" t="n"/>
      <c r="H240" s="43" t="n"/>
      <c r="I240" s="41">
        <f>IF($A240="","",IF(OR($E240="",$F240="",$G240="",$H240=""),"",$E240&amp;", "&amp;$F240&amp;" to "&amp;$G240&amp;", "&amp;$H240))</f>
        <v/>
      </c>
      <c r="J240" s="44" t="n"/>
      <c r="K240" s="44" t="n"/>
      <c r="L240" s="44">
        <f>IF($A240="","",IFERROR($J240+$K240,0))</f>
        <v/>
      </c>
      <c r="M240" s="80">
        <f>IF($A240="","",IFERROR($K240/$L240,0))</f>
        <v/>
      </c>
      <c r="N240" s="41" t="n"/>
      <c r="O240" s="43">
        <f>IF(OR($A240="",$N240=""),"",IFERROR(VLOOKUP($N240,'Settings'!$F$5:$H$13,2,FALSE),"Review"))</f>
        <v/>
      </c>
      <c r="P240" s="43" t="n"/>
      <c r="Q240" s="81">
        <f>IF($A240="","",IFERROR($K240*'Settings'!$B$10,0))</f>
        <v/>
      </c>
      <c r="R240" s="82">
        <f>IF($A240="","",IF($O240="Yes",IFERROR($K240*'Settings'!$B$8,0),0))</f>
        <v/>
      </c>
      <c r="S240" s="81">
        <f>IF($A240="","",IFERROR($R240*'Settings'!$B$10,0))</f>
        <v/>
      </c>
      <c r="T240" s="48">
        <f>IF($A240="","",IF(COUNTIF(tblTrips[Trip ID],$A240)&gt;1,"Duplicate Trip ID",IF(OR($B240="",$C240="",$D240="",$E240="",$F240="",$G240="",$H240="",$J240="",$K240="",$N240="",$P240=""),"Missing Required Data",IF(OR($J240&lt;0,$K240&lt;0,$L240=0),"Check Miles",IF(OR(AND($K240=0,$N240&lt;&gt;"No Empty Miles"),AND($K240&gt;0,$N240="No Empty Miles")),"Reason / Miles Mismatch",IF($M240&gt;='Settings'!$B$9,"High Empty %","OK"))))))</f>
        <v/>
      </c>
      <c r="U240" s="48" t="n"/>
    </row>
    <row r="241">
      <c r="A241" s="41" t="n"/>
      <c r="B241" s="79" t="n"/>
      <c r="C241" s="41" t="n"/>
      <c r="D241" s="41" t="n"/>
      <c r="E241" s="41" t="n"/>
      <c r="F241" s="43" t="n"/>
      <c r="G241" s="41" t="n"/>
      <c r="H241" s="43" t="n"/>
      <c r="I241" s="41">
        <f>IF($A241="","",IF(OR($E241="",$F241="",$G241="",$H241=""),"",$E241&amp;", "&amp;$F241&amp;" to "&amp;$G241&amp;", "&amp;$H241))</f>
        <v/>
      </c>
      <c r="J241" s="44" t="n"/>
      <c r="K241" s="44" t="n"/>
      <c r="L241" s="44">
        <f>IF($A241="","",IFERROR($J241+$K241,0))</f>
        <v/>
      </c>
      <c r="M241" s="80">
        <f>IF($A241="","",IFERROR($K241/$L241,0))</f>
        <v/>
      </c>
      <c r="N241" s="41" t="n"/>
      <c r="O241" s="43">
        <f>IF(OR($A241="",$N241=""),"",IFERROR(VLOOKUP($N241,'Settings'!$F$5:$H$13,2,FALSE),"Review"))</f>
        <v/>
      </c>
      <c r="P241" s="43" t="n"/>
      <c r="Q241" s="81">
        <f>IF($A241="","",IFERROR($K241*'Settings'!$B$10,0))</f>
        <v/>
      </c>
      <c r="R241" s="82">
        <f>IF($A241="","",IF($O241="Yes",IFERROR($K241*'Settings'!$B$8,0),0))</f>
        <v/>
      </c>
      <c r="S241" s="81">
        <f>IF($A241="","",IFERROR($R241*'Settings'!$B$10,0))</f>
        <v/>
      </c>
      <c r="T241" s="48">
        <f>IF($A241="","",IF(COUNTIF(tblTrips[Trip ID],$A241)&gt;1,"Duplicate Trip ID",IF(OR($B241="",$C241="",$D241="",$E241="",$F241="",$G241="",$H241="",$J241="",$K241="",$N241="",$P241=""),"Missing Required Data",IF(OR($J241&lt;0,$K241&lt;0,$L241=0),"Check Miles",IF(OR(AND($K241=0,$N241&lt;&gt;"No Empty Miles"),AND($K241&gt;0,$N241="No Empty Miles")),"Reason / Miles Mismatch",IF($M241&gt;='Settings'!$B$9,"High Empty %","OK"))))))</f>
        <v/>
      </c>
      <c r="U241" s="48" t="n"/>
    </row>
    <row r="242">
      <c r="A242" s="41" t="n"/>
      <c r="B242" s="79" t="n"/>
      <c r="C242" s="41" t="n"/>
      <c r="D242" s="41" t="n"/>
      <c r="E242" s="41" t="n"/>
      <c r="F242" s="43" t="n"/>
      <c r="G242" s="41" t="n"/>
      <c r="H242" s="43" t="n"/>
      <c r="I242" s="41">
        <f>IF($A242="","",IF(OR($E242="",$F242="",$G242="",$H242=""),"",$E242&amp;", "&amp;$F242&amp;" to "&amp;$G242&amp;", "&amp;$H242))</f>
        <v/>
      </c>
      <c r="J242" s="44" t="n"/>
      <c r="K242" s="44" t="n"/>
      <c r="L242" s="44">
        <f>IF($A242="","",IFERROR($J242+$K242,0))</f>
        <v/>
      </c>
      <c r="M242" s="80">
        <f>IF($A242="","",IFERROR($K242/$L242,0))</f>
        <v/>
      </c>
      <c r="N242" s="41" t="n"/>
      <c r="O242" s="43">
        <f>IF(OR($A242="",$N242=""),"",IFERROR(VLOOKUP($N242,'Settings'!$F$5:$H$13,2,FALSE),"Review"))</f>
        <v/>
      </c>
      <c r="P242" s="43" t="n"/>
      <c r="Q242" s="81">
        <f>IF($A242="","",IFERROR($K242*'Settings'!$B$10,0))</f>
        <v/>
      </c>
      <c r="R242" s="82">
        <f>IF($A242="","",IF($O242="Yes",IFERROR($K242*'Settings'!$B$8,0),0))</f>
        <v/>
      </c>
      <c r="S242" s="81">
        <f>IF($A242="","",IFERROR($R242*'Settings'!$B$10,0))</f>
        <v/>
      </c>
      <c r="T242" s="48">
        <f>IF($A242="","",IF(COUNTIF(tblTrips[Trip ID],$A242)&gt;1,"Duplicate Trip ID",IF(OR($B242="",$C242="",$D242="",$E242="",$F242="",$G242="",$H242="",$J242="",$K242="",$N242="",$P242=""),"Missing Required Data",IF(OR($J242&lt;0,$K242&lt;0,$L242=0),"Check Miles",IF(OR(AND($K242=0,$N242&lt;&gt;"No Empty Miles"),AND($K242&gt;0,$N242="No Empty Miles")),"Reason / Miles Mismatch",IF($M242&gt;='Settings'!$B$9,"High Empty %","OK"))))))</f>
        <v/>
      </c>
      <c r="U242" s="48" t="n"/>
    </row>
    <row r="243">
      <c r="A243" s="41" t="n"/>
      <c r="B243" s="79" t="n"/>
      <c r="C243" s="41" t="n"/>
      <c r="D243" s="41" t="n"/>
      <c r="E243" s="41" t="n"/>
      <c r="F243" s="43" t="n"/>
      <c r="G243" s="41" t="n"/>
      <c r="H243" s="43" t="n"/>
      <c r="I243" s="41">
        <f>IF($A243="","",IF(OR($E243="",$F243="",$G243="",$H243=""),"",$E243&amp;", "&amp;$F243&amp;" to "&amp;$G243&amp;", "&amp;$H243))</f>
        <v/>
      </c>
      <c r="J243" s="44" t="n"/>
      <c r="K243" s="44" t="n"/>
      <c r="L243" s="44">
        <f>IF($A243="","",IFERROR($J243+$K243,0))</f>
        <v/>
      </c>
      <c r="M243" s="80">
        <f>IF($A243="","",IFERROR($K243/$L243,0))</f>
        <v/>
      </c>
      <c r="N243" s="41" t="n"/>
      <c r="O243" s="43">
        <f>IF(OR($A243="",$N243=""),"",IFERROR(VLOOKUP($N243,'Settings'!$F$5:$H$13,2,FALSE),"Review"))</f>
        <v/>
      </c>
      <c r="P243" s="43" t="n"/>
      <c r="Q243" s="81">
        <f>IF($A243="","",IFERROR($K243*'Settings'!$B$10,0))</f>
        <v/>
      </c>
      <c r="R243" s="82">
        <f>IF($A243="","",IF($O243="Yes",IFERROR($K243*'Settings'!$B$8,0),0))</f>
        <v/>
      </c>
      <c r="S243" s="81">
        <f>IF($A243="","",IFERROR($R243*'Settings'!$B$10,0))</f>
        <v/>
      </c>
      <c r="T243" s="48">
        <f>IF($A243="","",IF(COUNTIF(tblTrips[Trip ID],$A243)&gt;1,"Duplicate Trip ID",IF(OR($B243="",$C243="",$D243="",$E243="",$F243="",$G243="",$H243="",$J243="",$K243="",$N243="",$P243=""),"Missing Required Data",IF(OR($J243&lt;0,$K243&lt;0,$L243=0),"Check Miles",IF(OR(AND($K243=0,$N243&lt;&gt;"No Empty Miles"),AND($K243&gt;0,$N243="No Empty Miles")),"Reason / Miles Mismatch",IF($M243&gt;='Settings'!$B$9,"High Empty %","OK"))))))</f>
        <v/>
      </c>
      <c r="U243" s="48" t="n"/>
    </row>
    <row r="244">
      <c r="A244" s="41" t="n"/>
      <c r="B244" s="79" t="n"/>
      <c r="C244" s="41" t="n"/>
      <c r="D244" s="41" t="n"/>
      <c r="E244" s="41" t="n"/>
      <c r="F244" s="43" t="n"/>
      <c r="G244" s="41" t="n"/>
      <c r="H244" s="43" t="n"/>
      <c r="I244" s="41">
        <f>IF($A244="","",IF(OR($E244="",$F244="",$G244="",$H244=""),"",$E244&amp;", "&amp;$F244&amp;" to "&amp;$G244&amp;", "&amp;$H244))</f>
        <v/>
      </c>
      <c r="J244" s="44" t="n"/>
      <c r="K244" s="44" t="n"/>
      <c r="L244" s="44">
        <f>IF($A244="","",IFERROR($J244+$K244,0))</f>
        <v/>
      </c>
      <c r="M244" s="80">
        <f>IF($A244="","",IFERROR($K244/$L244,0))</f>
        <v/>
      </c>
      <c r="N244" s="41" t="n"/>
      <c r="O244" s="43">
        <f>IF(OR($A244="",$N244=""),"",IFERROR(VLOOKUP($N244,'Settings'!$F$5:$H$13,2,FALSE),"Review"))</f>
        <v/>
      </c>
      <c r="P244" s="43" t="n"/>
      <c r="Q244" s="81">
        <f>IF($A244="","",IFERROR($K244*'Settings'!$B$10,0))</f>
        <v/>
      </c>
      <c r="R244" s="82">
        <f>IF($A244="","",IF($O244="Yes",IFERROR($K244*'Settings'!$B$8,0),0))</f>
        <v/>
      </c>
      <c r="S244" s="81">
        <f>IF($A244="","",IFERROR($R244*'Settings'!$B$10,0))</f>
        <v/>
      </c>
      <c r="T244" s="48">
        <f>IF($A244="","",IF(COUNTIF(tblTrips[Trip ID],$A244)&gt;1,"Duplicate Trip ID",IF(OR($B244="",$C244="",$D244="",$E244="",$F244="",$G244="",$H244="",$J244="",$K244="",$N244="",$P244=""),"Missing Required Data",IF(OR($J244&lt;0,$K244&lt;0,$L244=0),"Check Miles",IF(OR(AND($K244=0,$N244&lt;&gt;"No Empty Miles"),AND($K244&gt;0,$N244="No Empty Miles")),"Reason / Miles Mismatch",IF($M244&gt;='Settings'!$B$9,"High Empty %","OK"))))))</f>
        <v/>
      </c>
      <c r="U244" s="48" t="n"/>
    </row>
    <row r="245">
      <c r="A245" s="41" t="n"/>
      <c r="B245" s="79" t="n"/>
      <c r="C245" s="41" t="n"/>
      <c r="D245" s="41" t="n"/>
      <c r="E245" s="41" t="n"/>
      <c r="F245" s="43" t="n"/>
      <c r="G245" s="41" t="n"/>
      <c r="H245" s="43" t="n"/>
      <c r="I245" s="41">
        <f>IF($A245="","",IF(OR($E245="",$F245="",$G245="",$H245=""),"",$E245&amp;", "&amp;$F245&amp;" to "&amp;$G245&amp;", "&amp;$H245))</f>
        <v/>
      </c>
      <c r="J245" s="44" t="n"/>
      <c r="K245" s="44" t="n"/>
      <c r="L245" s="44">
        <f>IF($A245="","",IFERROR($J245+$K245,0))</f>
        <v/>
      </c>
      <c r="M245" s="80">
        <f>IF($A245="","",IFERROR($K245/$L245,0))</f>
        <v/>
      </c>
      <c r="N245" s="41" t="n"/>
      <c r="O245" s="43">
        <f>IF(OR($A245="",$N245=""),"",IFERROR(VLOOKUP($N245,'Settings'!$F$5:$H$13,2,FALSE),"Review"))</f>
        <v/>
      </c>
      <c r="P245" s="43" t="n"/>
      <c r="Q245" s="81">
        <f>IF($A245="","",IFERROR($K245*'Settings'!$B$10,0))</f>
        <v/>
      </c>
      <c r="R245" s="82">
        <f>IF($A245="","",IF($O245="Yes",IFERROR($K245*'Settings'!$B$8,0),0))</f>
        <v/>
      </c>
      <c r="S245" s="81">
        <f>IF($A245="","",IFERROR($R245*'Settings'!$B$10,0))</f>
        <v/>
      </c>
      <c r="T245" s="48">
        <f>IF($A245="","",IF(COUNTIF(tblTrips[Trip ID],$A245)&gt;1,"Duplicate Trip ID",IF(OR($B245="",$C245="",$D245="",$E245="",$F245="",$G245="",$H245="",$J245="",$K245="",$N245="",$P245=""),"Missing Required Data",IF(OR($J245&lt;0,$K245&lt;0,$L245=0),"Check Miles",IF(OR(AND($K245=0,$N245&lt;&gt;"No Empty Miles"),AND($K245&gt;0,$N245="No Empty Miles")),"Reason / Miles Mismatch",IF($M245&gt;='Settings'!$B$9,"High Empty %","OK"))))))</f>
        <v/>
      </c>
      <c r="U245" s="48" t="n"/>
    </row>
    <row r="246">
      <c r="A246" s="41" t="n"/>
      <c r="B246" s="79" t="n"/>
      <c r="C246" s="41" t="n"/>
      <c r="D246" s="41" t="n"/>
      <c r="E246" s="41" t="n"/>
      <c r="F246" s="43" t="n"/>
      <c r="G246" s="41" t="n"/>
      <c r="H246" s="43" t="n"/>
      <c r="I246" s="41">
        <f>IF($A246="","",IF(OR($E246="",$F246="",$G246="",$H246=""),"",$E246&amp;", "&amp;$F246&amp;" to "&amp;$G246&amp;", "&amp;$H246))</f>
        <v/>
      </c>
      <c r="J246" s="44" t="n"/>
      <c r="K246" s="44" t="n"/>
      <c r="L246" s="44">
        <f>IF($A246="","",IFERROR($J246+$K246,0))</f>
        <v/>
      </c>
      <c r="M246" s="80">
        <f>IF($A246="","",IFERROR($K246/$L246,0))</f>
        <v/>
      </c>
      <c r="N246" s="41" t="n"/>
      <c r="O246" s="43">
        <f>IF(OR($A246="",$N246=""),"",IFERROR(VLOOKUP($N246,'Settings'!$F$5:$H$13,2,FALSE),"Review"))</f>
        <v/>
      </c>
      <c r="P246" s="43" t="n"/>
      <c r="Q246" s="81">
        <f>IF($A246="","",IFERROR($K246*'Settings'!$B$10,0))</f>
        <v/>
      </c>
      <c r="R246" s="82">
        <f>IF($A246="","",IF($O246="Yes",IFERROR($K246*'Settings'!$B$8,0),0))</f>
        <v/>
      </c>
      <c r="S246" s="81">
        <f>IF($A246="","",IFERROR($R246*'Settings'!$B$10,0))</f>
        <v/>
      </c>
      <c r="T246" s="48">
        <f>IF($A246="","",IF(COUNTIF(tblTrips[Trip ID],$A246)&gt;1,"Duplicate Trip ID",IF(OR($B246="",$C246="",$D246="",$E246="",$F246="",$G246="",$H246="",$J246="",$K246="",$N246="",$P246=""),"Missing Required Data",IF(OR($J246&lt;0,$K246&lt;0,$L246=0),"Check Miles",IF(OR(AND($K246=0,$N246&lt;&gt;"No Empty Miles"),AND($K246&gt;0,$N246="No Empty Miles")),"Reason / Miles Mismatch",IF($M246&gt;='Settings'!$B$9,"High Empty %","OK"))))))</f>
        <v/>
      </c>
      <c r="U246" s="48" t="n"/>
    </row>
    <row r="247">
      <c r="A247" s="41" t="n"/>
      <c r="B247" s="79" t="n"/>
      <c r="C247" s="41" t="n"/>
      <c r="D247" s="41" t="n"/>
      <c r="E247" s="41" t="n"/>
      <c r="F247" s="43" t="n"/>
      <c r="G247" s="41" t="n"/>
      <c r="H247" s="43" t="n"/>
      <c r="I247" s="41">
        <f>IF($A247="","",IF(OR($E247="",$F247="",$G247="",$H247=""),"",$E247&amp;", "&amp;$F247&amp;" to "&amp;$G247&amp;", "&amp;$H247))</f>
        <v/>
      </c>
      <c r="J247" s="44" t="n"/>
      <c r="K247" s="44" t="n"/>
      <c r="L247" s="44">
        <f>IF($A247="","",IFERROR($J247+$K247,0))</f>
        <v/>
      </c>
      <c r="M247" s="80">
        <f>IF($A247="","",IFERROR($K247/$L247,0))</f>
        <v/>
      </c>
      <c r="N247" s="41" t="n"/>
      <c r="O247" s="43">
        <f>IF(OR($A247="",$N247=""),"",IFERROR(VLOOKUP($N247,'Settings'!$F$5:$H$13,2,FALSE),"Review"))</f>
        <v/>
      </c>
      <c r="P247" s="43" t="n"/>
      <c r="Q247" s="81">
        <f>IF($A247="","",IFERROR($K247*'Settings'!$B$10,0))</f>
        <v/>
      </c>
      <c r="R247" s="82">
        <f>IF($A247="","",IF($O247="Yes",IFERROR($K247*'Settings'!$B$8,0),0))</f>
        <v/>
      </c>
      <c r="S247" s="81">
        <f>IF($A247="","",IFERROR($R247*'Settings'!$B$10,0))</f>
        <v/>
      </c>
      <c r="T247" s="48">
        <f>IF($A247="","",IF(COUNTIF(tblTrips[Trip ID],$A247)&gt;1,"Duplicate Trip ID",IF(OR($B247="",$C247="",$D247="",$E247="",$F247="",$G247="",$H247="",$J247="",$K247="",$N247="",$P247=""),"Missing Required Data",IF(OR($J247&lt;0,$K247&lt;0,$L247=0),"Check Miles",IF(OR(AND($K247=0,$N247&lt;&gt;"No Empty Miles"),AND($K247&gt;0,$N247="No Empty Miles")),"Reason / Miles Mismatch",IF($M247&gt;='Settings'!$B$9,"High Empty %","OK"))))))</f>
        <v/>
      </c>
      <c r="U247" s="48" t="n"/>
    </row>
    <row r="248">
      <c r="A248" s="41" t="n"/>
      <c r="B248" s="79" t="n"/>
      <c r="C248" s="41" t="n"/>
      <c r="D248" s="41" t="n"/>
      <c r="E248" s="41" t="n"/>
      <c r="F248" s="43" t="n"/>
      <c r="G248" s="41" t="n"/>
      <c r="H248" s="43" t="n"/>
      <c r="I248" s="41">
        <f>IF($A248="","",IF(OR($E248="",$F248="",$G248="",$H248=""),"",$E248&amp;", "&amp;$F248&amp;" to "&amp;$G248&amp;", "&amp;$H248))</f>
        <v/>
      </c>
      <c r="J248" s="44" t="n"/>
      <c r="K248" s="44" t="n"/>
      <c r="L248" s="44">
        <f>IF($A248="","",IFERROR($J248+$K248,0))</f>
        <v/>
      </c>
      <c r="M248" s="80">
        <f>IF($A248="","",IFERROR($K248/$L248,0))</f>
        <v/>
      </c>
      <c r="N248" s="41" t="n"/>
      <c r="O248" s="43">
        <f>IF(OR($A248="",$N248=""),"",IFERROR(VLOOKUP($N248,'Settings'!$F$5:$H$13,2,FALSE),"Review"))</f>
        <v/>
      </c>
      <c r="P248" s="43" t="n"/>
      <c r="Q248" s="81">
        <f>IF($A248="","",IFERROR($K248*'Settings'!$B$10,0))</f>
        <v/>
      </c>
      <c r="R248" s="82">
        <f>IF($A248="","",IF($O248="Yes",IFERROR($K248*'Settings'!$B$8,0),0))</f>
        <v/>
      </c>
      <c r="S248" s="81">
        <f>IF($A248="","",IFERROR($R248*'Settings'!$B$10,0))</f>
        <v/>
      </c>
      <c r="T248" s="48">
        <f>IF($A248="","",IF(COUNTIF(tblTrips[Trip ID],$A248)&gt;1,"Duplicate Trip ID",IF(OR($B248="",$C248="",$D248="",$E248="",$F248="",$G248="",$H248="",$J248="",$K248="",$N248="",$P248=""),"Missing Required Data",IF(OR($J248&lt;0,$K248&lt;0,$L248=0),"Check Miles",IF(OR(AND($K248=0,$N248&lt;&gt;"No Empty Miles"),AND($K248&gt;0,$N248="No Empty Miles")),"Reason / Miles Mismatch",IF($M248&gt;='Settings'!$B$9,"High Empty %","OK"))))))</f>
        <v/>
      </c>
      <c r="U248" s="48" t="n"/>
    </row>
    <row r="249">
      <c r="A249" s="41" t="n"/>
      <c r="B249" s="79" t="n"/>
      <c r="C249" s="41" t="n"/>
      <c r="D249" s="41" t="n"/>
      <c r="E249" s="41" t="n"/>
      <c r="F249" s="43" t="n"/>
      <c r="G249" s="41" t="n"/>
      <c r="H249" s="43" t="n"/>
      <c r="I249" s="41">
        <f>IF($A249="","",IF(OR($E249="",$F249="",$G249="",$H249=""),"",$E249&amp;", "&amp;$F249&amp;" to "&amp;$G249&amp;", "&amp;$H249))</f>
        <v/>
      </c>
      <c r="J249" s="44" t="n"/>
      <c r="K249" s="44" t="n"/>
      <c r="L249" s="44">
        <f>IF($A249="","",IFERROR($J249+$K249,0))</f>
        <v/>
      </c>
      <c r="M249" s="80">
        <f>IF($A249="","",IFERROR($K249/$L249,0))</f>
        <v/>
      </c>
      <c r="N249" s="41" t="n"/>
      <c r="O249" s="43">
        <f>IF(OR($A249="",$N249=""),"",IFERROR(VLOOKUP($N249,'Settings'!$F$5:$H$13,2,FALSE),"Review"))</f>
        <v/>
      </c>
      <c r="P249" s="43" t="n"/>
      <c r="Q249" s="81">
        <f>IF($A249="","",IFERROR($K249*'Settings'!$B$10,0))</f>
        <v/>
      </c>
      <c r="R249" s="82">
        <f>IF($A249="","",IF($O249="Yes",IFERROR($K249*'Settings'!$B$8,0),0))</f>
        <v/>
      </c>
      <c r="S249" s="81">
        <f>IF($A249="","",IFERROR($R249*'Settings'!$B$10,0))</f>
        <v/>
      </c>
      <c r="T249" s="48">
        <f>IF($A249="","",IF(COUNTIF(tblTrips[Trip ID],$A249)&gt;1,"Duplicate Trip ID",IF(OR($B249="",$C249="",$D249="",$E249="",$F249="",$G249="",$H249="",$J249="",$K249="",$N249="",$P249=""),"Missing Required Data",IF(OR($J249&lt;0,$K249&lt;0,$L249=0),"Check Miles",IF(OR(AND($K249=0,$N249&lt;&gt;"No Empty Miles"),AND($K249&gt;0,$N249="No Empty Miles")),"Reason / Miles Mismatch",IF($M249&gt;='Settings'!$B$9,"High Empty %","OK"))))))</f>
        <v/>
      </c>
      <c r="U249" s="48" t="n"/>
    </row>
    <row r="250">
      <c r="A250" s="41" t="n"/>
      <c r="B250" s="79" t="n"/>
      <c r="C250" s="41" t="n"/>
      <c r="D250" s="41" t="n"/>
      <c r="E250" s="41" t="n"/>
      <c r="F250" s="43" t="n"/>
      <c r="G250" s="41" t="n"/>
      <c r="H250" s="43" t="n"/>
      <c r="I250" s="41">
        <f>IF($A250="","",IF(OR($E250="",$F250="",$G250="",$H250=""),"",$E250&amp;", "&amp;$F250&amp;" to "&amp;$G250&amp;", "&amp;$H250))</f>
        <v/>
      </c>
      <c r="J250" s="44" t="n"/>
      <c r="K250" s="44" t="n"/>
      <c r="L250" s="44">
        <f>IF($A250="","",IFERROR($J250+$K250,0))</f>
        <v/>
      </c>
      <c r="M250" s="80">
        <f>IF($A250="","",IFERROR($K250/$L250,0))</f>
        <v/>
      </c>
      <c r="N250" s="41" t="n"/>
      <c r="O250" s="43">
        <f>IF(OR($A250="",$N250=""),"",IFERROR(VLOOKUP($N250,'Settings'!$F$5:$H$13,2,FALSE),"Review"))</f>
        <v/>
      </c>
      <c r="P250" s="43" t="n"/>
      <c r="Q250" s="81">
        <f>IF($A250="","",IFERROR($K250*'Settings'!$B$10,0))</f>
        <v/>
      </c>
      <c r="R250" s="82">
        <f>IF($A250="","",IF($O250="Yes",IFERROR($K250*'Settings'!$B$8,0),0))</f>
        <v/>
      </c>
      <c r="S250" s="81">
        <f>IF($A250="","",IFERROR($R250*'Settings'!$B$10,0))</f>
        <v/>
      </c>
      <c r="T250" s="48">
        <f>IF($A250="","",IF(COUNTIF(tblTrips[Trip ID],$A250)&gt;1,"Duplicate Trip ID",IF(OR($B250="",$C250="",$D250="",$E250="",$F250="",$G250="",$H250="",$J250="",$K250="",$N250="",$P250=""),"Missing Required Data",IF(OR($J250&lt;0,$K250&lt;0,$L250=0),"Check Miles",IF(OR(AND($K250=0,$N250&lt;&gt;"No Empty Miles"),AND($K250&gt;0,$N250="No Empty Miles")),"Reason / Miles Mismatch",IF($M250&gt;='Settings'!$B$9,"High Empty %","OK"))))))</f>
        <v/>
      </c>
      <c r="U250" s="48" t="n"/>
    </row>
    <row r="251">
      <c r="A251" s="41" t="n"/>
      <c r="B251" s="79" t="n"/>
      <c r="C251" s="41" t="n"/>
      <c r="D251" s="41" t="n"/>
      <c r="E251" s="41" t="n"/>
      <c r="F251" s="43" t="n"/>
      <c r="G251" s="41" t="n"/>
      <c r="H251" s="43" t="n"/>
      <c r="I251" s="41">
        <f>IF($A251="","",IF(OR($E251="",$F251="",$G251="",$H251=""),"",$E251&amp;", "&amp;$F251&amp;" to "&amp;$G251&amp;", "&amp;$H251))</f>
        <v/>
      </c>
      <c r="J251" s="44" t="n"/>
      <c r="K251" s="44" t="n"/>
      <c r="L251" s="44">
        <f>IF($A251="","",IFERROR($J251+$K251,0))</f>
        <v/>
      </c>
      <c r="M251" s="80">
        <f>IF($A251="","",IFERROR($K251/$L251,0))</f>
        <v/>
      </c>
      <c r="N251" s="41" t="n"/>
      <c r="O251" s="43">
        <f>IF(OR($A251="",$N251=""),"",IFERROR(VLOOKUP($N251,'Settings'!$F$5:$H$13,2,FALSE),"Review"))</f>
        <v/>
      </c>
      <c r="P251" s="43" t="n"/>
      <c r="Q251" s="81">
        <f>IF($A251="","",IFERROR($K251*'Settings'!$B$10,0))</f>
        <v/>
      </c>
      <c r="R251" s="82">
        <f>IF($A251="","",IF($O251="Yes",IFERROR($K251*'Settings'!$B$8,0),0))</f>
        <v/>
      </c>
      <c r="S251" s="81">
        <f>IF($A251="","",IFERROR($R251*'Settings'!$B$10,0))</f>
        <v/>
      </c>
      <c r="T251" s="48">
        <f>IF($A251="","",IF(COUNTIF(tblTrips[Trip ID],$A251)&gt;1,"Duplicate Trip ID",IF(OR($B251="",$C251="",$D251="",$E251="",$F251="",$G251="",$H251="",$J251="",$K251="",$N251="",$P251=""),"Missing Required Data",IF(OR($J251&lt;0,$K251&lt;0,$L251=0),"Check Miles",IF(OR(AND($K251=0,$N251&lt;&gt;"No Empty Miles"),AND($K251&gt;0,$N251="No Empty Miles")),"Reason / Miles Mismatch",IF($M251&gt;='Settings'!$B$9,"High Empty %","OK"))))))</f>
        <v/>
      </c>
      <c r="U251" s="48" t="n"/>
    </row>
    <row r="252">
      <c r="A252" s="41" t="n"/>
      <c r="B252" s="79" t="n"/>
      <c r="C252" s="41" t="n"/>
      <c r="D252" s="41" t="n"/>
      <c r="E252" s="41" t="n"/>
      <c r="F252" s="43" t="n"/>
      <c r="G252" s="41" t="n"/>
      <c r="H252" s="43" t="n"/>
      <c r="I252" s="41">
        <f>IF($A252="","",IF(OR($E252="",$F252="",$G252="",$H252=""),"",$E252&amp;", "&amp;$F252&amp;" to "&amp;$G252&amp;", "&amp;$H252))</f>
        <v/>
      </c>
      <c r="J252" s="44" t="n"/>
      <c r="K252" s="44" t="n"/>
      <c r="L252" s="44">
        <f>IF($A252="","",IFERROR($J252+$K252,0))</f>
        <v/>
      </c>
      <c r="M252" s="80">
        <f>IF($A252="","",IFERROR($K252/$L252,0))</f>
        <v/>
      </c>
      <c r="N252" s="41" t="n"/>
      <c r="O252" s="43">
        <f>IF(OR($A252="",$N252=""),"",IFERROR(VLOOKUP($N252,'Settings'!$F$5:$H$13,2,FALSE),"Review"))</f>
        <v/>
      </c>
      <c r="P252" s="43" t="n"/>
      <c r="Q252" s="81">
        <f>IF($A252="","",IFERROR($K252*'Settings'!$B$10,0))</f>
        <v/>
      </c>
      <c r="R252" s="82">
        <f>IF($A252="","",IF($O252="Yes",IFERROR($K252*'Settings'!$B$8,0),0))</f>
        <v/>
      </c>
      <c r="S252" s="81">
        <f>IF($A252="","",IFERROR($R252*'Settings'!$B$10,0))</f>
        <v/>
      </c>
      <c r="T252" s="48">
        <f>IF($A252="","",IF(COUNTIF(tblTrips[Trip ID],$A252)&gt;1,"Duplicate Trip ID",IF(OR($B252="",$C252="",$D252="",$E252="",$F252="",$G252="",$H252="",$J252="",$K252="",$N252="",$P252=""),"Missing Required Data",IF(OR($J252&lt;0,$K252&lt;0,$L252=0),"Check Miles",IF(OR(AND($K252=0,$N252&lt;&gt;"No Empty Miles"),AND($K252&gt;0,$N252="No Empty Miles")),"Reason / Miles Mismatch",IF($M252&gt;='Settings'!$B$9,"High Empty %","OK"))))))</f>
        <v/>
      </c>
      <c r="U252" s="48" t="n"/>
    </row>
    <row r="253">
      <c r="A253" s="41" t="n"/>
      <c r="B253" s="79" t="n"/>
      <c r="C253" s="41" t="n"/>
      <c r="D253" s="41" t="n"/>
      <c r="E253" s="41" t="n"/>
      <c r="F253" s="43" t="n"/>
      <c r="G253" s="41" t="n"/>
      <c r="H253" s="43" t="n"/>
      <c r="I253" s="41">
        <f>IF($A253="","",IF(OR($E253="",$F253="",$G253="",$H253=""),"",$E253&amp;", "&amp;$F253&amp;" to "&amp;$G253&amp;", "&amp;$H253))</f>
        <v/>
      </c>
      <c r="J253" s="44" t="n"/>
      <c r="K253" s="44" t="n"/>
      <c r="L253" s="44">
        <f>IF($A253="","",IFERROR($J253+$K253,0))</f>
        <v/>
      </c>
      <c r="M253" s="80">
        <f>IF($A253="","",IFERROR($K253/$L253,0))</f>
        <v/>
      </c>
      <c r="N253" s="41" t="n"/>
      <c r="O253" s="43">
        <f>IF(OR($A253="",$N253=""),"",IFERROR(VLOOKUP($N253,'Settings'!$F$5:$H$13,2,FALSE),"Review"))</f>
        <v/>
      </c>
      <c r="P253" s="43" t="n"/>
      <c r="Q253" s="81">
        <f>IF($A253="","",IFERROR($K253*'Settings'!$B$10,0))</f>
        <v/>
      </c>
      <c r="R253" s="82">
        <f>IF($A253="","",IF($O253="Yes",IFERROR($K253*'Settings'!$B$8,0),0))</f>
        <v/>
      </c>
      <c r="S253" s="81">
        <f>IF($A253="","",IFERROR($R253*'Settings'!$B$10,0))</f>
        <v/>
      </c>
      <c r="T253" s="48">
        <f>IF($A253="","",IF(COUNTIF(tblTrips[Trip ID],$A253)&gt;1,"Duplicate Trip ID",IF(OR($B253="",$C253="",$D253="",$E253="",$F253="",$G253="",$H253="",$J253="",$K253="",$N253="",$P253=""),"Missing Required Data",IF(OR($J253&lt;0,$K253&lt;0,$L253=0),"Check Miles",IF(OR(AND($K253=0,$N253&lt;&gt;"No Empty Miles"),AND($K253&gt;0,$N253="No Empty Miles")),"Reason / Miles Mismatch",IF($M253&gt;='Settings'!$B$9,"High Empty %","OK"))))))</f>
        <v/>
      </c>
      <c r="U253" s="48" t="n"/>
    </row>
    <row r="254">
      <c r="A254" s="41" t="n"/>
      <c r="B254" s="79" t="n"/>
      <c r="C254" s="41" t="n"/>
      <c r="D254" s="41" t="n"/>
      <c r="E254" s="41" t="n"/>
      <c r="F254" s="43" t="n"/>
      <c r="G254" s="41" t="n"/>
      <c r="H254" s="43" t="n"/>
      <c r="I254" s="41">
        <f>IF($A254="","",IF(OR($E254="",$F254="",$G254="",$H254=""),"",$E254&amp;", "&amp;$F254&amp;" to "&amp;$G254&amp;", "&amp;$H254))</f>
        <v/>
      </c>
      <c r="J254" s="44" t="n"/>
      <c r="K254" s="44" t="n"/>
      <c r="L254" s="44">
        <f>IF($A254="","",IFERROR($J254+$K254,0))</f>
        <v/>
      </c>
      <c r="M254" s="80">
        <f>IF($A254="","",IFERROR($K254/$L254,0))</f>
        <v/>
      </c>
      <c r="N254" s="41" t="n"/>
      <c r="O254" s="43">
        <f>IF(OR($A254="",$N254=""),"",IFERROR(VLOOKUP($N254,'Settings'!$F$5:$H$13,2,FALSE),"Review"))</f>
        <v/>
      </c>
      <c r="P254" s="43" t="n"/>
      <c r="Q254" s="81">
        <f>IF($A254="","",IFERROR($K254*'Settings'!$B$10,0))</f>
        <v/>
      </c>
      <c r="R254" s="82">
        <f>IF($A254="","",IF($O254="Yes",IFERROR($K254*'Settings'!$B$8,0),0))</f>
        <v/>
      </c>
      <c r="S254" s="81">
        <f>IF($A254="","",IFERROR($R254*'Settings'!$B$10,0))</f>
        <v/>
      </c>
      <c r="T254" s="48">
        <f>IF($A254="","",IF(COUNTIF(tblTrips[Trip ID],$A254)&gt;1,"Duplicate Trip ID",IF(OR($B254="",$C254="",$D254="",$E254="",$F254="",$G254="",$H254="",$J254="",$K254="",$N254="",$P254=""),"Missing Required Data",IF(OR($J254&lt;0,$K254&lt;0,$L254=0),"Check Miles",IF(OR(AND($K254=0,$N254&lt;&gt;"No Empty Miles"),AND($K254&gt;0,$N254="No Empty Miles")),"Reason / Miles Mismatch",IF($M254&gt;='Settings'!$B$9,"High Empty %","OK"))))))</f>
        <v/>
      </c>
      <c r="U254" s="48" t="n"/>
    </row>
    <row r="255">
      <c r="A255" s="41" t="n"/>
      <c r="B255" s="79" t="n"/>
      <c r="C255" s="41" t="n"/>
      <c r="D255" s="41" t="n"/>
      <c r="E255" s="41" t="n"/>
      <c r="F255" s="43" t="n"/>
      <c r="G255" s="41" t="n"/>
      <c r="H255" s="43" t="n"/>
      <c r="I255" s="41">
        <f>IF($A255="","",IF(OR($E255="",$F255="",$G255="",$H255=""),"",$E255&amp;", "&amp;$F255&amp;" to "&amp;$G255&amp;", "&amp;$H255))</f>
        <v/>
      </c>
      <c r="J255" s="44" t="n"/>
      <c r="K255" s="44" t="n"/>
      <c r="L255" s="44">
        <f>IF($A255="","",IFERROR($J255+$K255,0))</f>
        <v/>
      </c>
      <c r="M255" s="80">
        <f>IF($A255="","",IFERROR($K255/$L255,0))</f>
        <v/>
      </c>
      <c r="N255" s="41" t="n"/>
      <c r="O255" s="43">
        <f>IF(OR($A255="",$N255=""),"",IFERROR(VLOOKUP($N255,'Settings'!$F$5:$H$13,2,FALSE),"Review"))</f>
        <v/>
      </c>
      <c r="P255" s="43" t="n"/>
      <c r="Q255" s="81">
        <f>IF($A255="","",IFERROR($K255*'Settings'!$B$10,0))</f>
        <v/>
      </c>
      <c r="R255" s="82">
        <f>IF($A255="","",IF($O255="Yes",IFERROR($K255*'Settings'!$B$8,0),0))</f>
        <v/>
      </c>
      <c r="S255" s="81">
        <f>IF($A255="","",IFERROR($R255*'Settings'!$B$10,0))</f>
        <v/>
      </c>
      <c r="T255" s="48">
        <f>IF($A255="","",IF(COUNTIF(tblTrips[Trip ID],$A255)&gt;1,"Duplicate Trip ID",IF(OR($B255="",$C255="",$D255="",$E255="",$F255="",$G255="",$H255="",$J255="",$K255="",$N255="",$P255=""),"Missing Required Data",IF(OR($J255&lt;0,$K255&lt;0,$L255=0),"Check Miles",IF(OR(AND($K255=0,$N255&lt;&gt;"No Empty Miles"),AND($K255&gt;0,$N255="No Empty Miles")),"Reason / Miles Mismatch",IF($M255&gt;='Settings'!$B$9,"High Empty %","OK"))))))</f>
        <v/>
      </c>
      <c r="U255" s="48" t="n"/>
    </row>
    <row r="256">
      <c r="A256" s="41" t="n"/>
      <c r="B256" s="79" t="n"/>
      <c r="C256" s="41" t="n"/>
      <c r="D256" s="41" t="n"/>
      <c r="E256" s="41" t="n"/>
      <c r="F256" s="43" t="n"/>
      <c r="G256" s="41" t="n"/>
      <c r="H256" s="43" t="n"/>
      <c r="I256" s="41">
        <f>IF($A256="","",IF(OR($E256="",$F256="",$G256="",$H256=""),"",$E256&amp;", "&amp;$F256&amp;" to "&amp;$G256&amp;", "&amp;$H256))</f>
        <v/>
      </c>
      <c r="J256" s="44" t="n"/>
      <c r="K256" s="44" t="n"/>
      <c r="L256" s="44">
        <f>IF($A256="","",IFERROR($J256+$K256,0))</f>
        <v/>
      </c>
      <c r="M256" s="80">
        <f>IF($A256="","",IFERROR($K256/$L256,0))</f>
        <v/>
      </c>
      <c r="N256" s="41" t="n"/>
      <c r="O256" s="43">
        <f>IF(OR($A256="",$N256=""),"",IFERROR(VLOOKUP($N256,'Settings'!$F$5:$H$13,2,FALSE),"Review"))</f>
        <v/>
      </c>
      <c r="P256" s="43" t="n"/>
      <c r="Q256" s="81">
        <f>IF($A256="","",IFERROR($K256*'Settings'!$B$10,0))</f>
        <v/>
      </c>
      <c r="R256" s="82">
        <f>IF($A256="","",IF($O256="Yes",IFERROR($K256*'Settings'!$B$8,0),0))</f>
        <v/>
      </c>
      <c r="S256" s="81">
        <f>IF($A256="","",IFERROR($R256*'Settings'!$B$10,0))</f>
        <v/>
      </c>
      <c r="T256" s="48">
        <f>IF($A256="","",IF(COUNTIF(tblTrips[Trip ID],$A256)&gt;1,"Duplicate Trip ID",IF(OR($B256="",$C256="",$D256="",$E256="",$F256="",$G256="",$H256="",$J256="",$K256="",$N256="",$P256=""),"Missing Required Data",IF(OR($J256&lt;0,$K256&lt;0,$L256=0),"Check Miles",IF(OR(AND($K256=0,$N256&lt;&gt;"No Empty Miles"),AND($K256&gt;0,$N256="No Empty Miles")),"Reason / Miles Mismatch",IF($M256&gt;='Settings'!$B$9,"High Empty %","OK"))))))</f>
        <v/>
      </c>
      <c r="U256" s="48" t="n"/>
    </row>
    <row r="257">
      <c r="A257" s="41" t="n"/>
      <c r="B257" s="79" t="n"/>
      <c r="C257" s="41" t="n"/>
      <c r="D257" s="41" t="n"/>
      <c r="E257" s="41" t="n"/>
      <c r="F257" s="43" t="n"/>
      <c r="G257" s="41" t="n"/>
      <c r="H257" s="43" t="n"/>
      <c r="I257" s="41">
        <f>IF($A257="","",IF(OR($E257="",$F257="",$G257="",$H257=""),"",$E257&amp;", "&amp;$F257&amp;" to "&amp;$G257&amp;", "&amp;$H257))</f>
        <v/>
      </c>
      <c r="J257" s="44" t="n"/>
      <c r="K257" s="44" t="n"/>
      <c r="L257" s="44">
        <f>IF($A257="","",IFERROR($J257+$K257,0))</f>
        <v/>
      </c>
      <c r="M257" s="80">
        <f>IF($A257="","",IFERROR($K257/$L257,0))</f>
        <v/>
      </c>
      <c r="N257" s="41" t="n"/>
      <c r="O257" s="43">
        <f>IF(OR($A257="",$N257=""),"",IFERROR(VLOOKUP($N257,'Settings'!$F$5:$H$13,2,FALSE),"Review"))</f>
        <v/>
      </c>
      <c r="P257" s="43" t="n"/>
      <c r="Q257" s="81">
        <f>IF($A257="","",IFERROR($K257*'Settings'!$B$10,0))</f>
        <v/>
      </c>
      <c r="R257" s="82">
        <f>IF($A257="","",IF($O257="Yes",IFERROR($K257*'Settings'!$B$8,0),0))</f>
        <v/>
      </c>
      <c r="S257" s="81">
        <f>IF($A257="","",IFERROR($R257*'Settings'!$B$10,0))</f>
        <v/>
      </c>
      <c r="T257" s="48">
        <f>IF($A257="","",IF(COUNTIF(tblTrips[Trip ID],$A257)&gt;1,"Duplicate Trip ID",IF(OR($B257="",$C257="",$D257="",$E257="",$F257="",$G257="",$H257="",$J257="",$K257="",$N257="",$P257=""),"Missing Required Data",IF(OR($J257&lt;0,$K257&lt;0,$L257=0),"Check Miles",IF(OR(AND($K257=0,$N257&lt;&gt;"No Empty Miles"),AND($K257&gt;0,$N257="No Empty Miles")),"Reason / Miles Mismatch",IF($M257&gt;='Settings'!$B$9,"High Empty %","OK"))))))</f>
        <v/>
      </c>
      <c r="U257" s="48" t="n"/>
    </row>
    <row r="258">
      <c r="A258" s="41" t="n"/>
      <c r="B258" s="79" t="n"/>
      <c r="C258" s="41" t="n"/>
      <c r="D258" s="41" t="n"/>
      <c r="E258" s="41" t="n"/>
      <c r="F258" s="43" t="n"/>
      <c r="G258" s="41" t="n"/>
      <c r="H258" s="43" t="n"/>
      <c r="I258" s="41">
        <f>IF($A258="","",IF(OR($E258="",$F258="",$G258="",$H258=""),"",$E258&amp;", "&amp;$F258&amp;" to "&amp;$G258&amp;", "&amp;$H258))</f>
        <v/>
      </c>
      <c r="J258" s="44" t="n"/>
      <c r="K258" s="44" t="n"/>
      <c r="L258" s="44">
        <f>IF($A258="","",IFERROR($J258+$K258,0))</f>
        <v/>
      </c>
      <c r="M258" s="80">
        <f>IF($A258="","",IFERROR($K258/$L258,0))</f>
        <v/>
      </c>
      <c r="N258" s="41" t="n"/>
      <c r="O258" s="43">
        <f>IF(OR($A258="",$N258=""),"",IFERROR(VLOOKUP($N258,'Settings'!$F$5:$H$13,2,FALSE),"Review"))</f>
        <v/>
      </c>
      <c r="P258" s="43" t="n"/>
      <c r="Q258" s="81">
        <f>IF($A258="","",IFERROR($K258*'Settings'!$B$10,0))</f>
        <v/>
      </c>
      <c r="R258" s="82">
        <f>IF($A258="","",IF($O258="Yes",IFERROR($K258*'Settings'!$B$8,0),0))</f>
        <v/>
      </c>
      <c r="S258" s="81">
        <f>IF($A258="","",IFERROR($R258*'Settings'!$B$10,0))</f>
        <v/>
      </c>
      <c r="T258" s="48">
        <f>IF($A258="","",IF(COUNTIF(tblTrips[Trip ID],$A258)&gt;1,"Duplicate Trip ID",IF(OR($B258="",$C258="",$D258="",$E258="",$F258="",$G258="",$H258="",$J258="",$K258="",$N258="",$P258=""),"Missing Required Data",IF(OR($J258&lt;0,$K258&lt;0,$L258=0),"Check Miles",IF(OR(AND($K258=0,$N258&lt;&gt;"No Empty Miles"),AND($K258&gt;0,$N258="No Empty Miles")),"Reason / Miles Mismatch",IF($M258&gt;='Settings'!$B$9,"High Empty %","OK"))))))</f>
        <v/>
      </c>
      <c r="U258" s="48" t="n"/>
    </row>
    <row r="259">
      <c r="A259" s="41" t="n"/>
      <c r="B259" s="79" t="n"/>
      <c r="C259" s="41" t="n"/>
      <c r="D259" s="41" t="n"/>
      <c r="E259" s="41" t="n"/>
      <c r="F259" s="43" t="n"/>
      <c r="G259" s="41" t="n"/>
      <c r="H259" s="43" t="n"/>
      <c r="I259" s="41">
        <f>IF($A259="","",IF(OR($E259="",$F259="",$G259="",$H259=""),"",$E259&amp;", "&amp;$F259&amp;" to "&amp;$G259&amp;", "&amp;$H259))</f>
        <v/>
      </c>
      <c r="J259" s="44" t="n"/>
      <c r="K259" s="44" t="n"/>
      <c r="L259" s="44">
        <f>IF($A259="","",IFERROR($J259+$K259,0))</f>
        <v/>
      </c>
      <c r="M259" s="80">
        <f>IF($A259="","",IFERROR($K259/$L259,0))</f>
        <v/>
      </c>
      <c r="N259" s="41" t="n"/>
      <c r="O259" s="43">
        <f>IF(OR($A259="",$N259=""),"",IFERROR(VLOOKUP($N259,'Settings'!$F$5:$H$13,2,FALSE),"Review"))</f>
        <v/>
      </c>
      <c r="P259" s="43" t="n"/>
      <c r="Q259" s="81">
        <f>IF($A259="","",IFERROR($K259*'Settings'!$B$10,0))</f>
        <v/>
      </c>
      <c r="R259" s="82">
        <f>IF($A259="","",IF($O259="Yes",IFERROR($K259*'Settings'!$B$8,0),0))</f>
        <v/>
      </c>
      <c r="S259" s="81">
        <f>IF($A259="","",IFERROR($R259*'Settings'!$B$10,0))</f>
        <v/>
      </c>
      <c r="T259" s="48">
        <f>IF($A259="","",IF(COUNTIF(tblTrips[Trip ID],$A259)&gt;1,"Duplicate Trip ID",IF(OR($B259="",$C259="",$D259="",$E259="",$F259="",$G259="",$H259="",$J259="",$K259="",$N259="",$P259=""),"Missing Required Data",IF(OR($J259&lt;0,$K259&lt;0,$L259=0),"Check Miles",IF(OR(AND($K259=0,$N259&lt;&gt;"No Empty Miles"),AND($K259&gt;0,$N259="No Empty Miles")),"Reason / Miles Mismatch",IF($M259&gt;='Settings'!$B$9,"High Empty %","OK"))))))</f>
        <v/>
      </c>
      <c r="U259" s="48" t="n"/>
    </row>
    <row r="260">
      <c r="A260" s="41" t="n"/>
      <c r="B260" s="79" t="n"/>
      <c r="C260" s="41" t="n"/>
      <c r="D260" s="41" t="n"/>
      <c r="E260" s="41" t="n"/>
      <c r="F260" s="43" t="n"/>
      <c r="G260" s="41" t="n"/>
      <c r="H260" s="43" t="n"/>
      <c r="I260" s="41">
        <f>IF($A260="","",IF(OR($E260="",$F260="",$G260="",$H260=""),"",$E260&amp;", "&amp;$F260&amp;" to "&amp;$G260&amp;", "&amp;$H260))</f>
        <v/>
      </c>
      <c r="J260" s="44" t="n"/>
      <c r="K260" s="44" t="n"/>
      <c r="L260" s="44">
        <f>IF($A260="","",IFERROR($J260+$K260,0))</f>
        <v/>
      </c>
      <c r="M260" s="80">
        <f>IF($A260="","",IFERROR($K260/$L260,0))</f>
        <v/>
      </c>
      <c r="N260" s="41" t="n"/>
      <c r="O260" s="43">
        <f>IF(OR($A260="",$N260=""),"",IFERROR(VLOOKUP($N260,'Settings'!$F$5:$H$13,2,FALSE),"Review"))</f>
        <v/>
      </c>
      <c r="P260" s="43" t="n"/>
      <c r="Q260" s="81">
        <f>IF($A260="","",IFERROR($K260*'Settings'!$B$10,0))</f>
        <v/>
      </c>
      <c r="R260" s="82">
        <f>IF($A260="","",IF($O260="Yes",IFERROR($K260*'Settings'!$B$8,0),0))</f>
        <v/>
      </c>
      <c r="S260" s="81">
        <f>IF($A260="","",IFERROR($R260*'Settings'!$B$10,0))</f>
        <v/>
      </c>
      <c r="T260" s="48">
        <f>IF($A260="","",IF(COUNTIF(tblTrips[Trip ID],$A260)&gt;1,"Duplicate Trip ID",IF(OR($B260="",$C260="",$D260="",$E260="",$F260="",$G260="",$H260="",$J260="",$K260="",$N260="",$P260=""),"Missing Required Data",IF(OR($J260&lt;0,$K260&lt;0,$L260=0),"Check Miles",IF(OR(AND($K260=0,$N260&lt;&gt;"No Empty Miles"),AND($K260&gt;0,$N260="No Empty Miles")),"Reason / Miles Mismatch",IF($M260&gt;='Settings'!$B$9,"High Empty %","OK"))))))</f>
        <v/>
      </c>
      <c r="U260" s="48" t="n"/>
    </row>
    <row r="261">
      <c r="A261" s="41" t="n"/>
      <c r="B261" s="79" t="n"/>
      <c r="C261" s="41" t="n"/>
      <c r="D261" s="41" t="n"/>
      <c r="E261" s="41" t="n"/>
      <c r="F261" s="43" t="n"/>
      <c r="G261" s="41" t="n"/>
      <c r="H261" s="43" t="n"/>
      <c r="I261" s="41">
        <f>IF($A261="","",IF(OR($E261="",$F261="",$G261="",$H261=""),"",$E261&amp;", "&amp;$F261&amp;" to "&amp;$G261&amp;", "&amp;$H261))</f>
        <v/>
      </c>
      <c r="J261" s="44" t="n"/>
      <c r="K261" s="44" t="n"/>
      <c r="L261" s="44">
        <f>IF($A261="","",IFERROR($J261+$K261,0))</f>
        <v/>
      </c>
      <c r="M261" s="80">
        <f>IF($A261="","",IFERROR($K261/$L261,0))</f>
        <v/>
      </c>
      <c r="N261" s="41" t="n"/>
      <c r="O261" s="43">
        <f>IF(OR($A261="",$N261=""),"",IFERROR(VLOOKUP($N261,'Settings'!$F$5:$H$13,2,FALSE),"Review"))</f>
        <v/>
      </c>
      <c r="P261" s="43" t="n"/>
      <c r="Q261" s="81">
        <f>IF($A261="","",IFERROR($K261*'Settings'!$B$10,0))</f>
        <v/>
      </c>
      <c r="R261" s="82">
        <f>IF($A261="","",IF($O261="Yes",IFERROR($K261*'Settings'!$B$8,0),0))</f>
        <v/>
      </c>
      <c r="S261" s="81">
        <f>IF($A261="","",IFERROR($R261*'Settings'!$B$10,0))</f>
        <v/>
      </c>
      <c r="T261" s="48">
        <f>IF($A261="","",IF(COUNTIF(tblTrips[Trip ID],$A261)&gt;1,"Duplicate Trip ID",IF(OR($B261="",$C261="",$D261="",$E261="",$F261="",$G261="",$H261="",$J261="",$K261="",$N261="",$P261=""),"Missing Required Data",IF(OR($J261&lt;0,$K261&lt;0,$L261=0),"Check Miles",IF(OR(AND($K261=0,$N261&lt;&gt;"No Empty Miles"),AND($K261&gt;0,$N261="No Empty Miles")),"Reason / Miles Mismatch",IF($M261&gt;='Settings'!$B$9,"High Empty %","OK"))))))</f>
        <v/>
      </c>
      <c r="U261" s="48" t="n"/>
    </row>
    <row r="262">
      <c r="A262" s="41" t="n"/>
      <c r="B262" s="79" t="n"/>
      <c r="C262" s="41" t="n"/>
      <c r="D262" s="41" t="n"/>
      <c r="E262" s="41" t="n"/>
      <c r="F262" s="43" t="n"/>
      <c r="G262" s="41" t="n"/>
      <c r="H262" s="43" t="n"/>
      <c r="I262" s="41">
        <f>IF($A262="","",IF(OR($E262="",$F262="",$G262="",$H262=""),"",$E262&amp;", "&amp;$F262&amp;" to "&amp;$G262&amp;", "&amp;$H262))</f>
        <v/>
      </c>
      <c r="J262" s="44" t="n"/>
      <c r="K262" s="44" t="n"/>
      <c r="L262" s="44">
        <f>IF($A262="","",IFERROR($J262+$K262,0))</f>
        <v/>
      </c>
      <c r="M262" s="80">
        <f>IF($A262="","",IFERROR($K262/$L262,0))</f>
        <v/>
      </c>
      <c r="N262" s="41" t="n"/>
      <c r="O262" s="43">
        <f>IF(OR($A262="",$N262=""),"",IFERROR(VLOOKUP($N262,'Settings'!$F$5:$H$13,2,FALSE),"Review"))</f>
        <v/>
      </c>
      <c r="P262" s="43" t="n"/>
      <c r="Q262" s="81">
        <f>IF($A262="","",IFERROR($K262*'Settings'!$B$10,0))</f>
        <v/>
      </c>
      <c r="R262" s="82">
        <f>IF($A262="","",IF($O262="Yes",IFERROR($K262*'Settings'!$B$8,0),0))</f>
        <v/>
      </c>
      <c r="S262" s="81">
        <f>IF($A262="","",IFERROR($R262*'Settings'!$B$10,0))</f>
        <v/>
      </c>
      <c r="T262" s="48">
        <f>IF($A262="","",IF(COUNTIF(tblTrips[Trip ID],$A262)&gt;1,"Duplicate Trip ID",IF(OR($B262="",$C262="",$D262="",$E262="",$F262="",$G262="",$H262="",$J262="",$K262="",$N262="",$P262=""),"Missing Required Data",IF(OR($J262&lt;0,$K262&lt;0,$L262=0),"Check Miles",IF(OR(AND($K262=0,$N262&lt;&gt;"No Empty Miles"),AND($K262&gt;0,$N262="No Empty Miles")),"Reason / Miles Mismatch",IF($M262&gt;='Settings'!$B$9,"High Empty %","OK"))))))</f>
        <v/>
      </c>
      <c r="U262" s="48" t="n"/>
    </row>
    <row r="263">
      <c r="A263" s="41" t="n"/>
      <c r="B263" s="79" t="n"/>
      <c r="C263" s="41" t="n"/>
      <c r="D263" s="41" t="n"/>
      <c r="E263" s="41" t="n"/>
      <c r="F263" s="43" t="n"/>
      <c r="G263" s="41" t="n"/>
      <c r="H263" s="43" t="n"/>
      <c r="I263" s="41">
        <f>IF($A263="","",IF(OR($E263="",$F263="",$G263="",$H263=""),"",$E263&amp;", "&amp;$F263&amp;" to "&amp;$G263&amp;", "&amp;$H263))</f>
        <v/>
      </c>
      <c r="J263" s="44" t="n"/>
      <c r="K263" s="44" t="n"/>
      <c r="L263" s="44">
        <f>IF($A263="","",IFERROR($J263+$K263,0))</f>
        <v/>
      </c>
      <c r="M263" s="80">
        <f>IF($A263="","",IFERROR($K263/$L263,0))</f>
        <v/>
      </c>
      <c r="N263" s="41" t="n"/>
      <c r="O263" s="43">
        <f>IF(OR($A263="",$N263=""),"",IFERROR(VLOOKUP($N263,'Settings'!$F$5:$H$13,2,FALSE),"Review"))</f>
        <v/>
      </c>
      <c r="P263" s="43" t="n"/>
      <c r="Q263" s="81">
        <f>IF($A263="","",IFERROR($K263*'Settings'!$B$10,0))</f>
        <v/>
      </c>
      <c r="R263" s="82">
        <f>IF($A263="","",IF($O263="Yes",IFERROR($K263*'Settings'!$B$8,0),0))</f>
        <v/>
      </c>
      <c r="S263" s="81">
        <f>IF($A263="","",IFERROR($R263*'Settings'!$B$10,0))</f>
        <v/>
      </c>
      <c r="T263" s="48">
        <f>IF($A263="","",IF(COUNTIF(tblTrips[Trip ID],$A263)&gt;1,"Duplicate Trip ID",IF(OR($B263="",$C263="",$D263="",$E263="",$F263="",$G263="",$H263="",$J263="",$K263="",$N263="",$P263=""),"Missing Required Data",IF(OR($J263&lt;0,$K263&lt;0,$L263=0),"Check Miles",IF(OR(AND($K263=0,$N263&lt;&gt;"No Empty Miles"),AND($K263&gt;0,$N263="No Empty Miles")),"Reason / Miles Mismatch",IF($M263&gt;='Settings'!$B$9,"High Empty %","OK"))))))</f>
        <v/>
      </c>
      <c r="U263" s="48" t="n"/>
    </row>
    <row r="264">
      <c r="A264" s="41" t="n"/>
      <c r="B264" s="79" t="n"/>
      <c r="C264" s="41" t="n"/>
      <c r="D264" s="41" t="n"/>
      <c r="E264" s="41" t="n"/>
      <c r="F264" s="43" t="n"/>
      <c r="G264" s="41" t="n"/>
      <c r="H264" s="43" t="n"/>
      <c r="I264" s="41">
        <f>IF($A264="","",IF(OR($E264="",$F264="",$G264="",$H264=""),"",$E264&amp;", "&amp;$F264&amp;" to "&amp;$G264&amp;", "&amp;$H264))</f>
        <v/>
      </c>
      <c r="J264" s="44" t="n"/>
      <c r="K264" s="44" t="n"/>
      <c r="L264" s="44">
        <f>IF($A264="","",IFERROR($J264+$K264,0))</f>
        <v/>
      </c>
      <c r="M264" s="80">
        <f>IF($A264="","",IFERROR($K264/$L264,0))</f>
        <v/>
      </c>
      <c r="N264" s="41" t="n"/>
      <c r="O264" s="43">
        <f>IF(OR($A264="",$N264=""),"",IFERROR(VLOOKUP($N264,'Settings'!$F$5:$H$13,2,FALSE),"Review"))</f>
        <v/>
      </c>
      <c r="P264" s="43" t="n"/>
      <c r="Q264" s="81">
        <f>IF($A264="","",IFERROR($K264*'Settings'!$B$10,0))</f>
        <v/>
      </c>
      <c r="R264" s="82">
        <f>IF($A264="","",IF($O264="Yes",IFERROR($K264*'Settings'!$B$8,0),0))</f>
        <v/>
      </c>
      <c r="S264" s="81">
        <f>IF($A264="","",IFERROR($R264*'Settings'!$B$10,0))</f>
        <v/>
      </c>
      <c r="T264" s="48">
        <f>IF($A264="","",IF(COUNTIF(tblTrips[Trip ID],$A264)&gt;1,"Duplicate Trip ID",IF(OR($B264="",$C264="",$D264="",$E264="",$F264="",$G264="",$H264="",$J264="",$K264="",$N264="",$P264=""),"Missing Required Data",IF(OR($J264&lt;0,$K264&lt;0,$L264=0),"Check Miles",IF(OR(AND($K264=0,$N264&lt;&gt;"No Empty Miles"),AND($K264&gt;0,$N264="No Empty Miles")),"Reason / Miles Mismatch",IF($M264&gt;='Settings'!$B$9,"High Empty %","OK"))))))</f>
        <v/>
      </c>
      <c r="U264" s="48" t="n"/>
    </row>
    <row r="265">
      <c r="A265" s="41" t="n"/>
      <c r="B265" s="79" t="n"/>
      <c r="C265" s="41" t="n"/>
      <c r="D265" s="41" t="n"/>
      <c r="E265" s="41" t="n"/>
      <c r="F265" s="43" t="n"/>
      <c r="G265" s="41" t="n"/>
      <c r="H265" s="43" t="n"/>
      <c r="I265" s="41">
        <f>IF($A265="","",IF(OR($E265="",$F265="",$G265="",$H265=""),"",$E265&amp;", "&amp;$F265&amp;" to "&amp;$G265&amp;", "&amp;$H265))</f>
        <v/>
      </c>
      <c r="J265" s="44" t="n"/>
      <c r="K265" s="44" t="n"/>
      <c r="L265" s="44">
        <f>IF($A265="","",IFERROR($J265+$K265,0))</f>
        <v/>
      </c>
      <c r="M265" s="80">
        <f>IF($A265="","",IFERROR($K265/$L265,0))</f>
        <v/>
      </c>
      <c r="N265" s="41" t="n"/>
      <c r="O265" s="43">
        <f>IF(OR($A265="",$N265=""),"",IFERROR(VLOOKUP($N265,'Settings'!$F$5:$H$13,2,FALSE),"Review"))</f>
        <v/>
      </c>
      <c r="P265" s="43" t="n"/>
      <c r="Q265" s="81">
        <f>IF($A265="","",IFERROR($K265*'Settings'!$B$10,0))</f>
        <v/>
      </c>
      <c r="R265" s="82">
        <f>IF($A265="","",IF($O265="Yes",IFERROR($K265*'Settings'!$B$8,0),0))</f>
        <v/>
      </c>
      <c r="S265" s="81">
        <f>IF($A265="","",IFERROR($R265*'Settings'!$B$10,0))</f>
        <v/>
      </c>
      <c r="T265" s="48">
        <f>IF($A265="","",IF(COUNTIF(tblTrips[Trip ID],$A265)&gt;1,"Duplicate Trip ID",IF(OR($B265="",$C265="",$D265="",$E265="",$F265="",$G265="",$H265="",$J265="",$K265="",$N265="",$P265=""),"Missing Required Data",IF(OR($J265&lt;0,$K265&lt;0,$L265=0),"Check Miles",IF(OR(AND($K265=0,$N265&lt;&gt;"No Empty Miles"),AND($K265&gt;0,$N265="No Empty Miles")),"Reason / Miles Mismatch",IF($M265&gt;='Settings'!$B$9,"High Empty %","OK"))))))</f>
        <v/>
      </c>
      <c r="U265" s="48" t="n"/>
    </row>
    <row r="266">
      <c r="A266" s="41" t="n"/>
      <c r="B266" s="79" t="n"/>
      <c r="C266" s="41" t="n"/>
      <c r="D266" s="41" t="n"/>
      <c r="E266" s="41" t="n"/>
      <c r="F266" s="43" t="n"/>
      <c r="G266" s="41" t="n"/>
      <c r="H266" s="43" t="n"/>
      <c r="I266" s="41">
        <f>IF($A266="","",IF(OR($E266="",$F266="",$G266="",$H266=""),"",$E266&amp;", "&amp;$F266&amp;" to "&amp;$G266&amp;", "&amp;$H266))</f>
        <v/>
      </c>
      <c r="J266" s="44" t="n"/>
      <c r="K266" s="44" t="n"/>
      <c r="L266" s="44">
        <f>IF($A266="","",IFERROR($J266+$K266,0))</f>
        <v/>
      </c>
      <c r="M266" s="80">
        <f>IF($A266="","",IFERROR($K266/$L266,0))</f>
        <v/>
      </c>
      <c r="N266" s="41" t="n"/>
      <c r="O266" s="43">
        <f>IF(OR($A266="",$N266=""),"",IFERROR(VLOOKUP($N266,'Settings'!$F$5:$H$13,2,FALSE),"Review"))</f>
        <v/>
      </c>
      <c r="P266" s="43" t="n"/>
      <c r="Q266" s="81">
        <f>IF($A266="","",IFERROR($K266*'Settings'!$B$10,0))</f>
        <v/>
      </c>
      <c r="R266" s="82">
        <f>IF($A266="","",IF($O266="Yes",IFERROR($K266*'Settings'!$B$8,0),0))</f>
        <v/>
      </c>
      <c r="S266" s="81">
        <f>IF($A266="","",IFERROR($R266*'Settings'!$B$10,0))</f>
        <v/>
      </c>
      <c r="T266" s="48">
        <f>IF($A266="","",IF(COUNTIF(tblTrips[Trip ID],$A266)&gt;1,"Duplicate Trip ID",IF(OR($B266="",$C266="",$D266="",$E266="",$F266="",$G266="",$H266="",$J266="",$K266="",$N266="",$P266=""),"Missing Required Data",IF(OR($J266&lt;0,$K266&lt;0,$L266=0),"Check Miles",IF(OR(AND($K266=0,$N266&lt;&gt;"No Empty Miles"),AND($K266&gt;0,$N266="No Empty Miles")),"Reason / Miles Mismatch",IF($M266&gt;='Settings'!$B$9,"High Empty %","OK"))))))</f>
        <v/>
      </c>
      <c r="U266" s="48" t="n"/>
    </row>
    <row r="267">
      <c r="A267" s="41" t="n"/>
      <c r="B267" s="79" t="n"/>
      <c r="C267" s="41" t="n"/>
      <c r="D267" s="41" t="n"/>
      <c r="E267" s="41" t="n"/>
      <c r="F267" s="43" t="n"/>
      <c r="G267" s="41" t="n"/>
      <c r="H267" s="43" t="n"/>
      <c r="I267" s="41">
        <f>IF($A267="","",IF(OR($E267="",$F267="",$G267="",$H267=""),"",$E267&amp;", "&amp;$F267&amp;" to "&amp;$G267&amp;", "&amp;$H267))</f>
        <v/>
      </c>
      <c r="J267" s="44" t="n"/>
      <c r="K267" s="44" t="n"/>
      <c r="L267" s="44">
        <f>IF($A267="","",IFERROR($J267+$K267,0))</f>
        <v/>
      </c>
      <c r="M267" s="80">
        <f>IF($A267="","",IFERROR($K267/$L267,0))</f>
        <v/>
      </c>
      <c r="N267" s="41" t="n"/>
      <c r="O267" s="43">
        <f>IF(OR($A267="",$N267=""),"",IFERROR(VLOOKUP($N267,'Settings'!$F$5:$H$13,2,FALSE),"Review"))</f>
        <v/>
      </c>
      <c r="P267" s="43" t="n"/>
      <c r="Q267" s="81">
        <f>IF($A267="","",IFERROR($K267*'Settings'!$B$10,0))</f>
        <v/>
      </c>
      <c r="R267" s="82">
        <f>IF($A267="","",IF($O267="Yes",IFERROR($K267*'Settings'!$B$8,0),0))</f>
        <v/>
      </c>
      <c r="S267" s="81">
        <f>IF($A267="","",IFERROR($R267*'Settings'!$B$10,0))</f>
        <v/>
      </c>
      <c r="T267" s="48">
        <f>IF($A267="","",IF(COUNTIF(tblTrips[Trip ID],$A267)&gt;1,"Duplicate Trip ID",IF(OR($B267="",$C267="",$D267="",$E267="",$F267="",$G267="",$H267="",$J267="",$K267="",$N267="",$P267=""),"Missing Required Data",IF(OR($J267&lt;0,$K267&lt;0,$L267=0),"Check Miles",IF(OR(AND($K267=0,$N267&lt;&gt;"No Empty Miles"),AND($K267&gt;0,$N267="No Empty Miles")),"Reason / Miles Mismatch",IF($M267&gt;='Settings'!$B$9,"High Empty %","OK"))))))</f>
        <v/>
      </c>
      <c r="U267" s="48" t="n"/>
    </row>
    <row r="268">
      <c r="A268" s="41" t="n"/>
      <c r="B268" s="79" t="n"/>
      <c r="C268" s="41" t="n"/>
      <c r="D268" s="41" t="n"/>
      <c r="E268" s="41" t="n"/>
      <c r="F268" s="43" t="n"/>
      <c r="G268" s="41" t="n"/>
      <c r="H268" s="43" t="n"/>
      <c r="I268" s="41">
        <f>IF($A268="","",IF(OR($E268="",$F268="",$G268="",$H268=""),"",$E268&amp;", "&amp;$F268&amp;" to "&amp;$G268&amp;", "&amp;$H268))</f>
        <v/>
      </c>
      <c r="J268" s="44" t="n"/>
      <c r="K268" s="44" t="n"/>
      <c r="L268" s="44">
        <f>IF($A268="","",IFERROR($J268+$K268,0))</f>
        <v/>
      </c>
      <c r="M268" s="80">
        <f>IF($A268="","",IFERROR($K268/$L268,0))</f>
        <v/>
      </c>
      <c r="N268" s="41" t="n"/>
      <c r="O268" s="43">
        <f>IF(OR($A268="",$N268=""),"",IFERROR(VLOOKUP($N268,'Settings'!$F$5:$H$13,2,FALSE),"Review"))</f>
        <v/>
      </c>
      <c r="P268" s="43" t="n"/>
      <c r="Q268" s="81">
        <f>IF($A268="","",IFERROR($K268*'Settings'!$B$10,0))</f>
        <v/>
      </c>
      <c r="R268" s="82">
        <f>IF($A268="","",IF($O268="Yes",IFERROR($K268*'Settings'!$B$8,0),0))</f>
        <v/>
      </c>
      <c r="S268" s="81">
        <f>IF($A268="","",IFERROR($R268*'Settings'!$B$10,0))</f>
        <v/>
      </c>
      <c r="T268" s="48">
        <f>IF($A268="","",IF(COUNTIF(tblTrips[Trip ID],$A268)&gt;1,"Duplicate Trip ID",IF(OR($B268="",$C268="",$D268="",$E268="",$F268="",$G268="",$H268="",$J268="",$K268="",$N268="",$P268=""),"Missing Required Data",IF(OR($J268&lt;0,$K268&lt;0,$L268=0),"Check Miles",IF(OR(AND($K268=0,$N268&lt;&gt;"No Empty Miles"),AND($K268&gt;0,$N268="No Empty Miles")),"Reason / Miles Mismatch",IF($M268&gt;='Settings'!$B$9,"High Empty %","OK"))))))</f>
        <v/>
      </c>
      <c r="U268" s="48" t="n"/>
    </row>
    <row r="269">
      <c r="A269" s="41" t="n"/>
      <c r="B269" s="79" t="n"/>
      <c r="C269" s="41" t="n"/>
      <c r="D269" s="41" t="n"/>
      <c r="E269" s="41" t="n"/>
      <c r="F269" s="43" t="n"/>
      <c r="G269" s="41" t="n"/>
      <c r="H269" s="43" t="n"/>
      <c r="I269" s="41">
        <f>IF($A269="","",IF(OR($E269="",$F269="",$G269="",$H269=""),"",$E269&amp;", "&amp;$F269&amp;" to "&amp;$G269&amp;", "&amp;$H269))</f>
        <v/>
      </c>
      <c r="J269" s="44" t="n"/>
      <c r="K269" s="44" t="n"/>
      <c r="L269" s="44">
        <f>IF($A269="","",IFERROR($J269+$K269,0))</f>
        <v/>
      </c>
      <c r="M269" s="80">
        <f>IF($A269="","",IFERROR($K269/$L269,0))</f>
        <v/>
      </c>
      <c r="N269" s="41" t="n"/>
      <c r="O269" s="43">
        <f>IF(OR($A269="",$N269=""),"",IFERROR(VLOOKUP($N269,'Settings'!$F$5:$H$13,2,FALSE),"Review"))</f>
        <v/>
      </c>
      <c r="P269" s="43" t="n"/>
      <c r="Q269" s="81">
        <f>IF($A269="","",IFERROR($K269*'Settings'!$B$10,0))</f>
        <v/>
      </c>
      <c r="R269" s="82">
        <f>IF($A269="","",IF($O269="Yes",IFERROR($K269*'Settings'!$B$8,0),0))</f>
        <v/>
      </c>
      <c r="S269" s="81">
        <f>IF($A269="","",IFERROR($R269*'Settings'!$B$10,0))</f>
        <v/>
      </c>
      <c r="T269" s="48">
        <f>IF($A269="","",IF(COUNTIF(tblTrips[Trip ID],$A269)&gt;1,"Duplicate Trip ID",IF(OR($B269="",$C269="",$D269="",$E269="",$F269="",$G269="",$H269="",$J269="",$K269="",$N269="",$P269=""),"Missing Required Data",IF(OR($J269&lt;0,$K269&lt;0,$L269=0),"Check Miles",IF(OR(AND($K269=0,$N269&lt;&gt;"No Empty Miles"),AND($K269&gt;0,$N269="No Empty Miles")),"Reason / Miles Mismatch",IF($M269&gt;='Settings'!$B$9,"High Empty %","OK"))))))</f>
        <v/>
      </c>
      <c r="U269" s="48" t="n"/>
    </row>
    <row r="270">
      <c r="A270" s="41" t="n"/>
      <c r="B270" s="79" t="n"/>
      <c r="C270" s="41" t="n"/>
      <c r="D270" s="41" t="n"/>
      <c r="E270" s="41" t="n"/>
      <c r="F270" s="43" t="n"/>
      <c r="G270" s="41" t="n"/>
      <c r="H270" s="43" t="n"/>
      <c r="I270" s="41">
        <f>IF($A270="","",IF(OR($E270="",$F270="",$G270="",$H270=""),"",$E270&amp;", "&amp;$F270&amp;" to "&amp;$G270&amp;", "&amp;$H270))</f>
        <v/>
      </c>
      <c r="J270" s="44" t="n"/>
      <c r="K270" s="44" t="n"/>
      <c r="L270" s="44">
        <f>IF($A270="","",IFERROR($J270+$K270,0))</f>
        <v/>
      </c>
      <c r="M270" s="80">
        <f>IF($A270="","",IFERROR($K270/$L270,0))</f>
        <v/>
      </c>
      <c r="N270" s="41" t="n"/>
      <c r="O270" s="43">
        <f>IF(OR($A270="",$N270=""),"",IFERROR(VLOOKUP($N270,'Settings'!$F$5:$H$13,2,FALSE),"Review"))</f>
        <v/>
      </c>
      <c r="P270" s="43" t="n"/>
      <c r="Q270" s="81">
        <f>IF($A270="","",IFERROR($K270*'Settings'!$B$10,0))</f>
        <v/>
      </c>
      <c r="R270" s="82">
        <f>IF($A270="","",IF($O270="Yes",IFERROR($K270*'Settings'!$B$8,0),0))</f>
        <v/>
      </c>
      <c r="S270" s="81">
        <f>IF($A270="","",IFERROR($R270*'Settings'!$B$10,0))</f>
        <v/>
      </c>
      <c r="T270" s="48">
        <f>IF($A270="","",IF(COUNTIF(tblTrips[Trip ID],$A270)&gt;1,"Duplicate Trip ID",IF(OR($B270="",$C270="",$D270="",$E270="",$F270="",$G270="",$H270="",$J270="",$K270="",$N270="",$P270=""),"Missing Required Data",IF(OR($J270&lt;0,$K270&lt;0,$L270=0),"Check Miles",IF(OR(AND($K270=0,$N270&lt;&gt;"No Empty Miles"),AND($K270&gt;0,$N270="No Empty Miles")),"Reason / Miles Mismatch",IF($M270&gt;='Settings'!$B$9,"High Empty %","OK"))))))</f>
        <v/>
      </c>
      <c r="U270" s="48" t="n"/>
    </row>
    <row r="271">
      <c r="A271" s="41" t="n"/>
      <c r="B271" s="79" t="n"/>
      <c r="C271" s="41" t="n"/>
      <c r="D271" s="41" t="n"/>
      <c r="E271" s="41" t="n"/>
      <c r="F271" s="43" t="n"/>
      <c r="G271" s="41" t="n"/>
      <c r="H271" s="43" t="n"/>
      <c r="I271" s="41">
        <f>IF($A271="","",IF(OR($E271="",$F271="",$G271="",$H271=""),"",$E271&amp;", "&amp;$F271&amp;" to "&amp;$G271&amp;", "&amp;$H271))</f>
        <v/>
      </c>
      <c r="J271" s="44" t="n"/>
      <c r="K271" s="44" t="n"/>
      <c r="L271" s="44">
        <f>IF($A271="","",IFERROR($J271+$K271,0))</f>
        <v/>
      </c>
      <c r="M271" s="80">
        <f>IF($A271="","",IFERROR($K271/$L271,0))</f>
        <v/>
      </c>
      <c r="N271" s="41" t="n"/>
      <c r="O271" s="43">
        <f>IF(OR($A271="",$N271=""),"",IFERROR(VLOOKUP($N271,'Settings'!$F$5:$H$13,2,FALSE),"Review"))</f>
        <v/>
      </c>
      <c r="P271" s="43" t="n"/>
      <c r="Q271" s="81">
        <f>IF($A271="","",IFERROR($K271*'Settings'!$B$10,0))</f>
        <v/>
      </c>
      <c r="R271" s="82">
        <f>IF($A271="","",IF($O271="Yes",IFERROR($K271*'Settings'!$B$8,0),0))</f>
        <v/>
      </c>
      <c r="S271" s="81">
        <f>IF($A271="","",IFERROR($R271*'Settings'!$B$10,0))</f>
        <v/>
      </c>
      <c r="T271" s="48">
        <f>IF($A271="","",IF(COUNTIF(tblTrips[Trip ID],$A271)&gt;1,"Duplicate Trip ID",IF(OR($B271="",$C271="",$D271="",$E271="",$F271="",$G271="",$H271="",$J271="",$K271="",$N271="",$P271=""),"Missing Required Data",IF(OR($J271&lt;0,$K271&lt;0,$L271=0),"Check Miles",IF(OR(AND($K271=0,$N271&lt;&gt;"No Empty Miles"),AND($K271&gt;0,$N271="No Empty Miles")),"Reason / Miles Mismatch",IF($M271&gt;='Settings'!$B$9,"High Empty %","OK"))))))</f>
        <v/>
      </c>
      <c r="U271" s="48" t="n"/>
    </row>
    <row r="272">
      <c r="A272" s="41" t="n"/>
      <c r="B272" s="79" t="n"/>
      <c r="C272" s="41" t="n"/>
      <c r="D272" s="41" t="n"/>
      <c r="E272" s="41" t="n"/>
      <c r="F272" s="43" t="n"/>
      <c r="G272" s="41" t="n"/>
      <c r="H272" s="43" t="n"/>
      <c r="I272" s="41">
        <f>IF($A272="","",IF(OR($E272="",$F272="",$G272="",$H272=""),"",$E272&amp;", "&amp;$F272&amp;" to "&amp;$G272&amp;", "&amp;$H272))</f>
        <v/>
      </c>
      <c r="J272" s="44" t="n"/>
      <c r="K272" s="44" t="n"/>
      <c r="L272" s="44">
        <f>IF($A272="","",IFERROR($J272+$K272,0))</f>
        <v/>
      </c>
      <c r="M272" s="80">
        <f>IF($A272="","",IFERROR($K272/$L272,0))</f>
        <v/>
      </c>
      <c r="N272" s="41" t="n"/>
      <c r="O272" s="43">
        <f>IF(OR($A272="",$N272=""),"",IFERROR(VLOOKUP($N272,'Settings'!$F$5:$H$13,2,FALSE),"Review"))</f>
        <v/>
      </c>
      <c r="P272" s="43" t="n"/>
      <c r="Q272" s="81">
        <f>IF($A272="","",IFERROR($K272*'Settings'!$B$10,0))</f>
        <v/>
      </c>
      <c r="R272" s="82">
        <f>IF($A272="","",IF($O272="Yes",IFERROR($K272*'Settings'!$B$8,0),0))</f>
        <v/>
      </c>
      <c r="S272" s="81">
        <f>IF($A272="","",IFERROR($R272*'Settings'!$B$10,0))</f>
        <v/>
      </c>
      <c r="T272" s="48">
        <f>IF($A272="","",IF(COUNTIF(tblTrips[Trip ID],$A272)&gt;1,"Duplicate Trip ID",IF(OR($B272="",$C272="",$D272="",$E272="",$F272="",$G272="",$H272="",$J272="",$K272="",$N272="",$P272=""),"Missing Required Data",IF(OR($J272&lt;0,$K272&lt;0,$L272=0),"Check Miles",IF(OR(AND($K272=0,$N272&lt;&gt;"No Empty Miles"),AND($K272&gt;0,$N272="No Empty Miles")),"Reason / Miles Mismatch",IF($M272&gt;='Settings'!$B$9,"High Empty %","OK"))))))</f>
        <v/>
      </c>
      <c r="U272" s="48" t="n"/>
    </row>
    <row r="273">
      <c r="A273" s="41" t="n"/>
      <c r="B273" s="79" t="n"/>
      <c r="C273" s="41" t="n"/>
      <c r="D273" s="41" t="n"/>
      <c r="E273" s="41" t="n"/>
      <c r="F273" s="43" t="n"/>
      <c r="G273" s="41" t="n"/>
      <c r="H273" s="43" t="n"/>
      <c r="I273" s="41">
        <f>IF($A273="","",IF(OR($E273="",$F273="",$G273="",$H273=""),"",$E273&amp;", "&amp;$F273&amp;" to "&amp;$G273&amp;", "&amp;$H273))</f>
        <v/>
      </c>
      <c r="J273" s="44" t="n"/>
      <c r="K273" s="44" t="n"/>
      <c r="L273" s="44">
        <f>IF($A273="","",IFERROR($J273+$K273,0))</f>
        <v/>
      </c>
      <c r="M273" s="80">
        <f>IF($A273="","",IFERROR($K273/$L273,0))</f>
        <v/>
      </c>
      <c r="N273" s="41" t="n"/>
      <c r="O273" s="43">
        <f>IF(OR($A273="",$N273=""),"",IFERROR(VLOOKUP($N273,'Settings'!$F$5:$H$13,2,FALSE),"Review"))</f>
        <v/>
      </c>
      <c r="P273" s="43" t="n"/>
      <c r="Q273" s="81">
        <f>IF($A273="","",IFERROR($K273*'Settings'!$B$10,0))</f>
        <v/>
      </c>
      <c r="R273" s="82">
        <f>IF($A273="","",IF($O273="Yes",IFERROR($K273*'Settings'!$B$8,0),0))</f>
        <v/>
      </c>
      <c r="S273" s="81">
        <f>IF($A273="","",IFERROR($R273*'Settings'!$B$10,0))</f>
        <v/>
      </c>
      <c r="T273" s="48">
        <f>IF($A273="","",IF(COUNTIF(tblTrips[Trip ID],$A273)&gt;1,"Duplicate Trip ID",IF(OR($B273="",$C273="",$D273="",$E273="",$F273="",$G273="",$H273="",$J273="",$K273="",$N273="",$P273=""),"Missing Required Data",IF(OR($J273&lt;0,$K273&lt;0,$L273=0),"Check Miles",IF(OR(AND($K273=0,$N273&lt;&gt;"No Empty Miles"),AND($K273&gt;0,$N273="No Empty Miles")),"Reason / Miles Mismatch",IF($M273&gt;='Settings'!$B$9,"High Empty %","OK"))))))</f>
        <v/>
      </c>
      <c r="U273" s="48" t="n"/>
    </row>
    <row r="274">
      <c r="A274" s="41" t="n"/>
      <c r="B274" s="79" t="n"/>
      <c r="C274" s="41" t="n"/>
      <c r="D274" s="41" t="n"/>
      <c r="E274" s="41" t="n"/>
      <c r="F274" s="43" t="n"/>
      <c r="G274" s="41" t="n"/>
      <c r="H274" s="43" t="n"/>
      <c r="I274" s="41">
        <f>IF($A274="","",IF(OR($E274="",$F274="",$G274="",$H274=""),"",$E274&amp;", "&amp;$F274&amp;" to "&amp;$G274&amp;", "&amp;$H274))</f>
        <v/>
      </c>
      <c r="J274" s="44" t="n"/>
      <c r="K274" s="44" t="n"/>
      <c r="L274" s="44">
        <f>IF($A274="","",IFERROR($J274+$K274,0))</f>
        <v/>
      </c>
      <c r="M274" s="80">
        <f>IF($A274="","",IFERROR($K274/$L274,0))</f>
        <v/>
      </c>
      <c r="N274" s="41" t="n"/>
      <c r="O274" s="43">
        <f>IF(OR($A274="",$N274=""),"",IFERROR(VLOOKUP($N274,'Settings'!$F$5:$H$13,2,FALSE),"Review"))</f>
        <v/>
      </c>
      <c r="P274" s="43" t="n"/>
      <c r="Q274" s="81">
        <f>IF($A274="","",IFERROR($K274*'Settings'!$B$10,0))</f>
        <v/>
      </c>
      <c r="R274" s="82">
        <f>IF($A274="","",IF($O274="Yes",IFERROR($K274*'Settings'!$B$8,0),0))</f>
        <v/>
      </c>
      <c r="S274" s="81">
        <f>IF($A274="","",IFERROR($R274*'Settings'!$B$10,0))</f>
        <v/>
      </c>
      <c r="T274" s="48">
        <f>IF($A274="","",IF(COUNTIF(tblTrips[Trip ID],$A274)&gt;1,"Duplicate Trip ID",IF(OR($B274="",$C274="",$D274="",$E274="",$F274="",$G274="",$H274="",$J274="",$K274="",$N274="",$P274=""),"Missing Required Data",IF(OR($J274&lt;0,$K274&lt;0,$L274=0),"Check Miles",IF(OR(AND($K274=0,$N274&lt;&gt;"No Empty Miles"),AND($K274&gt;0,$N274="No Empty Miles")),"Reason / Miles Mismatch",IF($M274&gt;='Settings'!$B$9,"High Empty %","OK"))))))</f>
        <v/>
      </c>
      <c r="U274" s="48" t="n"/>
    </row>
    <row r="275">
      <c r="A275" s="41" t="n"/>
      <c r="B275" s="79" t="n"/>
      <c r="C275" s="41" t="n"/>
      <c r="D275" s="41" t="n"/>
      <c r="E275" s="41" t="n"/>
      <c r="F275" s="43" t="n"/>
      <c r="G275" s="41" t="n"/>
      <c r="H275" s="43" t="n"/>
      <c r="I275" s="41">
        <f>IF($A275="","",IF(OR($E275="",$F275="",$G275="",$H275=""),"",$E275&amp;", "&amp;$F275&amp;" to "&amp;$G275&amp;", "&amp;$H275))</f>
        <v/>
      </c>
      <c r="J275" s="44" t="n"/>
      <c r="K275" s="44" t="n"/>
      <c r="L275" s="44">
        <f>IF($A275="","",IFERROR($J275+$K275,0))</f>
        <v/>
      </c>
      <c r="M275" s="80">
        <f>IF($A275="","",IFERROR($K275/$L275,0))</f>
        <v/>
      </c>
      <c r="N275" s="41" t="n"/>
      <c r="O275" s="43">
        <f>IF(OR($A275="",$N275=""),"",IFERROR(VLOOKUP($N275,'Settings'!$F$5:$H$13,2,FALSE),"Review"))</f>
        <v/>
      </c>
      <c r="P275" s="43" t="n"/>
      <c r="Q275" s="81">
        <f>IF($A275="","",IFERROR($K275*'Settings'!$B$10,0))</f>
        <v/>
      </c>
      <c r="R275" s="82">
        <f>IF($A275="","",IF($O275="Yes",IFERROR($K275*'Settings'!$B$8,0),0))</f>
        <v/>
      </c>
      <c r="S275" s="81">
        <f>IF($A275="","",IFERROR($R275*'Settings'!$B$10,0))</f>
        <v/>
      </c>
      <c r="T275" s="48">
        <f>IF($A275="","",IF(COUNTIF(tblTrips[Trip ID],$A275)&gt;1,"Duplicate Trip ID",IF(OR($B275="",$C275="",$D275="",$E275="",$F275="",$G275="",$H275="",$J275="",$K275="",$N275="",$P275=""),"Missing Required Data",IF(OR($J275&lt;0,$K275&lt;0,$L275=0),"Check Miles",IF(OR(AND($K275=0,$N275&lt;&gt;"No Empty Miles"),AND($K275&gt;0,$N275="No Empty Miles")),"Reason / Miles Mismatch",IF($M275&gt;='Settings'!$B$9,"High Empty %","OK"))))))</f>
        <v/>
      </c>
      <c r="U275" s="48" t="n"/>
    </row>
    <row r="276">
      <c r="A276" s="41" t="n"/>
      <c r="B276" s="79" t="n"/>
      <c r="C276" s="41" t="n"/>
      <c r="D276" s="41" t="n"/>
      <c r="E276" s="41" t="n"/>
      <c r="F276" s="43" t="n"/>
      <c r="G276" s="41" t="n"/>
      <c r="H276" s="43" t="n"/>
      <c r="I276" s="41">
        <f>IF($A276="","",IF(OR($E276="",$F276="",$G276="",$H276=""),"",$E276&amp;", "&amp;$F276&amp;" to "&amp;$G276&amp;", "&amp;$H276))</f>
        <v/>
      </c>
      <c r="J276" s="44" t="n"/>
      <c r="K276" s="44" t="n"/>
      <c r="L276" s="44">
        <f>IF($A276="","",IFERROR($J276+$K276,0))</f>
        <v/>
      </c>
      <c r="M276" s="80">
        <f>IF($A276="","",IFERROR($K276/$L276,0))</f>
        <v/>
      </c>
      <c r="N276" s="41" t="n"/>
      <c r="O276" s="43">
        <f>IF(OR($A276="",$N276=""),"",IFERROR(VLOOKUP($N276,'Settings'!$F$5:$H$13,2,FALSE),"Review"))</f>
        <v/>
      </c>
      <c r="P276" s="43" t="n"/>
      <c r="Q276" s="81">
        <f>IF($A276="","",IFERROR($K276*'Settings'!$B$10,0))</f>
        <v/>
      </c>
      <c r="R276" s="82">
        <f>IF($A276="","",IF($O276="Yes",IFERROR($K276*'Settings'!$B$8,0),0))</f>
        <v/>
      </c>
      <c r="S276" s="81">
        <f>IF($A276="","",IFERROR($R276*'Settings'!$B$10,0))</f>
        <v/>
      </c>
      <c r="T276" s="48">
        <f>IF($A276="","",IF(COUNTIF(tblTrips[Trip ID],$A276)&gt;1,"Duplicate Trip ID",IF(OR($B276="",$C276="",$D276="",$E276="",$F276="",$G276="",$H276="",$J276="",$K276="",$N276="",$P276=""),"Missing Required Data",IF(OR($J276&lt;0,$K276&lt;0,$L276=0),"Check Miles",IF(OR(AND($K276=0,$N276&lt;&gt;"No Empty Miles"),AND($K276&gt;0,$N276="No Empty Miles")),"Reason / Miles Mismatch",IF($M276&gt;='Settings'!$B$9,"High Empty %","OK"))))))</f>
        <v/>
      </c>
      <c r="U276" s="48" t="n"/>
    </row>
    <row r="277">
      <c r="A277" s="41" t="n"/>
      <c r="B277" s="79" t="n"/>
      <c r="C277" s="41" t="n"/>
      <c r="D277" s="41" t="n"/>
      <c r="E277" s="41" t="n"/>
      <c r="F277" s="43" t="n"/>
      <c r="G277" s="41" t="n"/>
      <c r="H277" s="43" t="n"/>
      <c r="I277" s="41">
        <f>IF($A277="","",IF(OR($E277="",$F277="",$G277="",$H277=""),"",$E277&amp;", "&amp;$F277&amp;" to "&amp;$G277&amp;", "&amp;$H277))</f>
        <v/>
      </c>
      <c r="J277" s="44" t="n"/>
      <c r="K277" s="44" t="n"/>
      <c r="L277" s="44">
        <f>IF($A277="","",IFERROR($J277+$K277,0))</f>
        <v/>
      </c>
      <c r="M277" s="80">
        <f>IF($A277="","",IFERROR($K277/$L277,0))</f>
        <v/>
      </c>
      <c r="N277" s="41" t="n"/>
      <c r="O277" s="43">
        <f>IF(OR($A277="",$N277=""),"",IFERROR(VLOOKUP($N277,'Settings'!$F$5:$H$13,2,FALSE),"Review"))</f>
        <v/>
      </c>
      <c r="P277" s="43" t="n"/>
      <c r="Q277" s="81">
        <f>IF($A277="","",IFERROR($K277*'Settings'!$B$10,0))</f>
        <v/>
      </c>
      <c r="R277" s="82">
        <f>IF($A277="","",IF($O277="Yes",IFERROR($K277*'Settings'!$B$8,0),0))</f>
        <v/>
      </c>
      <c r="S277" s="81">
        <f>IF($A277="","",IFERROR($R277*'Settings'!$B$10,0))</f>
        <v/>
      </c>
      <c r="T277" s="48">
        <f>IF($A277="","",IF(COUNTIF(tblTrips[Trip ID],$A277)&gt;1,"Duplicate Trip ID",IF(OR($B277="",$C277="",$D277="",$E277="",$F277="",$G277="",$H277="",$J277="",$K277="",$N277="",$P277=""),"Missing Required Data",IF(OR($J277&lt;0,$K277&lt;0,$L277=0),"Check Miles",IF(OR(AND($K277=0,$N277&lt;&gt;"No Empty Miles"),AND($K277&gt;0,$N277="No Empty Miles")),"Reason / Miles Mismatch",IF($M277&gt;='Settings'!$B$9,"High Empty %","OK"))))))</f>
        <v/>
      </c>
      <c r="U277" s="48" t="n"/>
    </row>
    <row r="278">
      <c r="A278" s="41" t="n"/>
      <c r="B278" s="79" t="n"/>
      <c r="C278" s="41" t="n"/>
      <c r="D278" s="41" t="n"/>
      <c r="E278" s="41" t="n"/>
      <c r="F278" s="43" t="n"/>
      <c r="G278" s="41" t="n"/>
      <c r="H278" s="43" t="n"/>
      <c r="I278" s="41">
        <f>IF($A278="","",IF(OR($E278="",$F278="",$G278="",$H278=""),"",$E278&amp;", "&amp;$F278&amp;" to "&amp;$G278&amp;", "&amp;$H278))</f>
        <v/>
      </c>
      <c r="J278" s="44" t="n"/>
      <c r="K278" s="44" t="n"/>
      <c r="L278" s="44">
        <f>IF($A278="","",IFERROR($J278+$K278,0))</f>
        <v/>
      </c>
      <c r="M278" s="80">
        <f>IF($A278="","",IFERROR($K278/$L278,0))</f>
        <v/>
      </c>
      <c r="N278" s="41" t="n"/>
      <c r="O278" s="43">
        <f>IF(OR($A278="",$N278=""),"",IFERROR(VLOOKUP($N278,'Settings'!$F$5:$H$13,2,FALSE),"Review"))</f>
        <v/>
      </c>
      <c r="P278" s="43" t="n"/>
      <c r="Q278" s="81">
        <f>IF($A278="","",IFERROR($K278*'Settings'!$B$10,0))</f>
        <v/>
      </c>
      <c r="R278" s="82">
        <f>IF($A278="","",IF($O278="Yes",IFERROR($K278*'Settings'!$B$8,0),0))</f>
        <v/>
      </c>
      <c r="S278" s="81">
        <f>IF($A278="","",IFERROR($R278*'Settings'!$B$10,0))</f>
        <v/>
      </c>
      <c r="T278" s="48">
        <f>IF($A278="","",IF(COUNTIF(tblTrips[Trip ID],$A278)&gt;1,"Duplicate Trip ID",IF(OR($B278="",$C278="",$D278="",$E278="",$F278="",$G278="",$H278="",$J278="",$K278="",$N278="",$P278=""),"Missing Required Data",IF(OR($J278&lt;0,$K278&lt;0,$L278=0),"Check Miles",IF(OR(AND($K278=0,$N278&lt;&gt;"No Empty Miles"),AND($K278&gt;0,$N278="No Empty Miles")),"Reason / Miles Mismatch",IF($M278&gt;='Settings'!$B$9,"High Empty %","OK"))))))</f>
        <v/>
      </c>
      <c r="U278" s="48" t="n"/>
    </row>
    <row r="279">
      <c r="A279" s="41" t="n"/>
      <c r="B279" s="79" t="n"/>
      <c r="C279" s="41" t="n"/>
      <c r="D279" s="41" t="n"/>
      <c r="E279" s="41" t="n"/>
      <c r="F279" s="43" t="n"/>
      <c r="G279" s="41" t="n"/>
      <c r="H279" s="43" t="n"/>
      <c r="I279" s="41">
        <f>IF($A279="","",IF(OR($E279="",$F279="",$G279="",$H279=""),"",$E279&amp;", "&amp;$F279&amp;" to "&amp;$G279&amp;", "&amp;$H279))</f>
        <v/>
      </c>
      <c r="J279" s="44" t="n"/>
      <c r="K279" s="44" t="n"/>
      <c r="L279" s="44">
        <f>IF($A279="","",IFERROR($J279+$K279,0))</f>
        <v/>
      </c>
      <c r="M279" s="80">
        <f>IF($A279="","",IFERROR($K279/$L279,0))</f>
        <v/>
      </c>
      <c r="N279" s="41" t="n"/>
      <c r="O279" s="43">
        <f>IF(OR($A279="",$N279=""),"",IFERROR(VLOOKUP($N279,'Settings'!$F$5:$H$13,2,FALSE),"Review"))</f>
        <v/>
      </c>
      <c r="P279" s="43" t="n"/>
      <c r="Q279" s="81">
        <f>IF($A279="","",IFERROR($K279*'Settings'!$B$10,0))</f>
        <v/>
      </c>
      <c r="R279" s="82">
        <f>IF($A279="","",IF($O279="Yes",IFERROR($K279*'Settings'!$B$8,0),0))</f>
        <v/>
      </c>
      <c r="S279" s="81">
        <f>IF($A279="","",IFERROR($R279*'Settings'!$B$10,0))</f>
        <v/>
      </c>
      <c r="T279" s="48">
        <f>IF($A279="","",IF(COUNTIF(tblTrips[Trip ID],$A279)&gt;1,"Duplicate Trip ID",IF(OR($B279="",$C279="",$D279="",$E279="",$F279="",$G279="",$H279="",$J279="",$K279="",$N279="",$P279=""),"Missing Required Data",IF(OR($J279&lt;0,$K279&lt;0,$L279=0),"Check Miles",IF(OR(AND($K279=0,$N279&lt;&gt;"No Empty Miles"),AND($K279&gt;0,$N279="No Empty Miles")),"Reason / Miles Mismatch",IF($M279&gt;='Settings'!$B$9,"High Empty %","OK"))))))</f>
        <v/>
      </c>
      <c r="U279" s="48" t="n"/>
    </row>
    <row r="280">
      <c r="A280" s="41" t="n"/>
      <c r="B280" s="79" t="n"/>
      <c r="C280" s="41" t="n"/>
      <c r="D280" s="41" t="n"/>
      <c r="E280" s="41" t="n"/>
      <c r="F280" s="43" t="n"/>
      <c r="G280" s="41" t="n"/>
      <c r="H280" s="43" t="n"/>
      <c r="I280" s="41">
        <f>IF($A280="","",IF(OR($E280="",$F280="",$G280="",$H280=""),"",$E280&amp;", "&amp;$F280&amp;" to "&amp;$G280&amp;", "&amp;$H280))</f>
        <v/>
      </c>
      <c r="J280" s="44" t="n"/>
      <c r="K280" s="44" t="n"/>
      <c r="L280" s="44">
        <f>IF($A280="","",IFERROR($J280+$K280,0))</f>
        <v/>
      </c>
      <c r="M280" s="80">
        <f>IF($A280="","",IFERROR($K280/$L280,0))</f>
        <v/>
      </c>
      <c r="N280" s="41" t="n"/>
      <c r="O280" s="43">
        <f>IF(OR($A280="",$N280=""),"",IFERROR(VLOOKUP($N280,'Settings'!$F$5:$H$13,2,FALSE),"Review"))</f>
        <v/>
      </c>
      <c r="P280" s="43" t="n"/>
      <c r="Q280" s="81">
        <f>IF($A280="","",IFERROR($K280*'Settings'!$B$10,0))</f>
        <v/>
      </c>
      <c r="R280" s="82">
        <f>IF($A280="","",IF($O280="Yes",IFERROR($K280*'Settings'!$B$8,0),0))</f>
        <v/>
      </c>
      <c r="S280" s="81">
        <f>IF($A280="","",IFERROR($R280*'Settings'!$B$10,0))</f>
        <v/>
      </c>
      <c r="T280" s="48">
        <f>IF($A280="","",IF(COUNTIF(tblTrips[Trip ID],$A280)&gt;1,"Duplicate Trip ID",IF(OR($B280="",$C280="",$D280="",$E280="",$F280="",$G280="",$H280="",$J280="",$K280="",$N280="",$P280=""),"Missing Required Data",IF(OR($J280&lt;0,$K280&lt;0,$L280=0),"Check Miles",IF(OR(AND($K280=0,$N280&lt;&gt;"No Empty Miles"),AND($K280&gt;0,$N280="No Empty Miles")),"Reason / Miles Mismatch",IF($M280&gt;='Settings'!$B$9,"High Empty %","OK"))))))</f>
        <v/>
      </c>
      <c r="U280" s="48" t="n"/>
    </row>
    <row r="281">
      <c r="A281" s="41" t="n"/>
      <c r="B281" s="79" t="n"/>
      <c r="C281" s="41" t="n"/>
      <c r="D281" s="41" t="n"/>
      <c r="E281" s="41" t="n"/>
      <c r="F281" s="43" t="n"/>
      <c r="G281" s="41" t="n"/>
      <c r="H281" s="43" t="n"/>
      <c r="I281" s="41">
        <f>IF($A281="","",IF(OR($E281="",$F281="",$G281="",$H281=""),"",$E281&amp;", "&amp;$F281&amp;" to "&amp;$G281&amp;", "&amp;$H281))</f>
        <v/>
      </c>
      <c r="J281" s="44" t="n"/>
      <c r="K281" s="44" t="n"/>
      <c r="L281" s="44">
        <f>IF($A281="","",IFERROR($J281+$K281,0))</f>
        <v/>
      </c>
      <c r="M281" s="80">
        <f>IF($A281="","",IFERROR($K281/$L281,0))</f>
        <v/>
      </c>
      <c r="N281" s="41" t="n"/>
      <c r="O281" s="43">
        <f>IF(OR($A281="",$N281=""),"",IFERROR(VLOOKUP($N281,'Settings'!$F$5:$H$13,2,FALSE),"Review"))</f>
        <v/>
      </c>
      <c r="P281" s="43" t="n"/>
      <c r="Q281" s="81">
        <f>IF($A281="","",IFERROR($K281*'Settings'!$B$10,0))</f>
        <v/>
      </c>
      <c r="R281" s="82">
        <f>IF($A281="","",IF($O281="Yes",IFERROR($K281*'Settings'!$B$8,0),0))</f>
        <v/>
      </c>
      <c r="S281" s="81">
        <f>IF($A281="","",IFERROR($R281*'Settings'!$B$10,0))</f>
        <v/>
      </c>
      <c r="T281" s="48">
        <f>IF($A281="","",IF(COUNTIF(tblTrips[Trip ID],$A281)&gt;1,"Duplicate Trip ID",IF(OR($B281="",$C281="",$D281="",$E281="",$F281="",$G281="",$H281="",$J281="",$K281="",$N281="",$P281=""),"Missing Required Data",IF(OR($J281&lt;0,$K281&lt;0,$L281=0),"Check Miles",IF(OR(AND($K281=0,$N281&lt;&gt;"No Empty Miles"),AND($K281&gt;0,$N281="No Empty Miles")),"Reason / Miles Mismatch",IF($M281&gt;='Settings'!$B$9,"High Empty %","OK"))))))</f>
        <v/>
      </c>
      <c r="U281" s="48" t="n"/>
    </row>
    <row r="282">
      <c r="A282" s="41" t="n"/>
      <c r="B282" s="79" t="n"/>
      <c r="C282" s="41" t="n"/>
      <c r="D282" s="41" t="n"/>
      <c r="E282" s="41" t="n"/>
      <c r="F282" s="43" t="n"/>
      <c r="G282" s="41" t="n"/>
      <c r="H282" s="43" t="n"/>
      <c r="I282" s="41">
        <f>IF($A282="","",IF(OR($E282="",$F282="",$G282="",$H282=""),"",$E282&amp;", "&amp;$F282&amp;" to "&amp;$G282&amp;", "&amp;$H282))</f>
        <v/>
      </c>
      <c r="J282" s="44" t="n"/>
      <c r="K282" s="44" t="n"/>
      <c r="L282" s="44">
        <f>IF($A282="","",IFERROR($J282+$K282,0))</f>
        <v/>
      </c>
      <c r="M282" s="80">
        <f>IF($A282="","",IFERROR($K282/$L282,0))</f>
        <v/>
      </c>
      <c r="N282" s="41" t="n"/>
      <c r="O282" s="43">
        <f>IF(OR($A282="",$N282=""),"",IFERROR(VLOOKUP($N282,'Settings'!$F$5:$H$13,2,FALSE),"Review"))</f>
        <v/>
      </c>
      <c r="P282" s="43" t="n"/>
      <c r="Q282" s="81">
        <f>IF($A282="","",IFERROR($K282*'Settings'!$B$10,0))</f>
        <v/>
      </c>
      <c r="R282" s="82">
        <f>IF($A282="","",IF($O282="Yes",IFERROR($K282*'Settings'!$B$8,0),0))</f>
        <v/>
      </c>
      <c r="S282" s="81">
        <f>IF($A282="","",IFERROR($R282*'Settings'!$B$10,0))</f>
        <v/>
      </c>
      <c r="T282" s="48">
        <f>IF($A282="","",IF(COUNTIF(tblTrips[Trip ID],$A282)&gt;1,"Duplicate Trip ID",IF(OR($B282="",$C282="",$D282="",$E282="",$F282="",$G282="",$H282="",$J282="",$K282="",$N282="",$P282=""),"Missing Required Data",IF(OR($J282&lt;0,$K282&lt;0,$L282=0),"Check Miles",IF(OR(AND($K282=0,$N282&lt;&gt;"No Empty Miles"),AND($K282&gt;0,$N282="No Empty Miles")),"Reason / Miles Mismatch",IF($M282&gt;='Settings'!$B$9,"High Empty %","OK"))))))</f>
        <v/>
      </c>
      <c r="U282" s="48" t="n"/>
    </row>
    <row r="283">
      <c r="A283" s="41" t="n"/>
      <c r="B283" s="79" t="n"/>
      <c r="C283" s="41" t="n"/>
      <c r="D283" s="41" t="n"/>
      <c r="E283" s="41" t="n"/>
      <c r="F283" s="43" t="n"/>
      <c r="G283" s="41" t="n"/>
      <c r="H283" s="43" t="n"/>
      <c r="I283" s="41">
        <f>IF($A283="","",IF(OR($E283="",$F283="",$G283="",$H283=""),"",$E283&amp;", "&amp;$F283&amp;" to "&amp;$G283&amp;", "&amp;$H283))</f>
        <v/>
      </c>
      <c r="J283" s="44" t="n"/>
      <c r="K283" s="44" t="n"/>
      <c r="L283" s="44">
        <f>IF($A283="","",IFERROR($J283+$K283,0))</f>
        <v/>
      </c>
      <c r="M283" s="80">
        <f>IF($A283="","",IFERROR($K283/$L283,0))</f>
        <v/>
      </c>
      <c r="N283" s="41" t="n"/>
      <c r="O283" s="43">
        <f>IF(OR($A283="",$N283=""),"",IFERROR(VLOOKUP($N283,'Settings'!$F$5:$H$13,2,FALSE),"Review"))</f>
        <v/>
      </c>
      <c r="P283" s="43" t="n"/>
      <c r="Q283" s="81">
        <f>IF($A283="","",IFERROR($K283*'Settings'!$B$10,0))</f>
        <v/>
      </c>
      <c r="R283" s="82">
        <f>IF($A283="","",IF($O283="Yes",IFERROR($K283*'Settings'!$B$8,0),0))</f>
        <v/>
      </c>
      <c r="S283" s="81">
        <f>IF($A283="","",IFERROR($R283*'Settings'!$B$10,0))</f>
        <v/>
      </c>
      <c r="T283" s="48">
        <f>IF($A283="","",IF(COUNTIF(tblTrips[Trip ID],$A283)&gt;1,"Duplicate Trip ID",IF(OR($B283="",$C283="",$D283="",$E283="",$F283="",$G283="",$H283="",$J283="",$K283="",$N283="",$P283=""),"Missing Required Data",IF(OR($J283&lt;0,$K283&lt;0,$L283=0),"Check Miles",IF(OR(AND($K283=0,$N283&lt;&gt;"No Empty Miles"),AND($K283&gt;0,$N283="No Empty Miles")),"Reason / Miles Mismatch",IF($M283&gt;='Settings'!$B$9,"High Empty %","OK"))))))</f>
        <v/>
      </c>
      <c r="U283" s="48" t="n"/>
    </row>
    <row r="284">
      <c r="A284" s="41" t="n"/>
      <c r="B284" s="79" t="n"/>
      <c r="C284" s="41" t="n"/>
      <c r="D284" s="41" t="n"/>
      <c r="E284" s="41" t="n"/>
      <c r="F284" s="43" t="n"/>
      <c r="G284" s="41" t="n"/>
      <c r="H284" s="43" t="n"/>
      <c r="I284" s="41">
        <f>IF($A284="","",IF(OR($E284="",$F284="",$G284="",$H284=""),"",$E284&amp;", "&amp;$F284&amp;" to "&amp;$G284&amp;", "&amp;$H284))</f>
        <v/>
      </c>
      <c r="J284" s="44" t="n"/>
      <c r="K284" s="44" t="n"/>
      <c r="L284" s="44">
        <f>IF($A284="","",IFERROR($J284+$K284,0))</f>
        <v/>
      </c>
      <c r="M284" s="80">
        <f>IF($A284="","",IFERROR($K284/$L284,0))</f>
        <v/>
      </c>
      <c r="N284" s="41" t="n"/>
      <c r="O284" s="43">
        <f>IF(OR($A284="",$N284=""),"",IFERROR(VLOOKUP($N284,'Settings'!$F$5:$H$13,2,FALSE),"Review"))</f>
        <v/>
      </c>
      <c r="P284" s="43" t="n"/>
      <c r="Q284" s="81">
        <f>IF($A284="","",IFERROR($K284*'Settings'!$B$10,0))</f>
        <v/>
      </c>
      <c r="R284" s="82">
        <f>IF($A284="","",IF($O284="Yes",IFERROR($K284*'Settings'!$B$8,0),0))</f>
        <v/>
      </c>
      <c r="S284" s="81">
        <f>IF($A284="","",IFERROR($R284*'Settings'!$B$10,0))</f>
        <v/>
      </c>
      <c r="T284" s="48">
        <f>IF($A284="","",IF(COUNTIF(tblTrips[Trip ID],$A284)&gt;1,"Duplicate Trip ID",IF(OR($B284="",$C284="",$D284="",$E284="",$F284="",$G284="",$H284="",$J284="",$K284="",$N284="",$P284=""),"Missing Required Data",IF(OR($J284&lt;0,$K284&lt;0,$L284=0),"Check Miles",IF(OR(AND($K284=0,$N284&lt;&gt;"No Empty Miles"),AND($K284&gt;0,$N284="No Empty Miles")),"Reason / Miles Mismatch",IF($M284&gt;='Settings'!$B$9,"High Empty %","OK"))))))</f>
        <v/>
      </c>
      <c r="U284" s="48" t="n"/>
    </row>
    <row r="285">
      <c r="A285" s="41" t="n"/>
      <c r="B285" s="79" t="n"/>
      <c r="C285" s="41" t="n"/>
      <c r="D285" s="41" t="n"/>
      <c r="E285" s="41" t="n"/>
      <c r="F285" s="43" t="n"/>
      <c r="G285" s="41" t="n"/>
      <c r="H285" s="43" t="n"/>
      <c r="I285" s="41">
        <f>IF($A285="","",IF(OR($E285="",$F285="",$G285="",$H285=""),"",$E285&amp;", "&amp;$F285&amp;" to "&amp;$G285&amp;", "&amp;$H285))</f>
        <v/>
      </c>
      <c r="J285" s="44" t="n"/>
      <c r="K285" s="44" t="n"/>
      <c r="L285" s="44">
        <f>IF($A285="","",IFERROR($J285+$K285,0))</f>
        <v/>
      </c>
      <c r="M285" s="80">
        <f>IF($A285="","",IFERROR($K285/$L285,0))</f>
        <v/>
      </c>
      <c r="N285" s="41" t="n"/>
      <c r="O285" s="43">
        <f>IF(OR($A285="",$N285=""),"",IFERROR(VLOOKUP($N285,'Settings'!$F$5:$H$13,2,FALSE),"Review"))</f>
        <v/>
      </c>
      <c r="P285" s="43" t="n"/>
      <c r="Q285" s="81">
        <f>IF($A285="","",IFERROR($K285*'Settings'!$B$10,0))</f>
        <v/>
      </c>
      <c r="R285" s="82">
        <f>IF($A285="","",IF($O285="Yes",IFERROR($K285*'Settings'!$B$8,0),0))</f>
        <v/>
      </c>
      <c r="S285" s="81">
        <f>IF($A285="","",IFERROR($R285*'Settings'!$B$10,0))</f>
        <v/>
      </c>
      <c r="T285" s="48">
        <f>IF($A285="","",IF(COUNTIF(tblTrips[Trip ID],$A285)&gt;1,"Duplicate Trip ID",IF(OR($B285="",$C285="",$D285="",$E285="",$F285="",$G285="",$H285="",$J285="",$K285="",$N285="",$P285=""),"Missing Required Data",IF(OR($J285&lt;0,$K285&lt;0,$L285=0),"Check Miles",IF(OR(AND($K285=0,$N285&lt;&gt;"No Empty Miles"),AND($K285&gt;0,$N285="No Empty Miles")),"Reason / Miles Mismatch",IF($M285&gt;='Settings'!$B$9,"High Empty %","OK"))))))</f>
        <v/>
      </c>
      <c r="U285" s="48" t="n"/>
    </row>
    <row r="286">
      <c r="A286" s="41" t="n"/>
      <c r="B286" s="79" t="n"/>
      <c r="C286" s="41" t="n"/>
      <c r="D286" s="41" t="n"/>
      <c r="E286" s="41" t="n"/>
      <c r="F286" s="43" t="n"/>
      <c r="G286" s="41" t="n"/>
      <c r="H286" s="43" t="n"/>
      <c r="I286" s="41">
        <f>IF($A286="","",IF(OR($E286="",$F286="",$G286="",$H286=""),"",$E286&amp;", "&amp;$F286&amp;" to "&amp;$G286&amp;", "&amp;$H286))</f>
        <v/>
      </c>
      <c r="J286" s="44" t="n"/>
      <c r="K286" s="44" t="n"/>
      <c r="L286" s="44">
        <f>IF($A286="","",IFERROR($J286+$K286,0))</f>
        <v/>
      </c>
      <c r="M286" s="80">
        <f>IF($A286="","",IFERROR($K286/$L286,0))</f>
        <v/>
      </c>
      <c r="N286" s="41" t="n"/>
      <c r="O286" s="43">
        <f>IF(OR($A286="",$N286=""),"",IFERROR(VLOOKUP($N286,'Settings'!$F$5:$H$13,2,FALSE),"Review"))</f>
        <v/>
      </c>
      <c r="P286" s="43" t="n"/>
      <c r="Q286" s="81">
        <f>IF($A286="","",IFERROR($K286*'Settings'!$B$10,0))</f>
        <v/>
      </c>
      <c r="R286" s="82">
        <f>IF($A286="","",IF($O286="Yes",IFERROR($K286*'Settings'!$B$8,0),0))</f>
        <v/>
      </c>
      <c r="S286" s="81">
        <f>IF($A286="","",IFERROR($R286*'Settings'!$B$10,0))</f>
        <v/>
      </c>
      <c r="T286" s="48">
        <f>IF($A286="","",IF(COUNTIF(tblTrips[Trip ID],$A286)&gt;1,"Duplicate Trip ID",IF(OR($B286="",$C286="",$D286="",$E286="",$F286="",$G286="",$H286="",$J286="",$K286="",$N286="",$P286=""),"Missing Required Data",IF(OR($J286&lt;0,$K286&lt;0,$L286=0),"Check Miles",IF(OR(AND($K286=0,$N286&lt;&gt;"No Empty Miles"),AND($K286&gt;0,$N286="No Empty Miles")),"Reason / Miles Mismatch",IF($M286&gt;='Settings'!$B$9,"High Empty %","OK"))))))</f>
        <v/>
      </c>
      <c r="U286" s="48" t="n"/>
    </row>
    <row r="287">
      <c r="A287" s="41" t="n"/>
      <c r="B287" s="79" t="n"/>
      <c r="C287" s="41" t="n"/>
      <c r="D287" s="41" t="n"/>
      <c r="E287" s="41" t="n"/>
      <c r="F287" s="43" t="n"/>
      <c r="G287" s="41" t="n"/>
      <c r="H287" s="43" t="n"/>
      <c r="I287" s="41">
        <f>IF($A287="","",IF(OR($E287="",$F287="",$G287="",$H287=""),"",$E287&amp;", "&amp;$F287&amp;" to "&amp;$G287&amp;", "&amp;$H287))</f>
        <v/>
      </c>
      <c r="J287" s="44" t="n"/>
      <c r="K287" s="44" t="n"/>
      <c r="L287" s="44">
        <f>IF($A287="","",IFERROR($J287+$K287,0))</f>
        <v/>
      </c>
      <c r="M287" s="80">
        <f>IF($A287="","",IFERROR($K287/$L287,0))</f>
        <v/>
      </c>
      <c r="N287" s="41" t="n"/>
      <c r="O287" s="43">
        <f>IF(OR($A287="",$N287=""),"",IFERROR(VLOOKUP($N287,'Settings'!$F$5:$H$13,2,FALSE),"Review"))</f>
        <v/>
      </c>
      <c r="P287" s="43" t="n"/>
      <c r="Q287" s="81">
        <f>IF($A287="","",IFERROR($K287*'Settings'!$B$10,0))</f>
        <v/>
      </c>
      <c r="R287" s="82">
        <f>IF($A287="","",IF($O287="Yes",IFERROR($K287*'Settings'!$B$8,0),0))</f>
        <v/>
      </c>
      <c r="S287" s="81">
        <f>IF($A287="","",IFERROR($R287*'Settings'!$B$10,0))</f>
        <v/>
      </c>
      <c r="T287" s="48">
        <f>IF($A287="","",IF(COUNTIF(tblTrips[Trip ID],$A287)&gt;1,"Duplicate Trip ID",IF(OR($B287="",$C287="",$D287="",$E287="",$F287="",$G287="",$H287="",$J287="",$K287="",$N287="",$P287=""),"Missing Required Data",IF(OR($J287&lt;0,$K287&lt;0,$L287=0),"Check Miles",IF(OR(AND($K287=0,$N287&lt;&gt;"No Empty Miles"),AND($K287&gt;0,$N287="No Empty Miles")),"Reason / Miles Mismatch",IF($M287&gt;='Settings'!$B$9,"High Empty %","OK"))))))</f>
        <v/>
      </c>
      <c r="U287" s="48" t="n"/>
    </row>
    <row r="288">
      <c r="A288" s="41" t="n"/>
      <c r="B288" s="79" t="n"/>
      <c r="C288" s="41" t="n"/>
      <c r="D288" s="41" t="n"/>
      <c r="E288" s="41" t="n"/>
      <c r="F288" s="43" t="n"/>
      <c r="G288" s="41" t="n"/>
      <c r="H288" s="43" t="n"/>
      <c r="I288" s="41">
        <f>IF($A288="","",IF(OR($E288="",$F288="",$G288="",$H288=""),"",$E288&amp;", "&amp;$F288&amp;" to "&amp;$G288&amp;", "&amp;$H288))</f>
        <v/>
      </c>
      <c r="J288" s="44" t="n"/>
      <c r="K288" s="44" t="n"/>
      <c r="L288" s="44">
        <f>IF($A288="","",IFERROR($J288+$K288,0))</f>
        <v/>
      </c>
      <c r="M288" s="80">
        <f>IF($A288="","",IFERROR($K288/$L288,0))</f>
        <v/>
      </c>
      <c r="N288" s="41" t="n"/>
      <c r="O288" s="43">
        <f>IF(OR($A288="",$N288=""),"",IFERROR(VLOOKUP($N288,'Settings'!$F$5:$H$13,2,FALSE),"Review"))</f>
        <v/>
      </c>
      <c r="P288" s="43" t="n"/>
      <c r="Q288" s="81">
        <f>IF($A288="","",IFERROR($K288*'Settings'!$B$10,0))</f>
        <v/>
      </c>
      <c r="R288" s="82">
        <f>IF($A288="","",IF($O288="Yes",IFERROR($K288*'Settings'!$B$8,0),0))</f>
        <v/>
      </c>
      <c r="S288" s="81">
        <f>IF($A288="","",IFERROR($R288*'Settings'!$B$10,0))</f>
        <v/>
      </c>
      <c r="T288" s="48">
        <f>IF($A288="","",IF(COUNTIF(tblTrips[Trip ID],$A288)&gt;1,"Duplicate Trip ID",IF(OR($B288="",$C288="",$D288="",$E288="",$F288="",$G288="",$H288="",$J288="",$K288="",$N288="",$P288=""),"Missing Required Data",IF(OR($J288&lt;0,$K288&lt;0,$L288=0),"Check Miles",IF(OR(AND($K288=0,$N288&lt;&gt;"No Empty Miles"),AND($K288&gt;0,$N288="No Empty Miles")),"Reason / Miles Mismatch",IF($M288&gt;='Settings'!$B$9,"High Empty %","OK"))))))</f>
        <v/>
      </c>
      <c r="U288" s="48" t="n"/>
    </row>
    <row r="289">
      <c r="A289" s="41" t="n"/>
      <c r="B289" s="79" t="n"/>
      <c r="C289" s="41" t="n"/>
      <c r="D289" s="41" t="n"/>
      <c r="E289" s="41" t="n"/>
      <c r="F289" s="43" t="n"/>
      <c r="G289" s="41" t="n"/>
      <c r="H289" s="43" t="n"/>
      <c r="I289" s="41">
        <f>IF($A289="","",IF(OR($E289="",$F289="",$G289="",$H289=""),"",$E289&amp;", "&amp;$F289&amp;" to "&amp;$G289&amp;", "&amp;$H289))</f>
        <v/>
      </c>
      <c r="J289" s="44" t="n"/>
      <c r="K289" s="44" t="n"/>
      <c r="L289" s="44">
        <f>IF($A289="","",IFERROR($J289+$K289,0))</f>
        <v/>
      </c>
      <c r="M289" s="80">
        <f>IF($A289="","",IFERROR($K289/$L289,0))</f>
        <v/>
      </c>
      <c r="N289" s="41" t="n"/>
      <c r="O289" s="43">
        <f>IF(OR($A289="",$N289=""),"",IFERROR(VLOOKUP($N289,'Settings'!$F$5:$H$13,2,FALSE),"Review"))</f>
        <v/>
      </c>
      <c r="P289" s="43" t="n"/>
      <c r="Q289" s="81">
        <f>IF($A289="","",IFERROR($K289*'Settings'!$B$10,0))</f>
        <v/>
      </c>
      <c r="R289" s="82">
        <f>IF($A289="","",IF($O289="Yes",IFERROR($K289*'Settings'!$B$8,0),0))</f>
        <v/>
      </c>
      <c r="S289" s="81">
        <f>IF($A289="","",IFERROR($R289*'Settings'!$B$10,0))</f>
        <v/>
      </c>
      <c r="T289" s="48">
        <f>IF($A289="","",IF(COUNTIF(tblTrips[Trip ID],$A289)&gt;1,"Duplicate Trip ID",IF(OR($B289="",$C289="",$D289="",$E289="",$F289="",$G289="",$H289="",$J289="",$K289="",$N289="",$P289=""),"Missing Required Data",IF(OR($J289&lt;0,$K289&lt;0,$L289=0),"Check Miles",IF(OR(AND($K289=0,$N289&lt;&gt;"No Empty Miles"),AND($K289&gt;0,$N289="No Empty Miles")),"Reason / Miles Mismatch",IF($M289&gt;='Settings'!$B$9,"High Empty %","OK"))))))</f>
        <v/>
      </c>
      <c r="U289" s="48" t="n"/>
    </row>
    <row r="290">
      <c r="A290" s="41" t="n"/>
      <c r="B290" s="79" t="n"/>
      <c r="C290" s="41" t="n"/>
      <c r="D290" s="41" t="n"/>
      <c r="E290" s="41" t="n"/>
      <c r="F290" s="43" t="n"/>
      <c r="G290" s="41" t="n"/>
      <c r="H290" s="43" t="n"/>
      <c r="I290" s="41">
        <f>IF($A290="","",IF(OR($E290="",$F290="",$G290="",$H290=""),"",$E290&amp;", "&amp;$F290&amp;" to "&amp;$G290&amp;", "&amp;$H290))</f>
        <v/>
      </c>
      <c r="J290" s="44" t="n"/>
      <c r="K290" s="44" t="n"/>
      <c r="L290" s="44">
        <f>IF($A290="","",IFERROR($J290+$K290,0))</f>
        <v/>
      </c>
      <c r="M290" s="80">
        <f>IF($A290="","",IFERROR($K290/$L290,0))</f>
        <v/>
      </c>
      <c r="N290" s="41" t="n"/>
      <c r="O290" s="43">
        <f>IF(OR($A290="",$N290=""),"",IFERROR(VLOOKUP($N290,'Settings'!$F$5:$H$13,2,FALSE),"Review"))</f>
        <v/>
      </c>
      <c r="P290" s="43" t="n"/>
      <c r="Q290" s="81">
        <f>IF($A290="","",IFERROR($K290*'Settings'!$B$10,0))</f>
        <v/>
      </c>
      <c r="R290" s="82">
        <f>IF($A290="","",IF($O290="Yes",IFERROR($K290*'Settings'!$B$8,0),0))</f>
        <v/>
      </c>
      <c r="S290" s="81">
        <f>IF($A290="","",IFERROR($R290*'Settings'!$B$10,0))</f>
        <v/>
      </c>
      <c r="T290" s="48">
        <f>IF($A290="","",IF(COUNTIF(tblTrips[Trip ID],$A290)&gt;1,"Duplicate Trip ID",IF(OR($B290="",$C290="",$D290="",$E290="",$F290="",$G290="",$H290="",$J290="",$K290="",$N290="",$P290=""),"Missing Required Data",IF(OR($J290&lt;0,$K290&lt;0,$L290=0),"Check Miles",IF(OR(AND($K290=0,$N290&lt;&gt;"No Empty Miles"),AND($K290&gt;0,$N290="No Empty Miles")),"Reason / Miles Mismatch",IF($M290&gt;='Settings'!$B$9,"High Empty %","OK"))))))</f>
        <v/>
      </c>
      <c r="U290" s="48" t="n"/>
    </row>
    <row r="291">
      <c r="A291" s="41" t="n"/>
      <c r="B291" s="79" t="n"/>
      <c r="C291" s="41" t="n"/>
      <c r="D291" s="41" t="n"/>
      <c r="E291" s="41" t="n"/>
      <c r="F291" s="43" t="n"/>
      <c r="G291" s="41" t="n"/>
      <c r="H291" s="43" t="n"/>
      <c r="I291" s="41">
        <f>IF($A291="","",IF(OR($E291="",$F291="",$G291="",$H291=""),"",$E291&amp;", "&amp;$F291&amp;" to "&amp;$G291&amp;", "&amp;$H291))</f>
        <v/>
      </c>
      <c r="J291" s="44" t="n"/>
      <c r="K291" s="44" t="n"/>
      <c r="L291" s="44">
        <f>IF($A291="","",IFERROR($J291+$K291,0))</f>
        <v/>
      </c>
      <c r="M291" s="80">
        <f>IF($A291="","",IFERROR($K291/$L291,0))</f>
        <v/>
      </c>
      <c r="N291" s="41" t="n"/>
      <c r="O291" s="43">
        <f>IF(OR($A291="",$N291=""),"",IFERROR(VLOOKUP($N291,'Settings'!$F$5:$H$13,2,FALSE),"Review"))</f>
        <v/>
      </c>
      <c r="P291" s="43" t="n"/>
      <c r="Q291" s="81">
        <f>IF($A291="","",IFERROR($K291*'Settings'!$B$10,0))</f>
        <v/>
      </c>
      <c r="R291" s="82">
        <f>IF($A291="","",IF($O291="Yes",IFERROR($K291*'Settings'!$B$8,0),0))</f>
        <v/>
      </c>
      <c r="S291" s="81">
        <f>IF($A291="","",IFERROR($R291*'Settings'!$B$10,0))</f>
        <v/>
      </c>
      <c r="T291" s="48">
        <f>IF($A291="","",IF(COUNTIF(tblTrips[Trip ID],$A291)&gt;1,"Duplicate Trip ID",IF(OR($B291="",$C291="",$D291="",$E291="",$F291="",$G291="",$H291="",$J291="",$K291="",$N291="",$P291=""),"Missing Required Data",IF(OR($J291&lt;0,$K291&lt;0,$L291=0),"Check Miles",IF(OR(AND($K291=0,$N291&lt;&gt;"No Empty Miles"),AND($K291&gt;0,$N291="No Empty Miles")),"Reason / Miles Mismatch",IF($M291&gt;='Settings'!$B$9,"High Empty %","OK"))))))</f>
        <v/>
      </c>
      <c r="U291" s="48" t="n"/>
    </row>
    <row r="292">
      <c r="A292" s="41" t="n"/>
      <c r="B292" s="79" t="n"/>
      <c r="C292" s="41" t="n"/>
      <c r="D292" s="41" t="n"/>
      <c r="E292" s="41" t="n"/>
      <c r="F292" s="43" t="n"/>
      <c r="G292" s="41" t="n"/>
      <c r="H292" s="43" t="n"/>
      <c r="I292" s="41">
        <f>IF($A292="","",IF(OR($E292="",$F292="",$G292="",$H292=""),"",$E292&amp;", "&amp;$F292&amp;" to "&amp;$G292&amp;", "&amp;$H292))</f>
        <v/>
      </c>
      <c r="J292" s="44" t="n"/>
      <c r="K292" s="44" t="n"/>
      <c r="L292" s="44">
        <f>IF($A292="","",IFERROR($J292+$K292,0))</f>
        <v/>
      </c>
      <c r="M292" s="80">
        <f>IF($A292="","",IFERROR($K292/$L292,0))</f>
        <v/>
      </c>
      <c r="N292" s="41" t="n"/>
      <c r="O292" s="43">
        <f>IF(OR($A292="",$N292=""),"",IFERROR(VLOOKUP($N292,'Settings'!$F$5:$H$13,2,FALSE),"Review"))</f>
        <v/>
      </c>
      <c r="P292" s="43" t="n"/>
      <c r="Q292" s="81">
        <f>IF($A292="","",IFERROR($K292*'Settings'!$B$10,0))</f>
        <v/>
      </c>
      <c r="R292" s="82">
        <f>IF($A292="","",IF($O292="Yes",IFERROR($K292*'Settings'!$B$8,0),0))</f>
        <v/>
      </c>
      <c r="S292" s="81">
        <f>IF($A292="","",IFERROR($R292*'Settings'!$B$10,0))</f>
        <v/>
      </c>
      <c r="T292" s="48">
        <f>IF($A292="","",IF(COUNTIF(tblTrips[Trip ID],$A292)&gt;1,"Duplicate Trip ID",IF(OR($B292="",$C292="",$D292="",$E292="",$F292="",$G292="",$H292="",$J292="",$K292="",$N292="",$P292=""),"Missing Required Data",IF(OR($J292&lt;0,$K292&lt;0,$L292=0),"Check Miles",IF(OR(AND($K292=0,$N292&lt;&gt;"No Empty Miles"),AND($K292&gt;0,$N292="No Empty Miles")),"Reason / Miles Mismatch",IF($M292&gt;='Settings'!$B$9,"High Empty %","OK"))))))</f>
        <v/>
      </c>
      <c r="U292" s="48" t="n"/>
    </row>
    <row r="293">
      <c r="A293" s="41" t="n"/>
      <c r="B293" s="79" t="n"/>
      <c r="C293" s="41" t="n"/>
      <c r="D293" s="41" t="n"/>
      <c r="E293" s="41" t="n"/>
      <c r="F293" s="43" t="n"/>
      <c r="G293" s="41" t="n"/>
      <c r="H293" s="43" t="n"/>
      <c r="I293" s="41">
        <f>IF($A293="","",IF(OR($E293="",$F293="",$G293="",$H293=""),"",$E293&amp;", "&amp;$F293&amp;" to "&amp;$G293&amp;", "&amp;$H293))</f>
        <v/>
      </c>
      <c r="J293" s="44" t="n"/>
      <c r="K293" s="44" t="n"/>
      <c r="L293" s="44">
        <f>IF($A293="","",IFERROR($J293+$K293,0))</f>
        <v/>
      </c>
      <c r="M293" s="80">
        <f>IF($A293="","",IFERROR($K293/$L293,0))</f>
        <v/>
      </c>
      <c r="N293" s="41" t="n"/>
      <c r="O293" s="43">
        <f>IF(OR($A293="",$N293=""),"",IFERROR(VLOOKUP($N293,'Settings'!$F$5:$H$13,2,FALSE),"Review"))</f>
        <v/>
      </c>
      <c r="P293" s="43" t="n"/>
      <c r="Q293" s="81">
        <f>IF($A293="","",IFERROR($K293*'Settings'!$B$10,0))</f>
        <v/>
      </c>
      <c r="R293" s="82">
        <f>IF($A293="","",IF($O293="Yes",IFERROR($K293*'Settings'!$B$8,0),0))</f>
        <v/>
      </c>
      <c r="S293" s="81">
        <f>IF($A293="","",IFERROR($R293*'Settings'!$B$10,0))</f>
        <v/>
      </c>
      <c r="T293" s="48">
        <f>IF($A293="","",IF(COUNTIF(tblTrips[Trip ID],$A293)&gt;1,"Duplicate Trip ID",IF(OR($B293="",$C293="",$D293="",$E293="",$F293="",$G293="",$H293="",$J293="",$K293="",$N293="",$P293=""),"Missing Required Data",IF(OR($J293&lt;0,$K293&lt;0,$L293=0),"Check Miles",IF(OR(AND($K293=0,$N293&lt;&gt;"No Empty Miles"),AND($K293&gt;0,$N293="No Empty Miles")),"Reason / Miles Mismatch",IF($M293&gt;='Settings'!$B$9,"High Empty %","OK"))))))</f>
        <v/>
      </c>
      <c r="U293" s="48" t="n"/>
    </row>
    <row r="294">
      <c r="A294" s="41" t="n"/>
      <c r="B294" s="79" t="n"/>
      <c r="C294" s="41" t="n"/>
      <c r="D294" s="41" t="n"/>
      <c r="E294" s="41" t="n"/>
      <c r="F294" s="43" t="n"/>
      <c r="G294" s="41" t="n"/>
      <c r="H294" s="43" t="n"/>
      <c r="I294" s="41">
        <f>IF($A294="","",IF(OR($E294="",$F294="",$G294="",$H294=""),"",$E294&amp;", "&amp;$F294&amp;" to "&amp;$G294&amp;", "&amp;$H294))</f>
        <v/>
      </c>
      <c r="J294" s="44" t="n"/>
      <c r="K294" s="44" t="n"/>
      <c r="L294" s="44">
        <f>IF($A294="","",IFERROR($J294+$K294,0))</f>
        <v/>
      </c>
      <c r="M294" s="80">
        <f>IF($A294="","",IFERROR($K294/$L294,0))</f>
        <v/>
      </c>
      <c r="N294" s="41" t="n"/>
      <c r="O294" s="43">
        <f>IF(OR($A294="",$N294=""),"",IFERROR(VLOOKUP($N294,'Settings'!$F$5:$H$13,2,FALSE),"Review"))</f>
        <v/>
      </c>
      <c r="P294" s="43" t="n"/>
      <c r="Q294" s="81">
        <f>IF($A294="","",IFERROR($K294*'Settings'!$B$10,0))</f>
        <v/>
      </c>
      <c r="R294" s="82">
        <f>IF($A294="","",IF($O294="Yes",IFERROR($K294*'Settings'!$B$8,0),0))</f>
        <v/>
      </c>
      <c r="S294" s="81">
        <f>IF($A294="","",IFERROR($R294*'Settings'!$B$10,0))</f>
        <v/>
      </c>
      <c r="T294" s="48">
        <f>IF($A294="","",IF(COUNTIF(tblTrips[Trip ID],$A294)&gt;1,"Duplicate Trip ID",IF(OR($B294="",$C294="",$D294="",$E294="",$F294="",$G294="",$H294="",$J294="",$K294="",$N294="",$P294=""),"Missing Required Data",IF(OR($J294&lt;0,$K294&lt;0,$L294=0),"Check Miles",IF(OR(AND($K294=0,$N294&lt;&gt;"No Empty Miles"),AND($K294&gt;0,$N294="No Empty Miles")),"Reason / Miles Mismatch",IF($M294&gt;='Settings'!$B$9,"High Empty %","OK"))))))</f>
        <v/>
      </c>
      <c r="U294" s="48" t="n"/>
    </row>
    <row r="295">
      <c r="A295" s="41" t="n"/>
      <c r="B295" s="79" t="n"/>
      <c r="C295" s="41" t="n"/>
      <c r="D295" s="41" t="n"/>
      <c r="E295" s="41" t="n"/>
      <c r="F295" s="43" t="n"/>
      <c r="G295" s="41" t="n"/>
      <c r="H295" s="43" t="n"/>
      <c r="I295" s="41">
        <f>IF($A295="","",IF(OR($E295="",$F295="",$G295="",$H295=""),"",$E295&amp;", "&amp;$F295&amp;" to "&amp;$G295&amp;", "&amp;$H295))</f>
        <v/>
      </c>
      <c r="J295" s="44" t="n"/>
      <c r="K295" s="44" t="n"/>
      <c r="L295" s="44">
        <f>IF($A295="","",IFERROR($J295+$K295,0))</f>
        <v/>
      </c>
      <c r="M295" s="80">
        <f>IF($A295="","",IFERROR($K295/$L295,0))</f>
        <v/>
      </c>
      <c r="N295" s="41" t="n"/>
      <c r="O295" s="43">
        <f>IF(OR($A295="",$N295=""),"",IFERROR(VLOOKUP($N295,'Settings'!$F$5:$H$13,2,FALSE),"Review"))</f>
        <v/>
      </c>
      <c r="P295" s="43" t="n"/>
      <c r="Q295" s="81">
        <f>IF($A295="","",IFERROR($K295*'Settings'!$B$10,0))</f>
        <v/>
      </c>
      <c r="R295" s="82">
        <f>IF($A295="","",IF($O295="Yes",IFERROR($K295*'Settings'!$B$8,0),0))</f>
        <v/>
      </c>
      <c r="S295" s="81">
        <f>IF($A295="","",IFERROR($R295*'Settings'!$B$10,0))</f>
        <v/>
      </c>
      <c r="T295" s="48">
        <f>IF($A295="","",IF(COUNTIF(tblTrips[Trip ID],$A295)&gt;1,"Duplicate Trip ID",IF(OR($B295="",$C295="",$D295="",$E295="",$F295="",$G295="",$H295="",$J295="",$K295="",$N295="",$P295=""),"Missing Required Data",IF(OR($J295&lt;0,$K295&lt;0,$L295=0),"Check Miles",IF(OR(AND($K295=0,$N295&lt;&gt;"No Empty Miles"),AND($K295&gt;0,$N295="No Empty Miles")),"Reason / Miles Mismatch",IF($M295&gt;='Settings'!$B$9,"High Empty %","OK"))))))</f>
        <v/>
      </c>
      <c r="U295" s="48" t="n"/>
    </row>
    <row r="296">
      <c r="A296" s="41" t="n"/>
      <c r="B296" s="79" t="n"/>
      <c r="C296" s="41" t="n"/>
      <c r="D296" s="41" t="n"/>
      <c r="E296" s="41" t="n"/>
      <c r="F296" s="43" t="n"/>
      <c r="G296" s="41" t="n"/>
      <c r="H296" s="43" t="n"/>
      <c r="I296" s="41">
        <f>IF($A296="","",IF(OR($E296="",$F296="",$G296="",$H296=""),"",$E296&amp;", "&amp;$F296&amp;" to "&amp;$G296&amp;", "&amp;$H296))</f>
        <v/>
      </c>
      <c r="J296" s="44" t="n"/>
      <c r="K296" s="44" t="n"/>
      <c r="L296" s="44">
        <f>IF($A296="","",IFERROR($J296+$K296,0))</f>
        <v/>
      </c>
      <c r="M296" s="80">
        <f>IF($A296="","",IFERROR($K296/$L296,0))</f>
        <v/>
      </c>
      <c r="N296" s="41" t="n"/>
      <c r="O296" s="43">
        <f>IF(OR($A296="",$N296=""),"",IFERROR(VLOOKUP($N296,'Settings'!$F$5:$H$13,2,FALSE),"Review"))</f>
        <v/>
      </c>
      <c r="P296" s="43" t="n"/>
      <c r="Q296" s="81">
        <f>IF($A296="","",IFERROR($K296*'Settings'!$B$10,0))</f>
        <v/>
      </c>
      <c r="R296" s="82">
        <f>IF($A296="","",IF($O296="Yes",IFERROR($K296*'Settings'!$B$8,0),0))</f>
        <v/>
      </c>
      <c r="S296" s="81">
        <f>IF($A296="","",IFERROR($R296*'Settings'!$B$10,0))</f>
        <v/>
      </c>
      <c r="T296" s="48">
        <f>IF($A296="","",IF(COUNTIF(tblTrips[Trip ID],$A296)&gt;1,"Duplicate Trip ID",IF(OR($B296="",$C296="",$D296="",$E296="",$F296="",$G296="",$H296="",$J296="",$K296="",$N296="",$P296=""),"Missing Required Data",IF(OR($J296&lt;0,$K296&lt;0,$L296=0),"Check Miles",IF(OR(AND($K296=0,$N296&lt;&gt;"No Empty Miles"),AND($K296&gt;0,$N296="No Empty Miles")),"Reason / Miles Mismatch",IF($M296&gt;='Settings'!$B$9,"High Empty %","OK"))))))</f>
        <v/>
      </c>
      <c r="U296" s="48" t="n"/>
    </row>
    <row r="297">
      <c r="A297" s="41" t="n"/>
      <c r="B297" s="79" t="n"/>
      <c r="C297" s="41" t="n"/>
      <c r="D297" s="41" t="n"/>
      <c r="E297" s="41" t="n"/>
      <c r="F297" s="43" t="n"/>
      <c r="G297" s="41" t="n"/>
      <c r="H297" s="43" t="n"/>
      <c r="I297" s="41">
        <f>IF($A297="","",IF(OR($E297="",$F297="",$G297="",$H297=""),"",$E297&amp;", "&amp;$F297&amp;" to "&amp;$G297&amp;", "&amp;$H297))</f>
        <v/>
      </c>
      <c r="J297" s="44" t="n"/>
      <c r="K297" s="44" t="n"/>
      <c r="L297" s="44">
        <f>IF($A297="","",IFERROR($J297+$K297,0))</f>
        <v/>
      </c>
      <c r="M297" s="80">
        <f>IF($A297="","",IFERROR($K297/$L297,0))</f>
        <v/>
      </c>
      <c r="N297" s="41" t="n"/>
      <c r="O297" s="43">
        <f>IF(OR($A297="",$N297=""),"",IFERROR(VLOOKUP($N297,'Settings'!$F$5:$H$13,2,FALSE),"Review"))</f>
        <v/>
      </c>
      <c r="P297" s="43" t="n"/>
      <c r="Q297" s="81">
        <f>IF($A297="","",IFERROR($K297*'Settings'!$B$10,0))</f>
        <v/>
      </c>
      <c r="R297" s="82">
        <f>IF($A297="","",IF($O297="Yes",IFERROR($K297*'Settings'!$B$8,0),0))</f>
        <v/>
      </c>
      <c r="S297" s="81">
        <f>IF($A297="","",IFERROR($R297*'Settings'!$B$10,0))</f>
        <v/>
      </c>
      <c r="T297" s="48">
        <f>IF($A297="","",IF(COUNTIF(tblTrips[Trip ID],$A297)&gt;1,"Duplicate Trip ID",IF(OR($B297="",$C297="",$D297="",$E297="",$F297="",$G297="",$H297="",$J297="",$K297="",$N297="",$P297=""),"Missing Required Data",IF(OR($J297&lt;0,$K297&lt;0,$L297=0),"Check Miles",IF(OR(AND($K297=0,$N297&lt;&gt;"No Empty Miles"),AND($K297&gt;0,$N297="No Empty Miles")),"Reason / Miles Mismatch",IF($M297&gt;='Settings'!$B$9,"High Empty %","OK"))))))</f>
        <v/>
      </c>
      <c r="U297" s="48" t="n"/>
    </row>
    <row r="298">
      <c r="A298" s="41" t="n"/>
      <c r="B298" s="79" t="n"/>
      <c r="C298" s="41" t="n"/>
      <c r="D298" s="41" t="n"/>
      <c r="E298" s="41" t="n"/>
      <c r="F298" s="43" t="n"/>
      <c r="G298" s="41" t="n"/>
      <c r="H298" s="43" t="n"/>
      <c r="I298" s="41">
        <f>IF($A298="","",IF(OR($E298="",$F298="",$G298="",$H298=""),"",$E298&amp;", "&amp;$F298&amp;" to "&amp;$G298&amp;", "&amp;$H298))</f>
        <v/>
      </c>
      <c r="J298" s="44" t="n"/>
      <c r="K298" s="44" t="n"/>
      <c r="L298" s="44">
        <f>IF($A298="","",IFERROR($J298+$K298,0))</f>
        <v/>
      </c>
      <c r="M298" s="80">
        <f>IF($A298="","",IFERROR($K298/$L298,0))</f>
        <v/>
      </c>
      <c r="N298" s="41" t="n"/>
      <c r="O298" s="43">
        <f>IF(OR($A298="",$N298=""),"",IFERROR(VLOOKUP($N298,'Settings'!$F$5:$H$13,2,FALSE),"Review"))</f>
        <v/>
      </c>
      <c r="P298" s="43" t="n"/>
      <c r="Q298" s="81">
        <f>IF($A298="","",IFERROR($K298*'Settings'!$B$10,0))</f>
        <v/>
      </c>
      <c r="R298" s="82">
        <f>IF($A298="","",IF($O298="Yes",IFERROR($K298*'Settings'!$B$8,0),0))</f>
        <v/>
      </c>
      <c r="S298" s="81">
        <f>IF($A298="","",IFERROR($R298*'Settings'!$B$10,0))</f>
        <v/>
      </c>
      <c r="T298" s="48">
        <f>IF($A298="","",IF(COUNTIF(tblTrips[Trip ID],$A298)&gt;1,"Duplicate Trip ID",IF(OR($B298="",$C298="",$D298="",$E298="",$F298="",$G298="",$H298="",$J298="",$K298="",$N298="",$P298=""),"Missing Required Data",IF(OR($J298&lt;0,$K298&lt;0,$L298=0),"Check Miles",IF(OR(AND($K298=0,$N298&lt;&gt;"No Empty Miles"),AND($K298&gt;0,$N298="No Empty Miles")),"Reason / Miles Mismatch",IF($M298&gt;='Settings'!$B$9,"High Empty %","OK"))))))</f>
        <v/>
      </c>
      <c r="U298" s="48" t="n"/>
    </row>
    <row r="299">
      <c r="A299" s="41" t="n"/>
      <c r="B299" s="79" t="n"/>
      <c r="C299" s="41" t="n"/>
      <c r="D299" s="41" t="n"/>
      <c r="E299" s="41" t="n"/>
      <c r="F299" s="43" t="n"/>
      <c r="G299" s="41" t="n"/>
      <c r="H299" s="43" t="n"/>
      <c r="I299" s="41">
        <f>IF($A299="","",IF(OR($E299="",$F299="",$G299="",$H299=""),"",$E299&amp;", "&amp;$F299&amp;" to "&amp;$G299&amp;", "&amp;$H299))</f>
        <v/>
      </c>
      <c r="J299" s="44" t="n"/>
      <c r="K299" s="44" t="n"/>
      <c r="L299" s="44">
        <f>IF($A299="","",IFERROR($J299+$K299,0))</f>
        <v/>
      </c>
      <c r="M299" s="80">
        <f>IF($A299="","",IFERROR($K299/$L299,0))</f>
        <v/>
      </c>
      <c r="N299" s="41" t="n"/>
      <c r="O299" s="43">
        <f>IF(OR($A299="",$N299=""),"",IFERROR(VLOOKUP($N299,'Settings'!$F$5:$H$13,2,FALSE),"Review"))</f>
        <v/>
      </c>
      <c r="P299" s="43" t="n"/>
      <c r="Q299" s="81">
        <f>IF($A299="","",IFERROR($K299*'Settings'!$B$10,0))</f>
        <v/>
      </c>
      <c r="R299" s="82">
        <f>IF($A299="","",IF($O299="Yes",IFERROR($K299*'Settings'!$B$8,0),0))</f>
        <v/>
      </c>
      <c r="S299" s="81">
        <f>IF($A299="","",IFERROR($R299*'Settings'!$B$10,0))</f>
        <v/>
      </c>
      <c r="T299" s="48">
        <f>IF($A299="","",IF(COUNTIF(tblTrips[Trip ID],$A299)&gt;1,"Duplicate Trip ID",IF(OR($B299="",$C299="",$D299="",$E299="",$F299="",$G299="",$H299="",$J299="",$K299="",$N299="",$P299=""),"Missing Required Data",IF(OR($J299&lt;0,$K299&lt;0,$L299=0),"Check Miles",IF(OR(AND($K299=0,$N299&lt;&gt;"No Empty Miles"),AND($K299&gt;0,$N299="No Empty Miles")),"Reason / Miles Mismatch",IF($M299&gt;='Settings'!$B$9,"High Empty %","OK"))))))</f>
        <v/>
      </c>
      <c r="U299" s="48" t="n"/>
    </row>
    <row r="300">
      <c r="A300" s="41" t="n"/>
      <c r="B300" s="79" t="n"/>
      <c r="C300" s="41" t="n"/>
      <c r="D300" s="41" t="n"/>
      <c r="E300" s="41" t="n"/>
      <c r="F300" s="43" t="n"/>
      <c r="G300" s="41" t="n"/>
      <c r="H300" s="43" t="n"/>
      <c r="I300" s="41">
        <f>IF($A300="","",IF(OR($E300="",$F300="",$G300="",$H300=""),"",$E300&amp;", "&amp;$F300&amp;" to "&amp;$G300&amp;", "&amp;$H300))</f>
        <v/>
      </c>
      <c r="J300" s="44" t="n"/>
      <c r="K300" s="44" t="n"/>
      <c r="L300" s="44">
        <f>IF($A300="","",IFERROR($J300+$K300,0))</f>
        <v/>
      </c>
      <c r="M300" s="80">
        <f>IF($A300="","",IFERROR($K300/$L300,0))</f>
        <v/>
      </c>
      <c r="N300" s="41" t="n"/>
      <c r="O300" s="43">
        <f>IF(OR($A300="",$N300=""),"",IFERROR(VLOOKUP($N300,'Settings'!$F$5:$H$13,2,FALSE),"Review"))</f>
        <v/>
      </c>
      <c r="P300" s="43" t="n"/>
      <c r="Q300" s="81">
        <f>IF($A300="","",IFERROR($K300*'Settings'!$B$10,0))</f>
        <v/>
      </c>
      <c r="R300" s="82">
        <f>IF($A300="","",IF($O300="Yes",IFERROR($K300*'Settings'!$B$8,0),0))</f>
        <v/>
      </c>
      <c r="S300" s="81">
        <f>IF($A300="","",IFERROR($R300*'Settings'!$B$10,0))</f>
        <v/>
      </c>
      <c r="T300" s="48">
        <f>IF($A300="","",IF(COUNTIF(tblTrips[Trip ID],$A300)&gt;1,"Duplicate Trip ID",IF(OR($B300="",$C300="",$D300="",$E300="",$F300="",$G300="",$H300="",$J300="",$K300="",$N300="",$P300=""),"Missing Required Data",IF(OR($J300&lt;0,$K300&lt;0,$L300=0),"Check Miles",IF(OR(AND($K300=0,$N300&lt;&gt;"No Empty Miles"),AND($K300&gt;0,$N300="No Empty Miles")),"Reason / Miles Mismatch",IF($M300&gt;='Settings'!$B$9,"High Empty %","OK"))))))</f>
        <v/>
      </c>
      <c r="U300" s="48" t="n"/>
    </row>
    <row r="301">
      <c r="A301" s="41" t="n"/>
      <c r="B301" s="79" t="n"/>
      <c r="C301" s="41" t="n"/>
      <c r="D301" s="41" t="n"/>
      <c r="E301" s="41" t="n"/>
      <c r="F301" s="43" t="n"/>
      <c r="G301" s="41" t="n"/>
      <c r="H301" s="43" t="n"/>
      <c r="I301" s="41">
        <f>IF($A301="","",IF(OR($E301="",$F301="",$G301="",$H301=""),"",$E301&amp;", "&amp;$F301&amp;" to "&amp;$G301&amp;", "&amp;$H301))</f>
        <v/>
      </c>
      <c r="J301" s="44" t="n"/>
      <c r="K301" s="44" t="n"/>
      <c r="L301" s="44">
        <f>IF($A301="","",IFERROR($J301+$K301,0))</f>
        <v/>
      </c>
      <c r="M301" s="80">
        <f>IF($A301="","",IFERROR($K301/$L301,0))</f>
        <v/>
      </c>
      <c r="N301" s="41" t="n"/>
      <c r="O301" s="43">
        <f>IF(OR($A301="",$N301=""),"",IFERROR(VLOOKUP($N301,'Settings'!$F$5:$H$13,2,FALSE),"Review"))</f>
        <v/>
      </c>
      <c r="P301" s="43" t="n"/>
      <c r="Q301" s="81">
        <f>IF($A301="","",IFERROR($K301*'Settings'!$B$10,0))</f>
        <v/>
      </c>
      <c r="R301" s="82">
        <f>IF($A301="","",IF($O301="Yes",IFERROR($K301*'Settings'!$B$8,0),0))</f>
        <v/>
      </c>
      <c r="S301" s="81">
        <f>IF($A301="","",IFERROR($R301*'Settings'!$B$10,0))</f>
        <v/>
      </c>
      <c r="T301" s="48">
        <f>IF($A301="","",IF(COUNTIF(tblTrips[Trip ID],$A301)&gt;1,"Duplicate Trip ID",IF(OR($B301="",$C301="",$D301="",$E301="",$F301="",$G301="",$H301="",$J301="",$K301="",$N301="",$P301=""),"Missing Required Data",IF(OR($J301&lt;0,$K301&lt;0,$L301=0),"Check Miles",IF(OR(AND($K301=0,$N301&lt;&gt;"No Empty Miles"),AND($K301&gt;0,$N301="No Empty Miles")),"Reason / Miles Mismatch",IF($M301&gt;='Settings'!$B$9,"High Empty %","OK"))))))</f>
        <v/>
      </c>
      <c r="U301" s="48" t="n"/>
    </row>
    <row r="302">
      <c r="A302" s="41" t="n"/>
      <c r="B302" s="79" t="n"/>
      <c r="C302" s="41" t="n"/>
      <c r="D302" s="41" t="n"/>
      <c r="E302" s="41" t="n"/>
      <c r="F302" s="43" t="n"/>
      <c r="G302" s="41" t="n"/>
      <c r="H302" s="43" t="n"/>
      <c r="I302" s="41">
        <f>IF($A302="","",IF(OR($E302="",$F302="",$G302="",$H302=""),"",$E302&amp;", "&amp;$F302&amp;" to "&amp;$G302&amp;", "&amp;$H302))</f>
        <v/>
      </c>
      <c r="J302" s="44" t="n"/>
      <c r="K302" s="44" t="n"/>
      <c r="L302" s="44">
        <f>IF($A302="","",IFERROR($J302+$K302,0))</f>
        <v/>
      </c>
      <c r="M302" s="80">
        <f>IF($A302="","",IFERROR($K302/$L302,0))</f>
        <v/>
      </c>
      <c r="N302" s="41" t="n"/>
      <c r="O302" s="43">
        <f>IF(OR($A302="",$N302=""),"",IFERROR(VLOOKUP($N302,'Settings'!$F$5:$H$13,2,FALSE),"Review"))</f>
        <v/>
      </c>
      <c r="P302" s="43" t="n"/>
      <c r="Q302" s="81">
        <f>IF($A302="","",IFERROR($K302*'Settings'!$B$10,0))</f>
        <v/>
      </c>
      <c r="R302" s="82">
        <f>IF($A302="","",IF($O302="Yes",IFERROR($K302*'Settings'!$B$8,0),0))</f>
        <v/>
      </c>
      <c r="S302" s="81">
        <f>IF($A302="","",IFERROR($R302*'Settings'!$B$10,0))</f>
        <v/>
      </c>
      <c r="T302" s="48">
        <f>IF($A302="","",IF(COUNTIF(tblTrips[Trip ID],$A302)&gt;1,"Duplicate Trip ID",IF(OR($B302="",$C302="",$D302="",$E302="",$F302="",$G302="",$H302="",$J302="",$K302="",$N302="",$P302=""),"Missing Required Data",IF(OR($J302&lt;0,$K302&lt;0,$L302=0),"Check Miles",IF(OR(AND($K302=0,$N302&lt;&gt;"No Empty Miles"),AND($K302&gt;0,$N302="No Empty Miles")),"Reason / Miles Mismatch",IF($M302&gt;='Settings'!$B$9,"High Empty %","OK"))))))</f>
        <v/>
      </c>
      <c r="U302" s="48" t="n"/>
    </row>
    <row r="303">
      <c r="A303" s="41" t="n"/>
      <c r="B303" s="79" t="n"/>
      <c r="C303" s="41" t="n"/>
      <c r="D303" s="41" t="n"/>
      <c r="E303" s="41" t="n"/>
      <c r="F303" s="43" t="n"/>
      <c r="G303" s="41" t="n"/>
      <c r="H303" s="43" t="n"/>
      <c r="I303" s="41">
        <f>IF($A303="","",IF(OR($E303="",$F303="",$G303="",$H303=""),"",$E303&amp;", "&amp;$F303&amp;" to "&amp;$G303&amp;", "&amp;$H303))</f>
        <v/>
      </c>
      <c r="J303" s="44" t="n"/>
      <c r="K303" s="44" t="n"/>
      <c r="L303" s="44">
        <f>IF($A303="","",IFERROR($J303+$K303,0))</f>
        <v/>
      </c>
      <c r="M303" s="80">
        <f>IF($A303="","",IFERROR($K303/$L303,0))</f>
        <v/>
      </c>
      <c r="N303" s="41" t="n"/>
      <c r="O303" s="43">
        <f>IF(OR($A303="",$N303=""),"",IFERROR(VLOOKUP($N303,'Settings'!$F$5:$H$13,2,FALSE),"Review"))</f>
        <v/>
      </c>
      <c r="P303" s="43" t="n"/>
      <c r="Q303" s="81">
        <f>IF($A303="","",IFERROR($K303*'Settings'!$B$10,0))</f>
        <v/>
      </c>
      <c r="R303" s="82">
        <f>IF($A303="","",IF($O303="Yes",IFERROR($K303*'Settings'!$B$8,0),0))</f>
        <v/>
      </c>
      <c r="S303" s="81">
        <f>IF($A303="","",IFERROR($R303*'Settings'!$B$10,0))</f>
        <v/>
      </c>
      <c r="T303" s="48">
        <f>IF($A303="","",IF(COUNTIF(tblTrips[Trip ID],$A303)&gt;1,"Duplicate Trip ID",IF(OR($B303="",$C303="",$D303="",$E303="",$F303="",$G303="",$H303="",$J303="",$K303="",$N303="",$P303=""),"Missing Required Data",IF(OR($J303&lt;0,$K303&lt;0,$L303=0),"Check Miles",IF(OR(AND($K303=0,$N303&lt;&gt;"No Empty Miles"),AND($K303&gt;0,$N303="No Empty Miles")),"Reason / Miles Mismatch",IF($M303&gt;='Settings'!$B$9,"High Empty %","OK"))))))</f>
        <v/>
      </c>
      <c r="U303" s="48" t="n"/>
    </row>
    <row r="304">
      <c r="A304" s="41" t="n"/>
      <c r="B304" s="79" t="n"/>
      <c r="C304" s="41" t="n"/>
      <c r="D304" s="41" t="n"/>
      <c r="E304" s="41" t="n"/>
      <c r="F304" s="43" t="n"/>
      <c r="G304" s="41" t="n"/>
      <c r="H304" s="43" t="n"/>
      <c r="I304" s="41">
        <f>IF($A304="","",IF(OR($E304="",$F304="",$G304="",$H304=""),"",$E304&amp;", "&amp;$F304&amp;" to "&amp;$G304&amp;", "&amp;$H304))</f>
        <v/>
      </c>
      <c r="J304" s="44" t="n"/>
      <c r="K304" s="44" t="n"/>
      <c r="L304" s="44">
        <f>IF($A304="","",IFERROR($J304+$K304,0))</f>
        <v/>
      </c>
      <c r="M304" s="80">
        <f>IF($A304="","",IFERROR($K304/$L304,0))</f>
        <v/>
      </c>
      <c r="N304" s="41" t="n"/>
      <c r="O304" s="43">
        <f>IF(OR($A304="",$N304=""),"",IFERROR(VLOOKUP($N304,'Settings'!$F$5:$H$13,2,FALSE),"Review"))</f>
        <v/>
      </c>
      <c r="P304" s="43" t="n"/>
      <c r="Q304" s="81">
        <f>IF($A304="","",IFERROR($K304*'Settings'!$B$10,0))</f>
        <v/>
      </c>
      <c r="R304" s="82">
        <f>IF($A304="","",IF($O304="Yes",IFERROR($K304*'Settings'!$B$8,0),0))</f>
        <v/>
      </c>
      <c r="S304" s="81">
        <f>IF($A304="","",IFERROR($R304*'Settings'!$B$10,0))</f>
        <v/>
      </c>
      <c r="T304" s="48">
        <f>IF($A304="","",IF(COUNTIF(tblTrips[Trip ID],$A304)&gt;1,"Duplicate Trip ID",IF(OR($B304="",$C304="",$D304="",$E304="",$F304="",$G304="",$H304="",$J304="",$K304="",$N304="",$P304=""),"Missing Required Data",IF(OR($J304&lt;0,$K304&lt;0,$L304=0),"Check Miles",IF(OR(AND($K304=0,$N304&lt;&gt;"No Empty Miles"),AND($K304&gt;0,$N304="No Empty Miles")),"Reason / Miles Mismatch",IF($M304&gt;='Settings'!$B$9,"High Empty %","OK"))))))</f>
        <v/>
      </c>
      <c r="U304" s="48" t="n"/>
    </row>
    <row r="305">
      <c r="A305" s="41" t="n"/>
      <c r="B305" s="79" t="n"/>
      <c r="C305" s="41" t="n"/>
      <c r="D305" s="41" t="n"/>
      <c r="E305" s="41" t="n"/>
      <c r="F305" s="43" t="n"/>
      <c r="G305" s="41" t="n"/>
      <c r="H305" s="43" t="n"/>
      <c r="I305" s="41">
        <f>IF($A305="","",IF(OR($E305="",$F305="",$G305="",$H305=""),"",$E305&amp;", "&amp;$F305&amp;" to "&amp;$G305&amp;", "&amp;$H305))</f>
        <v/>
      </c>
      <c r="J305" s="44" t="n"/>
      <c r="K305" s="44" t="n"/>
      <c r="L305" s="44">
        <f>IF($A305="","",IFERROR($J305+$K305,0))</f>
        <v/>
      </c>
      <c r="M305" s="80">
        <f>IF($A305="","",IFERROR($K305/$L305,0))</f>
        <v/>
      </c>
      <c r="N305" s="41" t="n"/>
      <c r="O305" s="43">
        <f>IF(OR($A305="",$N305=""),"",IFERROR(VLOOKUP($N305,'Settings'!$F$5:$H$13,2,FALSE),"Review"))</f>
        <v/>
      </c>
      <c r="P305" s="43" t="n"/>
      <c r="Q305" s="81">
        <f>IF($A305="","",IFERROR($K305*'Settings'!$B$10,0))</f>
        <v/>
      </c>
      <c r="R305" s="82">
        <f>IF($A305="","",IF($O305="Yes",IFERROR($K305*'Settings'!$B$8,0),0))</f>
        <v/>
      </c>
      <c r="S305" s="81">
        <f>IF($A305="","",IFERROR($R305*'Settings'!$B$10,0))</f>
        <v/>
      </c>
      <c r="T305" s="48">
        <f>IF($A305="","",IF(COUNTIF(tblTrips[Trip ID],$A305)&gt;1,"Duplicate Trip ID",IF(OR($B305="",$C305="",$D305="",$E305="",$F305="",$G305="",$H305="",$J305="",$K305="",$N305="",$P305=""),"Missing Required Data",IF(OR($J305&lt;0,$K305&lt;0,$L305=0),"Check Miles",IF(OR(AND($K305=0,$N305&lt;&gt;"No Empty Miles"),AND($K305&gt;0,$N305="No Empty Miles")),"Reason / Miles Mismatch",IF($M305&gt;='Settings'!$B$9,"High Empty %","OK"))))))</f>
        <v/>
      </c>
      <c r="U305" s="48" t="n"/>
    </row>
    <row r="306">
      <c r="A306" s="41" t="n"/>
      <c r="B306" s="79" t="n"/>
      <c r="C306" s="41" t="n"/>
      <c r="D306" s="41" t="n"/>
      <c r="E306" s="41" t="n"/>
      <c r="F306" s="43" t="n"/>
      <c r="G306" s="41" t="n"/>
      <c r="H306" s="43" t="n"/>
      <c r="I306" s="41">
        <f>IF($A306="","",IF(OR($E306="",$F306="",$G306="",$H306=""),"",$E306&amp;", "&amp;$F306&amp;" to "&amp;$G306&amp;", "&amp;$H306))</f>
        <v/>
      </c>
      <c r="J306" s="44" t="n"/>
      <c r="K306" s="44" t="n"/>
      <c r="L306" s="44">
        <f>IF($A306="","",IFERROR($J306+$K306,0))</f>
        <v/>
      </c>
      <c r="M306" s="80">
        <f>IF($A306="","",IFERROR($K306/$L306,0))</f>
        <v/>
      </c>
      <c r="N306" s="41" t="n"/>
      <c r="O306" s="43">
        <f>IF(OR($A306="",$N306=""),"",IFERROR(VLOOKUP($N306,'Settings'!$F$5:$H$13,2,FALSE),"Review"))</f>
        <v/>
      </c>
      <c r="P306" s="43" t="n"/>
      <c r="Q306" s="81">
        <f>IF($A306="","",IFERROR($K306*'Settings'!$B$10,0))</f>
        <v/>
      </c>
      <c r="R306" s="82">
        <f>IF($A306="","",IF($O306="Yes",IFERROR($K306*'Settings'!$B$8,0),0))</f>
        <v/>
      </c>
      <c r="S306" s="81">
        <f>IF($A306="","",IFERROR($R306*'Settings'!$B$10,0))</f>
        <v/>
      </c>
      <c r="T306" s="48">
        <f>IF($A306="","",IF(COUNTIF(tblTrips[Trip ID],$A306)&gt;1,"Duplicate Trip ID",IF(OR($B306="",$C306="",$D306="",$E306="",$F306="",$G306="",$H306="",$J306="",$K306="",$N306="",$P306=""),"Missing Required Data",IF(OR($J306&lt;0,$K306&lt;0,$L306=0),"Check Miles",IF(OR(AND($K306=0,$N306&lt;&gt;"No Empty Miles"),AND($K306&gt;0,$N306="No Empty Miles")),"Reason / Miles Mismatch",IF($M306&gt;='Settings'!$B$9,"High Empty %","OK"))))))</f>
        <v/>
      </c>
      <c r="U306" s="48" t="n"/>
    </row>
    <row r="307">
      <c r="A307" s="41" t="n"/>
      <c r="B307" s="79" t="n"/>
      <c r="C307" s="41" t="n"/>
      <c r="D307" s="41" t="n"/>
      <c r="E307" s="41" t="n"/>
      <c r="F307" s="43" t="n"/>
      <c r="G307" s="41" t="n"/>
      <c r="H307" s="43" t="n"/>
      <c r="I307" s="41">
        <f>IF($A307="","",IF(OR($E307="",$F307="",$G307="",$H307=""),"",$E307&amp;", "&amp;$F307&amp;" to "&amp;$G307&amp;", "&amp;$H307))</f>
        <v/>
      </c>
      <c r="J307" s="44" t="n"/>
      <c r="K307" s="44" t="n"/>
      <c r="L307" s="44">
        <f>IF($A307="","",IFERROR($J307+$K307,0))</f>
        <v/>
      </c>
      <c r="M307" s="80">
        <f>IF($A307="","",IFERROR($K307/$L307,0))</f>
        <v/>
      </c>
      <c r="N307" s="41" t="n"/>
      <c r="O307" s="43">
        <f>IF(OR($A307="",$N307=""),"",IFERROR(VLOOKUP($N307,'Settings'!$F$5:$H$13,2,FALSE),"Review"))</f>
        <v/>
      </c>
      <c r="P307" s="43" t="n"/>
      <c r="Q307" s="81">
        <f>IF($A307="","",IFERROR($K307*'Settings'!$B$10,0))</f>
        <v/>
      </c>
      <c r="R307" s="82">
        <f>IF($A307="","",IF($O307="Yes",IFERROR($K307*'Settings'!$B$8,0),0))</f>
        <v/>
      </c>
      <c r="S307" s="81">
        <f>IF($A307="","",IFERROR($R307*'Settings'!$B$10,0))</f>
        <v/>
      </c>
      <c r="T307" s="48">
        <f>IF($A307="","",IF(COUNTIF(tblTrips[Trip ID],$A307)&gt;1,"Duplicate Trip ID",IF(OR($B307="",$C307="",$D307="",$E307="",$F307="",$G307="",$H307="",$J307="",$K307="",$N307="",$P307=""),"Missing Required Data",IF(OR($J307&lt;0,$K307&lt;0,$L307=0),"Check Miles",IF(OR(AND($K307=0,$N307&lt;&gt;"No Empty Miles"),AND($K307&gt;0,$N307="No Empty Miles")),"Reason / Miles Mismatch",IF($M307&gt;='Settings'!$B$9,"High Empty %","OK"))))))</f>
        <v/>
      </c>
      <c r="U307" s="48" t="n"/>
    </row>
    <row r="308">
      <c r="A308" s="41" t="n"/>
      <c r="B308" s="79" t="n"/>
      <c r="C308" s="41" t="n"/>
      <c r="D308" s="41" t="n"/>
      <c r="E308" s="41" t="n"/>
      <c r="F308" s="43" t="n"/>
      <c r="G308" s="41" t="n"/>
      <c r="H308" s="43" t="n"/>
      <c r="I308" s="41">
        <f>IF($A308="","",IF(OR($E308="",$F308="",$G308="",$H308=""),"",$E308&amp;", "&amp;$F308&amp;" to "&amp;$G308&amp;", "&amp;$H308))</f>
        <v/>
      </c>
      <c r="J308" s="44" t="n"/>
      <c r="K308" s="44" t="n"/>
      <c r="L308" s="44">
        <f>IF($A308="","",IFERROR($J308+$K308,0))</f>
        <v/>
      </c>
      <c r="M308" s="80">
        <f>IF($A308="","",IFERROR($K308/$L308,0))</f>
        <v/>
      </c>
      <c r="N308" s="41" t="n"/>
      <c r="O308" s="43">
        <f>IF(OR($A308="",$N308=""),"",IFERROR(VLOOKUP($N308,'Settings'!$F$5:$H$13,2,FALSE),"Review"))</f>
        <v/>
      </c>
      <c r="P308" s="43" t="n"/>
      <c r="Q308" s="81">
        <f>IF($A308="","",IFERROR($K308*'Settings'!$B$10,0))</f>
        <v/>
      </c>
      <c r="R308" s="82">
        <f>IF($A308="","",IF($O308="Yes",IFERROR($K308*'Settings'!$B$8,0),0))</f>
        <v/>
      </c>
      <c r="S308" s="81">
        <f>IF($A308="","",IFERROR($R308*'Settings'!$B$10,0))</f>
        <v/>
      </c>
      <c r="T308" s="48">
        <f>IF($A308="","",IF(COUNTIF(tblTrips[Trip ID],$A308)&gt;1,"Duplicate Trip ID",IF(OR($B308="",$C308="",$D308="",$E308="",$F308="",$G308="",$H308="",$J308="",$K308="",$N308="",$P308=""),"Missing Required Data",IF(OR($J308&lt;0,$K308&lt;0,$L308=0),"Check Miles",IF(OR(AND($K308=0,$N308&lt;&gt;"No Empty Miles"),AND($K308&gt;0,$N308="No Empty Miles")),"Reason / Miles Mismatch",IF($M308&gt;='Settings'!$B$9,"High Empty %","OK"))))))</f>
        <v/>
      </c>
      <c r="U308" s="48" t="n"/>
    </row>
    <row r="309">
      <c r="A309" s="41" t="n"/>
      <c r="B309" s="79" t="n"/>
      <c r="C309" s="41" t="n"/>
      <c r="D309" s="41" t="n"/>
      <c r="E309" s="41" t="n"/>
      <c r="F309" s="43" t="n"/>
      <c r="G309" s="41" t="n"/>
      <c r="H309" s="43" t="n"/>
      <c r="I309" s="41">
        <f>IF($A309="","",IF(OR($E309="",$F309="",$G309="",$H309=""),"",$E309&amp;", "&amp;$F309&amp;" to "&amp;$G309&amp;", "&amp;$H309))</f>
        <v/>
      </c>
      <c r="J309" s="44" t="n"/>
      <c r="K309" s="44" t="n"/>
      <c r="L309" s="44">
        <f>IF($A309="","",IFERROR($J309+$K309,0))</f>
        <v/>
      </c>
      <c r="M309" s="80">
        <f>IF($A309="","",IFERROR($K309/$L309,0))</f>
        <v/>
      </c>
      <c r="N309" s="41" t="n"/>
      <c r="O309" s="43">
        <f>IF(OR($A309="",$N309=""),"",IFERROR(VLOOKUP($N309,'Settings'!$F$5:$H$13,2,FALSE),"Review"))</f>
        <v/>
      </c>
      <c r="P309" s="43" t="n"/>
      <c r="Q309" s="81">
        <f>IF($A309="","",IFERROR($K309*'Settings'!$B$10,0))</f>
        <v/>
      </c>
      <c r="R309" s="82">
        <f>IF($A309="","",IF($O309="Yes",IFERROR($K309*'Settings'!$B$8,0),0))</f>
        <v/>
      </c>
      <c r="S309" s="81">
        <f>IF($A309="","",IFERROR($R309*'Settings'!$B$10,0))</f>
        <v/>
      </c>
      <c r="T309" s="48">
        <f>IF($A309="","",IF(COUNTIF(tblTrips[Trip ID],$A309)&gt;1,"Duplicate Trip ID",IF(OR($B309="",$C309="",$D309="",$E309="",$F309="",$G309="",$H309="",$J309="",$K309="",$N309="",$P309=""),"Missing Required Data",IF(OR($J309&lt;0,$K309&lt;0,$L309=0),"Check Miles",IF(OR(AND($K309=0,$N309&lt;&gt;"No Empty Miles"),AND($K309&gt;0,$N309="No Empty Miles")),"Reason / Miles Mismatch",IF($M309&gt;='Settings'!$B$9,"High Empty %","OK"))))))</f>
        <v/>
      </c>
      <c r="U309" s="48" t="n"/>
    </row>
    <row r="310">
      <c r="A310" s="41" t="n"/>
      <c r="B310" s="79" t="n"/>
      <c r="C310" s="41" t="n"/>
      <c r="D310" s="41" t="n"/>
      <c r="E310" s="41" t="n"/>
      <c r="F310" s="43" t="n"/>
      <c r="G310" s="41" t="n"/>
      <c r="H310" s="43" t="n"/>
      <c r="I310" s="41">
        <f>IF($A310="","",IF(OR($E310="",$F310="",$G310="",$H310=""),"",$E310&amp;", "&amp;$F310&amp;" to "&amp;$G310&amp;", "&amp;$H310))</f>
        <v/>
      </c>
      <c r="J310" s="44" t="n"/>
      <c r="K310" s="44" t="n"/>
      <c r="L310" s="44">
        <f>IF($A310="","",IFERROR($J310+$K310,0))</f>
        <v/>
      </c>
      <c r="M310" s="80">
        <f>IF($A310="","",IFERROR($K310/$L310,0))</f>
        <v/>
      </c>
      <c r="N310" s="41" t="n"/>
      <c r="O310" s="43">
        <f>IF(OR($A310="",$N310=""),"",IFERROR(VLOOKUP($N310,'Settings'!$F$5:$H$13,2,FALSE),"Review"))</f>
        <v/>
      </c>
      <c r="P310" s="43" t="n"/>
      <c r="Q310" s="81">
        <f>IF($A310="","",IFERROR($K310*'Settings'!$B$10,0))</f>
        <v/>
      </c>
      <c r="R310" s="82">
        <f>IF($A310="","",IF($O310="Yes",IFERROR($K310*'Settings'!$B$8,0),0))</f>
        <v/>
      </c>
      <c r="S310" s="81">
        <f>IF($A310="","",IFERROR($R310*'Settings'!$B$10,0))</f>
        <v/>
      </c>
      <c r="T310" s="48">
        <f>IF($A310="","",IF(COUNTIF(tblTrips[Trip ID],$A310)&gt;1,"Duplicate Trip ID",IF(OR($B310="",$C310="",$D310="",$E310="",$F310="",$G310="",$H310="",$J310="",$K310="",$N310="",$P310=""),"Missing Required Data",IF(OR($J310&lt;0,$K310&lt;0,$L310=0),"Check Miles",IF(OR(AND($K310=0,$N310&lt;&gt;"No Empty Miles"),AND($K310&gt;0,$N310="No Empty Miles")),"Reason / Miles Mismatch",IF($M310&gt;='Settings'!$B$9,"High Empty %","OK"))))))</f>
        <v/>
      </c>
      <c r="U310" s="48" t="n"/>
    </row>
    <row r="311">
      <c r="A311" s="41" t="n"/>
      <c r="B311" s="79" t="n"/>
      <c r="C311" s="41" t="n"/>
      <c r="D311" s="41" t="n"/>
      <c r="E311" s="41" t="n"/>
      <c r="F311" s="43" t="n"/>
      <c r="G311" s="41" t="n"/>
      <c r="H311" s="43" t="n"/>
      <c r="I311" s="41">
        <f>IF($A311="","",IF(OR($E311="",$F311="",$G311="",$H311=""),"",$E311&amp;", "&amp;$F311&amp;" to "&amp;$G311&amp;", "&amp;$H311))</f>
        <v/>
      </c>
      <c r="J311" s="44" t="n"/>
      <c r="K311" s="44" t="n"/>
      <c r="L311" s="44">
        <f>IF($A311="","",IFERROR($J311+$K311,0))</f>
        <v/>
      </c>
      <c r="M311" s="80">
        <f>IF($A311="","",IFERROR($K311/$L311,0))</f>
        <v/>
      </c>
      <c r="N311" s="41" t="n"/>
      <c r="O311" s="43">
        <f>IF(OR($A311="",$N311=""),"",IFERROR(VLOOKUP($N311,'Settings'!$F$5:$H$13,2,FALSE),"Review"))</f>
        <v/>
      </c>
      <c r="P311" s="43" t="n"/>
      <c r="Q311" s="81">
        <f>IF($A311="","",IFERROR($K311*'Settings'!$B$10,0))</f>
        <v/>
      </c>
      <c r="R311" s="82">
        <f>IF($A311="","",IF($O311="Yes",IFERROR($K311*'Settings'!$B$8,0),0))</f>
        <v/>
      </c>
      <c r="S311" s="81">
        <f>IF($A311="","",IFERROR($R311*'Settings'!$B$10,0))</f>
        <v/>
      </c>
      <c r="T311" s="48">
        <f>IF($A311="","",IF(COUNTIF(tblTrips[Trip ID],$A311)&gt;1,"Duplicate Trip ID",IF(OR($B311="",$C311="",$D311="",$E311="",$F311="",$G311="",$H311="",$J311="",$K311="",$N311="",$P311=""),"Missing Required Data",IF(OR($J311&lt;0,$K311&lt;0,$L311=0),"Check Miles",IF(OR(AND($K311=0,$N311&lt;&gt;"No Empty Miles"),AND($K311&gt;0,$N311="No Empty Miles")),"Reason / Miles Mismatch",IF($M311&gt;='Settings'!$B$9,"High Empty %","OK"))))))</f>
        <v/>
      </c>
      <c r="U311" s="48" t="n"/>
    </row>
    <row r="312">
      <c r="A312" s="41" t="n"/>
      <c r="B312" s="79" t="n"/>
      <c r="C312" s="41" t="n"/>
      <c r="D312" s="41" t="n"/>
      <c r="E312" s="41" t="n"/>
      <c r="F312" s="43" t="n"/>
      <c r="G312" s="41" t="n"/>
      <c r="H312" s="43" t="n"/>
      <c r="I312" s="41">
        <f>IF($A312="","",IF(OR($E312="",$F312="",$G312="",$H312=""),"",$E312&amp;", "&amp;$F312&amp;" to "&amp;$G312&amp;", "&amp;$H312))</f>
        <v/>
      </c>
      <c r="J312" s="44" t="n"/>
      <c r="K312" s="44" t="n"/>
      <c r="L312" s="44">
        <f>IF($A312="","",IFERROR($J312+$K312,0))</f>
        <v/>
      </c>
      <c r="M312" s="80">
        <f>IF($A312="","",IFERROR($K312/$L312,0))</f>
        <v/>
      </c>
      <c r="N312" s="41" t="n"/>
      <c r="O312" s="43">
        <f>IF(OR($A312="",$N312=""),"",IFERROR(VLOOKUP($N312,'Settings'!$F$5:$H$13,2,FALSE),"Review"))</f>
        <v/>
      </c>
      <c r="P312" s="43" t="n"/>
      <c r="Q312" s="81">
        <f>IF($A312="","",IFERROR($K312*'Settings'!$B$10,0))</f>
        <v/>
      </c>
      <c r="R312" s="82">
        <f>IF($A312="","",IF($O312="Yes",IFERROR($K312*'Settings'!$B$8,0),0))</f>
        <v/>
      </c>
      <c r="S312" s="81">
        <f>IF($A312="","",IFERROR($R312*'Settings'!$B$10,0))</f>
        <v/>
      </c>
      <c r="T312" s="48">
        <f>IF($A312="","",IF(COUNTIF(tblTrips[Trip ID],$A312)&gt;1,"Duplicate Trip ID",IF(OR($B312="",$C312="",$D312="",$E312="",$F312="",$G312="",$H312="",$J312="",$K312="",$N312="",$P312=""),"Missing Required Data",IF(OR($J312&lt;0,$K312&lt;0,$L312=0),"Check Miles",IF(OR(AND($K312=0,$N312&lt;&gt;"No Empty Miles"),AND($K312&gt;0,$N312="No Empty Miles")),"Reason / Miles Mismatch",IF($M312&gt;='Settings'!$B$9,"High Empty %","OK"))))))</f>
        <v/>
      </c>
      <c r="U312" s="48" t="n"/>
    </row>
    <row r="313">
      <c r="A313" s="41" t="n"/>
      <c r="B313" s="79" t="n"/>
      <c r="C313" s="41" t="n"/>
      <c r="D313" s="41" t="n"/>
      <c r="E313" s="41" t="n"/>
      <c r="F313" s="43" t="n"/>
      <c r="G313" s="41" t="n"/>
      <c r="H313" s="43" t="n"/>
      <c r="I313" s="41">
        <f>IF($A313="","",IF(OR($E313="",$F313="",$G313="",$H313=""),"",$E313&amp;", "&amp;$F313&amp;" to "&amp;$G313&amp;", "&amp;$H313))</f>
        <v/>
      </c>
      <c r="J313" s="44" t="n"/>
      <c r="K313" s="44" t="n"/>
      <c r="L313" s="44">
        <f>IF($A313="","",IFERROR($J313+$K313,0))</f>
        <v/>
      </c>
      <c r="M313" s="80">
        <f>IF($A313="","",IFERROR($K313/$L313,0))</f>
        <v/>
      </c>
      <c r="N313" s="41" t="n"/>
      <c r="O313" s="43">
        <f>IF(OR($A313="",$N313=""),"",IFERROR(VLOOKUP($N313,'Settings'!$F$5:$H$13,2,FALSE),"Review"))</f>
        <v/>
      </c>
      <c r="P313" s="43" t="n"/>
      <c r="Q313" s="81">
        <f>IF($A313="","",IFERROR($K313*'Settings'!$B$10,0))</f>
        <v/>
      </c>
      <c r="R313" s="82">
        <f>IF($A313="","",IF($O313="Yes",IFERROR($K313*'Settings'!$B$8,0),0))</f>
        <v/>
      </c>
      <c r="S313" s="81">
        <f>IF($A313="","",IFERROR($R313*'Settings'!$B$10,0))</f>
        <v/>
      </c>
      <c r="T313" s="48">
        <f>IF($A313="","",IF(COUNTIF(tblTrips[Trip ID],$A313)&gt;1,"Duplicate Trip ID",IF(OR($B313="",$C313="",$D313="",$E313="",$F313="",$G313="",$H313="",$J313="",$K313="",$N313="",$P313=""),"Missing Required Data",IF(OR($J313&lt;0,$K313&lt;0,$L313=0),"Check Miles",IF(OR(AND($K313=0,$N313&lt;&gt;"No Empty Miles"),AND($K313&gt;0,$N313="No Empty Miles")),"Reason / Miles Mismatch",IF($M313&gt;='Settings'!$B$9,"High Empty %","OK"))))))</f>
        <v/>
      </c>
      <c r="U313" s="48" t="n"/>
    </row>
    <row r="314">
      <c r="A314" s="41" t="n"/>
      <c r="B314" s="79" t="n"/>
      <c r="C314" s="41" t="n"/>
      <c r="D314" s="41" t="n"/>
      <c r="E314" s="41" t="n"/>
      <c r="F314" s="43" t="n"/>
      <c r="G314" s="41" t="n"/>
      <c r="H314" s="43" t="n"/>
      <c r="I314" s="41">
        <f>IF($A314="","",IF(OR($E314="",$F314="",$G314="",$H314=""),"",$E314&amp;", "&amp;$F314&amp;" to "&amp;$G314&amp;", "&amp;$H314))</f>
        <v/>
      </c>
      <c r="J314" s="44" t="n"/>
      <c r="K314" s="44" t="n"/>
      <c r="L314" s="44">
        <f>IF($A314="","",IFERROR($J314+$K314,0))</f>
        <v/>
      </c>
      <c r="M314" s="80">
        <f>IF($A314="","",IFERROR($K314/$L314,0))</f>
        <v/>
      </c>
      <c r="N314" s="41" t="n"/>
      <c r="O314" s="43">
        <f>IF(OR($A314="",$N314=""),"",IFERROR(VLOOKUP($N314,'Settings'!$F$5:$H$13,2,FALSE),"Review"))</f>
        <v/>
      </c>
      <c r="P314" s="43" t="n"/>
      <c r="Q314" s="81">
        <f>IF($A314="","",IFERROR($K314*'Settings'!$B$10,0))</f>
        <v/>
      </c>
      <c r="R314" s="82">
        <f>IF($A314="","",IF($O314="Yes",IFERROR($K314*'Settings'!$B$8,0),0))</f>
        <v/>
      </c>
      <c r="S314" s="81">
        <f>IF($A314="","",IFERROR($R314*'Settings'!$B$10,0))</f>
        <v/>
      </c>
      <c r="T314" s="48">
        <f>IF($A314="","",IF(COUNTIF(tblTrips[Trip ID],$A314)&gt;1,"Duplicate Trip ID",IF(OR($B314="",$C314="",$D314="",$E314="",$F314="",$G314="",$H314="",$J314="",$K314="",$N314="",$P314=""),"Missing Required Data",IF(OR($J314&lt;0,$K314&lt;0,$L314=0),"Check Miles",IF(OR(AND($K314=0,$N314&lt;&gt;"No Empty Miles"),AND($K314&gt;0,$N314="No Empty Miles")),"Reason / Miles Mismatch",IF($M314&gt;='Settings'!$B$9,"High Empty %","OK"))))))</f>
        <v/>
      </c>
      <c r="U314" s="48" t="n"/>
    </row>
    <row r="315">
      <c r="A315" s="41" t="n"/>
      <c r="B315" s="79" t="n"/>
      <c r="C315" s="41" t="n"/>
      <c r="D315" s="41" t="n"/>
      <c r="E315" s="41" t="n"/>
      <c r="F315" s="43" t="n"/>
      <c r="G315" s="41" t="n"/>
      <c r="H315" s="43" t="n"/>
      <c r="I315" s="41">
        <f>IF($A315="","",IF(OR($E315="",$F315="",$G315="",$H315=""),"",$E315&amp;", "&amp;$F315&amp;" to "&amp;$G315&amp;", "&amp;$H315))</f>
        <v/>
      </c>
      <c r="J315" s="44" t="n"/>
      <c r="K315" s="44" t="n"/>
      <c r="L315" s="44">
        <f>IF($A315="","",IFERROR($J315+$K315,0))</f>
        <v/>
      </c>
      <c r="M315" s="80">
        <f>IF($A315="","",IFERROR($K315/$L315,0))</f>
        <v/>
      </c>
      <c r="N315" s="41" t="n"/>
      <c r="O315" s="43">
        <f>IF(OR($A315="",$N315=""),"",IFERROR(VLOOKUP($N315,'Settings'!$F$5:$H$13,2,FALSE),"Review"))</f>
        <v/>
      </c>
      <c r="P315" s="43" t="n"/>
      <c r="Q315" s="81">
        <f>IF($A315="","",IFERROR($K315*'Settings'!$B$10,0))</f>
        <v/>
      </c>
      <c r="R315" s="82">
        <f>IF($A315="","",IF($O315="Yes",IFERROR($K315*'Settings'!$B$8,0),0))</f>
        <v/>
      </c>
      <c r="S315" s="81">
        <f>IF($A315="","",IFERROR($R315*'Settings'!$B$10,0))</f>
        <v/>
      </c>
      <c r="T315" s="48">
        <f>IF($A315="","",IF(COUNTIF(tblTrips[Trip ID],$A315)&gt;1,"Duplicate Trip ID",IF(OR($B315="",$C315="",$D315="",$E315="",$F315="",$G315="",$H315="",$J315="",$K315="",$N315="",$P315=""),"Missing Required Data",IF(OR($J315&lt;0,$K315&lt;0,$L315=0),"Check Miles",IF(OR(AND($K315=0,$N315&lt;&gt;"No Empty Miles"),AND($K315&gt;0,$N315="No Empty Miles")),"Reason / Miles Mismatch",IF($M315&gt;='Settings'!$B$9,"High Empty %","OK"))))))</f>
        <v/>
      </c>
      <c r="U315" s="48" t="n"/>
    </row>
    <row r="316">
      <c r="A316" s="41" t="n"/>
      <c r="B316" s="79" t="n"/>
      <c r="C316" s="41" t="n"/>
      <c r="D316" s="41" t="n"/>
      <c r="E316" s="41" t="n"/>
      <c r="F316" s="43" t="n"/>
      <c r="G316" s="41" t="n"/>
      <c r="H316" s="43" t="n"/>
      <c r="I316" s="41">
        <f>IF($A316="","",IF(OR($E316="",$F316="",$G316="",$H316=""),"",$E316&amp;", "&amp;$F316&amp;" to "&amp;$G316&amp;", "&amp;$H316))</f>
        <v/>
      </c>
      <c r="J316" s="44" t="n"/>
      <c r="K316" s="44" t="n"/>
      <c r="L316" s="44">
        <f>IF($A316="","",IFERROR($J316+$K316,0))</f>
        <v/>
      </c>
      <c r="M316" s="80">
        <f>IF($A316="","",IFERROR($K316/$L316,0))</f>
        <v/>
      </c>
      <c r="N316" s="41" t="n"/>
      <c r="O316" s="43">
        <f>IF(OR($A316="",$N316=""),"",IFERROR(VLOOKUP($N316,'Settings'!$F$5:$H$13,2,FALSE),"Review"))</f>
        <v/>
      </c>
      <c r="P316" s="43" t="n"/>
      <c r="Q316" s="81">
        <f>IF($A316="","",IFERROR($K316*'Settings'!$B$10,0))</f>
        <v/>
      </c>
      <c r="R316" s="82">
        <f>IF($A316="","",IF($O316="Yes",IFERROR($K316*'Settings'!$B$8,0),0))</f>
        <v/>
      </c>
      <c r="S316" s="81">
        <f>IF($A316="","",IFERROR($R316*'Settings'!$B$10,0))</f>
        <v/>
      </c>
      <c r="T316" s="48">
        <f>IF($A316="","",IF(COUNTIF(tblTrips[Trip ID],$A316)&gt;1,"Duplicate Trip ID",IF(OR($B316="",$C316="",$D316="",$E316="",$F316="",$G316="",$H316="",$J316="",$K316="",$N316="",$P316=""),"Missing Required Data",IF(OR($J316&lt;0,$K316&lt;0,$L316=0),"Check Miles",IF(OR(AND($K316=0,$N316&lt;&gt;"No Empty Miles"),AND($K316&gt;0,$N316="No Empty Miles")),"Reason / Miles Mismatch",IF($M316&gt;='Settings'!$B$9,"High Empty %","OK"))))))</f>
        <v/>
      </c>
      <c r="U316" s="48" t="n"/>
    </row>
    <row r="317">
      <c r="A317" s="41" t="n"/>
      <c r="B317" s="79" t="n"/>
      <c r="C317" s="41" t="n"/>
      <c r="D317" s="41" t="n"/>
      <c r="E317" s="41" t="n"/>
      <c r="F317" s="43" t="n"/>
      <c r="G317" s="41" t="n"/>
      <c r="H317" s="43" t="n"/>
      <c r="I317" s="41">
        <f>IF($A317="","",IF(OR($E317="",$F317="",$G317="",$H317=""),"",$E317&amp;", "&amp;$F317&amp;" to "&amp;$G317&amp;", "&amp;$H317))</f>
        <v/>
      </c>
      <c r="J317" s="44" t="n"/>
      <c r="K317" s="44" t="n"/>
      <c r="L317" s="44">
        <f>IF($A317="","",IFERROR($J317+$K317,0))</f>
        <v/>
      </c>
      <c r="M317" s="80">
        <f>IF($A317="","",IFERROR($K317/$L317,0))</f>
        <v/>
      </c>
      <c r="N317" s="41" t="n"/>
      <c r="O317" s="43">
        <f>IF(OR($A317="",$N317=""),"",IFERROR(VLOOKUP($N317,'Settings'!$F$5:$H$13,2,FALSE),"Review"))</f>
        <v/>
      </c>
      <c r="P317" s="43" t="n"/>
      <c r="Q317" s="81">
        <f>IF($A317="","",IFERROR($K317*'Settings'!$B$10,0))</f>
        <v/>
      </c>
      <c r="R317" s="82">
        <f>IF($A317="","",IF($O317="Yes",IFERROR($K317*'Settings'!$B$8,0),0))</f>
        <v/>
      </c>
      <c r="S317" s="81">
        <f>IF($A317="","",IFERROR($R317*'Settings'!$B$10,0))</f>
        <v/>
      </c>
      <c r="T317" s="48">
        <f>IF($A317="","",IF(COUNTIF(tblTrips[Trip ID],$A317)&gt;1,"Duplicate Trip ID",IF(OR($B317="",$C317="",$D317="",$E317="",$F317="",$G317="",$H317="",$J317="",$K317="",$N317="",$P317=""),"Missing Required Data",IF(OR($J317&lt;0,$K317&lt;0,$L317=0),"Check Miles",IF(OR(AND($K317=0,$N317&lt;&gt;"No Empty Miles"),AND($K317&gt;0,$N317="No Empty Miles")),"Reason / Miles Mismatch",IF($M317&gt;='Settings'!$B$9,"High Empty %","OK"))))))</f>
        <v/>
      </c>
      <c r="U317" s="48" t="n"/>
    </row>
    <row r="318">
      <c r="A318" s="41" t="n"/>
      <c r="B318" s="79" t="n"/>
      <c r="C318" s="41" t="n"/>
      <c r="D318" s="41" t="n"/>
      <c r="E318" s="41" t="n"/>
      <c r="F318" s="43" t="n"/>
      <c r="G318" s="41" t="n"/>
      <c r="H318" s="43" t="n"/>
      <c r="I318" s="41">
        <f>IF($A318="","",IF(OR($E318="",$F318="",$G318="",$H318=""),"",$E318&amp;", "&amp;$F318&amp;" to "&amp;$G318&amp;", "&amp;$H318))</f>
        <v/>
      </c>
      <c r="J318" s="44" t="n"/>
      <c r="K318" s="44" t="n"/>
      <c r="L318" s="44">
        <f>IF($A318="","",IFERROR($J318+$K318,0))</f>
        <v/>
      </c>
      <c r="M318" s="80">
        <f>IF($A318="","",IFERROR($K318/$L318,0))</f>
        <v/>
      </c>
      <c r="N318" s="41" t="n"/>
      <c r="O318" s="43">
        <f>IF(OR($A318="",$N318=""),"",IFERROR(VLOOKUP($N318,'Settings'!$F$5:$H$13,2,FALSE),"Review"))</f>
        <v/>
      </c>
      <c r="P318" s="43" t="n"/>
      <c r="Q318" s="81">
        <f>IF($A318="","",IFERROR($K318*'Settings'!$B$10,0))</f>
        <v/>
      </c>
      <c r="R318" s="82">
        <f>IF($A318="","",IF($O318="Yes",IFERROR($K318*'Settings'!$B$8,0),0))</f>
        <v/>
      </c>
      <c r="S318" s="81">
        <f>IF($A318="","",IFERROR($R318*'Settings'!$B$10,0))</f>
        <v/>
      </c>
      <c r="T318" s="48">
        <f>IF($A318="","",IF(COUNTIF(tblTrips[Trip ID],$A318)&gt;1,"Duplicate Trip ID",IF(OR($B318="",$C318="",$D318="",$E318="",$F318="",$G318="",$H318="",$J318="",$K318="",$N318="",$P318=""),"Missing Required Data",IF(OR($J318&lt;0,$K318&lt;0,$L318=0),"Check Miles",IF(OR(AND($K318=0,$N318&lt;&gt;"No Empty Miles"),AND($K318&gt;0,$N318="No Empty Miles")),"Reason / Miles Mismatch",IF($M318&gt;='Settings'!$B$9,"High Empty %","OK"))))))</f>
        <v/>
      </c>
      <c r="U318" s="48" t="n"/>
    </row>
    <row r="319">
      <c r="A319" s="41" t="n"/>
      <c r="B319" s="79" t="n"/>
      <c r="C319" s="41" t="n"/>
      <c r="D319" s="41" t="n"/>
      <c r="E319" s="41" t="n"/>
      <c r="F319" s="43" t="n"/>
      <c r="G319" s="41" t="n"/>
      <c r="H319" s="43" t="n"/>
      <c r="I319" s="41">
        <f>IF($A319="","",IF(OR($E319="",$F319="",$G319="",$H319=""),"",$E319&amp;", "&amp;$F319&amp;" to "&amp;$G319&amp;", "&amp;$H319))</f>
        <v/>
      </c>
      <c r="J319" s="44" t="n"/>
      <c r="K319" s="44" t="n"/>
      <c r="L319" s="44">
        <f>IF($A319="","",IFERROR($J319+$K319,0))</f>
        <v/>
      </c>
      <c r="M319" s="80">
        <f>IF($A319="","",IFERROR($K319/$L319,0))</f>
        <v/>
      </c>
      <c r="N319" s="41" t="n"/>
      <c r="O319" s="43">
        <f>IF(OR($A319="",$N319=""),"",IFERROR(VLOOKUP($N319,'Settings'!$F$5:$H$13,2,FALSE),"Review"))</f>
        <v/>
      </c>
      <c r="P319" s="43" t="n"/>
      <c r="Q319" s="81">
        <f>IF($A319="","",IFERROR($K319*'Settings'!$B$10,0))</f>
        <v/>
      </c>
      <c r="R319" s="82">
        <f>IF($A319="","",IF($O319="Yes",IFERROR($K319*'Settings'!$B$8,0),0))</f>
        <v/>
      </c>
      <c r="S319" s="81">
        <f>IF($A319="","",IFERROR($R319*'Settings'!$B$10,0))</f>
        <v/>
      </c>
      <c r="T319" s="48">
        <f>IF($A319="","",IF(COUNTIF(tblTrips[Trip ID],$A319)&gt;1,"Duplicate Trip ID",IF(OR($B319="",$C319="",$D319="",$E319="",$F319="",$G319="",$H319="",$J319="",$K319="",$N319="",$P319=""),"Missing Required Data",IF(OR($J319&lt;0,$K319&lt;0,$L319=0),"Check Miles",IF(OR(AND($K319=0,$N319&lt;&gt;"No Empty Miles"),AND($K319&gt;0,$N319="No Empty Miles")),"Reason / Miles Mismatch",IF($M319&gt;='Settings'!$B$9,"High Empty %","OK"))))))</f>
        <v/>
      </c>
      <c r="U319" s="48" t="n"/>
    </row>
    <row r="320">
      <c r="A320" s="41" t="n"/>
      <c r="B320" s="79" t="n"/>
      <c r="C320" s="41" t="n"/>
      <c r="D320" s="41" t="n"/>
      <c r="E320" s="41" t="n"/>
      <c r="F320" s="43" t="n"/>
      <c r="G320" s="41" t="n"/>
      <c r="H320" s="43" t="n"/>
      <c r="I320" s="41">
        <f>IF($A320="","",IF(OR($E320="",$F320="",$G320="",$H320=""),"",$E320&amp;", "&amp;$F320&amp;" to "&amp;$G320&amp;", "&amp;$H320))</f>
        <v/>
      </c>
      <c r="J320" s="44" t="n"/>
      <c r="K320" s="44" t="n"/>
      <c r="L320" s="44">
        <f>IF($A320="","",IFERROR($J320+$K320,0))</f>
        <v/>
      </c>
      <c r="M320" s="80">
        <f>IF($A320="","",IFERROR($K320/$L320,0))</f>
        <v/>
      </c>
      <c r="N320" s="41" t="n"/>
      <c r="O320" s="43">
        <f>IF(OR($A320="",$N320=""),"",IFERROR(VLOOKUP($N320,'Settings'!$F$5:$H$13,2,FALSE),"Review"))</f>
        <v/>
      </c>
      <c r="P320" s="43" t="n"/>
      <c r="Q320" s="81">
        <f>IF($A320="","",IFERROR($K320*'Settings'!$B$10,0))</f>
        <v/>
      </c>
      <c r="R320" s="82">
        <f>IF($A320="","",IF($O320="Yes",IFERROR($K320*'Settings'!$B$8,0),0))</f>
        <v/>
      </c>
      <c r="S320" s="81">
        <f>IF($A320="","",IFERROR($R320*'Settings'!$B$10,0))</f>
        <v/>
      </c>
      <c r="T320" s="48">
        <f>IF($A320="","",IF(COUNTIF(tblTrips[Trip ID],$A320)&gt;1,"Duplicate Trip ID",IF(OR($B320="",$C320="",$D320="",$E320="",$F320="",$G320="",$H320="",$J320="",$K320="",$N320="",$P320=""),"Missing Required Data",IF(OR($J320&lt;0,$K320&lt;0,$L320=0),"Check Miles",IF(OR(AND($K320=0,$N320&lt;&gt;"No Empty Miles"),AND($K320&gt;0,$N320="No Empty Miles")),"Reason / Miles Mismatch",IF($M320&gt;='Settings'!$B$9,"High Empty %","OK"))))))</f>
        <v/>
      </c>
      <c r="U320" s="48" t="n"/>
    </row>
    <row r="321">
      <c r="A321" s="41" t="n"/>
      <c r="B321" s="79" t="n"/>
      <c r="C321" s="41" t="n"/>
      <c r="D321" s="41" t="n"/>
      <c r="E321" s="41" t="n"/>
      <c r="F321" s="43" t="n"/>
      <c r="G321" s="41" t="n"/>
      <c r="H321" s="43" t="n"/>
      <c r="I321" s="41">
        <f>IF($A321="","",IF(OR($E321="",$F321="",$G321="",$H321=""),"",$E321&amp;", "&amp;$F321&amp;" to "&amp;$G321&amp;", "&amp;$H321))</f>
        <v/>
      </c>
      <c r="J321" s="44" t="n"/>
      <c r="K321" s="44" t="n"/>
      <c r="L321" s="44">
        <f>IF($A321="","",IFERROR($J321+$K321,0))</f>
        <v/>
      </c>
      <c r="M321" s="80">
        <f>IF($A321="","",IFERROR($K321/$L321,0))</f>
        <v/>
      </c>
      <c r="N321" s="41" t="n"/>
      <c r="O321" s="43">
        <f>IF(OR($A321="",$N321=""),"",IFERROR(VLOOKUP($N321,'Settings'!$F$5:$H$13,2,FALSE),"Review"))</f>
        <v/>
      </c>
      <c r="P321" s="43" t="n"/>
      <c r="Q321" s="81">
        <f>IF($A321="","",IFERROR($K321*'Settings'!$B$10,0))</f>
        <v/>
      </c>
      <c r="R321" s="82">
        <f>IF($A321="","",IF($O321="Yes",IFERROR($K321*'Settings'!$B$8,0),0))</f>
        <v/>
      </c>
      <c r="S321" s="81">
        <f>IF($A321="","",IFERROR($R321*'Settings'!$B$10,0))</f>
        <v/>
      </c>
      <c r="T321" s="48">
        <f>IF($A321="","",IF(COUNTIF(tblTrips[Trip ID],$A321)&gt;1,"Duplicate Trip ID",IF(OR($B321="",$C321="",$D321="",$E321="",$F321="",$G321="",$H321="",$J321="",$K321="",$N321="",$P321=""),"Missing Required Data",IF(OR($J321&lt;0,$K321&lt;0,$L321=0),"Check Miles",IF(OR(AND($K321=0,$N321&lt;&gt;"No Empty Miles"),AND($K321&gt;0,$N321="No Empty Miles")),"Reason / Miles Mismatch",IF($M321&gt;='Settings'!$B$9,"High Empty %","OK"))))))</f>
        <v/>
      </c>
      <c r="U321" s="48" t="n"/>
    </row>
    <row r="322">
      <c r="A322" s="41" t="n"/>
      <c r="B322" s="79" t="n"/>
      <c r="C322" s="41" t="n"/>
      <c r="D322" s="41" t="n"/>
      <c r="E322" s="41" t="n"/>
      <c r="F322" s="43" t="n"/>
      <c r="G322" s="41" t="n"/>
      <c r="H322" s="43" t="n"/>
      <c r="I322" s="41">
        <f>IF($A322="","",IF(OR($E322="",$F322="",$G322="",$H322=""),"",$E322&amp;", "&amp;$F322&amp;" to "&amp;$G322&amp;", "&amp;$H322))</f>
        <v/>
      </c>
      <c r="J322" s="44" t="n"/>
      <c r="K322" s="44" t="n"/>
      <c r="L322" s="44">
        <f>IF($A322="","",IFERROR($J322+$K322,0))</f>
        <v/>
      </c>
      <c r="M322" s="80">
        <f>IF($A322="","",IFERROR($K322/$L322,0))</f>
        <v/>
      </c>
      <c r="N322" s="41" t="n"/>
      <c r="O322" s="43">
        <f>IF(OR($A322="",$N322=""),"",IFERROR(VLOOKUP($N322,'Settings'!$F$5:$H$13,2,FALSE),"Review"))</f>
        <v/>
      </c>
      <c r="P322" s="43" t="n"/>
      <c r="Q322" s="81">
        <f>IF($A322="","",IFERROR($K322*'Settings'!$B$10,0))</f>
        <v/>
      </c>
      <c r="R322" s="82">
        <f>IF($A322="","",IF($O322="Yes",IFERROR($K322*'Settings'!$B$8,0),0))</f>
        <v/>
      </c>
      <c r="S322" s="81">
        <f>IF($A322="","",IFERROR($R322*'Settings'!$B$10,0))</f>
        <v/>
      </c>
      <c r="T322" s="48">
        <f>IF($A322="","",IF(COUNTIF(tblTrips[Trip ID],$A322)&gt;1,"Duplicate Trip ID",IF(OR($B322="",$C322="",$D322="",$E322="",$F322="",$G322="",$H322="",$J322="",$K322="",$N322="",$P322=""),"Missing Required Data",IF(OR($J322&lt;0,$K322&lt;0,$L322=0),"Check Miles",IF(OR(AND($K322=0,$N322&lt;&gt;"No Empty Miles"),AND($K322&gt;0,$N322="No Empty Miles")),"Reason / Miles Mismatch",IF($M322&gt;='Settings'!$B$9,"High Empty %","OK"))))))</f>
        <v/>
      </c>
      <c r="U322" s="48" t="n"/>
    </row>
    <row r="323">
      <c r="A323" s="41" t="n"/>
      <c r="B323" s="79" t="n"/>
      <c r="C323" s="41" t="n"/>
      <c r="D323" s="41" t="n"/>
      <c r="E323" s="41" t="n"/>
      <c r="F323" s="43" t="n"/>
      <c r="G323" s="41" t="n"/>
      <c r="H323" s="43" t="n"/>
      <c r="I323" s="41">
        <f>IF($A323="","",IF(OR($E323="",$F323="",$G323="",$H323=""),"",$E323&amp;", "&amp;$F323&amp;" to "&amp;$G323&amp;", "&amp;$H323))</f>
        <v/>
      </c>
      <c r="J323" s="44" t="n"/>
      <c r="K323" s="44" t="n"/>
      <c r="L323" s="44">
        <f>IF($A323="","",IFERROR($J323+$K323,0))</f>
        <v/>
      </c>
      <c r="M323" s="80">
        <f>IF($A323="","",IFERROR($K323/$L323,0))</f>
        <v/>
      </c>
      <c r="N323" s="41" t="n"/>
      <c r="O323" s="43">
        <f>IF(OR($A323="",$N323=""),"",IFERROR(VLOOKUP($N323,'Settings'!$F$5:$H$13,2,FALSE),"Review"))</f>
        <v/>
      </c>
      <c r="P323" s="43" t="n"/>
      <c r="Q323" s="81">
        <f>IF($A323="","",IFERROR($K323*'Settings'!$B$10,0))</f>
        <v/>
      </c>
      <c r="R323" s="82">
        <f>IF($A323="","",IF($O323="Yes",IFERROR($K323*'Settings'!$B$8,0),0))</f>
        <v/>
      </c>
      <c r="S323" s="81">
        <f>IF($A323="","",IFERROR($R323*'Settings'!$B$10,0))</f>
        <v/>
      </c>
      <c r="T323" s="48">
        <f>IF($A323="","",IF(COUNTIF(tblTrips[Trip ID],$A323)&gt;1,"Duplicate Trip ID",IF(OR($B323="",$C323="",$D323="",$E323="",$F323="",$G323="",$H323="",$J323="",$K323="",$N323="",$P323=""),"Missing Required Data",IF(OR($J323&lt;0,$K323&lt;0,$L323=0),"Check Miles",IF(OR(AND($K323=0,$N323&lt;&gt;"No Empty Miles"),AND($K323&gt;0,$N323="No Empty Miles")),"Reason / Miles Mismatch",IF($M323&gt;='Settings'!$B$9,"High Empty %","OK"))))))</f>
        <v/>
      </c>
      <c r="U323" s="48" t="n"/>
    </row>
    <row r="324">
      <c r="A324" s="41" t="n"/>
      <c r="B324" s="79" t="n"/>
      <c r="C324" s="41" t="n"/>
      <c r="D324" s="41" t="n"/>
      <c r="E324" s="41" t="n"/>
      <c r="F324" s="43" t="n"/>
      <c r="G324" s="41" t="n"/>
      <c r="H324" s="43" t="n"/>
      <c r="I324" s="41">
        <f>IF($A324="","",IF(OR($E324="",$F324="",$G324="",$H324=""),"",$E324&amp;", "&amp;$F324&amp;" to "&amp;$G324&amp;", "&amp;$H324))</f>
        <v/>
      </c>
      <c r="J324" s="44" t="n"/>
      <c r="K324" s="44" t="n"/>
      <c r="L324" s="44">
        <f>IF($A324="","",IFERROR($J324+$K324,0))</f>
        <v/>
      </c>
      <c r="M324" s="80">
        <f>IF($A324="","",IFERROR($K324/$L324,0))</f>
        <v/>
      </c>
      <c r="N324" s="41" t="n"/>
      <c r="O324" s="43">
        <f>IF(OR($A324="",$N324=""),"",IFERROR(VLOOKUP($N324,'Settings'!$F$5:$H$13,2,FALSE),"Review"))</f>
        <v/>
      </c>
      <c r="P324" s="43" t="n"/>
      <c r="Q324" s="81">
        <f>IF($A324="","",IFERROR($K324*'Settings'!$B$10,0))</f>
        <v/>
      </c>
      <c r="R324" s="82">
        <f>IF($A324="","",IF($O324="Yes",IFERROR($K324*'Settings'!$B$8,0),0))</f>
        <v/>
      </c>
      <c r="S324" s="81">
        <f>IF($A324="","",IFERROR($R324*'Settings'!$B$10,0))</f>
        <v/>
      </c>
      <c r="T324" s="48">
        <f>IF($A324="","",IF(COUNTIF(tblTrips[Trip ID],$A324)&gt;1,"Duplicate Trip ID",IF(OR($B324="",$C324="",$D324="",$E324="",$F324="",$G324="",$H324="",$J324="",$K324="",$N324="",$P324=""),"Missing Required Data",IF(OR($J324&lt;0,$K324&lt;0,$L324=0),"Check Miles",IF(OR(AND($K324=0,$N324&lt;&gt;"No Empty Miles"),AND($K324&gt;0,$N324="No Empty Miles")),"Reason / Miles Mismatch",IF($M324&gt;='Settings'!$B$9,"High Empty %","OK"))))))</f>
        <v/>
      </c>
      <c r="U324" s="48" t="n"/>
    </row>
    <row r="325">
      <c r="A325" s="41" t="n"/>
      <c r="B325" s="79" t="n"/>
      <c r="C325" s="41" t="n"/>
      <c r="D325" s="41" t="n"/>
      <c r="E325" s="41" t="n"/>
      <c r="F325" s="43" t="n"/>
      <c r="G325" s="41" t="n"/>
      <c r="H325" s="43" t="n"/>
      <c r="I325" s="41">
        <f>IF($A325="","",IF(OR($E325="",$F325="",$G325="",$H325=""),"",$E325&amp;", "&amp;$F325&amp;" to "&amp;$G325&amp;", "&amp;$H325))</f>
        <v/>
      </c>
      <c r="J325" s="44" t="n"/>
      <c r="K325" s="44" t="n"/>
      <c r="L325" s="44">
        <f>IF($A325="","",IFERROR($J325+$K325,0))</f>
        <v/>
      </c>
      <c r="M325" s="80">
        <f>IF($A325="","",IFERROR($K325/$L325,0))</f>
        <v/>
      </c>
      <c r="N325" s="41" t="n"/>
      <c r="O325" s="43">
        <f>IF(OR($A325="",$N325=""),"",IFERROR(VLOOKUP($N325,'Settings'!$F$5:$H$13,2,FALSE),"Review"))</f>
        <v/>
      </c>
      <c r="P325" s="43" t="n"/>
      <c r="Q325" s="81">
        <f>IF($A325="","",IFERROR($K325*'Settings'!$B$10,0))</f>
        <v/>
      </c>
      <c r="R325" s="82">
        <f>IF($A325="","",IF($O325="Yes",IFERROR($K325*'Settings'!$B$8,0),0))</f>
        <v/>
      </c>
      <c r="S325" s="81">
        <f>IF($A325="","",IFERROR($R325*'Settings'!$B$10,0))</f>
        <v/>
      </c>
      <c r="T325" s="48">
        <f>IF($A325="","",IF(COUNTIF(tblTrips[Trip ID],$A325)&gt;1,"Duplicate Trip ID",IF(OR($B325="",$C325="",$D325="",$E325="",$F325="",$G325="",$H325="",$J325="",$K325="",$N325="",$P325=""),"Missing Required Data",IF(OR($J325&lt;0,$K325&lt;0,$L325=0),"Check Miles",IF(OR(AND($K325=0,$N325&lt;&gt;"No Empty Miles"),AND($K325&gt;0,$N325="No Empty Miles")),"Reason / Miles Mismatch",IF($M325&gt;='Settings'!$B$9,"High Empty %","OK"))))))</f>
        <v/>
      </c>
      <c r="U325" s="48" t="n"/>
    </row>
    <row r="326">
      <c r="A326" s="41" t="n"/>
      <c r="B326" s="79" t="n"/>
      <c r="C326" s="41" t="n"/>
      <c r="D326" s="41" t="n"/>
      <c r="E326" s="41" t="n"/>
      <c r="F326" s="43" t="n"/>
      <c r="G326" s="41" t="n"/>
      <c r="H326" s="43" t="n"/>
      <c r="I326" s="41">
        <f>IF($A326="","",IF(OR($E326="",$F326="",$G326="",$H326=""),"",$E326&amp;", "&amp;$F326&amp;" to "&amp;$G326&amp;", "&amp;$H326))</f>
        <v/>
      </c>
      <c r="J326" s="44" t="n"/>
      <c r="K326" s="44" t="n"/>
      <c r="L326" s="44">
        <f>IF($A326="","",IFERROR($J326+$K326,0))</f>
        <v/>
      </c>
      <c r="M326" s="80">
        <f>IF($A326="","",IFERROR($K326/$L326,0))</f>
        <v/>
      </c>
      <c r="N326" s="41" t="n"/>
      <c r="O326" s="43">
        <f>IF(OR($A326="",$N326=""),"",IFERROR(VLOOKUP($N326,'Settings'!$F$5:$H$13,2,FALSE),"Review"))</f>
        <v/>
      </c>
      <c r="P326" s="43" t="n"/>
      <c r="Q326" s="81">
        <f>IF($A326="","",IFERROR($K326*'Settings'!$B$10,0))</f>
        <v/>
      </c>
      <c r="R326" s="82">
        <f>IF($A326="","",IF($O326="Yes",IFERROR($K326*'Settings'!$B$8,0),0))</f>
        <v/>
      </c>
      <c r="S326" s="81">
        <f>IF($A326="","",IFERROR($R326*'Settings'!$B$10,0))</f>
        <v/>
      </c>
      <c r="T326" s="48">
        <f>IF($A326="","",IF(COUNTIF(tblTrips[Trip ID],$A326)&gt;1,"Duplicate Trip ID",IF(OR($B326="",$C326="",$D326="",$E326="",$F326="",$G326="",$H326="",$J326="",$K326="",$N326="",$P326=""),"Missing Required Data",IF(OR($J326&lt;0,$K326&lt;0,$L326=0),"Check Miles",IF(OR(AND($K326=0,$N326&lt;&gt;"No Empty Miles"),AND($K326&gt;0,$N326="No Empty Miles")),"Reason / Miles Mismatch",IF($M326&gt;='Settings'!$B$9,"High Empty %","OK"))))))</f>
        <v/>
      </c>
      <c r="U326" s="48" t="n"/>
    </row>
    <row r="327">
      <c r="A327" s="41" t="n"/>
      <c r="B327" s="79" t="n"/>
      <c r="C327" s="41" t="n"/>
      <c r="D327" s="41" t="n"/>
      <c r="E327" s="41" t="n"/>
      <c r="F327" s="43" t="n"/>
      <c r="G327" s="41" t="n"/>
      <c r="H327" s="43" t="n"/>
      <c r="I327" s="41">
        <f>IF($A327="","",IF(OR($E327="",$F327="",$G327="",$H327=""),"",$E327&amp;", "&amp;$F327&amp;" to "&amp;$G327&amp;", "&amp;$H327))</f>
        <v/>
      </c>
      <c r="J327" s="44" t="n"/>
      <c r="K327" s="44" t="n"/>
      <c r="L327" s="44">
        <f>IF($A327="","",IFERROR($J327+$K327,0))</f>
        <v/>
      </c>
      <c r="M327" s="80">
        <f>IF($A327="","",IFERROR($K327/$L327,0))</f>
        <v/>
      </c>
      <c r="N327" s="41" t="n"/>
      <c r="O327" s="43">
        <f>IF(OR($A327="",$N327=""),"",IFERROR(VLOOKUP($N327,'Settings'!$F$5:$H$13,2,FALSE),"Review"))</f>
        <v/>
      </c>
      <c r="P327" s="43" t="n"/>
      <c r="Q327" s="81">
        <f>IF($A327="","",IFERROR($K327*'Settings'!$B$10,0))</f>
        <v/>
      </c>
      <c r="R327" s="82">
        <f>IF($A327="","",IF($O327="Yes",IFERROR($K327*'Settings'!$B$8,0),0))</f>
        <v/>
      </c>
      <c r="S327" s="81">
        <f>IF($A327="","",IFERROR($R327*'Settings'!$B$10,0))</f>
        <v/>
      </c>
      <c r="T327" s="48">
        <f>IF($A327="","",IF(COUNTIF(tblTrips[Trip ID],$A327)&gt;1,"Duplicate Trip ID",IF(OR($B327="",$C327="",$D327="",$E327="",$F327="",$G327="",$H327="",$J327="",$K327="",$N327="",$P327=""),"Missing Required Data",IF(OR($J327&lt;0,$K327&lt;0,$L327=0),"Check Miles",IF(OR(AND($K327=0,$N327&lt;&gt;"No Empty Miles"),AND($K327&gt;0,$N327="No Empty Miles")),"Reason / Miles Mismatch",IF($M327&gt;='Settings'!$B$9,"High Empty %","OK"))))))</f>
        <v/>
      </c>
      <c r="U327" s="48" t="n"/>
    </row>
    <row r="328">
      <c r="A328" s="41" t="n"/>
      <c r="B328" s="79" t="n"/>
      <c r="C328" s="41" t="n"/>
      <c r="D328" s="41" t="n"/>
      <c r="E328" s="41" t="n"/>
      <c r="F328" s="43" t="n"/>
      <c r="G328" s="41" t="n"/>
      <c r="H328" s="43" t="n"/>
      <c r="I328" s="41">
        <f>IF($A328="","",IF(OR($E328="",$F328="",$G328="",$H328=""),"",$E328&amp;", "&amp;$F328&amp;" to "&amp;$G328&amp;", "&amp;$H328))</f>
        <v/>
      </c>
      <c r="J328" s="44" t="n"/>
      <c r="K328" s="44" t="n"/>
      <c r="L328" s="44">
        <f>IF($A328="","",IFERROR($J328+$K328,0))</f>
        <v/>
      </c>
      <c r="M328" s="80">
        <f>IF($A328="","",IFERROR($K328/$L328,0))</f>
        <v/>
      </c>
      <c r="N328" s="41" t="n"/>
      <c r="O328" s="43">
        <f>IF(OR($A328="",$N328=""),"",IFERROR(VLOOKUP($N328,'Settings'!$F$5:$H$13,2,FALSE),"Review"))</f>
        <v/>
      </c>
      <c r="P328" s="43" t="n"/>
      <c r="Q328" s="81">
        <f>IF($A328="","",IFERROR($K328*'Settings'!$B$10,0))</f>
        <v/>
      </c>
      <c r="R328" s="82">
        <f>IF($A328="","",IF($O328="Yes",IFERROR($K328*'Settings'!$B$8,0),0))</f>
        <v/>
      </c>
      <c r="S328" s="81">
        <f>IF($A328="","",IFERROR($R328*'Settings'!$B$10,0))</f>
        <v/>
      </c>
      <c r="T328" s="48">
        <f>IF($A328="","",IF(COUNTIF(tblTrips[Trip ID],$A328)&gt;1,"Duplicate Trip ID",IF(OR($B328="",$C328="",$D328="",$E328="",$F328="",$G328="",$H328="",$J328="",$K328="",$N328="",$P328=""),"Missing Required Data",IF(OR($J328&lt;0,$K328&lt;0,$L328=0),"Check Miles",IF(OR(AND($K328=0,$N328&lt;&gt;"No Empty Miles"),AND($K328&gt;0,$N328="No Empty Miles")),"Reason / Miles Mismatch",IF($M328&gt;='Settings'!$B$9,"High Empty %","OK"))))))</f>
        <v/>
      </c>
      <c r="U328" s="48" t="n"/>
    </row>
    <row r="329">
      <c r="A329" s="41" t="n"/>
      <c r="B329" s="79" t="n"/>
      <c r="C329" s="41" t="n"/>
      <c r="D329" s="41" t="n"/>
      <c r="E329" s="41" t="n"/>
      <c r="F329" s="43" t="n"/>
      <c r="G329" s="41" t="n"/>
      <c r="H329" s="43" t="n"/>
      <c r="I329" s="41">
        <f>IF($A329="","",IF(OR($E329="",$F329="",$G329="",$H329=""),"",$E329&amp;", "&amp;$F329&amp;" to "&amp;$G329&amp;", "&amp;$H329))</f>
        <v/>
      </c>
      <c r="J329" s="44" t="n"/>
      <c r="K329" s="44" t="n"/>
      <c r="L329" s="44">
        <f>IF($A329="","",IFERROR($J329+$K329,0))</f>
        <v/>
      </c>
      <c r="M329" s="80">
        <f>IF($A329="","",IFERROR($K329/$L329,0))</f>
        <v/>
      </c>
      <c r="N329" s="41" t="n"/>
      <c r="O329" s="43">
        <f>IF(OR($A329="",$N329=""),"",IFERROR(VLOOKUP($N329,'Settings'!$F$5:$H$13,2,FALSE),"Review"))</f>
        <v/>
      </c>
      <c r="P329" s="43" t="n"/>
      <c r="Q329" s="81">
        <f>IF($A329="","",IFERROR($K329*'Settings'!$B$10,0))</f>
        <v/>
      </c>
      <c r="R329" s="82">
        <f>IF($A329="","",IF($O329="Yes",IFERROR($K329*'Settings'!$B$8,0),0))</f>
        <v/>
      </c>
      <c r="S329" s="81">
        <f>IF($A329="","",IFERROR($R329*'Settings'!$B$10,0))</f>
        <v/>
      </c>
      <c r="T329" s="48">
        <f>IF($A329="","",IF(COUNTIF(tblTrips[Trip ID],$A329)&gt;1,"Duplicate Trip ID",IF(OR($B329="",$C329="",$D329="",$E329="",$F329="",$G329="",$H329="",$J329="",$K329="",$N329="",$P329=""),"Missing Required Data",IF(OR($J329&lt;0,$K329&lt;0,$L329=0),"Check Miles",IF(OR(AND($K329=0,$N329&lt;&gt;"No Empty Miles"),AND($K329&gt;0,$N329="No Empty Miles")),"Reason / Miles Mismatch",IF($M329&gt;='Settings'!$B$9,"High Empty %","OK"))))))</f>
        <v/>
      </c>
      <c r="U329" s="48" t="n"/>
    </row>
    <row r="330">
      <c r="A330" s="41" t="n"/>
      <c r="B330" s="79" t="n"/>
      <c r="C330" s="41" t="n"/>
      <c r="D330" s="41" t="n"/>
      <c r="E330" s="41" t="n"/>
      <c r="F330" s="43" t="n"/>
      <c r="G330" s="41" t="n"/>
      <c r="H330" s="43" t="n"/>
      <c r="I330" s="41">
        <f>IF($A330="","",IF(OR($E330="",$F330="",$G330="",$H330=""),"",$E330&amp;", "&amp;$F330&amp;" to "&amp;$G330&amp;", "&amp;$H330))</f>
        <v/>
      </c>
      <c r="J330" s="44" t="n"/>
      <c r="K330" s="44" t="n"/>
      <c r="L330" s="44">
        <f>IF($A330="","",IFERROR($J330+$K330,0))</f>
        <v/>
      </c>
      <c r="M330" s="80">
        <f>IF($A330="","",IFERROR($K330/$L330,0))</f>
        <v/>
      </c>
      <c r="N330" s="41" t="n"/>
      <c r="O330" s="43">
        <f>IF(OR($A330="",$N330=""),"",IFERROR(VLOOKUP($N330,'Settings'!$F$5:$H$13,2,FALSE),"Review"))</f>
        <v/>
      </c>
      <c r="P330" s="43" t="n"/>
      <c r="Q330" s="81">
        <f>IF($A330="","",IFERROR($K330*'Settings'!$B$10,0))</f>
        <v/>
      </c>
      <c r="R330" s="82">
        <f>IF($A330="","",IF($O330="Yes",IFERROR($K330*'Settings'!$B$8,0),0))</f>
        <v/>
      </c>
      <c r="S330" s="81">
        <f>IF($A330="","",IFERROR($R330*'Settings'!$B$10,0))</f>
        <v/>
      </c>
      <c r="T330" s="48">
        <f>IF($A330="","",IF(COUNTIF(tblTrips[Trip ID],$A330)&gt;1,"Duplicate Trip ID",IF(OR($B330="",$C330="",$D330="",$E330="",$F330="",$G330="",$H330="",$J330="",$K330="",$N330="",$P330=""),"Missing Required Data",IF(OR($J330&lt;0,$K330&lt;0,$L330=0),"Check Miles",IF(OR(AND($K330=0,$N330&lt;&gt;"No Empty Miles"),AND($K330&gt;0,$N330="No Empty Miles")),"Reason / Miles Mismatch",IF($M330&gt;='Settings'!$B$9,"High Empty %","OK"))))))</f>
        <v/>
      </c>
      <c r="U330" s="48" t="n"/>
    </row>
    <row r="331">
      <c r="A331" s="41" t="n"/>
      <c r="B331" s="79" t="n"/>
      <c r="C331" s="41" t="n"/>
      <c r="D331" s="41" t="n"/>
      <c r="E331" s="41" t="n"/>
      <c r="F331" s="43" t="n"/>
      <c r="G331" s="41" t="n"/>
      <c r="H331" s="43" t="n"/>
      <c r="I331" s="41">
        <f>IF($A331="","",IF(OR($E331="",$F331="",$G331="",$H331=""),"",$E331&amp;", "&amp;$F331&amp;" to "&amp;$G331&amp;", "&amp;$H331))</f>
        <v/>
      </c>
      <c r="J331" s="44" t="n"/>
      <c r="K331" s="44" t="n"/>
      <c r="L331" s="44">
        <f>IF($A331="","",IFERROR($J331+$K331,0))</f>
        <v/>
      </c>
      <c r="M331" s="80">
        <f>IF($A331="","",IFERROR($K331/$L331,0))</f>
        <v/>
      </c>
      <c r="N331" s="41" t="n"/>
      <c r="O331" s="43">
        <f>IF(OR($A331="",$N331=""),"",IFERROR(VLOOKUP($N331,'Settings'!$F$5:$H$13,2,FALSE),"Review"))</f>
        <v/>
      </c>
      <c r="P331" s="43" t="n"/>
      <c r="Q331" s="81">
        <f>IF($A331="","",IFERROR($K331*'Settings'!$B$10,0))</f>
        <v/>
      </c>
      <c r="R331" s="82">
        <f>IF($A331="","",IF($O331="Yes",IFERROR($K331*'Settings'!$B$8,0),0))</f>
        <v/>
      </c>
      <c r="S331" s="81">
        <f>IF($A331="","",IFERROR($R331*'Settings'!$B$10,0))</f>
        <v/>
      </c>
      <c r="T331" s="48">
        <f>IF($A331="","",IF(COUNTIF(tblTrips[Trip ID],$A331)&gt;1,"Duplicate Trip ID",IF(OR($B331="",$C331="",$D331="",$E331="",$F331="",$G331="",$H331="",$J331="",$K331="",$N331="",$P331=""),"Missing Required Data",IF(OR($J331&lt;0,$K331&lt;0,$L331=0),"Check Miles",IF(OR(AND($K331=0,$N331&lt;&gt;"No Empty Miles"),AND($K331&gt;0,$N331="No Empty Miles")),"Reason / Miles Mismatch",IF($M331&gt;='Settings'!$B$9,"High Empty %","OK"))))))</f>
        <v/>
      </c>
      <c r="U331" s="48" t="n"/>
    </row>
    <row r="332">
      <c r="A332" s="41" t="n"/>
      <c r="B332" s="79" t="n"/>
      <c r="C332" s="41" t="n"/>
      <c r="D332" s="41" t="n"/>
      <c r="E332" s="41" t="n"/>
      <c r="F332" s="43" t="n"/>
      <c r="G332" s="41" t="n"/>
      <c r="H332" s="43" t="n"/>
      <c r="I332" s="41">
        <f>IF($A332="","",IF(OR($E332="",$F332="",$G332="",$H332=""),"",$E332&amp;", "&amp;$F332&amp;" to "&amp;$G332&amp;", "&amp;$H332))</f>
        <v/>
      </c>
      <c r="J332" s="44" t="n"/>
      <c r="K332" s="44" t="n"/>
      <c r="L332" s="44">
        <f>IF($A332="","",IFERROR($J332+$K332,0))</f>
        <v/>
      </c>
      <c r="M332" s="80">
        <f>IF($A332="","",IFERROR($K332/$L332,0))</f>
        <v/>
      </c>
      <c r="N332" s="41" t="n"/>
      <c r="O332" s="43">
        <f>IF(OR($A332="",$N332=""),"",IFERROR(VLOOKUP($N332,'Settings'!$F$5:$H$13,2,FALSE),"Review"))</f>
        <v/>
      </c>
      <c r="P332" s="43" t="n"/>
      <c r="Q332" s="81">
        <f>IF($A332="","",IFERROR($K332*'Settings'!$B$10,0))</f>
        <v/>
      </c>
      <c r="R332" s="82">
        <f>IF($A332="","",IF($O332="Yes",IFERROR($K332*'Settings'!$B$8,0),0))</f>
        <v/>
      </c>
      <c r="S332" s="81">
        <f>IF($A332="","",IFERROR($R332*'Settings'!$B$10,0))</f>
        <v/>
      </c>
      <c r="T332" s="48">
        <f>IF($A332="","",IF(COUNTIF(tblTrips[Trip ID],$A332)&gt;1,"Duplicate Trip ID",IF(OR($B332="",$C332="",$D332="",$E332="",$F332="",$G332="",$H332="",$J332="",$K332="",$N332="",$P332=""),"Missing Required Data",IF(OR($J332&lt;0,$K332&lt;0,$L332=0),"Check Miles",IF(OR(AND($K332=0,$N332&lt;&gt;"No Empty Miles"),AND($K332&gt;0,$N332="No Empty Miles")),"Reason / Miles Mismatch",IF($M332&gt;='Settings'!$B$9,"High Empty %","OK"))))))</f>
        <v/>
      </c>
      <c r="U332" s="48" t="n"/>
    </row>
    <row r="333">
      <c r="A333" s="41" t="n"/>
      <c r="B333" s="79" t="n"/>
      <c r="C333" s="41" t="n"/>
      <c r="D333" s="41" t="n"/>
      <c r="E333" s="41" t="n"/>
      <c r="F333" s="43" t="n"/>
      <c r="G333" s="41" t="n"/>
      <c r="H333" s="43" t="n"/>
      <c r="I333" s="41">
        <f>IF($A333="","",IF(OR($E333="",$F333="",$G333="",$H333=""),"",$E333&amp;", "&amp;$F333&amp;" to "&amp;$G333&amp;", "&amp;$H333))</f>
        <v/>
      </c>
      <c r="J333" s="44" t="n"/>
      <c r="K333" s="44" t="n"/>
      <c r="L333" s="44">
        <f>IF($A333="","",IFERROR($J333+$K333,0))</f>
        <v/>
      </c>
      <c r="M333" s="80">
        <f>IF($A333="","",IFERROR($K333/$L333,0))</f>
        <v/>
      </c>
      <c r="N333" s="41" t="n"/>
      <c r="O333" s="43">
        <f>IF(OR($A333="",$N333=""),"",IFERROR(VLOOKUP($N333,'Settings'!$F$5:$H$13,2,FALSE),"Review"))</f>
        <v/>
      </c>
      <c r="P333" s="43" t="n"/>
      <c r="Q333" s="81">
        <f>IF($A333="","",IFERROR($K333*'Settings'!$B$10,0))</f>
        <v/>
      </c>
      <c r="R333" s="82">
        <f>IF($A333="","",IF($O333="Yes",IFERROR($K333*'Settings'!$B$8,0),0))</f>
        <v/>
      </c>
      <c r="S333" s="81">
        <f>IF($A333="","",IFERROR($R333*'Settings'!$B$10,0))</f>
        <v/>
      </c>
      <c r="T333" s="48">
        <f>IF($A333="","",IF(COUNTIF(tblTrips[Trip ID],$A333)&gt;1,"Duplicate Trip ID",IF(OR($B333="",$C333="",$D333="",$E333="",$F333="",$G333="",$H333="",$J333="",$K333="",$N333="",$P333=""),"Missing Required Data",IF(OR($J333&lt;0,$K333&lt;0,$L333=0),"Check Miles",IF(OR(AND($K333=0,$N333&lt;&gt;"No Empty Miles"),AND($K333&gt;0,$N333="No Empty Miles")),"Reason / Miles Mismatch",IF($M333&gt;='Settings'!$B$9,"High Empty %","OK"))))))</f>
        <v/>
      </c>
      <c r="U333" s="48" t="n"/>
    </row>
    <row r="334">
      <c r="A334" s="41" t="n"/>
      <c r="B334" s="79" t="n"/>
      <c r="C334" s="41" t="n"/>
      <c r="D334" s="41" t="n"/>
      <c r="E334" s="41" t="n"/>
      <c r="F334" s="43" t="n"/>
      <c r="G334" s="41" t="n"/>
      <c r="H334" s="43" t="n"/>
      <c r="I334" s="41">
        <f>IF($A334="","",IF(OR($E334="",$F334="",$G334="",$H334=""),"",$E334&amp;", "&amp;$F334&amp;" to "&amp;$G334&amp;", "&amp;$H334))</f>
        <v/>
      </c>
      <c r="J334" s="44" t="n"/>
      <c r="K334" s="44" t="n"/>
      <c r="L334" s="44">
        <f>IF($A334="","",IFERROR($J334+$K334,0))</f>
        <v/>
      </c>
      <c r="M334" s="80">
        <f>IF($A334="","",IFERROR($K334/$L334,0))</f>
        <v/>
      </c>
      <c r="N334" s="41" t="n"/>
      <c r="O334" s="43">
        <f>IF(OR($A334="",$N334=""),"",IFERROR(VLOOKUP($N334,'Settings'!$F$5:$H$13,2,FALSE),"Review"))</f>
        <v/>
      </c>
      <c r="P334" s="43" t="n"/>
      <c r="Q334" s="81">
        <f>IF($A334="","",IFERROR($K334*'Settings'!$B$10,0))</f>
        <v/>
      </c>
      <c r="R334" s="82">
        <f>IF($A334="","",IF($O334="Yes",IFERROR($K334*'Settings'!$B$8,0),0))</f>
        <v/>
      </c>
      <c r="S334" s="81">
        <f>IF($A334="","",IFERROR($R334*'Settings'!$B$10,0))</f>
        <v/>
      </c>
      <c r="T334" s="48">
        <f>IF($A334="","",IF(COUNTIF(tblTrips[Trip ID],$A334)&gt;1,"Duplicate Trip ID",IF(OR($B334="",$C334="",$D334="",$E334="",$F334="",$G334="",$H334="",$J334="",$K334="",$N334="",$P334=""),"Missing Required Data",IF(OR($J334&lt;0,$K334&lt;0,$L334=0),"Check Miles",IF(OR(AND($K334=0,$N334&lt;&gt;"No Empty Miles"),AND($K334&gt;0,$N334="No Empty Miles")),"Reason / Miles Mismatch",IF($M334&gt;='Settings'!$B$9,"High Empty %","OK"))))))</f>
        <v/>
      </c>
      <c r="U334" s="48" t="n"/>
    </row>
    <row r="335">
      <c r="A335" s="41" t="n"/>
      <c r="B335" s="79" t="n"/>
      <c r="C335" s="41" t="n"/>
      <c r="D335" s="41" t="n"/>
      <c r="E335" s="41" t="n"/>
      <c r="F335" s="43" t="n"/>
      <c r="G335" s="41" t="n"/>
      <c r="H335" s="43" t="n"/>
      <c r="I335" s="41">
        <f>IF($A335="","",IF(OR($E335="",$F335="",$G335="",$H335=""),"",$E335&amp;", "&amp;$F335&amp;" to "&amp;$G335&amp;", "&amp;$H335))</f>
        <v/>
      </c>
      <c r="J335" s="44" t="n"/>
      <c r="K335" s="44" t="n"/>
      <c r="L335" s="44">
        <f>IF($A335="","",IFERROR($J335+$K335,0))</f>
        <v/>
      </c>
      <c r="M335" s="80">
        <f>IF($A335="","",IFERROR($K335/$L335,0))</f>
        <v/>
      </c>
      <c r="N335" s="41" t="n"/>
      <c r="O335" s="43">
        <f>IF(OR($A335="",$N335=""),"",IFERROR(VLOOKUP($N335,'Settings'!$F$5:$H$13,2,FALSE),"Review"))</f>
        <v/>
      </c>
      <c r="P335" s="43" t="n"/>
      <c r="Q335" s="81">
        <f>IF($A335="","",IFERROR($K335*'Settings'!$B$10,0))</f>
        <v/>
      </c>
      <c r="R335" s="82">
        <f>IF($A335="","",IF($O335="Yes",IFERROR($K335*'Settings'!$B$8,0),0))</f>
        <v/>
      </c>
      <c r="S335" s="81">
        <f>IF($A335="","",IFERROR($R335*'Settings'!$B$10,0))</f>
        <v/>
      </c>
      <c r="T335" s="48">
        <f>IF($A335="","",IF(COUNTIF(tblTrips[Trip ID],$A335)&gt;1,"Duplicate Trip ID",IF(OR($B335="",$C335="",$D335="",$E335="",$F335="",$G335="",$H335="",$J335="",$K335="",$N335="",$P335=""),"Missing Required Data",IF(OR($J335&lt;0,$K335&lt;0,$L335=0),"Check Miles",IF(OR(AND($K335=0,$N335&lt;&gt;"No Empty Miles"),AND($K335&gt;0,$N335="No Empty Miles")),"Reason / Miles Mismatch",IF($M335&gt;='Settings'!$B$9,"High Empty %","OK"))))))</f>
        <v/>
      </c>
      <c r="U335" s="48" t="n"/>
    </row>
    <row r="336">
      <c r="A336" s="41" t="n"/>
      <c r="B336" s="79" t="n"/>
      <c r="C336" s="41" t="n"/>
      <c r="D336" s="41" t="n"/>
      <c r="E336" s="41" t="n"/>
      <c r="F336" s="43" t="n"/>
      <c r="G336" s="41" t="n"/>
      <c r="H336" s="43" t="n"/>
      <c r="I336" s="41">
        <f>IF($A336="","",IF(OR($E336="",$F336="",$G336="",$H336=""),"",$E336&amp;", "&amp;$F336&amp;" to "&amp;$G336&amp;", "&amp;$H336))</f>
        <v/>
      </c>
      <c r="J336" s="44" t="n"/>
      <c r="K336" s="44" t="n"/>
      <c r="L336" s="44">
        <f>IF($A336="","",IFERROR($J336+$K336,0))</f>
        <v/>
      </c>
      <c r="M336" s="80">
        <f>IF($A336="","",IFERROR($K336/$L336,0))</f>
        <v/>
      </c>
      <c r="N336" s="41" t="n"/>
      <c r="O336" s="43">
        <f>IF(OR($A336="",$N336=""),"",IFERROR(VLOOKUP($N336,'Settings'!$F$5:$H$13,2,FALSE),"Review"))</f>
        <v/>
      </c>
      <c r="P336" s="43" t="n"/>
      <c r="Q336" s="81">
        <f>IF($A336="","",IFERROR($K336*'Settings'!$B$10,0))</f>
        <v/>
      </c>
      <c r="R336" s="82">
        <f>IF($A336="","",IF($O336="Yes",IFERROR($K336*'Settings'!$B$8,0),0))</f>
        <v/>
      </c>
      <c r="S336" s="81">
        <f>IF($A336="","",IFERROR($R336*'Settings'!$B$10,0))</f>
        <v/>
      </c>
      <c r="T336" s="48">
        <f>IF($A336="","",IF(COUNTIF(tblTrips[Trip ID],$A336)&gt;1,"Duplicate Trip ID",IF(OR($B336="",$C336="",$D336="",$E336="",$F336="",$G336="",$H336="",$J336="",$K336="",$N336="",$P336=""),"Missing Required Data",IF(OR($J336&lt;0,$K336&lt;0,$L336=0),"Check Miles",IF(OR(AND($K336=0,$N336&lt;&gt;"No Empty Miles"),AND($K336&gt;0,$N336="No Empty Miles")),"Reason / Miles Mismatch",IF($M336&gt;='Settings'!$B$9,"High Empty %","OK"))))))</f>
        <v/>
      </c>
      <c r="U336" s="48" t="n"/>
    </row>
    <row r="337">
      <c r="A337" s="41" t="n"/>
      <c r="B337" s="79" t="n"/>
      <c r="C337" s="41" t="n"/>
      <c r="D337" s="41" t="n"/>
      <c r="E337" s="41" t="n"/>
      <c r="F337" s="43" t="n"/>
      <c r="G337" s="41" t="n"/>
      <c r="H337" s="43" t="n"/>
      <c r="I337" s="41">
        <f>IF($A337="","",IF(OR($E337="",$F337="",$G337="",$H337=""),"",$E337&amp;", "&amp;$F337&amp;" to "&amp;$G337&amp;", "&amp;$H337))</f>
        <v/>
      </c>
      <c r="J337" s="44" t="n"/>
      <c r="K337" s="44" t="n"/>
      <c r="L337" s="44">
        <f>IF($A337="","",IFERROR($J337+$K337,0))</f>
        <v/>
      </c>
      <c r="M337" s="80">
        <f>IF($A337="","",IFERROR($K337/$L337,0))</f>
        <v/>
      </c>
      <c r="N337" s="41" t="n"/>
      <c r="O337" s="43">
        <f>IF(OR($A337="",$N337=""),"",IFERROR(VLOOKUP($N337,'Settings'!$F$5:$H$13,2,FALSE),"Review"))</f>
        <v/>
      </c>
      <c r="P337" s="43" t="n"/>
      <c r="Q337" s="81">
        <f>IF($A337="","",IFERROR($K337*'Settings'!$B$10,0))</f>
        <v/>
      </c>
      <c r="R337" s="82">
        <f>IF($A337="","",IF($O337="Yes",IFERROR($K337*'Settings'!$B$8,0),0))</f>
        <v/>
      </c>
      <c r="S337" s="81">
        <f>IF($A337="","",IFERROR($R337*'Settings'!$B$10,0))</f>
        <v/>
      </c>
      <c r="T337" s="48">
        <f>IF($A337="","",IF(COUNTIF(tblTrips[Trip ID],$A337)&gt;1,"Duplicate Trip ID",IF(OR($B337="",$C337="",$D337="",$E337="",$F337="",$G337="",$H337="",$J337="",$K337="",$N337="",$P337=""),"Missing Required Data",IF(OR($J337&lt;0,$K337&lt;0,$L337=0),"Check Miles",IF(OR(AND($K337=0,$N337&lt;&gt;"No Empty Miles"),AND($K337&gt;0,$N337="No Empty Miles")),"Reason / Miles Mismatch",IF($M337&gt;='Settings'!$B$9,"High Empty %","OK"))))))</f>
        <v/>
      </c>
      <c r="U337" s="48" t="n"/>
    </row>
    <row r="338">
      <c r="A338" s="41" t="n"/>
      <c r="B338" s="79" t="n"/>
      <c r="C338" s="41" t="n"/>
      <c r="D338" s="41" t="n"/>
      <c r="E338" s="41" t="n"/>
      <c r="F338" s="43" t="n"/>
      <c r="G338" s="41" t="n"/>
      <c r="H338" s="43" t="n"/>
      <c r="I338" s="41">
        <f>IF($A338="","",IF(OR($E338="",$F338="",$G338="",$H338=""),"",$E338&amp;", "&amp;$F338&amp;" to "&amp;$G338&amp;", "&amp;$H338))</f>
        <v/>
      </c>
      <c r="J338" s="44" t="n"/>
      <c r="K338" s="44" t="n"/>
      <c r="L338" s="44">
        <f>IF($A338="","",IFERROR($J338+$K338,0))</f>
        <v/>
      </c>
      <c r="M338" s="80">
        <f>IF($A338="","",IFERROR($K338/$L338,0))</f>
        <v/>
      </c>
      <c r="N338" s="41" t="n"/>
      <c r="O338" s="43">
        <f>IF(OR($A338="",$N338=""),"",IFERROR(VLOOKUP($N338,'Settings'!$F$5:$H$13,2,FALSE),"Review"))</f>
        <v/>
      </c>
      <c r="P338" s="43" t="n"/>
      <c r="Q338" s="81">
        <f>IF($A338="","",IFERROR($K338*'Settings'!$B$10,0))</f>
        <v/>
      </c>
      <c r="R338" s="82">
        <f>IF($A338="","",IF($O338="Yes",IFERROR($K338*'Settings'!$B$8,0),0))</f>
        <v/>
      </c>
      <c r="S338" s="81">
        <f>IF($A338="","",IFERROR($R338*'Settings'!$B$10,0))</f>
        <v/>
      </c>
      <c r="T338" s="48">
        <f>IF($A338="","",IF(COUNTIF(tblTrips[Trip ID],$A338)&gt;1,"Duplicate Trip ID",IF(OR($B338="",$C338="",$D338="",$E338="",$F338="",$G338="",$H338="",$J338="",$K338="",$N338="",$P338=""),"Missing Required Data",IF(OR($J338&lt;0,$K338&lt;0,$L338=0),"Check Miles",IF(OR(AND($K338=0,$N338&lt;&gt;"No Empty Miles"),AND($K338&gt;0,$N338="No Empty Miles")),"Reason / Miles Mismatch",IF($M338&gt;='Settings'!$B$9,"High Empty %","OK"))))))</f>
        <v/>
      </c>
      <c r="U338" s="48" t="n"/>
    </row>
    <row r="339">
      <c r="A339" s="41" t="n"/>
      <c r="B339" s="79" t="n"/>
      <c r="C339" s="41" t="n"/>
      <c r="D339" s="41" t="n"/>
      <c r="E339" s="41" t="n"/>
      <c r="F339" s="43" t="n"/>
      <c r="G339" s="41" t="n"/>
      <c r="H339" s="43" t="n"/>
      <c r="I339" s="41">
        <f>IF($A339="","",IF(OR($E339="",$F339="",$G339="",$H339=""),"",$E339&amp;", "&amp;$F339&amp;" to "&amp;$G339&amp;", "&amp;$H339))</f>
        <v/>
      </c>
      <c r="J339" s="44" t="n"/>
      <c r="K339" s="44" t="n"/>
      <c r="L339" s="44">
        <f>IF($A339="","",IFERROR($J339+$K339,0))</f>
        <v/>
      </c>
      <c r="M339" s="80">
        <f>IF($A339="","",IFERROR($K339/$L339,0))</f>
        <v/>
      </c>
      <c r="N339" s="41" t="n"/>
      <c r="O339" s="43">
        <f>IF(OR($A339="",$N339=""),"",IFERROR(VLOOKUP($N339,'Settings'!$F$5:$H$13,2,FALSE),"Review"))</f>
        <v/>
      </c>
      <c r="P339" s="43" t="n"/>
      <c r="Q339" s="81">
        <f>IF($A339="","",IFERROR($K339*'Settings'!$B$10,0))</f>
        <v/>
      </c>
      <c r="R339" s="82">
        <f>IF($A339="","",IF($O339="Yes",IFERROR($K339*'Settings'!$B$8,0),0))</f>
        <v/>
      </c>
      <c r="S339" s="81">
        <f>IF($A339="","",IFERROR($R339*'Settings'!$B$10,0))</f>
        <v/>
      </c>
      <c r="T339" s="48">
        <f>IF($A339="","",IF(COUNTIF(tblTrips[Trip ID],$A339)&gt;1,"Duplicate Trip ID",IF(OR($B339="",$C339="",$D339="",$E339="",$F339="",$G339="",$H339="",$J339="",$K339="",$N339="",$P339=""),"Missing Required Data",IF(OR($J339&lt;0,$K339&lt;0,$L339=0),"Check Miles",IF(OR(AND($K339=0,$N339&lt;&gt;"No Empty Miles"),AND($K339&gt;0,$N339="No Empty Miles")),"Reason / Miles Mismatch",IF($M339&gt;='Settings'!$B$9,"High Empty %","OK"))))))</f>
        <v/>
      </c>
      <c r="U339" s="48" t="n"/>
    </row>
    <row r="340">
      <c r="A340" s="41" t="n"/>
      <c r="B340" s="79" t="n"/>
      <c r="C340" s="41" t="n"/>
      <c r="D340" s="41" t="n"/>
      <c r="E340" s="41" t="n"/>
      <c r="F340" s="43" t="n"/>
      <c r="G340" s="41" t="n"/>
      <c r="H340" s="43" t="n"/>
      <c r="I340" s="41">
        <f>IF($A340="","",IF(OR($E340="",$F340="",$G340="",$H340=""),"",$E340&amp;", "&amp;$F340&amp;" to "&amp;$G340&amp;", "&amp;$H340))</f>
        <v/>
      </c>
      <c r="J340" s="44" t="n"/>
      <c r="K340" s="44" t="n"/>
      <c r="L340" s="44">
        <f>IF($A340="","",IFERROR($J340+$K340,0))</f>
        <v/>
      </c>
      <c r="M340" s="80">
        <f>IF($A340="","",IFERROR($K340/$L340,0))</f>
        <v/>
      </c>
      <c r="N340" s="41" t="n"/>
      <c r="O340" s="43">
        <f>IF(OR($A340="",$N340=""),"",IFERROR(VLOOKUP($N340,'Settings'!$F$5:$H$13,2,FALSE),"Review"))</f>
        <v/>
      </c>
      <c r="P340" s="43" t="n"/>
      <c r="Q340" s="81">
        <f>IF($A340="","",IFERROR($K340*'Settings'!$B$10,0))</f>
        <v/>
      </c>
      <c r="R340" s="82">
        <f>IF($A340="","",IF($O340="Yes",IFERROR($K340*'Settings'!$B$8,0),0))</f>
        <v/>
      </c>
      <c r="S340" s="81">
        <f>IF($A340="","",IFERROR($R340*'Settings'!$B$10,0))</f>
        <v/>
      </c>
      <c r="T340" s="48">
        <f>IF($A340="","",IF(COUNTIF(tblTrips[Trip ID],$A340)&gt;1,"Duplicate Trip ID",IF(OR($B340="",$C340="",$D340="",$E340="",$F340="",$G340="",$H340="",$J340="",$K340="",$N340="",$P340=""),"Missing Required Data",IF(OR($J340&lt;0,$K340&lt;0,$L340=0),"Check Miles",IF(OR(AND($K340=0,$N340&lt;&gt;"No Empty Miles"),AND($K340&gt;0,$N340="No Empty Miles")),"Reason / Miles Mismatch",IF($M340&gt;='Settings'!$B$9,"High Empty %","OK"))))))</f>
        <v/>
      </c>
      <c r="U340" s="48" t="n"/>
    </row>
    <row r="341">
      <c r="A341" s="41" t="n"/>
      <c r="B341" s="79" t="n"/>
      <c r="C341" s="41" t="n"/>
      <c r="D341" s="41" t="n"/>
      <c r="E341" s="41" t="n"/>
      <c r="F341" s="43" t="n"/>
      <c r="G341" s="41" t="n"/>
      <c r="H341" s="43" t="n"/>
      <c r="I341" s="41">
        <f>IF($A341="","",IF(OR($E341="",$F341="",$G341="",$H341=""),"",$E341&amp;", "&amp;$F341&amp;" to "&amp;$G341&amp;", "&amp;$H341))</f>
        <v/>
      </c>
      <c r="J341" s="44" t="n"/>
      <c r="K341" s="44" t="n"/>
      <c r="L341" s="44">
        <f>IF($A341="","",IFERROR($J341+$K341,0))</f>
        <v/>
      </c>
      <c r="M341" s="80">
        <f>IF($A341="","",IFERROR($K341/$L341,0))</f>
        <v/>
      </c>
      <c r="N341" s="41" t="n"/>
      <c r="O341" s="43">
        <f>IF(OR($A341="",$N341=""),"",IFERROR(VLOOKUP($N341,'Settings'!$F$5:$H$13,2,FALSE),"Review"))</f>
        <v/>
      </c>
      <c r="P341" s="43" t="n"/>
      <c r="Q341" s="81">
        <f>IF($A341="","",IFERROR($K341*'Settings'!$B$10,0))</f>
        <v/>
      </c>
      <c r="R341" s="82">
        <f>IF($A341="","",IF($O341="Yes",IFERROR($K341*'Settings'!$B$8,0),0))</f>
        <v/>
      </c>
      <c r="S341" s="81">
        <f>IF($A341="","",IFERROR($R341*'Settings'!$B$10,0))</f>
        <v/>
      </c>
      <c r="T341" s="48">
        <f>IF($A341="","",IF(COUNTIF(tblTrips[Trip ID],$A341)&gt;1,"Duplicate Trip ID",IF(OR($B341="",$C341="",$D341="",$E341="",$F341="",$G341="",$H341="",$J341="",$K341="",$N341="",$P341=""),"Missing Required Data",IF(OR($J341&lt;0,$K341&lt;0,$L341=0),"Check Miles",IF(OR(AND($K341=0,$N341&lt;&gt;"No Empty Miles"),AND($K341&gt;0,$N341="No Empty Miles")),"Reason / Miles Mismatch",IF($M341&gt;='Settings'!$B$9,"High Empty %","OK"))))))</f>
        <v/>
      </c>
      <c r="U341" s="48" t="n"/>
    </row>
    <row r="342">
      <c r="A342" s="41" t="n"/>
      <c r="B342" s="79" t="n"/>
      <c r="C342" s="41" t="n"/>
      <c r="D342" s="41" t="n"/>
      <c r="E342" s="41" t="n"/>
      <c r="F342" s="43" t="n"/>
      <c r="G342" s="41" t="n"/>
      <c r="H342" s="43" t="n"/>
      <c r="I342" s="41">
        <f>IF($A342="","",IF(OR($E342="",$F342="",$G342="",$H342=""),"",$E342&amp;", "&amp;$F342&amp;" to "&amp;$G342&amp;", "&amp;$H342))</f>
        <v/>
      </c>
      <c r="J342" s="44" t="n"/>
      <c r="K342" s="44" t="n"/>
      <c r="L342" s="44">
        <f>IF($A342="","",IFERROR($J342+$K342,0))</f>
        <v/>
      </c>
      <c r="M342" s="80">
        <f>IF($A342="","",IFERROR($K342/$L342,0))</f>
        <v/>
      </c>
      <c r="N342" s="41" t="n"/>
      <c r="O342" s="43">
        <f>IF(OR($A342="",$N342=""),"",IFERROR(VLOOKUP($N342,'Settings'!$F$5:$H$13,2,FALSE),"Review"))</f>
        <v/>
      </c>
      <c r="P342" s="43" t="n"/>
      <c r="Q342" s="81">
        <f>IF($A342="","",IFERROR($K342*'Settings'!$B$10,0))</f>
        <v/>
      </c>
      <c r="R342" s="82">
        <f>IF($A342="","",IF($O342="Yes",IFERROR($K342*'Settings'!$B$8,0),0))</f>
        <v/>
      </c>
      <c r="S342" s="81">
        <f>IF($A342="","",IFERROR($R342*'Settings'!$B$10,0))</f>
        <v/>
      </c>
      <c r="T342" s="48">
        <f>IF($A342="","",IF(COUNTIF(tblTrips[Trip ID],$A342)&gt;1,"Duplicate Trip ID",IF(OR($B342="",$C342="",$D342="",$E342="",$F342="",$G342="",$H342="",$J342="",$K342="",$N342="",$P342=""),"Missing Required Data",IF(OR($J342&lt;0,$K342&lt;0,$L342=0),"Check Miles",IF(OR(AND($K342=0,$N342&lt;&gt;"No Empty Miles"),AND($K342&gt;0,$N342="No Empty Miles")),"Reason / Miles Mismatch",IF($M342&gt;='Settings'!$B$9,"High Empty %","OK"))))))</f>
        <v/>
      </c>
      <c r="U342" s="48" t="n"/>
    </row>
    <row r="343">
      <c r="A343" s="41" t="n"/>
      <c r="B343" s="79" t="n"/>
      <c r="C343" s="41" t="n"/>
      <c r="D343" s="41" t="n"/>
      <c r="E343" s="41" t="n"/>
      <c r="F343" s="43" t="n"/>
      <c r="G343" s="41" t="n"/>
      <c r="H343" s="43" t="n"/>
      <c r="I343" s="41">
        <f>IF($A343="","",IF(OR($E343="",$F343="",$G343="",$H343=""),"",$E343&amp;", "&amp;$F343&amp;" to "&amp;$G343&amp;", "&amp;$H343))</f>
        <v/>
      </c>
      <c r="J343" s="44" t="n"/>
      <c r="K343" s="44" t="n"/>
      <c r="L343" s="44">
        <f>IF($A343="","",IFERROR($J343+$K343,0))</f>
        <v/>
      </c>
      <c r="M343" s="80">
        <f>IF($A343="","",IFERROR($K343/$L343,0))</f>
        <v/>
      </c>
      <c r="N343" s="41" t="n"/>
      <c r="O343" s="43">
        <f>IF(OR($A343="",$N343=""),"",IFERROR(VLOOKUP($N343,'Settings'!$F$5:$H$13,2,FALSE),"Review"))</f>
        <v/>
      </c>
      <c r="P343" s="43" t="n"/>
      <c r="Q343" s="81">
        <f>IF($A343="","",IFERROR($K343*'Settings'!$B$10,0))</f>
        <v/>
      </c>
      <c r="R343" s="82">
        <f>IF($A343="","",IF($O343="Yes",IFERROR($K343*'Settings'!$B$8,0),0))</f>
        <v/>
      </c>
      <c r="S343" s="81">
        <f>IF($A343="","",IFERROR($R343*'Settings'!$B$10,0))</f>
        <v/>
      </c>
      <c r="T343" s="48">
        <f>IF($A343="","",IF(COUNTIF(tblTrips[Trip ID],$A343)&gt;1,"Duplicate Trip ID",IF(OR($B343="",$C343="",$D343="",$E343="",$F343="",$G343="",$H343="",$J343="",$K343="",$N343="",$P343=""),"Missing Required Data",IF(OR($J343&lt;0,$K343&lt;0,$L343=0),"Check Miles",IF(OR(AND($K343=0,$N343&lt;&gt;"No Empty Miles"),AND($K343&gt;0,$N343="No Empty Miles")),"Reason / Miles Mismatch",IF($M343&gt;='Settings'!$B$9,"High Empty %","OK"))))))</f>
        <v/>
      </c>
      <c r="U343" s="48" t="n"/>
    </row>
    <row r="344">
      <c r="A344" s="41" t="n"/>
      <c r="B344" s="79" t="n"/>
      <c r="C344" s="41" t="n"/>
      <c r="D344" s="41" t="n"/>
      <c r="E344" s="41" t="n"/>
      <c r="F344" s="43" t="n"/>
      <c r="G344" s="41" t="n"/>
      <c r="H344" s="43" t="n"/>
      <c r="I344" s="41">
        <f>IF($A344="","",IF(OR($E344="",$F344="",$G344="",$H344=""),"",$E344&amp;", "&amp;$F344&amp;" to "&amp;$G344&amp;", "&amp;$H344))</f>
        <v/>
      </c>
      <c r="J344" s="44" t="n"/>
      <c r="K344" s="44" t="n"/>
      <c r="L344" s="44">
        <f>IF($A344="","",IFERROR($J344+$K344,0))</f>
        <v/>
      </c>
      <c r="M344" s="80">
        <f>IF($A344="","",IFERROR($K344/$L344,0))</f>
        <v/>
      </c>
      <c r="N344" s="41" t="n"/>
      <c r="O344" s="43">
        <f>IF(OR($A344="",$N344=""),"",IFERROR(VLOOKUP($N344,'Settings'!$F$5:$H$13,2,FALSE),"Review"))</f>
        <v/>
      </c>
      <c r="P344" s="43" t="n"/>
      <c r="Q344" s="81">
        <f>IF($A344="","",IFERROR($K344*'Settings'!$B$10,0))</f>
        <v/>
      </c>
      <c r="R344" s="82">
        <f>IF($A344="","",IF($O344="Yes",IFERROR($K344*'Settings'!$B$8,0),0))</f>
        <v/>
      </c>
      <c r="S344" s="81">
        <f>IF($A344="","",IFERROR($R344*'Settings'!$B$10,0))</f>
        <v/>
      </c>
      <c r="T344" s="48">
        <f>IF($A344="","",IF(COUNTIF(tblTrips[Trip ID],$A344)&gt;1,"Duplicate Trip ID",IF(OR($B344="",$C344="",$D344="",$E344="",$F344="",$G344="",$H344="",$J344="",$K344="",$N344="",$P344=""),"Missing Required Data",IF(OR($J344&lt;0,$K344&lt;0,$L344=0),"Check Miles",IF(OR(AND($K344=0,$N344&lt;&gt;"No Empty Miles"),AND($K344&gt;0,$N344="No Empty Miles")),"Reason / Miles Mismatch",IF($M344&gt;='Settings'!$B$9,"High Empty %","OK"))))))</f>
        <v/>
      </c>
      <c r="U344" s="48" t="n"/>
    </row>
    <row r="345">
      <c r="A345" s="41" t="n"/>
      <c r="B345" s="79" t="n"/>
      <c r="C345" s="41" t="n"/>
      <c r="D345" s="41" t="n"/>
      <c r="E345" s="41" t="n"/>
      <c r="F345" s="43" t="n"/>
      <c r="G345" s="41" t="n"/>
      <c r="H345" s="43" t="n"/>
      <c r="I345" s="41">
        <f>IF($A345="","",IF(OR($E345="",$F345="",$G345="",$H345=""),"",$E345&amp;", "&amp;$F345&amp;" to "&amp;$G345&amp;", "&amp;$H345))</f>
        <v/>
      </c>
      <c r="J345" s="44" t="n"/>
      <c r="K345" s="44" t="n"/>
      <c r="L345" s="44">
        <f>IF($A345="","",IFERROR($J345+$K345,0))</f>
        <v/>
      </c>
      <c r="M345" s="80">
        <f>IF($A345="","",IFERROR($K345/$L345,0))</f>
        <v/>
      </c>
      <c r="N345" s="41" t="n"/>
      <c r="O345" s="43">
        <f>IF(OR($A345="",$N345=""),"",IFERROR(VLOOKUP($N345,'Settings'!$F$5:$H$13,2,FALSE),"Review"))</f>
        <v/>
      </c>
      <c r="P345" s="43" t="n"/>
      <c r="Q345" s="81">
        <f>IF($A345="","",IFERROR($K345*'Settings'!$B$10,0))</f>
        <v/>
      </c>
      <c r="R345" s="82">
        <f>IF($A345="","",IF($O345="Yes",IFERROR($K345*'Settings'!$B$8,0),0))</f>
        <v/>
      </c>
      <c r="S345" s="81">
        <f>IF($A345="","",IFERROR($R345*'Settings'!$B$10,0))</f>
        <v/>
      </c>
      <c r="T345" s="48">
        <f>IF($A345="","",IF(COUNTIF(tblTrips[Trip ID],$A345)&gt;1,"Duplicate Trip ID",IF(OR($B345="",$C345="",$D345="",$E345="",$F345="",$G345="",$H345="",$J345="",$K345="",$N345="",$P345=""),"Missing Required Data",IF(OR($J345&lt;0,$K345&lt;0,$L345=0),"Check Miles",IF(OR(AND($K345=0,$N345&lt;&gt;"No Empty Miles"),AND($K345&gt;0,$N345="No Empty Miles")),"Reason / Miles Mismatch",IF($M345&gt;='Settings'!$B$9,"High Empty %","OK"))))))</f>
        <v/>
      </c>
      <c r="U345" s="48" t="n"/>
    </row>
    <row r="346">
      <c r="A346" s="41" t="n"/>
      <c r="B346" s="79" t="n"/>
      <c r="C346" s="41" t="n"/>
      <c r="D346" s="41" t="n"/>
      <c r="E346" s="41" t="n"/>
      <c r="F346" s="43" t="n"/>
      <c r="G346" s="41" t="n"/>
      <c r="H346" s="43" t="n"/>
      <c r="I346" s="41">
        <f>IF($A346="","",IF(OR($E346="",$F346="",$G346="",$H346=""),"",$E346&amp;", "&amp;$F346&amp;" to "&amp;$G346&amp;", "&amp;$H346))</f>
        <v/>
      </c>
      <c r="J346" s="44" t="n"/>
      <c r="K346" s="44" t="n"/>
      <c r="L346" s="44">
        <f>IF($A346="","",IFERROR($J346+$K346,0))</f>
        <v/>
      </c>
      <c r="M346" s="80">
        <f>IF($A346="","",IFERROR($K346/$L346,0))</f>
        <v/>
      </c>
      <c r="N346" s="41" t="n"/>
      <c r="O346" s="43">
        <f>IF(OR($A346="",$N346=""),"",IFERROR(VLOOKUP($N346,'Settings'!$F$5:$H$13,2,FALSE),"Review"))</f>
        <v/>
      </c>
      <c r="P346" s="43" t="n"/>
      <c r="Q346" s="81">
        <f>IF($A346="","",IFERROR($K346*'Settings'!$B$10,0))</f>
        <v/>
      </c>
      <c r="R346" s="82">
        <f>IF($A346="","",IF($O346="Yes",IFERROR($K346*'Settings'!$B$8,0),0))</f>
        <v/>
      </c>
      <c r="S346" s="81">
        <f>IF($A346="","",IFERROR($R346*'Settings'!$B$10,0))</f>
        <v/>
      </c>
      <c r="T346" s="48">
        <f>IF($A346="","",IF(COUNTIF(tblTrips[Trip ID],$A346)&gt;1,"Duplicate Trip ID",IF(OR($B346="",$C346="",$D346="",$E346="",$F346="",$G346="",$H346="",$J346="",$K346="",$N346="",$P346=""),"Missing Required Data",IF(OR($J346&lt;0,$K346&lt;0,$L346=0),"Check Miles",IF(OR(AND($K346=0,$N346&lt;&gt;"No Empty Miles"),AND($K346&gt;0,$N346="No Empty Miles")),"Reason / Miles Mismatch",IF($M346&gt;='Settings'!$B$9,"High Empty %","OK"))))))</f>
        <v/>
      </c>
      <c r="U346" s="48" t="n"/>
    </row>
    <row r="347">
      <c r="A347" s="41" t="n"/>
      <c r="B347" s="79" t="n"/>
      <c r="C347" s="41" t="n"/>
      <c r="D347" s="41" t="n"/>
      <c r="E347" s="41" t="n"/>
      <c r="F347" s="43" t="n"/>
      <c r="G347" s="41" t="n"/>
      <c r="H347" s="43" t="n"/>
      <c r="I347" s="41">
        <f>IF($A347="","",IF(OR($E347="",$F347="",$G347="",$H347=""),"",$E347&amp;", "&amp;$F347&amp;" to "&amp;$G347&amp;", "&amp;$H347))</f>
        <v/>
      </c>
      <c r="J347" s="44" t="n"/>
      <c r="K347" s="44" t="n"/>
      <c r="L347" s="44">
        <f>IF($A347="","",IFERROR($J347+$K347,0))</f>
        <v/>
      </c>
      <c r="M347" s="80">
        <f>IF($A347="","",IFERROR($K347/$L347,0))</f>
        <v/>
      </c>
      <c r="N347" s="41" t="n"/>
      <c r="O347" s="43">
        <f>IF(OR($A347="",$N347=""),"",IFERROR(VLOOKUP($N347,'Settings'!$F$5:$H$13,2,FALSE),"Review"))</f>
        <v/>
      </c>
      <c r="P347" s="43" t="n"/>
      <c r="Q347" s="81">
        <f>IF($A347="","",IFERROR($K347*'Settings'!$B$10,0))</f>
        <v/>
      </c>
      <c r="R347" s="82">
        <f>IF($A347="","",IF($O347="Yes",IFERROR($K347*'Settings'!$B$8,0),0))</f>
        <v/>
      </c>
      <c r="S347" s="81">
        <f>IF($A347="","",IFERROR($R347*'Settings'!$B$10,0))</f>
        <v/>
      </c>
      <c r="T347" s="48">
        <f>IF($A347="","",IF(COUNTIF(tblTrips[Trip ID],$A347)&gt;1,"Duplicate Trip ID",IF(OR($B347="",$C347="",$D347="",$E347="",$F347="",$G347="",$H347="",$J347="",$K347="",$N347="",$P347=""),"Missing Required Data",IF(OR($J347&lt;0,$K347&lt;0,$L347=0),"Check Miles",IF(OR(AND($K347=0,$N347&lt;&gt;"No Empty Miles"),AND($K347&gt;0,$N347="No Empty Miles")),"Reason / Miles Mismatch",IF($M347&gt;='Settings'!$B$9,"High Empty %","OK"))))))</f>
        <v/>
      </c>
      <c r="U347" s="48" t="n"/>
    </row>
    <row r="348">
      <c r="A348" s="41" t="n"/>
      <c r="B348" s="79" t="n"/>
      <c r="C348" s="41" t="n"/>
      <c r="D348" s="41" t="n"/>
      <c r="E348" s="41" t="n"/>
      <c r="F348" s="43" t="n"/>
      <c r="G348" s="41" t="n"/>
      <c r="H348" s="43" t="n"/>
      <c r="I348" s="41">
        <f>IF($A348="","",IF(OR($E348="",$F348="",$G348="",$H348=""),"",$E348&amp;", "&amp;$F348&amp;" to "&amp;$G348&amp;", "&amp;$H348))</f>
        <v/>
      </c>
      <c r="J348" s="44" t="n"/>
      <c r="K348" s="44" t="n"/>
      <c r="L348" s="44">
        <f>IF($A348="","",IFERROR($J348+$K348,0))</f>
        <v/>
      </c>
      <c r="M348" s="80">
        <f>IF($A348="","",IFERROR($K348/$L348,0))</f>
        <v/>
      </c>
      <c r="N348" s="41" t="n"/>
      <c r="O348" s="43">
        <f>IF(OR($A348="",$N348=""),"",IFERROR(VLOOKUP($N348,'Settings'!$F$5:$H$13,2,FALSE),"Review"))</f>
        <v/>
      </c>
      <c r="P348" s="43" t="n"/>
      <c r="Q348" s="81">
        <f>IF($A348="","",IFERROR($K348*'Settings'!$B$10,0))</f>
        <v/>
      </c>
      <c r="R348" s="82">
        <f>IF($A348="","",IF($O348="Yes",IFERROR($K348*'Settings'!$B$8,0),0))</f>
        <v/>
      </c>
      <c r="S348" s="81">
        <f>IF($A348="","",IFERROR($R348*'Settings'!$B$10,0))</f>
        <v/>
      </c>
      <c r="T348" s="48">
        <f>IF($A348="","",IF(COUNTIF(tblTrips[Trip ID],$A348)&gt;1,"Duplicate Trip ID",IF(OR($B348="",$C348="",$D348="",$E348="",$F348="",$G348="",$H348="",$J348="",$K348="",$N348="",$P348=""),"Missing Required Data",IF(OR($J348&lt;0,$K348&lt;0,$L348=0),"Check Miles",IF(OR(AND($K348=0,$N348&lt;&gt;"No Empty Miles"),AND($K348&gt;0,$N348="No Empty Miles")),"Reason / Miles Mismatch",IF($M348&gt;='Settings'!$B$9,"High Empty %","OK"))))))</f>
        <v/>
      </c>
      <c r="U348" s="48" t="n"/>
    </row>
    <row r="349">
      <c r="A349" s="41" t="n"/>
      <c r="B349" s="79" t="n"/>
      <c r="C349" s="41" t="n"/>
      <c r="D349" s="41" t="n"/>
      <c r="E349" s="41" t="n"/>
      <c r="F349" s="43" t="n"/>
      <c r="G349" s="41" t="n"/>
      <c r="H349" s="43" t="n"/>
      <c r="I349" s="41">
        <f>IF($A349="","",IF(OR($E349="",$F349="",$G349="",$H349=""),"",$E349&amp;", "&amp;$F349&amp;" to "&amp;$G349&amp;", "&amp;$H349))</f>
        <v/>
      </c>
      <c r="J349" s="44" t="n"/>
      <c r="K349" s="44" t="n"/>
      <c r="L349" s="44">
        <f>IF($A349="","",IFERROR($J349+$K349,0))</f>
        <v/>
      </c>
      <c r="M349" s="80">
        <f>IF($A349="","",IFERROR($K349/$L349,0))</f>
        <v/>
      </c>
      <c r="N349" s="41" t="n"/>
      <c r="O349" s="43">
        <f>IF(OR($A349="",$N349=""),"",IFERROR(VLOOKUP($N349,'Settings'!$F$5:$H$13,2,FALSE),"Review"))</f>
        <v/>
      </c>
      <c r="P349" s="43" t="n"/>
      <c r="Q349" s="81">
        <f>IF($A349="","",IFERROR($K349*'Settings'!$B$10,0))</f>
        <v/>
      </c>
      <c r="R349" s="82">
        <f>IF($A349="","",IF($O349="Yes",IFERROR($K349*'Settings'!$B$8,0),0))</f>
        <v/>
      </c>
      <c r="S349" s="81">
        <f>IF($A349="","",IFERROR($R349*'Settings'!$B$10,0))</f>
        <v/>
      </c>
      <c r="T349" s="48">
        <f>IF($A349="","",IF(COUNTIF(tblTrips[Trip ID],$A349)&gt;1,"Duplicate Trip ID",IF(OR($B349="",$C349="",$D349="",$E349="",$F349="",$G349="",$H349="",$J349="",$K349="",$N349="",$P349=""),"Missing Required Data",IF(OR($J349&lt;0,$K349&lt;0,$L349=0),"Check Miles",IF(OR(AND($K349=0,$N349&lt;&gt;"No Empty Miles"),AND($K349&gt;0,$N349="No Empty Miles")),"Reason / Miles Mismatch",IF($M349&gt;='Settings'!$B$9,"High Empty %","OK"))))))</f>
        <v/>
      </c>
      <c r="U349" s="48" t="n"/>
    </row>
    <row r="350">
      <c r="A350" s="41" t="n"/>
      <c r="B350" s="79" t="n"/>
      <c r="C350" s="41" t="n"/>
      <c r="D350" s="41" t="n"/>
      <c r="E350" s="41" t="n"/>
      <c r="F350" s="43" t="n"/>
      <c r="G350" s="41" t="n"/>
      <c r="H350" s="43" t="n"/>
      <c r="I350" s="41">
        <f>IF($A350="","",IF(OR($E350="",$F350="",$G350="",$H350=""),"",$E350&amp;", "&amp;$F350&amp;" to "&amp;$G350&amp;", "&amp;$H350))</f>
        <v/>
      </c>
      <c r="J350" s="44" t="n"/>
      <c r="K350" s="44" t="n"/>
      <c r="L350" s="44">
        <f>IF($A350="","",IFERROR($J350+$K350,0))</f>
        <v/>
      </c>
      <c r="M350" s="80">
        <f>IF($A350="","",IFERROR($K350/$L350,0))</f>
        <v/>
      </c>
      <c r="N350" s="41" t="n"/>
      <c r="O350" s="43">
        <f>IF(OR($A350="",$N350=""),"",IFERROR(VLOOKUP($N350,'Settings'!$F$5:$H$13,2,FALSE),"Review"))</f>
        <v/>
      </c>
      <c r="P350" s="43" t="n"/>
      <c r="Q350" s="81">
        <f>IF($A350="","",IFERROR($K350*'Settings'!$B$10,0))</f>
        <v/>
      </c>
      <c r="R350" s="82">
        <f>IF($A350="","",IF($O350="Yes",IFERROR($K350*'Settings'!$B$8,0),0))</f>
        <v/>
      </c>
      <c r="S350" s="81">
        <f>IF($A350="","",IFERROR($R350*'Settings'!$B$10,0))</f>
        <v/>
      </c>
      <c r="T350" s="48">
        <f>IF($A350="","",IF(COUNTIF(tblTrips[Trip ID],$A350)&gt;1,"Duplicate Trip ID",IF(OR($B350="",$C350="",$D350="",$E350="",$F350="",$G350="",$H350="",$J350="",$K350="",$N350="",$P350=""),"Missing Required Data",IF(OR($J350&lt;0,$K350&lt;0,$L350=0),"Check Miles",IF(OR(AND($K350=0,$N350&lt;&gt;"No Empty Miles"),AND($K350&gt;0,$N350="No Empty Miles")),"Reason / Miles Mismatch",IF($M350&gt;='Settings'!$B$9,"High Empty %","OK"))))))</f>
        <v/>
      </c>
      <c r="U350" s="48" t="n"/>
    </row>
    <row r="351">
      <c r="A351" s="41" t="n"/>
      <c r="B351" s="79" t="n"/>
      <c r="C351" s="41" t="n"/>
      <c r="D351" s="41" t="n"/>
      <c r="E351" s="41" t="n"/>
      <c r="F351" s="43" t="n"/>
      <c r="G351" s="41" t="n"/>
      <c r="H351" s="43" t="n"/>
      <c r="I351" s="41">
        <f>IF($A351="","",IF(OR($E351="",$F351="",$G351="",$H351=""),"",$E351&amp;", "&amp;$F351&amp;" to "&amp;$G351&amp;", "&amp;$H351))</f>
        <v/>
      </c>
      <c r="J351" s="44" t="n"/>
      <c r="K351" s="44" t="n"/>
      <c r="L351" s="44">
        <f>IF($A351="","",IFERROR($J351+$K351,0))</f>
        <v/>
      </c>
      <c r="M351" s="80">
        <f>IF($A351="","",IFERROR($K351/$L351,0))</f>
        <v/>
      </c>
      <c r="N351" s="41" t="n"/>
      <c r="O351" s="43">
        <f>IF(OR($A351="",$N351=""),"",IFERROR(VLOOKUP($N351,'Settings'!$F$5:$H$13,2,FALSE),"Review"))</f>
        <v/>
      </c>
      <c r="P351" s="43" t="n"/>
      <c r="Q351" s="81">
        <f>IF($A351="","",IFERROR($K351*'Settings'!$B$10,0))</f>
        <v/>
      </c>
      <c r="R351" s="82">
        <f>IF($A351="","",IF($O351="Yes",IFERROR($K351*'Settings'!$B$8,0),0))</f>
        <v/>
      </c>
      <c r="S351" s="81">
        <f>IF($A351="","",IFERROR($R351*'Settings'!$B$10,0))</f>
        <v/>
      </c>
      <c r="T351" s="48">
        <f>IF($A351="","",IF(COUNTIF(tblTrips[Trip ID],$A351)&gt;1,"Duplicate Trip ID",IF(OR($B351="",$C351="",$D351="",$E351="",$F351="",$G351="",$H351="",$J351="",$K351="",$N351="",$P351=""),"Missing Required Data",IF(OR($J351&lt;0,$K351&lt;0,$L351=0),"Check Miles",IF(OR(AND($K351=0,$N351&lt;&gt;"No Empty Miles"),AND($K351&gt;0,$N351="No Empty Miles")),"Reason / Miles Mismatch",IF($M351&gt;='Settings'!$B$9,"High Empty %","OK"))))))</f>
        <v/>
      </c>
      <c r="U351" s="48" t="n"/>
    </row>
    <row r="352">
      <c r="A352" s="41" t="n"/>
      <c r="B352" s="79" t="n"/>
      <c r="C352" s="41" t="n"/>
      <c r="D352" s="41" t="n"/>
      <c r="E352" s="41" t="n"/>
      <c r="F352" s="43" t="n"/>
      <c r="G352" s="41" t="n"/>
      <c r="H352" s="43" t="n"/>
      <c r="I352" s="41">
        <f>IF($A352="","",IF(OR($E352="",$F352="",$G352="",$H352=""),"",$E352&amp;", "&amp;$F352&amp;" to "&amp;$G352&amp;", "&amp;$H352))</f>
        <v/>
      </c>
      <c r="J352" s="44" t="n"/>
      <c r="K352" s="44" t="n"/>
      <c r="L352" s="44">
        <f>IF($A352="","",IFERROR($J352+$K352,0))</f>
        <v/>
      </c>
      <c r="M352" s="80">
        <f>IF($A352="","",IFERROR($K352/$L352,0))</f>
        <v/>
      </c>
      <c r="N352" s="41" t="n"/>
      <c r="O352" s="43">
        <f>IF(OR($A352="",$N352=""),"",IFERROR(VLOOKUP($N352,'Settings'!$F$5:$H$13,2,FALSE),"Review"))</f>
        <v/>
      </c>
      <c r="P352" s="43" t="n"/>
      <c r="Q352" s="81">
        <f>IF($A352="","",IFERROR($K352*'Settings'!$B$10,0))</f>
        <v/>
      </c>
      <c r="R352" s="82">
        <f>IF($A352="","",IF($O352="Yes",IFERROR($K352*'Settings'!$B$8,0),0))</f>
        <v/>
      </c>
      <c r="S352" s="81">
        <f>IF($A352="","",IFERROR($R352*'Settings'!$B$10,0))</f>
        <v/>
      </c>
      <c r="T352" s="48">
        <f>IF($A352="","",IF(COUNTIF(tblTrips[Trip ID],$A352)&gt;1,"Duplicate Trip ID",IF(OR($B352="",$C352="",$D352="",$E352="",$F352="",$G352="",$H352="",$J352="",$K352="",$N352="",$P352=""),"Missing Required Data",IF(OR($J352&lt;0,$K352&lt;0,$L352=0),"Check Miles",IF(OR(AND($K352=0,$N352&lt;&gt;"No Empty Miles"),AND($K352&gt;0,$N352="No Empty Miles")),"Reason / Miles Mismatch",IF($M352&gt;='Settings'!$B$9,"High Empty %","OK"))))))</f>
        <v/>
      </c>
      <c r="U352" s="48" t="n"/>
    </row>
    <row r="353">
      <c r="A353" s="41" t="n"/>
      <c r="B353" s="79" t="n"/>
      <c r="C353" s="41" t="n"/>
      <c r="D353" s="41" t="n"/>
      <c r="E353" s="41" t="n"/>
      <c r="F353" s="43" t="n"/>
      <c r="G353" s="41" t="n"/>
      <c r="H353" s="43" t="n"/>
      <c r="I353" s="41">
        <f>IF($A353="","",IF(OR($E353="",$F353="",$G353="",$H353=""),"",$E353&amp;", "&amp;$F353&amp;" to "&amp;$G353&amp;", "&amp;$H353))</f>
        <v/>
      </c>
      <c r="J353" s="44" t="n"/>
      <c r="K353" s="44" t="n"/>
      <c r="L353" s="44">
        <f>IF($A353="","",IFERROR($J353+$K353,0))</f>
        <v/>
      </c>
      <c r="M353" s="80">
        <f>IF($A353="","",IFERROR($K353/$L353,0))</f>
        <v/>
      </c>
      <c r="N353" s="41" t="n"/>
      <c r="O353" s="43">
        <f>IF(OR($A353="",$N353=""),"",IFERROR(VLOOKUP($N353,'Settings'!$F$5:$H$13,2,FALSE),"Review"))</f>
        <v/>
      </c>
      <c r="P353" s="43" t="n"/>
      <c r="Q353" s="81">
        <f>IF($A353="","",IFERROR($K353*'Settings'!$B$10,0))</f>
        <v/>
      </c>
      <c r="R353" s="82">
        <f>IF($A353="","",IF($O353="Yes",IFERROR($K353*'Settings'!$B$8,0),0))</f>
        <v/>
      </c>
      <c r="S353" s="81">
        <f>IF($A353="","",IFERROR($R353*'Settings'!$B$10,0))</f>
        <v/>
      </c>
      <c r="T353" s="48">
        <f>IF($A353="","",IF(COUNTIF(tblTrips[Trip ID],$A353)&gt;1,"Duplicate Trip ID",IF(OR($B353="",$C353="",$D353="",$E353="",$F353="",$G353="",$H353="",$J353="",$K353="",$N353="",$P353=""),"Missing Required Data",IF(OR($J353&lt;0,$K353&lt;0,$L353=0),"Check Miles",IF(OR(AND($K353=0,$N353&lt;&gt;"No Empty Miles"),AND($K353&gt;0,$N353="No Empty Miles")),"Reason / Miles Mismatch",IF($M353&gt;='Settings'!$B$9,"High Empty %","OK"))))))</f>
        <v/>
      </c>
      <c r="U353" s="48" t="n"/>
    </row>
    <row r="354">
      <c r="A354" s="41" t="n"/>
      <c r="B354" s="79" t="n"/>
      <c r="C354" s="41" t="n"/>
      <c r="D354" s="41" t="n"/>
      <c r="E354" s="41" t="n"/>
      <c r="F354" s="43" t="n"/>
      <c r="G354" s="41" t="n"/>
      <c r="H354" s="43" t="n"/>
      <c r="I354" s="41">
        <f>IF($A354="","",IF(OR($E354="",$F354="",$G354="",$H354=""),"",$E354&amp;", "&amp;$F354&amp;" to "&amp;$G354&amp;", "&amp;$H354))</f>
        <v/>
      </c>
      <c r="J354" s="44" t="n"/>
      <c r="K354" s="44" t="n"/>
      <c r="L354" s="44">
        <f>IF($A354="","",IFERROR($J354+$K354,0))</f>
        <v/>
      </c>
      <c r="M354" s="80">
        <f>IF($A354="","",IFERROR($K354/$L354,0))</f>
        <v/>
      </c>
      <c r="N354" s="41" t="n"/>
      <c r="O354" s="43">
        <f>IF(OR($A354="",$N354=""),"",IFERROR(VLOOKUP($N354,'Settings'!$F$5:$H$13,2,FALSE),"Review"))</f>
        <v/>
      </c>
      <c r="P354" s="43" t="n"/>
      <c r="Q354" s="81">
        <f>IF($A354="","",IFERROR($K354*'Settings'!$B$10,0))</f>
        <v/>
      </c>
      <c r="R354" s="82">
        <f>IF($A354="","",IF($O354="Yes",IFERROR($K354*'Settings'!$B$8,0),0))</f>
        <v/>
      </c>
      <c r="S354" s="81">
        <f>IF($A354="","",IFERROR($R354*'Settings'!$B$10,0))</f>
        <v/>
      </c>
      <c r="T354" s="48">
        <f>IF($A354="","",IF(COUNTIF(tblTrips[Trip ID],$A354)&gt;1,"Duplicate Trip ID",IF(OR($B354="",$C354="",$D354="",$E354="",$F354="",$G354="",$H354="",$J354="",$K354="",$N354="",$P354=""),"Missing Required Data",IF(OR($J354&lt;0,$K354&lt;0,$L354=0),"Check Miles",IF(OR(AND($K354=0,$N354&lt;&gt;"No Empty Miles"),AND($K354&gt;0,$N354="No Empty Miles")),"Reason / Miles Mismatch",IF($M354&gt;='Settings'!$B$9,"High Empty %","OK"))))))</f>
        <v/>
      </c>
      <c r="U354" s="48" t="n"/>
    </row>
    <row r="355">
      <c r="A355" s="41" t="n"/>
      <c r="B355" s="79" t="n"/>
      <c r="C355" s="41" t="n"/>
      <c r="D355" s="41" t="n"/>
      <c r="E355" s="41" t="n"/>
      <c r="F355" s="43" t="n"/>
      <c r="G355" s="41" t="n"/>
      <c r="H355" s="43" t="n"/>
      <c r="I355" s="41">
        <f>IF($A355="","",IF(OR($E355="",$F355="",$G355="",$H355=""),"",$E355&amp;", "&amp;$F355&amp;" to "&amp;$G355&amp;", "&amp;$H355))</f>
        <v/>
      </c>
      <c r="J355" s="44" t="n"/>
      <c r="K355" s="44" t="n"/>
      <c r="L355" s="44">
        <f>IF($A355="","",IFERROR($J355+$K355,0))</f>
        <v/>
      </c>
      <c r="M355" s="80">
        <f>IF($A355="","",IFERROR($K355/$L355,0))</f>
        <v/>
      </c>
      <c r="N355" s="41" t="n"/>
      <c r="O355" s="43">
        <f>IF(OR($A355="",$N355=""),"",IFERROR(VLOOKUP($N355,'Settings'!$F$5:$H$13,2,FALSE),"Review"))</f>
        <v/>
      </c>
      <c r="P355" s="43" t="n"/>
      <c r="Q355" s="81">
        <f>IF($A355="","",IFERROR($K355*'Settings'!$B$10,0))</f>
        <v/>
      </c>
      <c r="R355" s="82">
        <f>IF($A355="","",IF($O355="Yes",IFERROR($K355*'Settings'!$B$8,0),0))</f>
        <v/>
      </c>
      <c r="S355" s="81">
        <f>IF($A355="","",IFERROR($R355*'Settings'!$B$10,0))</f>
        <v/>
      </c>
      <c r="T355" s="48">
        <f>IF($A355="","",IF(COUNTIF(tblTrips[Trip ID],$A355)&gt;1,"Duplicate Trip ID",IF(OR($B355="",$C355="",$D355="",$E355="",$F355="",$G355="",$H355="",$J355="",$K355="",$N355="",$P355=""),"Missing Required Data",IF(OR($J355&lt;0,$K355&lt;0,$L355=0),"Check Miles",IF(OR(AND($K355=0,$N355&lt;&gt;"No Empty Miles"),AND($K355&gt;0,$N355="No Empty Miles")),"Reason / Miles Mismatch",IF($M355&gt;='Settings'!$B$9,"High Empty %","OK"))))))</f>
        <v/>
      </c>
      <c r="U355" s="48" t="n"/>
    </row>
    <row r="356">
      <c r="A356" s="41" t="n"/>
      <c r="B356" s="79" t="n"/>
      <c r="C356" s="41" t="n"/>
      <c r="D356" s="41" t="n"/>
      <c r="E356" s="41" t="n"/>
      <c r="F356" s="43" t="n"/>
      <c r="G356" s="41" t="n"/>
      <c r="H356" s="43" t="n"/>
      <c r="I356" s="41">
        <f>IF($A356="","",IF(OR($E356="",$F356="",$G356="",$H356=""),"",$E356&amp;", "&amp;$F356&amp;" to "&amp;$G356&amp;", "&amp;$H356))</f>
        <v/>
      </c>
      <c r="J356" s="44" t="n"/>
      <c r="K356" s="44" t="n"/>
      <c r="L356" s="44">
        <f>IF($A356="","",IFERROR($J356+$K356,0))</f>
        <v/>
      </c>
      <c r="M356" s="80">
        <f>IF($A356="","",IFERROR($K356/$L356,0))</f>
        <v/>
      </c>
      <c r="N356" s="41" t="n"/>
      <c r="O356" s="43">
        <f>IF(OR($A356="",$N356=""),"",IFERROR(VLOOKUP($N356,'Settings'!$F$5:$H$13,2,FALSE),"Review"))</f>
        <v/>
      </c>
      <c r="P356" s="43" t="n"/>
      <c r="Q356" s="81">
        <f>IF($A356="","",IFERROR($K356*'Settings'!$B$10,0))</f>
        <v/>
      </c>
      <c r="R356" s="82">
        <f>IF($A356="","",IF($O356="Yes",IFERROR($K356*'Settings'!$B$8,0),0))</f>
        <v/>
      </c>
      <c r="S356" s="81">
        <f>IF($A356="","",IFERROR($R356*'Settings'!$B$10,0))</f>
        <v/>
      </c>
      <c r="T356" s="48">
        <f>IF($A356="","",IF(COUNTIF(tblTrips[Trip ID],$A356)&gt;1,"Duplicate Trip ID",IF(OR($B356="",$C356="",$D356="",$E356="",$F356="",$G356="",$H356="",$J356="",$K356="",$N356="",$P356=""),"Missing Required Data",IF(OR($J356&lt;0,$K356&lt;0,$L356=0),"Check Miles",IF(OR(AND($K356=0,$N356&lt;&gt;"No Empty Miles"),AND($K356&gt;0,$N356="No Empty Miles")),"Reason / Miles Mismatch",IF($M356&gt;='Settings'!$B$9,"High Empty %","OK"))))))</f>
        <v/>
      </c>
      <c r="U356" s="48" t="n"/>
    </row>
    <row r="357">
      <c r="A357" s="41" t="n"/>
      <c r="B357" s="79" t="n"/>
      <c r="C357" s="41" t="n"/>
      <c r="D357" s="41" t="n"/>
      <c r="E357" s="41" t="n"/>
      <c r="F357" s="43" t="n"/>
      <c r="G357" s="41" t="n"/>
      <c r="H357" s="43" t="n"/>
      <c r="I357" s="41">
        <f>IF($A357="","",IF(OR($E357="",$F357="",$G357="",$H357=""),"",$E357&amp;", "&amp;$F357&amp;" to "&amp;$G357&amp;", "&amp;$H357))</f>
        <v/>
      </c>
      <c r="J357" s="44" t="n"/>
      <c r="K357" s="44" t="n"/>
      <c r="L357" s="44">
        <f>IF($A357="","",IFERROR($J357+$K357,0))</f>
        <v/>
      </c>
      <c r="M357" s="80">
        <f>IF($A357="","",IFERROR($K357/$L357,0))</f>
        <v/>
      </c>
      <c r="N357" s="41" t="n"/>
      <c r="O357" s="43">
        <f>IF(OR($A357="",$N357=""),"",IFERROR(VLOOKUP($N357,'Settings'!$F$5:$H$13,2,FALSE),"Review"))</f>
        <v/>
      </c>
      <c r="P357" s="43" t="n"/>
      <c r="Q357" s="81">
        <f>IF($A357="","",IFERROR($K357*'Settings'!$B$10,0))</f>
        <v/>
      </c>
      <c r="R357" s="82">
        <f>IF($A357="","",IF($O357="Yes",IFERROR($K357*'Settings'!$B$8,0),0))</f>
        <v/>
      </c>
      <c r="S357" s="81">
        <f>IF($A357="","",IFERROR($R357*'Settings'!$B$10,0))</f>
        <v/>
      </c>
      <c r="T357" s="48">
        <f>IF($A357="","",IF(COUNTIF(tblTrips[Trip ID],$A357)&gt;1,"Duplicate Trip ID",IF(OR($B357="",$C357="",$D357="",$E357="",$F357="",$G357="",$H357="",$J357="",$K357="",$N357="",$P357=""),"Missing Required Data",IF(OR($J357&lt;0,$K357&lt;0,$L357=0),"Check Miles",IF(OR(AND($K357=0,$N357&lt;&gt;"No Empty Miles"),AND($K357&gt;0,$N357="No Empty Miles")),"Reason / Miles Mismatch",IF($M357&gt;='Settings'!$B$9,"High Empty %","OK"))))))</f>
        <v/>
      </c>
      <c r="U357" s="48" t="n"/>
    </row>
    <row r="358">
      <c r="A358" s="41" t="n"/>
      <c r="B358" s="79" t="n"/>
      <c r="C358" s="41" t="n"/>
      <c r="D358" s="41" t="n"/>
      <c r="E358" s="41" t="n"/>
      <c r="F358" s="43" t="n"/>
      <c r="G358" s="41" t="n"/>
      <c r="H358" s="43" t="n"/>
      <c r="I358" s="41">
        <f>IF($A358="","",IF(OR($E358="",$F358="",$G358="",$H358=""),"",$E358&amp;", "&amp;$F358&amp;" to "&amp;$G358&amp;", "&amp;$H358))</f>
        <v/>
      </c>
      <c r="J358" s="44" t="n"/>
      <c r="K358" s="44" t="n"/>
      <c r="L358" s="44">
        <f>IF($A358="","",IFERROR($J358+$K358,0))</f>
        <v/>
      </c>
      <c r="M358" s="80">
        <f>IF($A358="","",IFERROR($K358/$L358,0))</f>
        <v/>
      </c>
      <c r="N358" s="41" t="n"/>
      <c r="O358" s="43">
        <f>IF(OR($A358="",$N358=""),"",IFERROR(VLOOKUP($N358,'Settings'!$F$5:$H$13,2,FALSE),"Review"))</f>
        <v/>
      </c>
      <c r="P358" s="43" t="n"/>
      <c r="Q358" s="81">
        <f>IF($A358="","",IFERROR($K358*'Settings'!$B$10,0))</f>
        <v/>
      </c>
      <c r="R358" s="82">
        <f>IF($A358="","",IF($O358="Yes",IFERROR($K358*'Settings'!$B$8,0),0))</f>
        <v/>
      </c>
      <c r="S358" s="81">
        <f>IF($A358="","",IFERROR($R358*'Settings'!$B$10,0))</f>
        <v/>
      </c>
      <c r="T358" s="48">
        <f>IF($A358="","",IF(COUNTIF(tblTrips[Trip ID],$A358)&gt;1,"Duplicate Trip ID",IF(OR($B358="",$C358="",$D358="",$E358="",$F358="",$G358="",$H358="",$J358="",$K358="",$N358="",$P358=""),"Missing Required Data",IF(OR($J358&lt;0,$K358&lt;0,$L358=0),"Check Miles",IF(OR(AND($K358=0,$N358&lt;&gt;"No Empty Miles"),AND($K358&gt;0,$N358="No Empty Miles")),"Reason / Miles Mismatch",IF($M358&gt;='Settings'!$B$9,"High Empty %","OK"))))))</f>
        <v/>
      </c>
      <c r="U358" s="48" t="n"/>
    </row>
    <row r="359">
      <c r="A359" s="41" t="n"/>
      <c r="B359" s="79" t="n"/>
      <c r="C359" s="41" t="n"/>
      <c r="D359" s="41" t="n"/>
      <c r="E359" s="41" t="n"/>
      <c r="F359" s="43" t="n"/>
      <c r="G359" s="41" t="n"/>
      <c r="H359" s="43" t="n"/>
      <c r="I359" s="41">
        <f>IF($A359="","",IF(OR($E359="",$F359="",$G359="",$H359=""),"",$E359&amp;", "&amp;$F359&amp;" to "&amp;$G359&amp;", "&amp;$H359))</f>
        <v/>
      </c>
      <c r="J359" s="44" t="n"/>
      <c r="K359" s="44" t="n"/>
      <c r="L359" s="44">
        <f>IF($A359="","",IFERROR($J359+$K359,0))</f>
        <v/>
      </c>
      <c r="M359" s="80">
        <f>IF($A359="","",IFERROR($K359/$L359,0))</f>
        <v/>
      </c>
      <c r="N359" s="41" t="n"/>
      <c r="O359" s="43">
        <f>IF(OR($A359="",$N359=""),"",IFERROR(VLOOKUP($N359,'Settings'!$F$5:$H$13,2,FALSE),"Review"))</f>
        <v/>
      </c>
      <c r="P359" s="43" t="n"/>
      <c r="Q359" s="81">
        <f>IF($A359="","",IFERROR($K359*'Settings'!$B$10,0))</f>
        <v/>
      </c>
      <c r="R359" s="82">
        <f>IF($A359="","",IF($O359="Yes",IFERROR($K359*'Settings'!$B$8,0),0))</f>
        <v/>
      </c>
      <c r="S359" s="81">
        <f>IF($A359="","",IFERROR($R359*'Settings'!$B$10,0))</f>
        <v/>
      </c>
      <c r="T359" s="48">
        <f>IF($A359="","",IF(COUNTIF(tblTrips[Trip ID],$A359)&gt;1,"Duplicate Trip ID",IF(OR($B359="",$C359="",$D359="",$E359="",$F359="",$G359="",$H359="",$J359="",$K359="",$N359="",$P359=""),"Missing Required Data",IF(OR($J359&lt;0,$K359&lt;0,$L359=0),"Check Miles",IF(OR(AND($K359=0,$N359&lt;&gt;"No Empty Miles"),AND($K359&gt;0,$N359="No Empty Miles")),"Reason / Miles Mismatch",IF($M359&gt;='Settings'!$B$9,"High Empty %","OK"))))))</f>
        <v/>
      </c>
      <c r="U359" s="48" t="n"/>
    </row>
    <row r="360">
      <c r="A360" s="41" t="n"/>
      <c r="B360" s="79" t="n"/>
      <c r="C360" s="41" t="n"/>
      <c r="D360" s="41" t="n"/>
      <c r="E360" s="41" t="n"/>
      <c r="F360" s="43" t="n"/>
      <c r="G360" s="41" t="n"/>
      <c r="H360" s="43" t="n"/>
      <c r="I360" s="41">
        <f>IF($A360="","",IF(OR($E360="",$F360="",$G360="",$H360=""),"",$E360&amp;", "&amp;$F360&amp;" to "&amp;$G360&amp;", "&amp;$H360))</f>
        <v/>
      </c>
      <c r="J360" s="44" t="n"/>
      <c r="K360" s="44" t="n"/>
      <c r="L360" s="44">
        <f>IF($A360="","",IFERROR($J360+$K360,0))</f>
        <v/>
      </c>
      <c r="M360" s="80">
        <f>IF($A360="","",IFERROR($K360/$L360,0))</f>
        <v/>
      </c>
      <c r="N360" s="41" t="n"/>
      <c r="O360" s="43">
        <f>IF(OR($A360="",$N360=""),"",IFERROR(VLOOKUP($N360,'Settings'!$F$5:$H$13,2,FALSE),"Review"))</f>
        <v/>
      </c>
      <c r="P360" s="43" t="n"/>
      <c r="Q360" s="81">
        <f>IF($A360="","",IFERROR($K360*'Settings'!$B$10,0))</f>
        <v/>
      </c>
      <c r="R360" s="82">
        <f>IF($A360="","",IF($O360="Yes",IFERROR($K360*'Settings'!$B$8,0),0))</f>
        <v/>
      </c>
      <c r="S360" s="81">
        <f>IF($A360="","",IFERROR($R360*'Settings'!$B$10,0))</f>
        <v/>
      </c>
      <c r="T360" s="48">
        <f>IF($A360="","",IF(COUNTIF(tblTrips[Trip ID],$A360)&gt;1,"Duplicate Trip ID",IF(OR($B360="",$C360="",$D360="",$E360="",$F360="",$G360="",$H360="",$J360="",$K360="",$N360="",$P360=""),"Missing Required Data",IF(OR($J360&lt;0,$K360&lt;0,$L360=0),"Check Miles",IF(OR(AND($K360=0,$N360&lt;&gt;"No Empty Miles"),AND($K360&gt;0,$N360="No Empty Miles")),"Reason / Miles Mismatch",IF($M360&gt;='Settings'!$B$9,"High Empty %","OK"))))))</f>
        <v/>
      </c>
      <c r="U360" s="48" t="n"/>
    </row>
    <row r="361">
      <c r="A361" s="41" t="n"/>
      <c r="B361" s="79" t="n"/>
      <c r="C361" s="41" t="n"/>
      <c r="D361" s="41" t="n"/>
      <c r="E361" s="41" t="n"/>
      <c r="F361" s="43" t="n"/>
      <c r="G361" s="41" t="n"/>
      <c r="H361" s="43" t="n"/>
      <c r="I361" s="41">
        <f>IF($A361="","",IF(OR($E361="",$F361="",$G361="",$H361=""),"",$E361&amp;", "&amp;$F361&amp;" to "&amp;$G361&amp;", "&amp;$H361))</f>
        <v/>
      </c>
      <c r="J361" s="44" t="n"/>
      <c r="K361" s="44" t="n"/>
      <c r="L361" s="44">
        <f>IF($A361="","",IFERROR($J361+$K361,0))</f>
        <v/>
      </c>
      <c r="M361" s="80">
        <f>IF($A361="","",IFERROR($K361/$L361,0))</f>
        <v/>
      </c>
      <c r="N361" s="41" t="n"/>
      <c r="O361" s="43">
        <f>IF(OR($A361="",$N361=""),"",IFERROR(VLOOKUP($N361,'Settings'!$F$5:$H$13,2,FALSE),"Review"))</f>
        <v/>
      </c>
      <c r="P361" s="43" t="n"/>
      <c r="Q361" s="81">
        <f>IF($A361="","",IFERROR($K361*'Settings'!$B$10,0))</f>
        <v/>
      </c>
      <c r="R361" s="82">
        <f>IF($A361="","",IF($O361="Yes",IFERROR($K361*'Settings'!$B$8,0),0))</f>
        <v/>
      </c>
      <c r="S361" s="81">
        <f>IF($A361="","",IFERROR($R361*'Settings'!$B$10,0))</f>
        <v/>
      </c>
      <c r="T361" s="48">
        <f>IF($A361="","",IF(COUNTIF(tblTrips[Trip ID],$A361)&gt;1,"Duplicate Trip ID",IF(OR($B361="",$C361="",$D361="",$E361="",$F361="",$G361="",$H361="",$J361="",$K361="",$N361="",$P361=""),"Missing Required Data",IF(OR($J361&lt;0,$K361&lt;0,$L361=0),"Check Miles",IF(OR(AND($K361=0,$N361&lt;&gt;"No Empty Miles"),AND($K361&gt;0,$N361="No Empty Miles")),"Reason / Miles Mismatch",IF($M361&gt;='Settings'!$B$9,"High Empty %","OK"))))))</f>
        <v/>
      </c>
      <c r="U361" s="48" t="n"/>
    </row>
    <row r="362">
      <c r="A362" s="41" t="n"/>
      <c r="B362" s="79" t="n"/>
      <c r="C362" s="41" t="n"/>
      <c r="D362" s="41" t="n"/>
      <c r="E362" s="41" t="n"/>
      <c r="F362" s="43" t="n"/>
      <c r="G362" s="41" t="n"/>
      <c r="H362" s="43" t="n"/>
      <c r="I362" s="41">
        <f>IF($A362="","",IF(OR($E362="",$F362="",$G362="",$H362=""),"",$E362&amp;", "&amp;$F362&amp;" to "&amp;$G362&amp;", "&amp;$H362))</f>
        <v/>
      </c>
      <c r="J362" s="44" t="n"/>
      <c r="K362" s="44" t="n"/>
      <c r="L362" s="44">
        <f>IF($A362="","",IFERROR($J362+$K362,0))</f>
        <v/>
      </c>
      <c r="M362" s="80">
        <f>IF($A362="","",IFERROR($K362/$L362,0))</f>
        <v/>
      </c>
      <c r="N362" s="41" t="n"/>
      <c r="O362" s="43">
        <f>IF(OR($A362="",$N362=""),"",IFERROR(VLOOKUP($N362,'Settings'!$F$5:$H$13,2,FALSE),"Review"))</f>
        <v/>
      </c>
      <c r="P362" s="43" t="n"/>
      <c r="Q362" s="81">
        <f>IF($A362="","",IFERROR($K362*'Settings'!$B$10,0))</f>
        <v/>
      </c>
      <c r="R362" s="82">
        <f>IF($A362="","",IF($O362="Yes",IFERROR($K362*'Settings'!$B$8,0),0))</f>
        <v/>
      </c>
      <c r="S362" s="81">
        <f>IF($A362="","",IFERROR($R362*'Settings'!$B$10,0))</f>
        <v/>
      </c>
      <c r="T362" s="48">
        <f>IF($A362="","",IF(COUNTIF(tblTrips[Trip ID],$A362)&gt;1,"Duplicate Trip ID",IF(OR($B362="",$C362="",$D362="",$E362="",$F362="",$G362="",$H362="",$J362="",$K362="",$N362="",$P362=""),"Missing Required Data",IF(OR($J362&lt;0,$K362&lt;0,$L362=0),"Check Miles",IF(OR(AND($K362=0,$N362&lt;&gt;"No Empty Miles"),AND($K362&gt;0,$N362="No Empty Miles")),"Reason / Miles Mismatch",IF($M362&gt;='Settings'!$B$9,"High Empty %","OK"))))))</f>
        <v/>
      </c>
      <c r="U362" s="48" t="n"/>
    </row>
    <row r="363">
      <c r="A363" s="41" t="n"/>
      <c r="B363" s="79" t="n"/>
      <c r="C363" s="41" t="n"/>
      <c r="D363" s="41" t="n"/>
      <c r="E363" s="41" t="n"/>
      <c r="F363" s="43" t="n"/>
      <c r="G363" s="41" t="n"/>
      <c r="H363" s="43" t="n"/>
      <c r="I363" s="41">
        <f>IF($A363="","",IF(OR($E363="",$F363="",$G363="",$H363=""),"",$E363&amp;", "&amp;$F363&amp;" to "&amp;$G363&amp;", "&amp;$H363))</f>
        <v/>
      </c>
      <c r="J363" s="44" t="n"/>
      <c r="K363" s="44" t="n"/>
      <c r="L363" s="44">
        <f>IF($A363="","",IFERROR($J363+$K363,0))</f>
        <v/>
      </c>
      <c r="M363" s="80">
        <f>IF($A363="","",IFERROR($K363/$L363,0))</f>
        <v/>
      </c>
      <c r="N363" s="41" t="n"/>
      <c r="O363" s="43">
        <f>IF(OR($A363="",$N363=""),"",IFERROR(VLOOKUP($N363,'Settings'!$F$5:$H$13,2,FALSE),"Review"))</f>
        <v/>
      </c>
      <c r="P363" s="43" t="n"/>
      <c r="Q363" s="81">
        <f>IF($A363="","",IFERROR($K363*'Settings'!$B$10,0))</f>
        <v/>
      </c>
      <c r="R363" s="82">
        <f>IF($A363="","",IF($O363="Yes",IFERROR($K363*'Settings'!$B$8,0),0))</f>
        <v/>
      </c>
      <c r="S363" s="81">
        <f>IF($A363="","",IFERROR($R363*'Settings'!$B$10,0))</f>
        <v/>
      </c>
      <c r="T363" s="48">
        <f>IF($A363="","",IF(COUNTIF(tblTrips[Trip ID],$A363)&gt;1,"Duplicate Trip ID",IF(OR($B363="",$C363="",$D363="",$E363="",$F363="",$G363="",$H363="",$J363="",$K363="",$N363="",$P363=""),"Missing Required Data",IF(OR($J363&lt;0,$K363&lt;0,$L363=0),"Check Miles",IF(OR(AND($K363=0,$N363&lt;&gt;"No Empty Miles"),AND($K363&gt;0,$N363="No Empty Miles")),"Reason / Miles Mismatch",IF($M363&gt;='Settings'!$B$9,"High Empty %","OK"))))))</f>
        <v/>
      </c>
      <c r="U363" s="48" t="n"/>
    </row>
    <row r="364">
      <c r="A364" s="41" t="n"/>
      <c r="B364" s="79" t="n"/>
      <c r="C364" s="41" t="n"/>
      <c r="D364" s="41" t="n"/>
      <c r="E364" s="41" t="n"/>
      <c r="F364" s="43" t="n"/>
      <c r="G364" s="41" t="n"/>
      <c r="H364" s="43" t="n"/>
      <c r="I364" s="41">
        <f>IF($A364="","",IF(OR($E364="",$F364="",$G364="",$H364=""),"",$E364&amp;", "&amp;$F364&amp;" to "&amp;$G364&amp;", "&amp;$H364))</f>
        <v/>
      </c>
      <c r="J364" s="44" t="n"/>
      <c r="K364" s="44" t="n"/>
      <c r="L364" s="44">
        <f>IF($A364="","",IFERROR($J364+$K364,0))</f>
        <v/>
      </c>
      <c r="M364" s="80">
        <f>IF($A364="","",IFERROR($K364/$L364,0))</f>
        <v/>
      </c>
      <c r="N364" s="41" t="n"/>
      <c r="O364" s="43">
        <f>IF(OR($A364="",$N364=""),"",IFERROR(VLOOKUP($N364,'Settings'!$F$5:$H$13,2,FALSE),"Review"))</f>
        <v/>
      </c>
      <c r="P364" s="43" t="n"/>
      <c r="Q364" s="81">
        <f>IF($A364="","",IFERROR($K364*'Settings'!$B$10,0))</f>
        <v/>
      </c>
      <c r="R364" s="82">
        <f>IF($A364="","",IF($O364="Yes",IFERROR($K364*'Settings'!$B$8,0),0))</f>
        <v/>
      </c>
      <c r="S364" s="81">
        <f>IF($A364="","",IFERROR($R364*'Settings'!$B$10,0))</f>
        <v/>
      </c>
      <c r="T364" s="48">
        <f>IF($A364="","",IF(COUNTIF(tblTrips[Trip ID],$A364)&gt;1,"Duplicate Trip ID",IF(OR($B364="",$C364="",$D364="",$E364="",$F364="",$G364="",$H364="",$J364="",$K364="",$N364="",$P364=""),"Missing Required Data",IF(OR($J364&lt;0,$K364&lt;0,$L364=0),"Check Miles",IF(OR(AND($K364=0,$N364&lt;&gt;"No Empty Miles"),AND($K364&gt;0,$N364="No Empty Miles")),"Reason / Miles Mismatch",IF($M364&gt;='Settings'!$B$9,"High Empty %","OK"))))))</f>
        <v/>
      </c>
      <c r="U364" s="48" t="n"/>
    </row>
    <row r="365">
      <c r="A365" s="41" t="n"/>
      <c r="B365" s="79" t="n"/>
      <c r="C365" s="41" t="n"/>
      <c r="D365" s="41" t="n"/>
      <c r="E365" s="41" t="n"/>
      <c r="F365" s="43" t="n"/>
      <c r="G365" s="41" t="n"/>
      <c r="H365" s="43" t="n"/>
      <c r="I365" s="41">
        <f>IF($A365="","",IF(OR($E365="",$F365="",$G365="",$H365=""),"",$E365&amp;", "&amp;$F365&amp;" to "&amp;$G365&amp;", "&amp;$H365))</f>
        <v/>
      </c>
      <c r="J365" s="44" t="n"/>
      <c r="K365" s="44" t="n"/>
      <c r="L365" s="44">
        <f>IF($A365="","",IFERROR($J365+$K365,0))</f>
        <v/>
      </c>
      <c r="M365" s="80">
        <f>IF($A365="","",IFERROR($K365/$L365,0))</f>
        <v/>
      </c>
      <c r="N365" s="41" t="n"/>
      <c r="O365" s="43">
        <f>IF(OR($A365="",$N365=""),"",IFERROR(VLOOKUP($N365,'Settings'!$F$5:$H$13,2,FALSE),"Review"))</f>
        <v/>
      </c>
      <c r="P365" s="43" t="n"/>
      <c r="Q365" s="81">
        <f>IF($A365="","",IFERROR($K365*'Settings'!$B$10,0))</f>
        <v/>
      </c>
      <c r="R365" s="82">
        <f>IF($A365="","",IF($O365="Yes",IFERROR($K365*'Settings'!$B$8,0),0))</f>
        <v/>
      </c>
      <c r="S365" s="81">
        <f>IF($A365="","",IFERROR($R365*'Settings'!$B$10,0))</f>
        <v/>
      </c>
      <c r="T365" s="48">
        <f>IF($A365="","",IF(COUNTIF(tblTrips[Trip ID],$A365)&gt;1,"Duplicate Trip ID",IF(OR($B365="",$C365="",$D365="",$E365="",$F365="",$G365="",$H365="",$J365="",$K365="",$N365="",$P365=""),"Missing Required Data",IF(OR($J365&lt;0,$K365&lt;0,$L365=0),"Check Miles",IF(OR(AND($K365=0,$N365&lt;&gt;"No Empty Miles"),AND($K365&gt;0,$N365="No Empty Miles")),"Reason / Miles Mismatch",IF($M365&gt;='Settings'!$B$9,"High Empty %","OK"))))))</f>
        <v/>
      </c>
      <c r="U365" s="48" t="n"/>
    </row>
    <row r="366">
      <c r="A366" s="41" t="n"/>
      <c r="B366" s="79" t="n"/>
      <c r="C366" s="41" t="n"/>
      <c r="D366" s="41" t="n"/>
      <c r="E366" s="41" t="n"/>
      <c r="F366" s="43" t="n"/>
      <c r="G366" s="41" t="n"/>
      <c r="H366" s="43" t="n"/>
      <c r="I366" s="41">
        <f>IF($A366="","",IF(OR($E366="",$F366="",$G366="",$H366=""),"",$E366&amp;", "&amp;$F366&amp;" to "&amp;$G366&amp;", "&amp;$H366))</f>
        <v/>
      </c>
      <c r="J366" s="44" t="n"/>
      <c r="K366" s="44" t="n"/>
      <c r="L366" s="44">
        <f>IF($A366="","",IFERROR($J366+$K366,0))</f>
        <v/>
      </c>
      <c r="M366" s="80">
        <f>IF($A366="","",IFERROR($K366/$L366,0))</f>
        <v/>
      </c>
      <c r="N366" s="41" t="n"/>
      <c r="O366" s="43">
        <f>IF(OR($A366="",$N366=""),"",IFERROR(VLOOKUP($N366,'Settings'!$F$5:$H$13,2,FALSE),"Review"))</f>
        <v/>
      </c>
      <c r="P366" s="43" t="n"/>
      <c r="Q366" s="81">
        <f>IF($A366="","",IFERROR($K366*'Settings'!$B$10,0))</f>
        <v/>
      </c>
      <c r="R366" s="82">
        <f>IF($A366="","",IF($O366="Yes",IFERROR($K366*'Settings'!$B$8,0),0))</f>
        <v/>
      </c>
      <c r="S366" s="81">
        <f>IF($A366="","",IFERROR($R366*'Settings'!$B$10,0))</f>
        <v/>
      </c>
      <c r="T366" s="48">
        <f>IF($A366="","",IF(COUNTIF(tblTrips[Trip ID],$A366)&gt;1,"Duplicate Trip ID",IF(OR($B366="",$C366="",$D366="",$E366="",$F366="",$G366="",$H366="",$J366="",$K366="",$N366="",$P366=""),"Missing Required Data",IF(OR($J366&lt;0,$K366&lt;0,$L366=0),"Check Miles",IF(OR(AND($K366=0,$N366&lt;&gt;"No Empty Miles"),AND($K366&gt;0,$N366="No Empty Miles")),"Reason / Miles Mismatch",IF($M366&gt;='Settings'!$B$9,"High Empty %","OK"))))))</f>
        <v/>
      </c>
      <c r="U366" s="48" t="n"/>
    </row>
    <row r="367">
      <c r="A367" s="41" t="n"/>
      <c r="B367" s="79" t="n"/>
      <c r="C367" s="41" t="n"/>
      <c r="D367" s="41" t="n"/>
      <c r="E367" s="41" t="n"/>
      <c r="F367" s="43" t="n"/>
      <c r="G367" s="41" t="n"/>
      <c r="H367" s="43" t="n"/>
      <c r="I367" s="41">
        <f>IF($A367="","",IF(OR($E367="",$F367="",$G367="",$H367=""),"",$E367&amp;", "&amp;$F367&amp;" to "&amp;$G367&amp;", "&amp;$H367))</f>
        <v/>
      </c>
      <c r="J367" s="44" t="n"/>
      <c r="K367" s="44" t="n"/>
      <c r="L367" s="44">
        <f>IF($A367="","",IFERROR($J367+$K367,0))</f>
        <v/>
      </c>
      <c r="M367" s="80">
        <f>IF($A367="","",IFERROR($K367/$L367,0))</f>
        <v/>
      </c>
      <c r="N367" s="41" t="n"/>
      <c r="O367" s="43">
        <f>IF(OR($A367="",$N367=""),"",IFERROR(VLOOKUP($N367,'Settings'!$F$5:$H$13,2,FALSE),"Review"))</f>
        <v/>
      </c>
      <c r="P367" s="43" t="n"/>
      <c r="Q367" s="81">
        <f>IF($A367="","",IFERROR($K367*'Settings'!$B$10,0))</f>
        <v/>
      </c>
      <c r="R367" s="82">
        <f>IF($A367="","",IF($O367="Yes",IFERROR($K367*'Settings'!$B$8,0),0))</f>
        <v/>
      </c>
      <c r="S367" s="81">
        <f>IF($A367="","",IFERROR($R367*'Settings'!$B$10,0))</f>
        <v/>
      </c>
      <c r="T367" s="48">
        <f>IF($A367="","",IF(COUNTIF(tblTrips[Trip ID],$A367)&gt;1,"Duplicate Trip ID",IF(OR($B367="",$C367="",$D367="",$E367="",$F367="",$G367="",$H367="",$J367="",$K367="",$N367="",$P367=""),"Missing Required Data",IF(OR($J367&lt;0,$K367&lt;0,$L367=0),"Check Miles",IF(OR(AND($K367=0,$N367&lt;&gt;"No Empty Miles"),AND($K367&gt;0,$N367="No Empty Miles")),"Reason / Miles Mismatch",IF($M367&gt;='Settings'!$B$9,"High Empty %","OK"))))))</f>
        <v/>
      </c>
      <c r="U367" s="48" t="n"/>
    </row>
    <row r="368">
      <c r="A368" s="41" t="n"/>
      <c r="B368" s="79" t="n"/>
      <c r="C368" s="41" t="n"/>
      <c r="D368" s="41" t="n"/>
      <c r="E368" s="41" t="n"/>
      <c r="F368" s="43" t="n"/>
      <c r="G368" s="41" t="n"/>
      <c r="H368" s="43" t="n"/>
      <c r="I368" s="41">
        <f>IF($A368="","",IF(OR($E368="",$F368="",$G368="",$H368=""),"",$E368&amp;", "&amp;$F368&amp;" to "&amp;$G368&amp;", "&amp;$H368))</f>
        <v/>
      </c>
      <c r="J368" s="44" t="n"/>
      <c r="K368" s="44" t="n"/>
      <c r="L368" s="44">
        <f>IF($A368="","",IFERROR($J368+$K368,0))</f>
        <v/>
      </c>
      <c r="M368" s="80">
        <f>IF($A368="","",IFERROR($K368/$L368,0))</f>
        <v/>
      </c>
      <c r="N368" s="41" t="n"/>
      <c r="O368" s="43">
        <f>IF(OR($A368="",$N368=""),"",IFERROR(VLOOKUP($N368,'Settings'!$F$5:$H$13,2,FALSE),"Review"))</f>
        <v/>
      </c>
      <c r="P368" s="43" t="n"/>
      <c r="Q368" s="81">
        <f>IF($A368="","",IFERROR($K368*'Settings'!$B$10,0))</f>
        <v/>
      </c>
      <c r="R368" s="82">
        <f>IF($A368="","",IF($O368="Yes",IFERROR($K368*'Settings'!$B$8,0),0))</f>
        <v/>
      </c>
      <c r="S368" s="81">
        <f>IF($A368="","",IFERROR($R368*'Settings'!$B$10,0))</f>
        <v/>
      </c>
      <c r="T368" s="48">
        <f>IF($A368="","",IF(COUNTIF(tblTrips[Trip ID],$A368)&gt;1,"Duplicate Trip ID",IF(OR($B368="",$C368="",$D368="",$E368="",$F368="",$G368="",$H368="",$J368="",$K368="",$N368="",$P368=""),"Missing Required Data",IF(OR($J368&lt;0,$K368&lt;0,$L368=0),"Check Miles",IF(OR(AND($K368=0,$N368&lt;&gt;"No Empty Miles"),AND($K368&gt;0,$N368="No Empty Miles")),"Reason / Miles Mismatch",IF($M368&gt;='Settings'!$B$9,"High Empty %","OK"))))))</f>
        <v/>
      </c>
      <c r="U368" s="48" t="n"/>
    </row>
    <row r="369">
      <c r="A369" s="41" t="n"/>
      <c r="B369" s="79" t="n"/>
      <c r="C369" s="41" t="n"/>
      <c r="D369" s="41" t="n"/>
      <c r="E369" s="41" t="n"/>
      <c r="F369" s="43" t="n"/>
      <c r="G369" s="41" t="n"/>
      <c r="H369" s="43" t="n"/>
      <c r="I369" s="41">
        <f>IF($A369="","",IF(OR($E369="",$F369="",$G369="",$H369=""),"",$E369&amp;", "&amp;$F369&amp;" to "&amp;$G369&amp;", "&amp;$H369))</f>
        <v/>
      </c>
      <c r="J369" s="44" t="n"/>
      <c r="K369" s="44" t="n"/>
      <c r="L369" s="44">
        <f>IF($A369="","",IFERROR($J369+$K369,0))</f>
        <v/>
      </c>
      <c r="M369" s="80">
        <f>IF($A369="","",IFERROR($K369/$L369,0))</f>
        <v/>
      </c>
      <c r="N369" s="41" t="n"/>
      <c r="O369" s="43">
        <f>IF(OR($A369="",$N369=""),"",IFERROR(VLOOKUP($N369,'Settings'!$F$5:$H$13,2,FALSE),"Review"))</f>
        <v/>
      </c>
      <c r="P369" s="43" t="n"/>
      <c r="Q369" s="81">
        <f>IF($A369="","",IFERROR($K369*'Settings'!$B$10,0))</f>
        <v/>
      </c>
      <c r="R369" s="82">
        <f>IF($A369="","",IF($O369="Yes",IFERROR($K369*'Settings'!$B$8,0),0))</f>
        <v/>
      </c>
      <c r="S369" s="81">
        <f>IF($A369="","",IFERROR($R369*'Settings'!$B$10,0))</f>
        <v/>
      </c>
      <c r="T369" s="48">
        <f>IF($A369="","",IF(COUNTIF(tblTrips[Trip ID],$A369)&gt;1,"Duplicate Trip ID",IF(OR($B369="",$C369="",$D369="",$E369="",$F369="",$G369="",$H369="",$J369="",$K369="",$N369="",$P369=""),"Missing Required Data",IF(OR($J369&lt;0,$K369&lt;0,$L369=0),"Check Miles",IF(OR(AND($K369=0,$N369&lt;&gt;"No Empty Miles"),AND($K369&gt;0,$N369="No Empty Miles")),"Reason / Miles Mismatch",IF($M369&gt;='Settings'!$B$9,"High Empty %","OK"))))))</f>
        <v/>
      </c>
      <c r="U369" s="48" t="n"/>
    </row>
    <row r="370">
      <c r="A370" s="41" t="n"/>
      <c r="B370" s="79" t="n"/>
      <c r="C370" s="41" t="n"/>
      <c r="D370" s="41" t="n"/>
      <c r="E370" s="41" t="n"/>
      <c r="F370" s="43" t="n"/>
      <c r="G370" s="41" t="n"/>
      <c r="H370" s="43" t="n"/>
      <c r="I370" s="41">
        <f>IF($A370="","",IF(OR($E370="",$F370="",$G370="",$H370=""),"",$E370&amp;", "&amp;$F370&amp;" to "&amp;$G370&amp;", "&amp;$H370))</f>
        <v/>
      </c>
      <c r="J370" s="44" t="n"/>
      <c r="K370" s="44" t="n"/>
      <c r="L370" s="44">
        <f>IF($A370="","",IFERROR($J370+$K370,0))</f>
        <v/>
      </c>
      <c r="M370" s="80">
        <f>IF($A370="","",IFERROR($K370/$L370,0))</f>
        <v/>
      </c>
      <c r="N370" s="41" t="n"/>
      <c r="O370" s="43">
        <f>IF(OR($A370="",$N370=""),"",IFERROR(VLOOKUP($N370,'Settings'!$F$5:$H$13,2,FALSE),"Review"))</f>
        <v/>
      </c>
      <c r="P370" s="43" t="n"/>
      <c r="Q370" s="81">
        <f>IF($A370="","",IFERROR($K370*'Settings'!$B$10,0))</f>
        <v/>
      </c>
      <c r="R370" s="82">
        <f>IF($A370="","",IF($O370="Yes",IFERROR($K370*'Settings'!$B$8,0),0))</f>
        <v/>
      </c>
      <c r="S370" s="81">
        <f>IF($A370="","",IFERROR($R370*'Settings'!$B$10,0))</f>
        <v/>
      </c>
      <c r="T370" s="48">
        <f>IF($A370="","",IF(COUNTIF(tblTrips[Trip ID],$A370)&gt;1,"Duplicate Trip ID",IF(OR($B370="",$C370="",$D370="",$E370="",$F370="",$G370="",$H370="",$J370="",$K370="",$N370="",$P370=""),"Missing Required Data",IF(OR($J370&lt;0,$K370&lt;0,$L370=0),"Check Miles",IF(OR(AND($K370=0,$N370&lt;&gt;"No Empty Miles"),AND($K370&gt;0,$N370="No Empty Miles")),"Reason / Miles Mismatch",IF($M370&gt;='Settings'!$B$9,"High Empty %","OK"))))))</f>
        <v/>
      </c>
      <c r="U370" s="48" t="n"/>
    </row>
    <row r="371">
      <c r="A371" s="41" t="n"/>
      <c r="B371" s="79" t="n"/>
      <c r="C371" s="41" t="n"/>
      <c r="D371" s="41" t="n"/>
      <c r="E371" s="41" t="n"/>
      <c r="F371" s="43" t="n"/>
      <c r="G371" s="41" t="n"/>
      <c r="H371" s="43" t="n"/>
      <c r="I371" s="41">
        <f>IF($A371="","",IF(OR($E371="",$F371="",$G371="",$H371=""),"",$E371&amp;", "&amp;$F371&amp;" to "&amp;$G371&amp;", "&amp;$H371))</f>
        <v/>
      </c>
      <c r="J371" s="44" t="n"/>
      <c r="K371" s="44" t="n"/>
      <c r="L371" s="44">
        <f>IF($A371="","",IFERROR($J371+$K371,0))</f>
        <v/>
      </c>
      <c r="M371" s="80">
        <f>IF($A371="","",IFERROR($K371/$L371,0))</f>
        <v/>
      </c>
      <c r="N371" s="41" t="n"/>
      <c r="O371" s="43">
        <f>IF(OR($A371="",$N371=""),"",IFERROR(VLOOKUP($N371,'Settings'!$F$5:$H$13,2,FALSE),"Review"))</f>
        <v/>
      </c>
      <c r="P371" s="43" t="n"/>
      <c r="Q371" s="81">
        <f>IF($A371="","",IFERROR($K371*'Settings'!$B$10,0))</f>
        <v/>
      </c>
      <c r="R371" s="82">
        <f>IF($A371="","",IF($O371="Yes",IFERROR($K371*'Settings'!$B$8,0),0))</f>
        <v/>
      </c>
      <c r="S371" s="81">
        <f>IF($A371="","",IFERROR($R371*'Settings'!$B$10,0))</f>
        <v/>
      </c>
      <c r="T371" s="48">
        <f>IF($A371="","",IF(COUNTIF(tblTrips[Trip ID],$A371)&gt;1,"Duplicate Trip ID",IF(OR($B371="",$C371="",$D371="",$E371="",$F371="",$G371="",$H371="",$J371="",$K371="",$N371="",$P371=""),"Missing Required Data",IF(OR($J371&lt;0,$K371&lt;0,$L371=0),"Check Miles",IF(OR(AND($K371=0,$N371&lt;&gt;"No Empty Miles"),AND($K371&gt;0,$N371="No Empty Miles")),"Reason / Miles Mismatch",IF($M371&gt;='Settings'!$B$9,"High Empty %","OK"))))))</f>
        <v/>
      </c>
      <c r="U371" s="48" t="n"/>
    </row>
    <row r="372">
      <c r="A372" s="41" t="n"/>
      <c r="B372" s="79" t="n"/>
      <c r="C372" s="41" t="n"/>
      <c r="D372" s="41" t="n"/>
      <c r="E372" s="41" t="n"/>
      <c r="F372" s="43" t="n"/>
      <c r="G372" s="41" t="n"/>
      <c r="H372" s="43" t="n"/>
      <c r="I372" s="41">
        <f>IF($A372="","",IF(OR($E372="",$F372="",$G372="",$H372=""),"",$E372&amp;", "&amp;$F372&amp;" to "&amp;$G372&amp;", "&amp;$H372))</f>
        <v/>
      </c>
      <c r="J372" s="44" t="n"/>
      <c r="K372" s="44" t="n"/>
      <c r="L372" s="44">
        <f>IF($A372="","",IFERROR($J372+$K372,0))</f>
        <v/>
      </c>
      <c r="M372" s="80">
        <f>IF($A372="","",IFERROR($K372/$L372,0))</f>
        <v/>
      </c>
      <c r="N372" s="41" t="n"/>
      <c r="O372" s="43">
        <f>IF(OR($A372="",$N372=""),"",IFERROR(VLOOKUP($N372,'Settings'!$F$5:$H$13,2,FALSE),"Review"))</f>
        <v/>
      </c>
      <c r="P372" s="43" t="n"/>
      <c r="Q372" s="81">
        <f>IF($A372="","",IFERROR($K372*'Settings'!$B$10,0))</f>
        <v/>
      </c>
      <c r="R372" s="82">
        <f>IF($A372="","",IF($O372="Yes",IFERROR($K372*'Settings'!$B$8,0),0))</f>
        <v/>
      </c>
      <c r="S372" s="81">
        <f>IF($A372="","",IFERROR($R372*'Settings'!$B$10,0))</f>
        <v/>
      </c>
      <c r="T372" s="48">
        <f>IF($A372="","",IF(COUNTIF(tblTrips[Trip ID],$A372)&gt;1,"Duplicate Trip ID",IF(OR($B372="",$C372="",$D372="",$E372="",$F372="",$G372="",$H372="",$J372="",$K372="",$N372="",$P372=""),"Missing Required Data",IF(OR($J372&lt;0,$K372&lt;0,$L372=0),"Check Miles",IF(OR(AND($K372=0,$N372&lt;&gt;"No Empty Miles"),AND($K372&gt;0,$N372="No Empty Miles")),"Reason / Miles Mismatch",IF($M372&gt;='Settings'!$B$9,"High Empty %","OK"))))))</f>
        <v/>
      </c>
      <c r="U372" s="48" t="n"/>
    </row>
    <row r="373">
      <c r="A373" s="41" t="n"/>
      <c r="B373" s="79" t="n"/>
      <c r="C373" s="41" t="n"/>
      <c r="D373" s="41" t="n"/>
      <c r="E373" s="41" t="n"/>
      <c r="F373" s="43" t="n"/>
      <c r="G373" s="41" t="n"/>
      <c r="H373" s="43" t="n"/>
      <c r="I373" s="41">
        <f>IF($A373="","",IF(OR($E373="",$F373="",$G373="",$H373=""),"",$E373&amp;", "&amp;$F373&amp;" to "&amp;$G373&amp;", "&amp;$H373))</f>
        <v/>
      </c>
      <c r="J373" s="44" t="n"/>
      <c r="K373" s="44" t="n"/>
      <c r="L373" s="44">
        <f>IF($A373="","",IFERROR($J373+$K373,0))</f>
        <v/>
      </c>
      <c r="M373" s="80">
        <f>IF($A373="","",IFERROR($K373/$L373,0))</f>
        <v/>
      </c>
      <c r="N373" s="41" t="n"/>
      <c r="O373" s="43">
        <f>IF(OR($A373="",$N373=""),"",IFERROR(VLOOKUP($N373,'Settings'!$F$5:$H$13,2,FALSE),"Review"))</f>
        <v/>
      </c>
      <c r="P373" s="43" t="n"/>
      <c r="Q373" s="81">
        <f>IF($A373="","",IFERROR($K373*'Settings'!$B$10,0))</f>
        <v/>
      </c>
      <c r="R373" s="82">
        <f>IF($A373="","",IF($O373="Yes",IFERROR($K373*'Settings'!$B$8,0),0))</f>
        <v/>
      </c>
      <c r="S373" s="81">
        <f>IF($A373="","",IFERROR($R373*'Settings'!$B$10,0))</f>
        <v/>
      </c>
      <c r="T373" s="48">
        <f>IF($A373="","",IF(COUNTIF(tblTrips[Trip ID],$A373)&gt;1,"Duplicate Trip ID",IF(OR($B373="",$C373="",$D373="",$E373="",$F373="",$G373="",$H373="",$J373="",$K373="",$N373="",$P373=""),"Missing Required Data",IF(OR($J373&lt;0,$K373&lt;0,$L373=0),"Check Miles",IF(OR(AND($K373=0,$N373&lt;&gt;"No Empty Miles"),AND($K373&gt;0,$N373="No Empty Miles")),"Reason / Miles Mismatch",IF($M373&gt;='Settings'!$B$9,"High Empty %","OK"))))))</f>
        <v/>
      </c>
      <c r="U373" s="48" t="n"/>
    </row>
    <row r="374">
      <c r="A374" s="41" t="n"/>
      <c r="B374" s="79" t="n"/>
      <c r="C374" s="41" t="n"/>
      <c r="D374" s="41" t="n"/>
      <c r="E374" s="41" t="n"/>
      <c r="F374" s="43" t="n"/>
      <c r="G374" s="41" t="n"/>
      <c r="H374" s="43" t="n"/>
      <c r="I374" s="41">
        <f>IF($A374="","",IF(OR($E374="",$F374="",$G374="",$H374=""),"",$E374&amp;", "&amp;$F374&amp;" to "&amp;$G374&amp;", "&amp;$H374))</f>
        <v/>
      </c>
      <c r="J374" s="44" t="n"/>
      <c r="K374" s="44" t="n"/>
      <c r="L374" s="44">
        <f>IF($A374="","",IFERROR($J374+$K374,0))</f>
        <v/>
      </c>
      <c r="M374" s="80">
        <f>IF($A374="","",IFERROR($K374/$L374,0))</f>
        <v/>
      </c>
      <c r="N374" s="41" t="n"/>
      <c r="O374" s="43">
        <f>IF(OR($A374="",$N374=""),"",IFERROR(VLOOKUP($N374,'Settings'!$F$5:$H$13,2,FALSE),"Review"))</f>
        <v/>
      </c>
      <c r="P374" s="43" t="n"/>
      <c r="Q374" s="81">
        <f>IF($A374="","",IFERROR($K374*'Settings'!$B$10,0))</f>
        <v/>
      </c>
      <c r="R374" s="82">
        <f>IF($A374="","",IF($O374="Yes",IFERROR($K374*'Settings'!$B$8,0),0))</f>
        <v/>
      </c>
      <c r="S374" s="81">
        <f>IF($A374="","",IFERROR($R374*'Settings'!$B$10,0))</f>
        <v/>
      </c>
      <c r="T374" s="48">
        <f>IF($A374="","",IF(COUNTIF(tblTrips[Trip ID],$A374)&gt;1,"Duplicate Trip ID",IF(OR($B374="",$C374="",$D374="",$E374="",$F374="",$G374="",$H374="",$J374="",$K374="",$N374="",$P374=""),"Missing Required Data",IF(OR($J374&lt;0,$K374&lt;0,$L374=0),"Check Miles",IF(OR(AND($K374=0,$N374&lt;&gt;"No Empty Miles"),AND($K374&gt;0,$N374="No Empty Miles")),"Reason / Miles Mismatch",IF($M374&gt;='Settings'!$B$9,"High Empty %","OK"))))))</f>
        <v/>
      </c>
      <c r="U374" s="48" t="n"/>
    </row>
    <row r="375">
      <c r="A375" s="41" t="n"/>
      <c r="B375" s="79" t="n"/>
      <c r="C375" s="41" t="n"/>
      <c r="D375" s="41" t="n"/>
      <c r="E375" s="41" t="n"/>
      <c r="F375" s="43" t="n"/>
      <c r="G375" s="41" t="n"/>
      <c r="H375" s="43" t="n"/>
      <c r="I375" s="41">
        <f>IF($A375="","",IF(OR($E375="",$F375="",$G375="",$H375=""),"",$E375&amp;", "&amp;$F375&amp;" to "&amp;$G375&amp;", "&amp;$H375))</f>
        <v/>
      </c>
      <c r="J375" s="44" t="n"/>
      <c r="K375" s="44" t="n"/>
      <c r="L375" s="44">
        <f>IF($A375="","",IFERROR($J375+$K375,0))</f>
        <v/>
      </c>
      <c r="M375" s="80">
        <f>IF($A375="","",IFERROR($K375/$L375,0))</f>
        <v/>
      </c>
      <c r="N375" s="41" t="n"/>
      <c r="O375" s="43">
        <f>IF(OR($A375="",$N375=""),"",IFERROR(VLOOKUP($N375,'Settings'!$F$5:$H$13,2,FALSE),"Review"))</f>
        <v/>
      </c>
      <c r="P375" s="43" t="n"/>
      <c r="Q375" s="81">
        <f>IF($A375="","",IFERROR($K375*'Settings'!$B$10,0))</f>
        <v/>
      </c>
      <c r="R375" s="82">
        <f>IF($A375="","",IF($O375="Yes",IFERROR($K375*'Settings'!$B$8,0),0))</f>
        <v/>
      </c>
      <c r="S375" s="81">
        <f>IF($A375="","",IFERROR($R375*'Settings'!$B$10,0))</f>
        <v/>
      </c>
      <c r="T375" s="48">
        <f>IF($A375="","",IF(COUNTIF(tblTrips[Trip ID],$A375)&gt;1,"Duplicate Trip ID",IF(OR($B375="",$C375="",$D375="",$E375="",$F375="",$G375="",$H375="",$J375="",$K375="",$N375="",$P375=""),"Missing Required Data",IF(OR($J375&lt;0,$K375&lt;0,$L375=0),"Check Miles",IF(OR(AND($K375=0,$N375&lt;&gt;"No Empty Miles"),AND($K375&gt;0,$N375="No Empty Miles")),"Reason / Miles Mismatch",IF($M375&gt;='Settings'!$B$9,"High Empty %","OK"))))))</f>
        <v/>
      </c>
      <c r="U375" s="48" t="n"/>
    </row>
    <row r="376">
      <c r="A376" s="41" t="n"/>
      <c r="B376" s="79" t="n"/>
      <c r="C376" s="41" t="n"/>
      <c r="D376" s="41" t="n"/>
      <c r="E376" s="41" t="n"/>
      <c r="F376" s="43" t="n"/>
      <c r="G376" s="41" t="n"/>
      <c r="H376" s="43" t="n"/>
      <c r="I376" s="41">
        <f>IF($A376="","",IF(OR($E376="",$F376="",$G376="",$H376=""),"",$E376&amp;", "&amp;$F376&amp;" to "&amp;$G376&amp;", "&amp;$H376))</f>
        <v/>
      </c>
      <c r="J376" s="44" t="n"/>
      <c r="K376" s="44" t="n"/>
      <c r="L376" s="44">
        <f>IF($A376="","",IFERROR($J376+$K376,0))</f>
        <v/>
      </c>
      <c r="M376" s="80">
        <f>IF($A376="","",IFERROR($K376/$L376,0))</f>
        <v/>
      </c>
      <c r="N376" s="41" t="n"/>
      <c r="O376" s="43">
        <f>IF(OR($A376="",$N376=""),"",IFERROR(VLOOKUP($N376,'Settings'!$F$5:$H$13,2,FALSE),"Review"))</f>
        <v/>
      </c>
      <c r="P376" s="43" t="n"/>
      <c r="Q376" s="81">
        <f>IF($A376="","",IFERROR($K376*'Settings'!$B$10,0))</f>
        <v/>
      </c>
      <c r="R376" s="82">
        <f>IF($A376="","",IF($O376="Yes",IFERROR($K376*'Settings'!$B$8,0),0))</f>
        <v/>
      </c>
      <c r="S376" s="81">
        <f>IF($A376="","",IFERROR($R376*'Settings'!$B$10,0))</f>
        <v/>
      </c>
      <c r="T376" s="48">
        <f>IF($A376="","",IF(COUNTIF(tblTrips[Trip ID],$A376)&gt;1,"Duplicate Trip ID",IF(OR($B376="",$C376="",$D376="",$E376="",$F376="",$G376="",$H376="",$J376="",$K376="",$N376="",$P376=""),"Missing Required Data",IF(OR($J376&lt;0,$K376&lt;0,$L376=0),"Check Miles",IF(OR(AND($K376=0,$N376&lt;&gt;"No Empty Miles"),AND($K376&gt;0,$N376="No Empty Miles")),"Reason / Miles Mismatch",IF($M376&gt;='Settings'!$B$9,"High Empty %","OK"))))))</f>
        <v/>
      </c>
      <c r="U376" s="48" t="n"/>
    </row>
    <row r="377">
      <c r="A377" s="41" t="n"/>
      <c r="B377" s="79" t="n"/>
      <c r="C377" s="41" t="n"/>
      <c r="D377" s="41" t="n"/>
      <c r="E377" s="41" t="n"/>
      <c r="F377" s="43" t="n"/>
      <c r="G377" s="41" t="n"/>
      <c r="H377" s="43" t="n"/>
      <c r="I377" s="41">
        <f>IF($A377="","",IF(OR($E377="",$F377="",$G377="",$H377=""),"",$E377&amp;", "&amp;$F377&amp;" to "&amp;$G377&amp;", "&amp;$H377))</f>
        <v/>
      </c>
      <c r="J377" s="44" t="n"/>
      <c r="K377" s="44" t="n"/>
      <c r="L377" s="44">
        <f>IF($A377="","",IFERROR($J377+$K377,0))</f>
        <v/>
      </c>
      <c r="M377" s="80">
        <f>IF($A377="","",IFERROR($K377/$L377,0))</f>
        <v/>
      </c>
      <c r="N377" s="41" t="n"/>
      <c r="O377" s="43">
        <f>IF(OR($A377="",$N377=""),"",IFERROR(VLOOKUP($N377,'Settings'!$F$5:$H$13,2,FALSE),"Review"))</f>
        <v/>
      </c>
      <c r="P377" s="43" t="n"/>
      <c r="Q377" s="81">
        <f>IF($A377="","",IFERROR($K377*'Settings'!$B$10,0))</f>
        <v/>
      </c>
      <c r="R377" s="82">
        <f>IF($A377="","",IF($O377="Yes",IFERROR($K377*'Settings'!$B$8,0),0))</f>
        <v/>
      </c>
      <c r="S377" s="81">
        <f>IF($A377="","",IFERROR($R377*'Settings'!$B$10,0))</f>
        <v/>
      </c>
      <c r="T377" s="48">
        <f>IF($A377="","",IF(COUNTIF(tblTrips[Trip ID],$A377)&gt;1,"Duplicate Trip ID",IF(OR($B377="",$C377="",$D377="",$E377="",$F377="",$G377="",$H377="",$J377="",$K377="",$N377="",$P377=""),"Missing Required Data",IF(OR($J377&lt;0,$K377&lt;0,$L377=0),"Check Miles",IF(OR(AND($K377=0,$N377&lt;&gt;"No Empty Miles"),AND($K377&gt;0,$N377="No Empty Miles")),"Reason / Miles Mismatch",IF($M377&gt;='Settings'!$B$9,"High Empty %","OK"))))))</f>
        <v/>
      </c>
      <c r="U377" s="48" t="n"/>
    </row>
    <row r="378">
      <c r="A378" s="41" t="n"/>
      <c r="B378" s="79" t="n"/>
      <c r="C378" s="41" t="n"/>
      <c r="D378" s="41" t="n"/>
      <c r="E378" s="41" t="n"/>
      <c r="F378" s="43" t="n"/>
      <c r="G378" s="41" t="n"/>
      <c r="H378" s="43" t="n"/>
      <c r="I378" s="41">
        <f>IF($A378="","",IF(OR($E378="",$F378="",$G378="",$H378=""),"",$E378&amp;", "&amp;$F378&amp;" to "&amp;$G378&amp;", "&amp;$H378))</f>
        <v/>
      </c>
      <c r="J378" s="44" t="n"/>
      <c r="K378" s="44" t="n"/>
      <c r="L378" s="44">
        <f>IF($A378="","",IFERROR($J378+$K378,0))</f>
        <v/>
      </c>
      <c r="M378" s="80">
        <f>IF($A378="","",IFERROR($K378/$L378,0))</f>
        <v/>
      </c>
      <c r="N378" s="41" t="n"/>
      <c r="O378" s="43">
        <f>IF(OR($A378="",$N378=""),"",IFERROR(VLOOKUP($N378,'Settings'!$F$5:$H$13,2,FALSE),"Review"))</f>
        <v/>
      </c>
      <c r="P378" s="43" t="n"/>
      <c r="Q378" s="81">
        <f>IF($A378="","",IFERROR($K378*'Settings'!$B$10,0))</f>
        <v/>
      </c>
      <c r="R378" s="82">
        <f>IF($A378="","",IF($O378="Yes",IFERROR($K378*'Settings'!$B$8,0),0))</f>
        <v/>
      </c>
      <c r="S378" s="81">
        <f>IF($A378="","",IFERROR($R378*'Settings'!$B$10,0))</f>
        <v/>
      </c>
      <c r="T378" s="48">
        <f>IF($A378="","",IF(COUNTIF(tblTrips[Trip ID],$A378)&gt;1,"Duplicate Trip ID",IF(OR($B378="",$C378="",$D378="",$E378="",$F378="",$G378="",$H378="",$J378="",$K378="",$N378="",$P378=""),"Missing Required Data",IF(OR($J378&lt;0,$K378&lt;0,$L378=0),"Check Miles",IF(OR(AND($K378=0,$N378&lt;&gt;"No Empty Miles"),AND($K378&gt;0,$N378="No Empty Miles")),"Reason / Miles Mismatch",IF($M378&gt;='Settings'!$B$9,"High Empty %","OK"))))))</f>
        <v/>
      </c>
      <c r="U378" s="48" t="n"/>
    </row>
    <row r="379">
      <c r="A379" s="41" t="n"/>
      <c r="B379" s="79" t="n"/>
      <c r="C379" s="41" t="n"/>
      <c r="D379" s="41" t="n"/>
      <c r="E379" s="41" t="n"/>
      <c r="F379" s="43" t="n"/>
      <c r="G379" s="41" t="n"/>
      <c r="H379" s="43" t="n"/>
      <c r="I379" s="41">
        <f>IF($A379="","",IF(OR($E379="",$F379="",$G379="",$H379=""),"",$E379&amp;", "&amp;$F379&amp;" to "&amp;$G379&amp;", "&amp;$H379))</f>
        <v/>
      </c>
      <c r="J379" s="44" t="n"/>
      <c r="K379" s="44" t="n"/>
      <c r="L379" s="44">
        <f>IF($A379="","",IFERROR($J379+$K379,0))</f>
        <v/>
      </c>
      <c r="M379" s="80">
        <f>IF($A379="","",IFERROR($K379/$L379,0))</f>
        <v/>
      </c>
      <c r="N379" s="41" t="n"/>
      <c r="O379" s="43">
        <f>IF(OR($A379="",$N379=""),"",IFERROR(VLOOKUP($N379,'Settings'!$F$5:$H$13,2,FALSE),"Review"))</f>
        <v/>
      </c>
      <c r="P379" s="43" t="n"/>
      <c r="Q379" s="81">
        <f>IF($A379="","",IFERROR($K379*'Settings'!$B$10,0))</f>
        <v/>
      </c>
      <c r="R379" s="82">
        <f>IF($A379="","",IF($O379="Yes",IFERROR($K379*'Settings'!$B$8,0),0))</f>
        <v/>
      </c>
      <c r="S379" s="81">
        <f>IF($A379="","",IFERROR($R379*'Settings'!$B$10,0))</f>
        <v/>
      </c>
      <c r="T379" s="48">
        <f>IF($A379="","",IF(COUNTIF(tblTrips[Trip ID],$A379)&gt;1,"Duplicate Trip ID",IF(OR($B379="",$C379="",$D379="",$E379="",$F379="",$G379="",$H379="",$J379="",$K379="",$N379="",$P379=""),"Missing Required Data",IF(OR($J379&lt;0,$K379&lt;0,$L379=0),"Check Miles",IF(OR(AND($K379=0,$N379&lt;&gt;"No Empty Miles"),AND($K379&gt;0,$N379="No Empty Miles")),"Reason / Miles Mismatch",IF($M379&gt;='Settings'!$B$9,"High Empty %","OK"))))))</f>
        <v/>
      </c>
      <c r="U379" s="48" t="n"/>
    </row>
    <row r="380">
      <c r="A380" s="41" t="n"/>
      <c r="B380" s="79" t="n"/>
      <c r="C380" s="41" t="n"/>
      <c r="D380" s="41" t="n"/>
      <c r="E380" s="41" t="n"/>
      <c r="F380" s="43" t="n"/>
      <c r="G380" s="41" t="n"/>
      <c r="H380" s="43" t="n"/>
      <c r="I380" s="41">
        <f>IF($A380="","",IF(OR($E380="",$F380="",$G380="",$H380=""),"",$E380&amp;", "&amp;$F380&amp;" to "&amp;$G380&amp;", "&amp;$H380))</f>
        <v/>
      </c>
      <c r="J380" s="44" t="n"/>
      <c r="K380" s="44" t="n"/>
      <c r="L380" s="44">
        <f>IF($A380="","",IFERROR($J380+$K380,0))</f>
        <v/>
      </c>
      <c r="M380" s="80">
        <f>IF($A380="","",IFERROR($K380/$L380,0))</f>
        <v/>
      </c>
      <c r="N380" s="41" t="n"/>
      <c r="O380" s="43">
        <f>IF(OR($A380="",$N380=""),"",IFERROR(VLOOKUP($N380,'Settings'!$F$5:$H$13,2,FALSE),"Review"))</f>
        <v/>
      </c>
      <c r="P380" s="43" t="n"/>
      <c r="Q380" s="81">
        <f>IF($A380="","",IFERROR($K380*'Settings'!$B$10,0))</f>
        <v/>
      </c>
      <c r="R380" s="82">
        <f>IF($A380="","",IF($O380="Yes",IFERROR($K380*'Settings'!$B$8,0),0))</f>
        <v/>
      </c>
      <c r="S380" s="81">
        <f>IF($A380="","",IFERROR($R380*'Settings'!$B$10,0))</f>
        <v/>
      </c>
      <c r="T380" s="48">
        <f>IF($A380="","",IF(COUNTIF(tblTrips[Trip ID],$A380)&gt;1,"Duplicate Trip ID",IF(OR($B380="",$C380="",$D380="",$E380="",$F380="",$G380="",$H380="",$J380="",$K380="",$N380="",$P380=""),"Missing Required Data",IF(OR($J380&lt;0,$K380&lt;0,$L380=0),"Check Miles",IF(OR(AND($K380=0,$N380&lt;&gt;"No Empty Miles"),AND($K380&gt;0,$N380="No Empty Miles")),"Reason / Miles Mismatch",IF($M380&gt;='Settings'!$B$9,"High Empty %","OK"))))))</f>
        <v/>
      </c>
      <c r="U380" s="48" t="n"/>
    </row>
    <row r="381">
      <c r="A381" s="41" t="n"/>
      <c r="B381" s="79" t="n"/>
      <c r="C381" s="41" t="n"/>
      <c r="D381" s="41" t="n"/>
      <c r="E381" s="41" t="n"/>
      <c r="F381" s="43" t="n"/>
      <c r="G381" s="41" t="n"/>
      <c r="H381" s="43" t="n"/>
      <c r="I381" s="41">
        <f>IF($A381="","",IF(OR($E381="",$F381="",$G381="",$H381=""),"",$E381&amp;", "&amp;$F381&amp;" to "&amp;$G381&amp;", "&amp;$H381))</f>
        <v/>
      </c>
      <c r="J381" s="44" t="n"/>
      <c r="K381" s="44" t="n"/>
      <c r="L381" s="44">
        <f>IF($A381="","",IFERROR($J381+$K381,0))</f>
        <v/>
      </c>
      <c r="M381" s="80">
        <f>IF($A381="","",IFERROR($K381/$L381,0))</f>
        <v/>
      </c>
      <c r="N381" s="41" t="n"/>
      <c r="O381" s="43">
        <f>IF(OR($A381="",$N381=""),"",IFERROR(VLOOKUP($N381,'Settings'!$F$5:$H$13,2,FALSE),"Review"))</f>
        <v/>
      </c>
      <c r="P381" s="43" t="n"/>
      <c r="Q381" s="81">
        <f>IF($A381="","",IFERROR($K381*'Settings'!$B$10,0))</f>
        <v/>
      </c>
      <c r="R381" s="82">
        <f>IF($A381="","",IF($O381="Yes",IFERROR($K381*'Settings'!$B$8,0),0))</f>
        <v/>
      </c>
      <c r="S381" s="81">
        <f>IF($A381="","",IFERROR($R381*'Settings'!$B$10,0))</f>
        <v/>
      </c>
      <c r="T381" s="48">
        <f>IF($A381="","",IF(COUNTIF(tblTrips[Trip ID],$A381)&gt;1,"Duplicate Trip ID",IF(OR($B381="",$C381="",$D381="",$E381="",$F381="",$G381="",$H381="",$J381="",$K381="",$N381="",$P381=""),"Missing Required Data",IF(OR($J381&lt;0,$K381&lt;0,$L381=0),"Check Miles",IF(OR(AND($K381=0,$N381&lt;&gt;"No Empty Miles"),AND($K381&gt;0,$N381="No Empty Miles")),"Reason / Miles Mismatch",IF($M381&gt;='Settings'!$B$9,"High Empty %","OK"))))))</f>
        <v/>
      </c>
      <c r="U381" s="48" t="n"/>
    </row>
    <row r="382">
      <c r="A382" s="41" t="n"/>
      <c r="B382" s="79" t="n"/>
      <c r="C382" s="41" t="n"/>
      <c r="D382" s="41" t="n"/>
      <c r="E382" s="41" t="n"/>
      <c r="F382" s="43" t="n"/>
      <c r="G382" s="41" t="n"/>
      <c r="H382" s="43" t="n"/>
      <c r="I382" s="41">
        <f>IF($A382="","",IF(OR($E382="",$F382="",$G382="",$H382=""),"",$E382&amp;", "&amp;$F382&amp;" to "&amp;$G382&amp;", "&amp;$H382))</f>
        <v/>
      </c>
      <c r="J382" s="44" t="n"/>
      <c r="K382" s="44" t="n"/>
      <c r="L382" s="44">
        <f>IF($A382="","",IFERROR($J382+$K382,0))</f>
        <v/>
      </c>
      <c r="M382" s="80">
        <f>IF($A382="","",IFERROR($K382/$L382,0))</f>
        <v/>
      </c>
      <c r="N382" s="41" t="n"/>
      <c r="O382" s="43">
        <f>IF(OR($A382="",$N382=""),"",IFERROR(VLOOKUP($N382,'Settings'!$F$5:$H$13,2,FALSE),"Review"))</f>
        <v/>
      </c>
      <c r="P382" s="43" t="n"/>
      <c r="Q382" s="81">
        <f>IF($A382="","",IFERROR($K382*'Settings'!$B$10,0))</f>
        <v/>
      </c>
      <c r="R382" s="82">
        <f>IF($A382="","",IF($O382="Yes",IFERROR($K382*'Settings'!$B$8,0),0))</f>
        <v/>
      </c>
      <c r="S382" s="81">
        <f>IF($A382="","",IFERROR($R382*'Settings'!$B$10,0))</f>
        <v/>
      </c>
      <c r="T382" s="48">
        <f>IF($A382="","",IF(COUNTIF(tblTrips[Trip ID],$A382)&gt;1,"Duplicate Trip ID",IF(OR($B382="",$C382="",$D382="",$E382="",$F382="",$G382="",$H382="",$J382="",$K382="",$N382="",$P382=""),"Missing Required Data",IF(OR($J382&lt;0,$K382&lt;0,$L382=0),"Check Miles",IF(OR(AND($K382=0,$N382&lt;&gt;"No Empty Miles"),AND($K382&gt;0,$N382="No Empty Miles")),"Reason / Miles Mismatch",IF($M382&gt;='Settings'!$B$9,"High Empty %","OK"))))))</f>
        <v/>
      </c>
      <c r="U382" s="48" t="n"/>
    </row>
    <row r="383">
      <c r="A383" s="41" t="n"/>
      <c r="B383" s="79" t="n"/>
      <c r="C383" s="41" t="n"/>
      <c r="D383" s="41" t="n"/>
      <c r="E383" s="41" t="n"/>
      <c r="F383" s="43" t="n"/>
      <c r="G383" s="41" t="n"/>
      <c r="H383" s="43" t="n"/>
      <c r="I383" s="41">
        <f>IF($A383="","",IF(OR($E383="",$F383="",$G383="",$H383=""),"",$E383&amp;", "&amp;$F383&amp;" to "&amp;$G383&amp;", "&amp;$H383))</f>
        <v/>
      </c>
      <c r="J383" s="44" t="n"/>
      <c r="K383" s="44" t="n"/>
      <c r="L383" s="44">
        <f>IF($A383="","",IFERROR($J383+$K383,0))</f>
        <v/>
      </c>
      <c r="M383" s="80">
        <f>IF($A383="","",IFERROR($K383/$L383,0))</f>
        <v/>
      </c>
      <c r="N383" s="41" t="n"/>
      <c r="O383" s="43">
        <f>IF(OR($A383="",$N383=""),"",IFERROR(VLOOKUP($N383,'Settings'!$F$5:$H$13,2,FALSE),"Review"))</f>
        <v/>
      </c>
      <c r="P383" s="43" t="n"/>
      <c r="Q383" s="81">
        <f>IF($A383="","",IFERROR($K383*'Settings'!$B$10,0))</f>
        <v/>
      </c>
      <c r="R383" s="82">
        <f>IF($A383="","",IF($O383="Yes",IFERROR($K383*'Settings'!$B$8,0),0))</f>
        <v/>
      </c>
      <c r="S383" s="81">
        <f>IF($A383="","",IFERROR($R383*'Settings'!$B$10,0))</f>
        <v/>
      </c>
      <c r="T383" s="48">
        <f>IF($A383="","",IF(COUNTIF(tblTrips[Trip ID],$A383)&gt;1,"Duplicate Trip ID",IF(OR($B383="",$C383="",$D383="",$E383="",$F383="",$G383="",$H383="",$J383="",$K383="",$N383="",$P383=""),"Missing Required Data",IF(OR($J383&lt;0,$K383&lt;0,$L383=0),"Check Miles",IF(OR(AND($K383=0,$N383&lt;&gt;"No Empty Miles"),AND($K383&gt;0,$N383="No Empty Miles")),"Reason / Miles Mismatch",IF($M383&gt;='Settings'!$B$9,"High Empty %","OK"))))))</f>
        <v/>
      </c>
      <c r="U383" s="48" t="n"/>
    </row>
    <row r="384">
      <c r="A384" s="41" t="n"/>
      <c r="B384" s="79" t="n"/>
      <c r="C384" s="41" t="n"/>
      <c r="D384" s="41" t="n"/>
      <c r="E384" s="41" t="n"/>
      <c r="F384" s="43" t="n"/>
      <c r="G384" s="41" t="n"/>
      <c r="H384" s="43" t="n"/>
      <c r="I384" s="41">
        <f>IF($A384="","",IF(OR($E384="",$F384="",$G384="",$H384=""),"",$E384&amp;", "&amp;$F384&amp;" to "&amp;$G384&amp;", "&amp;$H384))</f>
        <v/>
      </c>
      <c r="J384" s="44" t="n"/>
      <c r="K384" s="44" t="n"/>
      <c r="L384" s="44">
        <f>IF($A384="","",IFERROR($J384+$K384,0))</f>
        <v/>
      </c>
      <c r="M384" s="80">
        <f>IF($A384="","",IFERROR($K384/$L384,0))</f>
        <v/>
      </c>
      <c r="N384" s="41" t="n"/>
      <c r="O384" s="43">
        <f>IF(OR($A384="",$N384=""),"",IFERROR(VLOOKUP($N384,'Settings'!$F$5:$H$13,2,FALSE),"Review"))</f>
        <v/>
      </c>
      <c r="P384" s="43" t="n"/>
      <c r="Q384" s="81">
        <f>IF($A384="","",IFERROR($K384*'Settings'!$B$10,0))</f>
        <v/>
      </c>
      <c r="R384" s="82">
        <f>IF($A384="","",IF($O384="Yes",IFERROR($K384*'Settings'!$B$8,0),0))</f>
        <v/>
      </c>
      <c r="S384" s="81">
        <f>IF($A384="","",IFERROR($R384*'Settings'!$B$10,0))</f>
        <v/>
      </c>
      <c r="T384" s="48">
        <f>IF($A384="","",IF(COUNTIF(tblTrips[Trip ID],$A384)&gt;1,"Duplicate Trip ID",IF(OR($B384="",$C384="",$D384="",$E384="",$F384="",$G384="",$H384="",$J384="",$K384="",$N384="",$P384=""),"Missing Required Data",IF(OR($J384&lt;0,$K384&lt;0,$L384=0),"Check Miles",IF(OR(AND($K384=0,$N384&lt;&gt;"No Empty Miles"),AND($K384&gt;0,$N384="No Empty Miles")),"Reason / Miles Mismatch",IF($M384&gt;='Settings'!$B$9,"High Empty %","OK"))))))</f>
        <v/>
      </c>
      <c r="U384" s="48" t="n"/>
    </row>
    <row r="385">
      <c r="A385" s="41" t="n"/>
      <c r="B385" s="79" t="n"/>
      <c r="C385" s="41" t="n"/>
      <c r="D385" s="41" t="n"/>
      <c r="E385" s="41" t="n"/>
      <c r="F385" s="43" t="n"/>
      <c r="G385" s="41" t="n"/>
      <c r="H385" s="43" t="n"/>
      <c r="I385" s="41">
        <f>IF($A385="","",IF(OR($E385="",$F385="",$G385="",$H385=""),"",$E385&amp;", "&amp;$F385&amp;" to "&amp;$G385&amp;", "&amp;$H385))</f>
        <v/>
      </c>
      <c r="J385" s="44" t="n"/>
      <c r="K385" s="44" t="n"/>
      <c r="L385" s="44">
        <f>IF($A385="","",IFERROR($J385+$K385,0))</f>
        <v/>
      </c>
      <c r="M385" s="80">
        <f>IF($A385="","",IFERROR($K385/$L385,0))</f>
        <v/>
      </c>
      <c r="N385" s="41" t="n"/>
      <c r="O385" s="43">
        <f>IF(OR($A385="",$N385=""),"",IFERROR(VLOOKUP($N385,'Settings'!$F$5:$H$13,2,FALSE),"Review"))</f>
        <v/>
      </c>
      <c r="P385" s="43" t="n"/>
      <c r="Q385" s="81">
        <f>IF($A385="","",IFERROR($K385*'Settings'!$B$10,0))</f>
        <v/>
      </c>
      <c r="R385" s="82">
        <f>IF($A385="","",IF($O385="Yes",IFERROR($K385*'Settings'!$B$8,0),0))</f>
        <v/>
      </c>
      <c r="S385" s="81">
        <f>IF($A385="","",IFERROR($R385*'Settings'!$B$10,0))</f>
        <v/>
      </c>
      <c r="T385" s="48">
        <f>IF($A385="","",IF(COUNTIF(tblTrips[Trip ID],$A385)&gt;1,"Duplicate Trip ID",IF(OR($B385="",$C385="",$D385="",$E385="",$F385="",$G385="",$H385="",$J385="",$K385="",$N385="",$P385=""),"Missing Required Data",IF(OR($J385&lt;0,$K385&lt;0,$L385=0),"Check Miles",IF(OR(AND($K385=0,$N385&lt;&gt;"No Empty Miles"),AND($K385&gt;0,$N385="No Empty Miles")),"Reason / Miles Mismatch",IF($M385&gt;='Settings'!$B$9,"High Empty %","OK"))))))</f>
        <v/>
      </c>
      <c r="U385" s="48" t="n"/>
    </row>
    <row r="386">
      <c r="A386" s="41" t="n"/>
      <c r="B386" s="79" t="n"/>
      <c r="C386" s="41" t="n"/>
      <c r="D386" s="41" t="n"/>
      <c r="E386" s="41" t="n"/>
      <c r="F386" s="43" t="n"/>
      <c r="G386" s="41" t="n"/>
      <c r="H386" s="43" t="n"/>
      <c r="I386" s="41">
        <f>IF($A386="","",IF(OR($E386="",$F386="",$G386="",$H386=""),"",$E386&amp;", "&amp;$F386&amp;" to "&amp;$G386&amp;", "&amp;$H386))</f>
        <v/>
      </c>
      <c r="J386" s="44" t="n"/>
      <c r="K386" s="44" t="n"/>
      <c r="L386" s="44">
        <f>IF($A386="","",IFERROR($J386+$K386,0))</f>
        <v/>
      </c>
      <c r="M386" s="80">
        <f>IF($A386="","",IFERROR($K386/$L386,0))</f>
        <v/>
      </c>
      <c r="N386" s="41" t="n"/>
      <c r="O386" s="43">
        <f>IF(OR($A386="",$N386=""),"",IFERROR(VLOOKUP($N386,'Settings'!$F$5:$H$13,2,FALSE),"Review"))</f>
        <v/>
      </c>
      <c r="P386" s="43" t="n"/>
      <c r="Q386" s="81">
        <f>IF($A386="","",IFERROR($K386*'Settings'!$B$10,0))</f>
        <v/>
      </c>
      <c r="R386" s="82">
        <f>IF($A386="","",IF($O386="Yes",IFERROR($K386*'Settings'!$B$8,0),0))</f>
        <v/>
      </c>
      <c r="S386" s="81">
        <f>IF($A386="","",IFERROR($R386*'Settings'!$B$10,0))</f>
        <v/>
      </c>
      <c r="T386" s="48">
        <f>IF($A386="","",IF(COUNTIF(tblTrips[Trip ID],$A386)&gt;1,"Duplicate Trip ID",IF(OR($B386="",$C386="",$D386="",$E386="",$F386="",$G386="",$H386="",$J386="",$K386="",$N386="",$P386=""),"Missing Required Data",IF(OR($J386&lt;0,$K386&lt;0,$L386=0),"Check Miles",IF(OR(AND($K386=0,$N386&lt;&gt;"No Empty Miles"),AND($K386&gt;0,$N386="No Empty Miles")),"Reason / Miles Mismatch",IF($M386&gt;='Settings'!$B$9,"High Empty %","OK"))))))</f>
        <v/>
      </c>
      <c r="U386" s="48" t="n"/>
    </row>
    <row r="387">
      <c r="A387" s="41" t="n"/>
      <c r="B387" s="79" t="n"/>
      <c r="C387" s="41" t="n"/>
      <c r="D387" s="41" t="n"/>
      <c r="E387" s="41" t="n"/>
      <c r="F387" s="43" t="n"/>
      <c r="G387" s="41" t="n"/>
      <c r="H387" s="43" t="n"/>
      <c r="I387" s="41">
        <f>IF($A387="","",IF(OR($E387="",$F387="",$G387="",$H387=""),"",$E387&amp;", "&amp;$F387&amp;" to "&amp;$G387&amp;", "&amp;$H387))</f>
        <v/>
      </c>
      <c r="J387" s="44" t="n"/>
      <c r="K387" s="44" t="n"/>
      <c r="L387" s="44">
        <f>IF($A387="","",IFERROR($J387+$K387,0))</f>
        <v/>
      </c>
      <c r="M387" s="80">
        <f>IF($A387="","",IFERROR($K387/$L387,0))</f>
        <v/>
      </c>
      <c r="N387" s="41" t="n"/>
      <c r="O387" s="43">
        <f>IF(OR($A387="",$N387=""),"",IFERROR(VLOOKUP($N387,'Settings'!$F$5:$H$13,2,FALSE),"Review"))</f>
        <v/>
      </c>
      <c r="P387" s="43" t="n"/>
      <c r="Q387" s="81">
        <f>IF($A387="","",IFERROR($K387*'Settings'!$B$10,0))</f>
        <v/>
      </c>
      <c r="R387" s="82">
        <f>IF($A387="","",IF($O387="Yes",IFERROR($K387*'Settings'!$B$8,0),0))</f>
        <v/>
      </c>
      <c r="S387" s="81">
        <f>IF($A387="","",IFERROR($R387*'Settings'!$B$10,0))</f>
        <v/>
      </c>
      <c r="T387" s="48">
        <f>IF($A387="","",IF(COUNTIF(tblTrips[Trip ID],$A387)&gt;1,"Duplicate Trip ID",IF(OR($B387="",$C387="",$D387="",$E387="",$F387="",$G387="",$H387="",$J387="",$K387="",$N387="",$P387=""),"Missing Required Data",IF(OR($J387&lt;0,$K387&lt;0,$L387=0),"Check Miles",IF(OR(AND($K387=0,$N387&lt;&gt;"No Empty Miles"),AND($K387&gt;0,$N387="No Empty Miles")),"Reason / Miles Mismatch",IF($M387&gt;='Settings'!$B$9,"High Empty %","OK"))))))</f>
        <v/>
      </c>
      <c r="U387" s="48" t="n"/>
    </row>
    <row r="388">
      <c r="A388" s="41" t="n"/>
      <c r="B388" s="79" t="n"/>
      <c r="C388" s="41" t="n"/>
      <c r="D388" s="41" t="n"/>
      <c r="E388" s="41" t="n"/>
      <c r="F388" s="43" t="n"/>
      <c r="G388" s="41" t="n"/>
      <c r="H388" s="43" t="n"/>
      <c r="I388" s="41">
        <f>IF($A388="","",IF(OR($E388="",$F388="",$G388="",$H388=""),"",$E388&amp;", "&amp;$F388&amp;" to "&amp;$G388&amp;", "&amp;$H388))</f>
        <v/>
      </c>
      <c r="J388" s="44" t="n"/>
      <c r="K388" s="44" t="n"/>
      <c r="L388" s="44">
        <f>IF($A388="","",IFERROR($J388+$K388,0))</f>
        <v/>
      </c>
      <c r="M388" s="80">
        <f>IF($A388="","",IFERROR($K388/$L388,0))</f>
        <v/>
      </c>
      <c r="N388" s="41" t="n"/>
      <c r="O388" s="43">
        <f>IF(OR($A388="",$N388=""),"",IFERROR(VLOOKUP($N388,'Settings'!$F$5:$H$13,2,FALSE),"Review"))</f>
        <v/>
      </c>
      <c r="P388" s="43" t="n"/>
      <c r="Q388" s="81">
        <f>IF($A388="","",IFERROR($K388*'Settings'!$B$10,0))</f>
        <v/>
      </c>
      <c r="R388" s="82">
        <f>IF($A388="","",IF($O388="Yes",IFERROR($K388*'Settings'!$B$8,0),0))</f>
        <v/>
      </c>
      <c r="S388" s="81">
        <f>IF($A388="","",IFERROR($R388*'Settings'!$B$10,0))</f>
        <v/>
      </c>
      <c r="T388" s="48">
        <f>IF($A388="","",IF(COUNTIF(tblTrips[Trip ID],$A388)&gt;1,"Duplicate Trip ID",IF(OR($B388="",$C388="",$D388="",$E388="",$F388="",$G388="",$H388="",$J388="",$K388="",$N388="",$P388=""),"Missing Required Data",IF(OR($J388&lt;0,$K388&lt;0,$L388=0),"Check Miles",IF(OR(AND($K388=0,$N388&lt;&gt;"No Empty Miles"),AND($K388&gt;0,$N388="No Empty Miles")),"Reason / Miles Mismatch",IF($M388&gt;='Settings'!$B$9,"High Empty %","OK"))))))</f>
        <v/>
      </c>
      <c r="U388" s="48" t="n"/>
    </row>
    <row r="389">
      <c r="A389" s="41" t="n"/>
      <c r="B389" s="79" t="n"/>
      <c r="C389" s="41" t="n"/>
      <c r="D389" s="41" t="n"/>
      <c r="E389" s="41" t="n"/>
      <c r="F389" s="43" t="n"/>
      <c r="G389" s="41" t="n"/>
      <c r="H389" s="43" t="n"/>
      <c r="I389" s="41">
        <f>IF($A389="","",IF(OR($E389="",$F389="",$G389="",$H389=""),"",$E389&amp;", "&amp;$F389&amp;" to "&amp;$G389&amp;", "&amp;$H389))</f>
        <v/>
      </c>
      <c r="J389" s="44" t="n"/>
      <c r="K389" s="44" t="n"/>
      <c r="L389" s="44">
        <f>IF($A389="","",IFERROR($J389+$K389,0))</f>
        <v/>
      </c>
      <c r="M389" s="80">
        <f>IF($A389="","",IFERROR($K389/$L389,0))</f>
        <v/>
      </c>
      <c r="N389" s="41" t="n"/>
      <c r="O389" s="43">
        <f>IF(OR($A389="",$N389=""),"",IFERROR(VLOOKUP($N389,'Settings'!$F$5:$H$13,2,FALSE),"Review"))</f>
        <v/>
      </c>
      <c r="P389" s="43" t="n"/>
      <c r="Q389" s="81">
        <f>IF($A389="","",IFERROR($K389*'Settings'!$B$10,0))</f>
        <v/>
      </c>
      <c r="R389" s="82">
        <f>IF($A389="","",IF($O389="Yes",IFERROR($K389*'Settings'!$B$8,0),0))</f>
        <v/>
      </c>
      <c r="S389" s="81">
        <f>IF($A389="","",IFERROR($R389*'Settings'!$B$10,0))</f>
        <v/>
      </c>
      <c r="T389" s="48">
        <f>IF($A389="","",IF(COUNTIF(tblTrips[Trip ID],$A389)&gt;1,"Duplicate Trip ID",IF(OR($B389="",$C389="",$D389="",$E389="",$F389="",$G389="",$H389="",$J389="",$K389="",$N389="",$P389=""),"Missing Required Data",IF(OR($J389&lt;0,$K389&lt;0,$L389=0),"Check Miles",IF(OR(AND($K389=0,$N389&lt;&gt;"No Empty Miles"),AND($K389&gt;0,$N389="No Empty Miles")),"Reason / Miles Mismatch",IF($M389&gt;='Settings'!$B$9,"High Empty %","OK"))))))</f>
        <v/>
      </c>
      <c r="U389" s="48" t="n"/>
    </row>
    <row r="390">
      <c r="A390" s="41" t="n"/>
      <c r="B390" s="79" t="n"/>
      <c r="C390" s="41" t="n"/>
      <c r="D390" s="41" t="n"/>
      <c r="E390" s="41" t="n"/>
      <c r="F390" s="43" t="n"/>
      <c r="G390" s="41" t="n"/>
      <c r="H390" s="43" t="n"/>
      <c r="I390" s="41">
        <f>IF($A390="","",IF(OR($E390="",$F390="",$G390="",$H390=""),"",$E390&amp;", "&amp;$F390&amp;" to "&amp;$G390&amp;", "&amp;$H390))</f>
        <v/>
      </c>
      <c r="J390" s="44" t="n"/>
      <c r="K390" s="44" t="n"/>
      <c r="L390" s="44">
        <f>IF($A390="","",IFERROR($J390+$K390,0))</f>
        <v/>
      </c>
      <c r="M390" s="80">
        <f>IF($A390="","",IFERROR($K390/$L390,0))</f>
        <v/>
      </c>
      <c r="N390" s="41" t="n"/>
      <c r="O390" s="43">
        <f>IF(OR($A390="",$N390=""),"",IFERROR(VLOOKUP($N390,'Settings'!$F$5:$H$13,2,FALSE),"Review"))</f>
        <v/>
      </c>
      <c r="P390" s="43" t="n"/>
      <c r="Q390" s="81">
        <f>IF($A390="","",IFERROR($K390*'Settings'!$B$10,0))</f>
        <v/>
      </c>
      <c r="R390" s="82">
        <f>IF($A390="","",IF($O390="Yes",IFERROR($K390*'Settings'!$B$8,0),0))</f>
        <v/>
      </c>
      <c r="S390" s="81">
        <f>IF($A390="","",IFERROR($R390*'Settings'!$B$10,0))</f>
        <v/>
      </c>
      <c r="T390" s="48">
        <f>IF($A390="","",IF(COUNTIF(tblTrips[Trip ID],$A390)&gt;1,"Duplicate Trip ID",IF(OR($B390="",$C390="",$D390="",$E390="",$F390="",$G390="",$H390="",$J390="",$K390="",$N390="",$P390=""),"Missing Required Data",IF(OR($J390&lt;0,$K390&lt;0,$L390=0),"Check Miles",IF(OR(AND($K390=0,$N390&lt;&gt;"No Empty Miles"),AND($K390&gt;0,$N390="No Empty Miles")),"Reason / Miles Mismatch",IF($M390&gt;='Settings'!$B$9,"High Empty %","OK"))))))</f>
        <v/>
      </c>
      <c r="U390" s="48" t="n"/>
    </row>
    <row r="391">
      <c r="A391" s="41" t="n"/>
      <c r="B391" s="79" t="n"/>
      <c r="C391" s="41" t="n"/>
      <c r="D391" s="41" t="n"/>
      <c r="E391" s="41" t="n"/>
      <c r="F391" s="43" t="n"/>
      <c r="G391" s="41" t="n"/>
      <c r="H391" s="43" t="n"/>
      <c r="I391" s="41">
        <f>IF($A391="","",IF(OR($E391="",$F391="",$G391="",$H391=""),"",$E391&amp;", "&amp;$F391&amp;" to "&amp;$G391&amp;", "&amp;$H391))</f>
        <v/>
      </c>
      <c r="J391" s="44" t="n"/>
      <c r="K391" s="44" t="n"/>
      <c r="L391" s="44">
        <f>IF($A391="","",IFERROR($J391+$K391,0))</f>
        <v/>
      </c>
      <c r="M391" s="80">
        <f>IF($A391="","",IFERROR($K391/$L391,0))</f>
        <v/>
      </c>
      <c r="N391" s="41" t="n"/>
      <c r="O391" s="43">
        <f>IF(OR($A391="",$N391=""),"",IFERROR(VLOOKUP($N391,'Settings'!$F$5:$H$13,2,FALSE),"Review"))</f>
        <v/>
      </c>
      <c r="P391" s="43" t="n"/>
      <c r="Q391" s="81">
        <f>IF($A391="","",IFERROR($K391*'Settings'!$B$10,0))</f>
        <v/>
      </c>
      <c r="R391" s="82">
        <f>IF($A391="","",IF($O391="Yes",IFERROR($K391*'Settings'!$B$8,0),0))</f>
        <v/>
      </c>
      <c r="S391" s="81">
        <f>IF($A391="","",IFERROR($R391*'Settings'!$B$10,0))</f>
        <v/>
      </c>
      <c r="T391" s="48">
        <f>IF($A391="","",IF(COUNTIF(tblTrips[Trip ID],$A391)&gt;1,"Duplicate Trip ID",IF(OR($B391="",$C391="",$D391="",$E391="",$F391="",$G391="",$H391="",$J391="",$K391="",$N391="",$P391=""),"Missing Required Data",IF(OR($J391&lt;0,$K391&lt;0,$L391=0),"Check Miles",IF(OR(AND($K391=0,$N391&lt;&gt;"No Empty Miles"),AND($K391&gt;0,$N391="No Empty Miles")),"Reason / Miles Mismatch",IF($M391&gt;='Settings'!$B$9,"High Empty %","OK"))))))</f>
        <v/>
      </c>
      <c r="U391" s="48" t="n"/>
    </row>
    <row r="392">
      <c r="A392" s="41" t="n"/>
      <c r="B392" s="79" t="n"/>
      <c r="C392" s="41" t="n"/>
      <c r="D392" s="41" t="n"/>
      <c r="E392" s="41" t="n"/>
      <c r="F392" s="43" t="n"/>
      <c r="G392" s="41" t="n"/>
      <c r="H392" s="43" t="n"/>
      <c r="I392" s="41">
        <f>IF($A392="","",IF(OR($E392="",$F392="",$G392="",$H392=""),"",$E392&amp;", "&amp;$F392&amp;" to "&amp;$G392&amp;", "&amp;$H392))</f>
        <v/>
      </c>
      <c r="J392" s="44" t="n"/>
      <c r="K392" s="44" t="n"/>
      <c r="L392" s="44">
        <f>IF($A392="","",IFERROR($J392+$K392,0))</f>
        <v/>
      </c>
      <c r="M392" s="80">
        <f>IF($A392="","",IFERROR($K392/$L392,0))</f>
        <v/>
      </c>
      <c r="N392" s="41" t="n"/>
      <c r="O392" s="43">
        <f>IF(OR($A392="",$N392=""),"",IFERROR(VLOOKUP($N392,'Settings'!$F$5:$H$13,2,FALSE),"Review"))</f>
        <v/>
      </c>
      <c r="P392" s="43" t="n"/>
      <c r="Q392" s="81">
        <f>IF($A392="","",IFERROR($K392*'Settings'!$B$10,0))</f>
        <v/>
      </c>
      <c r="R392" s="82">
        <f>IF($A392="","",IF($O392="Yes",IFERROR($K392*'Settings'!$B$8,0),0))</f>
        <v/>
      </c>
      <c r="S392" s="81">
        <f>IF($A392="","",IFERROR($R392*'Settings'!$B$10,0))</f>
        <v/>
      </c>
      <c r="T392" s="48">
        <f>IF($A392="","",IF(COUNTIF(tblTrips[Trip ID],$A392)&gt;1,"Duplicate Trip ID",IF(OR($B392="",$C392="",$D392="",$E392="",$F392="",$G392="",$H392="",$J392="",$K392="",$N392="",$P392=""),"Missing Required Data",IF(OR($J392&lt;0,$K392&lt;0,$L392=0),"Check Miles",IF(OR(AND($K392=0,$N392&lt;&gt;"No Empty Miles"),AND($K392&gt;0,$N392="No Empty Miles")),"Reason / Miles Mismatch",IF($M392&gt;='Settings'!$B$9,"High Empty %","OK"))))))</f>
        <v/>
      </c>
      <c r="U392" s="48" t="n"/>
    </row>
    <row r="393">
      <c r="A393" s="41" t="n"/>
      <c r="B393" s="79" t="n"/>
      <c r="C393" s="41" t="n"/>
      <c r="D393" s="41" t="n"/>
      <c r="E393" s="41" t="n"/>
      <c r="F393" s="43" t="n"/>
      <c r="G393" s="41" t="n"/>
      <c r="H393" s="43" t="n"/>
      <c r="I393" s="41">
        <f>IF($A393="","",IF(OR($E393="",$F393="",$G393="",$H393=""),"",$E393&amp;", "&amp;$F393&amp;" to "&amp;$G393&amp;", "&amp;$H393))</f>
        <v/>
      </c>
      <c r="J393" s="44" t="n"/>
      <c r="K393" s="44" t="n"/>
      <c r="L393" s="44">
        <f>IF($A393="","",IFERROR($J393+$K393,0))</f>
        <v/>
      </c>
      <c r="M393" s="80">
        <f>IF($A393="","",IFERROR($K393/$L393,0))</f>
        <v/>
      </c>
      <c r="N393" s="41" t="n"/>
      <c r="O393" s="43">
        <f>IF(OR($A393="",$N393=""),"",IFERROR(VLOOKUP($N393,'Settings'!$F$5:$H$13,2,FALSE),"Review"))</f>
        <v/>
      </c>
      <c r="P393" s="43" t="n"/>
      <c r="Q393" s="81">
        <f>IF($A393="","",IFERROR($K393*'Settings'!$B$10,0))</f>
        <v/>
      </c>
      <c r="R393" s="82">
        <f>IF($A393="","",IF($O393="Yes",IFERROR($K393*'Settings'!$B$8,0),0))</f>
        <v/>
      </c>
      <c r="S393" s="81">
        <f>IF($A393="","",IFERROR($R393*'Settings'!$B$10,0))</f>
        <v/>
      </c>
      <c r="T393" s="48">
        <f>IF($A393="","",IF(COUNTIF(tblTrips[Trip ID],$A393)&gt;1,"Duplicate Trip ID",IF(OR($B393="",$C393="",$D393="",$E393="",$F393="",$G393="",$H393="",$J393="",$K393="",$N393="",$P393=""),"Missing Required Data",IF(OR($J393&lt;0,$K393&lt;0,$L393=0),"Check Miles",IF(OR(AND($K393=0,$N393&lt;&gt;"No Empty Miles"),AND($K393&gt;0,$N393="No Empty Miles")),"Reason / Miles Mismatch",IF($M393&gt;='Settings'!$B$9,"High Empty %","OK"))))))</f>
        <v/>
      </c>
      <c r="U393" s="48" t="n"/>
    </row>
    <row r="394">
      <c r="A394" s="41" t="n"/>
      <c r="B394" s="79" t="n"/>
      <c r="C394" s="41" t="n"/>
      <c r="D394" s="41" t="n"/>
      <c r="E394" s="41" t="n"/>
      <c r="F394" s="43" t="n"/>
      <c r="G394" s="41" t="n"/>
      <c r="H394" s="43" t="n"/>
      <c r="I394" s="41">
        <f>IF($A394="","",IF(OR($E394="",$F394="",$G394="",$H394=""),"",$E394&amp;", "&amp;$F394&amp;" to "&amp;$G394&amp;", "&amp;$H394))</f>
        <v/>
      </c>
      <c r="J394" s="44" t="n"/>
      <c r="K394" s="44" t="n"/>
      <c r="L394" s="44">
        <f>IF($A394="","",IFERROR($J394+$K394,0))</f>
        <v/>
      </c>
      <c r="M394" s="80">
        <f>IF($A394="","",IFERROR($K394/$L394,0))</f>
        <v/>
      </c>
      <c r="N394" s="41" t="n"/>
      <c r="O394" s="43">
        <f>IF(OR($A394="",$N394=""),"",IFERROR(VLOOKUP($N394,'Settings'!$F$5:$H$13,2,FALSE),"Review"))</f>
        <v/>
      </c>
      <c r="P394" s="43" t="n"/>
      <c r="Q394" s="81">
        <f>IF($A394="","",IFERROR($K394*'Settings'!$B$10,0))</f>
        <v/>
      </c>
      <c r="R394" s="82">
        <f>IF($A394="","",IF($O394="Yes",IFERROR($K394*'Settings'!$B$8,0),0))</f>
        <v/>
      </c>
      <c r="S394" s="81">
        <f>IF($A394="","",IFERROR($R394*'Settings'!$B$10,0))</f>
        <v/>
      </c>
      <c r="T394" s="48">
        <f>IF($A394="","",IF(COUNTIF(tblTrips[Trip ID],$A394)&gt;1,"Duplicate Trip ID",IF(OR($B394="",$C394="",$D394="",$E394="",$F394="",$G394="",$H394="",$J394="",$K394="",$N394="",$P394=""),"Missing Required Data",IF(OR($J394&lt;0,$K394&lt;0,$L394=0),"Check Miles",IF(OR(AND($K394=0,$N394&lt;&gt;"No Empty Miles"),AND($K394&gt;0,$N394="No Empty Miles")),"Reason / Miles Mismatch",IF($M394&gt;='Settings'!$B$9,"High Empty %","OK"))))))</f>
        <v/>
      </c>
      <c r="U394" s="48" t="n"/>
    </row>
    <row r="395">
      <c r="A395" s="41" t="n"/>
      <c r="B395" s="79" t="n"/>
      <c r="C395" s="41" t="n"/>
      <c r="D395" s="41" t="n"/>
      <c r="E395" s="41" t="n"/>
      <c r="F395" s="43" t="n"/>
      <c r="G395" s="41" t="n"/>
      <c r="H395" s="43" t="n"/>
      <c r="I395" s="41">
        <f>IF($A395="","",IF(OR($E395="",$F395="",$G395="",$H395=""),"",$E395&amp;", "&amp;$F395&amp;" to "&amp;$G395&amp;", "&amp;$H395))</f>
        <v/>
      </c>
      <c r="J395" s="44" t="n"/>
      <c r="K395" s="44" t="n"/>
      <c r="L395" s="44">
        <f>IF($A395="","",IFERROR($J395+$K395,0))</f>
        <v/>
      </c>
      <c r="M395" s="80">
        <f>IF($A395="","",IFERROR($K395/$L395,0))</f>
        <v/>
      </c>
      <c r="N395" s="41" t="n"/>
      <c r="O395" s="43">
        <f>IF(OR($A395="",$N395=""),"",IFERROR(VLOOKUP($N395,'Settings'!$F$5:$H$13,2,FALSE),"Review"))</f>
        <v/>
      </c>
      <c r="P395" s="43" t="n"/>
      <c r="Q395" s="81">
        <f>IF($A395="","",IFERROR($K395*'Settings'!$B$10,0))</f>
        <v/>
      </c>
      <c r="R395" s="82">
        <f>IF($A395="","",IF($O395="Yes",IFERROR($K395*'Settings'!$B$8,0),0))</f>
        <v/>
      </c>
      <c r="S395" s="81">
        <f>IF($A395="","",IFERROR($R395*'Settings'!$B$10,0))</f>
        <v/>
      </c>
      <c r="T395" s="48">
        <f>IF($A395="","",IF(COUNTIF(tblTrips[Trip ID],$A395)&gt;1,"Duplicate Trip ID",IF(OR($B395="",$C395="",$D395="",$E395="",$F395="",$G395="",$H395="",$J395="",$K395="",$N395="",$P395=""),"Missing Required Data",IF(OR($J395&lt;0,$K395&lt;0,$L395=0),"Check Miles",IF(OR(AND($K395=0,$N395&lt;&gt;"No Empty Miles"),AND($K395&gt;0,$N395="No Empty Miles")),"Reason / Miles Mismatch",IF($M395&gt;='Settings'!$B$9,"High Empty %","OK"))))))</f>
        <v/>
      </c>
      <c r="U395" s="48" t="n"/>
    </row>
    <row r="396">
      <c r="A396" s="41" t="n"/>
      <c r="B396" s="79" t="n"/>
      <c r="C396" s="41" t="n"/>
      <c r="D396" s="41" t="n"/>
      <c r="E396" s="41" t="n"/>
      <c r="F396" s="43" t="n"/>
      <c r="G396" s="41" t="n"/>
      <c r="H396" s="43" t="n"/>
      <c r="I396" s="41">
        <f>IF($A396="","",IF(OR($E396="",$F396="",$G396="",$H396=""),"",$E396&amp;", "&amp;$F396&amp;" to "&amp;$G396&amp;", "&amp;$H396))</f>
        <v/>
      </c>
      <c r="J396" s="44" t="n"/>
      <c r="K396" s="44" t="n"/>
      <c r="L396" s="44">
        <f>IF($A396="","",IFERROR($J396+$K396,0))</f>
        <v/>
      </c>
      <c r="M396" s="80">
        <f>IF($A396="","",IFERROR($K396/$L396,0))</f>
        <v/>
      </c>
      <c r="N396" s="41" t="n"/>
      <c r="O396" s="43">
        <f>IF(OR($A396="",$N396=""),"",IFERROR(VLOOKUP($N396,'Settings'!$F$5:$H$13,2,FALSE),"Review"))</f>
        <v/>
      </c>
      <c r="P396" s="43" t="n"/>
      <c r="Q396" s="81">
        <f>IF($A396="","",IFERROR($K396*'Settings'!$B$10,0))</f>
        <v/>
      </c>
      <c r="R396" s="82">
        <f>IF($A396="","",IF($O396="Yes",IFERROR($K396*'Settings'!$B$8,0),0))</f>
        <v/>
      </c>
      <c r="S396" s="81">
        <f>IF($A396="","",IFERROR($R396*'Settings'!$B$10,0))</f>
        <v/>
      </c>
      <c r="T396" s="48">
        <f>IF($A396="","",IF(COUNTIF(tblTrips[Trip ID],$A396)&gt;1,"Duplicate Trip ID",IF(OR($B396="",$C396="",$D396="",$E396="",$F396="",$G396="",$H396="",$J396="",$K396="",$N396="",$P396=""),"Missing Required Data",IF(OR($J396&lt;0,$K396&lt;0,$L396=0),"Check Miles",IF(OR(AND($K396=0,$N396&lt;&gt;"No Empty Miles"),AND($K396&gt;0,$N396="No Empty Miles")),"Reason / Miles Mismatch",IF($M396&gt;='Settings'!$B$9,"High Empty %","OK"))))))</f>
        <v/>
      </c>
      <c r="U396" s="48" t="n"/>
    </row>
    <row r="397">
      <c r="A397" s="41" t="n"/>
      <c r="B397" s="79" t="n"/>
      <c r="C397" s="41" t="n"/>
      <c r="D397" s="41" t="n"/>
      <c r="E397" s="41" t="n"/>
      <c r="F397" s="43" t="n"/>
      <c r="G397" s="41" t="n"/>
      <c r="H397" s="43" t="n"/>
      <c r="I397" s="41">
        <f>IF($A397="","",IF(OR($E397="",$F397="",$G397="",$H397=""),"",$E397&amp;", "&amp;$F397&amp;" to "&amp;$G397&amp;", "&amp;$H397))</f>
        <v/>
      </c>
      <c r="J397" s="44" t="n"/>
      <c r="K397" s="44" t="n"/>
      <c r="L397" s="44">
        <f>IF($A397="","",IFERROR($J397+$K397,0))</f>
        <v/>
      </c>
      <c r="M397" s="80">
        <f>IF($A397="","",IFERROR($K397/$L397,0))</f>
        <v/>
      </c>
      <c r="N397" s="41" t="n"/>
      <c r="O397" s="43">
        <f>IF(OR($A397="",$N397=""),"",IFERROR(VLOOKUP($N397,'Settings'!$F$5:$H$13,2,FALSE),"Review"))</f>
        <v/>
      </c>
      <c r="P397" s="43" t="n"/>
      <c r="Q397" s="81">
        <f>IF($A397="","",IFERROR($K397*'Settings'!$B$10,0))</f>
        <v/>
      </c>
      <c r="R397" s="82">
        <f>IF($A397="","",IF($O397="Yes",IFERROR($K397*'Settings'!$B$8,0),0))</f>
        <v/>
      </c>
      <c r="S397" s="81">
        <f>IF($A397="","",IFERROR($R397*'Settings'!$B$10,0))</f>
        <v/>
      </c>
      <c r="T397" s="48">
        <f>IF($A397="","",IF(COUNTIF(tblTrips[Trip ID],$A397)&gt;1,"Duplicate Trip ID",IF(OR($B397="",$C397="",$D397="",$E397="",$F397="",$G397="",$H397="",$J397="",$K397="",$N397="",$P397=""),"Missing Required Data",IF(OR($J397&lt;0,$K397&lt;0,$L397=0),"Check Miles",IF(OR(AND($K397=0,$N397&lt;&gt;"No Empty Miles"),AND($K397&gt;0,$N397="No Empty Miles")),"Reason / Miles Mismatch",IF($M397&gt;='Settings'!$B$9,"High Empty %","OK"))))))</f>
        <v/>
      </c>
      <c r="U397" s="48" t="n"/>
    </row>
    <row r="398">
      <c r="A398" s="41" t="n"/>
      <c r="B398" s="79" t="n"/>
      <c r="C398" s="41" t="n"/>
      <c r="D398" s="41" t="n"/>
      <c r="E398" s="41" t="n"/>
      <c r="F398" s="43" t="n"/>
      <c r="G398" s="41" t="n"/>
      <c r="H398" s="43" t="n"/>
      <c r="I398" s="41">
        <f>IF($A398="","",IF(OR($E398="",$F398="",$G398="",$H398=""),"",$E398&amp;", "&amp;$F398&amp;" to "&amp;$G398&amp;", "&amp;$H398))</f>
        <v/>
      </c>
      <c r="J398" s="44" t="n"/>
      <c r="K398" s="44" t="n"/>
      <c r="L398" s="44">
        <f>IF($A398="","",IFERROR($J398+$K398,0))</f>
        <v/>
      </c>
      <c r="M398" s="80">
        <f>IF($A398="","",IFERROR($K398/$L398,0))</f>
        <v/>
      </c>
      <c r="N398" s="41" t="n"/>
      <c r="O398" s="43">
        <f>IF(OR($A398="",$N398=""),"",IFERROR(VLOOKUP($N398,'Settings'!$F$5:$H$13,2,FALSE),"Review"))</f>
        <v/>
      </c>
      <c r="P398" s="43" t="n"/>
      <c r="Q398" s="81">
        <f>IF($A398="","",IFERROR($K398*'Settings'!$B$10,0))</f>
        <v/>
      </c>
      <c r="R398" s="82">
        <f>IF($A398="","",IF($O398="Yes",IFERROR($K398*'Settings'!$B$8,0),0))</f>
        <v/>
      </c>
      <c r="S398" s="81">
        <f>IF($A398="","",IFERROR($R398*'Settings'!$B$10,0))</f>
        <v/>
      </c>
      <c r="T398" s="48">
        <f>IF($A398="","",IF(COUNTIF(tblTrips[Trip ID],$A398)&gt;1,"Duplicate Trip ID",IF(OR($B398="",$C398="",$D398="",$E398="",$F398="",$G398="",$H398="",$J398="",$K398="",$N398="",$P398=""),"Missing Required Data",IF(OR($J398&lt;0,$K398&lt;0,$L398=0),"Check Miles",IF(OR(AND($K398=0,$N398&lt;&gt;"No Empty Miles"),AND($K398&gt;0,$N398="No Empty Miles")),"Reason / Miles Mismatch",IF($M398&gt;='Settings'!$B$9,"High Empty %","OK"))))))</f>
        <v/>
      </c>
      <c r="U398" s="48" t="n"/>
    </row>
    <row r="399">
      <c r="A399" s="41" t="n"/>
      <c r="B399" s="79" t="n"/>
      <c r="C399" s="41" t="n"/>
      <c r="D399" s="41" t="n"/>
      <c r="E399" s="41" t="n"/>
      <c r="F399" s="43" t="n"/>
      <c r="G399" s="41" t="n"/>
      <c r="H399" s="43" t="n"/>
      <c r="I399" s="41">
        <f>IF($A399="","",IF(OR($E399="",$F399="",$G399="",$H399=""),"",$E399&amp;", "&amp;$F399&amp;" to "&amp;$G399&amp;", "&amp;$H399))</f>
        <v/>
      </c>
      <c r="J399" s="44" t="n"/>
      <c r="K399" s="44" t="n"/>
      <c r="L399" s="44">
        <f>IF($A399="","",IFERROR($J399+$K399,0))</f>
        <v/>
      </c>
      <c r="M399" s="80">
        <f>IF($A399="","",IFERROR($K399/$L399,0))</f>
        <v/>
      </c>
      <c r="N399" s="41" t="n"/>
      <c r="O399" s="43">
        <f>IF(OR($A399="",$N399=""),"",IFERROR(VLOOKUP($N399,'Settings'!$F$5:$H$13,2,FALSE),"Review"))</f>
        <v/>
      </c>
      <c r="P399" s="43" t="n"/>
      <c r="Q399" s="81">
        <f>IF($A399="","",IFERROR($K399*'Settings'!$B$10,0))</f>
        <v/>
      </c>
      <c r="R399" s="82">
        <f>IF($A399="","",IF($O399="Yes",IFERROR($K399*'Settings'!$B$8,0),0))</f>
        <v/>
      </c>
      <c r="S399" s="81">
        <f>IF($A399="","",IFERROR($R399*'Settings'!$B$10,0))</f>
        <v/>
      </c>
      <c r="T399" s="48">
        <f>IF($A399="","",IF(COUNTIF(tblTrips[Trip ID],$A399)&gt;1,"Duplicate Trip ID",IF(OR($B399="",$C399="",$D399="",$E399="",$F399="",$G399="",$H399="",$J399="",$K399="",$N399="",$P399=""),"Missing Required Data",IF(OR($J399&lt;0,$K399&lt;0,$L399=0),"Check Miles",IF(OR(AND($K399=0,$N399&lt;&gt;"No Empty Miles"),AND($K399&gt;0,$N399="No Empty Miles")),"Reason / Miles Mismatch",IF($M399&gt;='Settings'!$B$9,"High Empty %","OK"))))))</f>
        <v/>
      </c>
      <c r="U399" s="48" t="n"/>
    </row>
    <row r="400">
      <c r="A400" s="41" t="n"/>
      <c r="B400" s="79" t="n"/>
      <c r="C400" s="41" t="n"/>
      <c r="D400" s="41" t="n"/>
      <c r="E400" s="41" t="n"/>
      <c r="F400" s="43" t="n"/>
      <c r="G400" s="41" t="n"/>
      <c r="H400" s="43" t="n"/>
      <c r="I400" s="41">
        <f>IF($A400="","",IF(OR($E400="",$F400="",$G400="",$H400=""),"",$E400&amp;", "&amp;$F400&amp;" to "&amp;$G400&amp;", "&amp;$H400))</f>
        <v/>
      </c>
      <c r="J400" s="44" t="n"/>
      <c r="K400" s="44" t="n"/>
      <c r="L400" s="44">
        <f>IF($A400="","",IFERROR($J400+$K400,0))</f>
        <v/>
      </c>
      <c r="M400" s="80">
        <f>IF($A400="","",IFERROR($K400/$L400,0))</f>
        <v/>
      </c>
      <c r="N400" s="41" t="n"/>
      <c r="O400" s="43">
        <f>IF(OR($A400="",$N400=""),"",IFERROR(VLOOKUP($N400,'Settings'!$F$5:$H$13,2,FALSE),"Review"))</f>
        <v/>
      </c>
      <c r="P400" s="43" t="n"/>
      <c r="Q400" s="81">
        <f>IF($A400="","",IFERROR($K400*'Settings'!$B$10,0))</f>
        <v/>
      </c>
      <c r="R400" s="82">
        <f>IF($A400="","",IF($O400="Yes",IFERROR($K400*'Settings'!$B$8,0),0))</f>
        <v/>
      </c>
      <c r="S400" s="81">
        <f>IF($A400="","",IFERROR($R400*'Settings'!$B$10,0))</f>
        <v/>
      </c>
      <c r="T400" s="48">
        <f>IF($A400="","",IF(COUNTIF(tblTrips[Trip ID],$A400)&gt;1,"Duplicate Trip ID",IF(OR($B400="",$C400="",$D400="",$E400="",$F400="",$G400="",$H400="",$J400="",$K400="",$N400="",$P400=""),"Missing Required Data",IF(OR($J400&lt;0,$K400&lt;0,$L400=0),"Check Miles",IF(OR(AND($K400=0,$N400&lt;&gt;"No Empty Miles"),AND($K400&gt;0,$N400="No Empty Miles")),"Reason / Miles Mismatch",IF($M400&gt;='Settings'!$B$9,"High Empty %","OK"))))))</f>
        <v/>
      </c>
      <c r="U400" s="48" t="n"/>
    </row>
    <row r="401">
      <c r="A401" s="41" t="n"/>
      <c r="B401" s="79" t="n"/>
      <c r="C401" s="41" t="n"/>
      <c r="D401" s="41" t="n"/>
      <c r="E401" s="41" t="n"/>
      <c r="F401" s="43" t="n"/>
      <c r="G401" s="41" t="n"/>
      <c r="H401" s="43" t="n"/>
      <c r="I401" s="41">
        <f>IF($A401="","",IF(OR($E401="",$F401="",$G401="",$H401=""),"",$E401&amp;", "&amp;$F401&amp;" to "&amp;$G401&amp;", "&amp;$H401))</f>
        <v/>
      </c>
      <c r="J401" s="44" t="n"/>
      <c r="K401" s="44" t="n"/>
      <c r="L401" s="44">
        <f>IF($A401="","",IFERROR($J401+$K401,0))</f>
        <v/>
      </c>
      <c r="M401" s="80">
        <f>IF($A401="","",IFERROR($K401/$L401,0))</f>
        <v/>
      </c>
      <c r="N401" s="41" t="n"/>
      <c r="O401" s="43">
        <f>IF(OR($A401="",$N401=""),"",IFERROR(VLOOKUP($N401,'Settings'!$F$5:$H$13,2,FALSE),"Review"))</f>
        <v/>
      </c>
      <c r="P401" s="43" t="n"/>
      <c r="Q401" s="81">
        <f>IF($A401="","",IFERROR($K401*'Settings'!$B$10,0))</f>
        <v/>
      </c>
      <c r="R401" s="82">
        <f>IF($A401="","",IF($O401="Yes",IFERROR($K401*'Settings'!$B$8,0),0))</f>
        <v/>
      </c>
      <c r="S401" s="81">
        <f>IF($A401="","",IFERROR($R401*'Settings'!$B$10,0))</f>
        <v/>
      </c>
      <c r="T401" s="48">
        <f>IF($A401="","",IF(COUNTIF(tblTrips[Trip ID],$A401)&gt;1,"Duplicate Trip ID",IF(OR($B401="",$C401="",$D401="",$E401="",$F401="",$G401="",$H401="",$J401="",$K401="",$N401="",$P401=""),"Missing Required Data",IF(OR($J401&lt;0,$K401&lt;0,$L401=0),"Check Miles",IF(OR(AND($K401=0,$N401&lt;&gt;"No Empty Miles"),AND($K401&gt;0,$N401="No Empty Miles")),"Reason / Miles Mismatch",IF($M401&gt;='Settings'!$B$9,"High Empty %","OK"))))))</f>
        <v/>
      </c>
      <c r="U401" s="48" t="n"/>
    </row>
    <row r="402">
      <c r="A402" s="41" t="n"/>
      <c r="B402" s="79" t="n"/>
      <c r="C402" s="41" t="n"/>
      <c r="D402" s="41" t="n"/>
      <c r="E402" s="41" t="n"/>
      <c r="F402" s="43" t="n"/>
      <c r="G402" s="41" t="n"/>
      <c r="H402" s="43" t="n"/>
      <c r="I402" s="41">
        <f>IF($A402="","",IF(OR($E402="",$F402="",$G402="",$H402=""),"",$E402&amp;", "&amp;$F402&amp;" to "&amp;$G402&amp;", "&amp;$H402))</f>
        <v/>
      </c>
      <c r="J402" s="44" t="n"/>
      <c r="K402" s="44" t="n"/>
      <c r="L402" s="44">
        <f>IF($A402="","",IFERROR($J402+$K402,0))</f>
        <v/>
      </c>
      <c r="M402" s="80">
        <f>IF($A402="","",IFERROR($K402/$L402,0))</f>
        <v/>
      </c>
      <c r="N402" s="41" t="n"/>
      <c r="O402" s="43">
        <f>IF(OR($A402="",$N402=""),"",IFERROR(VLOOKUP($N402,'Settings'!$F$5:$H$13,2,FALSE),"Review"))</f>
        <v/>
      </c>
      <c r="P402" s="43" t="n"/>
      <c r="Q402" s="81">
        <f>IF($A402="","",IFERROR($K402*'Settings'!$B$10,0))</f>
        <v/>
      </c>
      <c r="R402" s="82">
        <f>IF($A402="","",IF($O402="Yes",IFERROR($K402*'Settings'!$B$8,0),0))</f>
        <v/>
      </c>
      <c r="S402" s="81">
        <f>IF($A402="","",IFERROR($R402*'Settings'!$B$10,0))</f>
        <v/>
      </c>
      <c r="T402" s="48">
        <f>IF($A402="","",IF(COUNTIF(tblTrips[Trip ID],$A402)&gt;1,"Duplicate Trip ID",IF(OR($B402="",$C402="",$D402="",$E402="",$F402="",$G402="",$H402="",$J402="",$K402="",$N402="",$P402=""),"Missing Required Data",IF(OR($J402&lt;0,$K402&lt;0,$L402=0),"Check Miles",IF(OR(AND($K402=0,$N402&lt;&gt;"No Empty Miles"),AND($K402&gt;0,$N402="No Empty Miles")),"Reason / Miles Mismatch",IF($M402&gt;='Settings'!$B$9,"High Empty %","OK"))))))</f>
        <v/>
      </c>
      <c r="U402" s="48" t="n"/>
    </row>
    <row r="403">
      <c r="A403" s="41" t="n"/>
      <c r="B403" s="79" t="n"/>
      <c r="C403" s="41" t="n"/>
      <c r="D403" s="41" t="n"/>
      <c r="E403" s="41" t="n"/>
      <c r="F403" s="43" t="n"/>
      <c r="G403" s="41" t="n"/>
      <c r="H403" s="43" t="n"/>
      <c r="I403" s="41">
        <f>IF($A403="","",IF(OR($E403="",$F403="",$G403="",$H403=""),"",$E403&amp;", "&amp;$F403&amp;" to "&amp;$G403&amp;", "&amp;$H403))</f>
        <v/>
      </c>
      <c r="J403" s="44" t="n"/>
      <c r="K403" s="44" t="n"/>
      <c r="L403" s="44">
        <f>IF($A403="","",IFERROR($J403+$K403,0))</f>
        <v/>
      </c>
      <c r="M403" s="80">
        <f>IF($A403="","",IFERROR($K403/$L403,0))</f>
        <v/>
      </c>
      <c r="N403" s="41" t="n"/>
      <c r="O403" s="43">
        <f>IF(OR($A403="",$N403=""),"",IFERROR(VLOOKUP($N403,'Settings'!$F$5:$H$13,2,FALSE),"Review"))</f>
        <v/>
      </c>
      <c r="P403" s="43" t="n"/>
      <c r="Q403" s="81">
        <f>IF($A403="","",IFERROR($K403*'Settings'!$B$10,0))</f>
        <v/>
      </c>
      <c r="R403" s="82">
        <f>IF($A403="","",IF($O403="Yes",IFERROR($K403*'Settings'!$B$8,0),0))</f>
        <v/>
      </c>
      <c r="S403" s="81">
        <f>IF($A403="","",IFERROR($R403*'Settings'!$B$10,0))</f>
        <v/>
      </c>
      <c r="T403" s="48">
        <f>IF($A403="","",IF(COUNTIF(tblTrips[Trip ID],$A403)&gt;1,"Duplicate Trip ID",IF(OR($B403="",$C403="",$D403="",$E403="",$F403="",$G403="",$H403="",$J403="",$K403="",$N403="",$P403=""),"Missing Required Data",IF(OR($J403&lt;0,$K403&lt;0,$L403=0),"Check Miles",IF(OR(AND($K403=0,$N403&lt;&gt;"No Empty Miles"),AND($K403&gt;0,$N403="No Empty Miles")),"Reason / Miles Mismatch",IF($M403&gt;='Settings'!$B$9,"High Empty %","OK"))))))</f>
        <v/>
      </c>
      <c r="U403" s="48" t="n"/>
    </row>
    <row r="404">
      <c r="A404" s="41" t="n"/>
      <c r="B404" s="79" t="n"/>
      <c r="C404" s="41" t="n"/>
      <c r="D404" s="41" t="n"/>
      <c r="E404" s="41" t="n"/>
      <c r="F404" s="43" t="n"/>
      <c r="G404" s="41" t="n"/>
      <c r="H404" s="43" t="n"/>
      <c r="I404" s="41">
        <f>IF($A404="","",IF(OR($E404="",$F404="",$G404="",$H404=""),"",$E404&amp;", "&amp;$F404&amp;" to "&amp;$G404&amp;", "&amp;$H404))</f>
        <v/>
      </c>
      <c r="J404" s="44" t="n"/>
      <c r="K404" s="44" t="n"/>
      <c r="L404" s="44">
        <f>IF($A404="","",IFERROR($J404+$K404,0))</f>
        <v/>
      </c>
      <c r="M404" s="80">
        <f>IF($A404="","",IFERROR($K404/$L404,0))</f>
        <v/>
      </c>
      <c r="N404" s="41" t="n"/>
      <c r="O404" s="43">
        <f>IF(OR($A404="",$N404=""),"",IFERROR(VLOOKUP($N404,'Settings'!$F$5:$H$13,2,FALSE),"Review"))</f>
        <v/>
      </c>
      <c r="P404" s="43" t="n"/>
      <c r="Q404" s="81">
        <f>IF($A404="","",IFERROR($K404*'Settings'!$B$10,0))</f>
        <v/>
      </c>
      <c r="R404" s="82">
        <f>IF($A404="","",IF($O404="Yes",IFERROR($K404*'Settings'!$B$8,0),0))</f>
        <v/>
      </c>
      <c r="S404" s="81">
        <f>IF($A404="","",IFERROR($R404*'Settings'!$B$10,0))</f>
        <v/>
      </c>
      <c r="T404" s="48">
        <f>IF($A404="","",IF(COUNTIF(tblTrips[Trip ID],$A404)&gt;1,"Duplicate Trip ID",IF(OR($B404="",$C404="",$D404="",$E404="",$F404="",$G404="",$H404="",$J404="",$K404="",$N404="",$P404=""),"Missing Required Data",IF(OR($J404&lt;0,$K404&lt;0,$L404=0),"Check Miles",IF(OR(AND($K404=0,$N404&lt;&gt;"No Empty Miles"),AND($K404&gt;0,$N404="No Empty Miles")),"Reason / Miles Mismatch",IF($M404&gt;='Settings'!$B$9,"High Empty %","OK"))))))</f>
        <v/>
      </c>
      <c r="U404" s="48" t="n"/>
    </row>
    <row r="405">
      <c r="A405" s="41" t="n"/>
      <c r="B405" s="79" t="n"/>
      <c r="C405" s="41" t="n"/>
      <c r="D405" s="41" t="n"/>
      <c r="E405" s="41" t="n"/>
      <c r="F405" s="43" t="n"/>
      <c r="G405" s="41" t="n"/>
      <c r="H405" s="43" t="n"/>
      <c r="I405" s="41">
        <f>IF($A405="","",IF(OR($E405="",$F405="",$G405="",$H405=""),"",$E405&amp;", "&amp;$F405&amp;" to "&amp;$G405&amp;", "&amp;$H405))</f>
        <v/>
      </c>
      <c r="J405" s="44" t="n"/>
      <c r="K405" s="44" t="n"/>
      <c r="L405" s="44">
        <f>IF($A405="","",IFERROR($J405+$K405,0))</f>
        <v/>
      </c>
      <c r="M405" s="80">
        <f>IF($A405="","",IFERROR($K405/$L405,0))</f>
        <v/>
      </c>
      <c r="N405" s="41" t="n"/>
      <c r="O405" s="43">
        <f>IF(OR($A405="",$N405=""),"",IFERROR(VLOOKUP($N405,'Settings'!$F$5:$H$13,2,FALSE),"Review"))</f>
        <v/>
      </c>
      <c r="P405" s="43" t="n"/>
      <c r="Q405" s="81">
        <f>IF($A405="","",IFERROR($K405*'Settings'!$B$10,0))</f>
        <v/>
      </c>
      <c r="R405" s="82">
        <f>IF($A405="","",IF($O405="Yes",IFERROR($K405*'Settings'!$B$8,0),0))</f>
        <v/>
      </c>
      <c r="S405" s="81">
        <f>IF($A405="","",IFERROR($R405*'Settings'!$B$10,0))</f>
        <v/>
      </c>
      <c r="T405" s="48">
        <f>IF($A405="","",IF(COUNTIF(tblTrips[Trip ID],$A405)&gt;1,"Duplicate Trip ID",IF(OR($B405="",$C405="",$D405="",$E405="",$F405="",$G405="",$H405="",$J405="",$K405="",$N405="",$P405=""),"Missing Required Data",IF(OR($J405&lt;0,$K405&lt;0,$L405=0),"Check Miles",IF(OR(AND($K405=0,$N405&lt;&gt;"No Empty Miles"),AND($K405&gt;0,$N405="No Empty Miles")),"Reason / Miles Mismatch",IF($M405&gt;='Settings'!$B$9,"High Empty %","OK"))))))</f>
        <v/>
      </c>
      <c r="U405" s="48" t="n"/>
    </row>
    <row r="406">
      <c r="A406" s="41" t="n"/>
      <c r="B406" s="79" t="n"/>
      <c r="C406" s="41" t="n"/>
      <c r="D406" s="41" t="n"/>
      <c r="E406" s="41" t="n"/>
      <c r="F406" s="43" t="n"/>
      <c r="G406" s="41" t="n"/>
      <c r="H406" s="43" t="n"/>
      <c r="I406" s="41">
        <f>IF($A406="","",IF(OR($E406="",$F406="",$G406="",$H406=""),"",$E406&amp;", "&amp;$F406&amp;" to "&amp;$G406&amp;", "&amp;$H406))</f>
        <v/>
      </c>
      <c r="J406" s="44" t="n"/>
      <c r="K406" s="44" t="n"/>
      <c r="L406" s="44">
        <f>IF($A406="","",IFERROR($J406+$K406,0))</f>
        <v/>
      </c>
      <c r="M406" s="80">
        <f>IF($A406="","",IFERROR($K406/$L406,0))</f>
        <v/>
      </c>
      <c r="N406" s="41" t="n"/>
      <c r="O406" s="43">
        <f>IF(OR($A406="",$N406=""),"",IFERROR(VLOOKUP($N406,'Settings'!$F$5:$H$13,2,FALSE),"Review"))</f>
        <v/>
      </c>
      <c r="P406" s="43" t="n"/>
      <c r="Q406" s="81">
        <f>IF($A406="","",IFERROR($K406*'Settings'!$B$10,0))</f>
        <v/>
      </c>
      <c r="R406" s="82">
        <f>IF($A406="","",IF($O406="Yes",IFERROR($K406*'Settings'!$B$8,0),0))</f>
        <v/>
      </c>
      <c r="S406" s="81">
        <f>IF($A406="","",IFERROR($R406*'Settings'!$B$10,0))</f>
        <v/>
      </c>
      <c r="T406" s="48">
        <f>IF($A406="","",IF(COUNTIF(tblTrips[Trip ID],$A406)&gt;1,"Duplicate Trip ID",IF(OR($B406="",$C406="",$D406="",$E406="",$F406="",$G406="",$H406="",$J406="",$K406="",$N406="",$P406=""),"Missing Required Data",IF(OR($J406&lt;0,$K406&lt;0,$L406=0),"Check Miles",IF(OR(AND($K406=0,$N406&lt;&gt;"No Empty Miles"),AND($K406&gt;0,$N406="No Empty Miles")),"Reason / Miles Mismatch",IF($M406&gt;='Settings'!$B$9,"High Empty %","OK"))))))</f>
        <v/>
      </c>
      <c r="U406" s="48" t="n"/>
    </row>
    <row r="407">
      <c r="A407" s="41" t="n"/>
      <c r="B407" s="79" t="n"/>
      <c r="C407" s="41" t="n"/>
      <c r="D407" s="41" t="n"/>
      <c r="E407" s="41" t="n"/>
      <c r="F407" s="43" t="n"/>
      <c r="G407" s="41" t="n"/>
      <c r="H407" s="43" t="n"/>
      <c r="I407" s="41">
        <f>IF($A407="","",IF(OR($E407="",$F407="",$G407="",$H407=""),"",$E407&amp;", "&amp;$F407&amp;" to "&amp;$G407&amp;", "&amp;$H407))</f>
        <v/>
      </c>
      <c r="J407" s="44" t="n"/>
      <c r="K407" s="44" t="n"/>
      <c r="L407" s="44">
        <f>IF($A407="","",IFERROR($J407+$K407,0))</f>
        <v/>
      </c>
      <c r="M407" s="80">
        <f>IF($A407="","",IFERROR($K407/$L407,0))</f>
        <v/>
      </c>
      <c r="N407" s="41" t="n"/>
      <c r="O407" s="43">
        <f>IF(OR($A407="",$N407=""),"",IFERROR(VLOOKUP($N407,'Settings'!$F$5:$H$13,2,FALSE),"Review"))</f>
        <v/>
      </c>
      <c r="P407" s="43" t="n"/>
      <c r="Q407" s="81">
        <f>IF($A407="","",IFERROR($K407*'Settings'!$B$10,0))</f>
        <v/>
      </c>
      <c r="R407" s="82">
        <f>IF($A407="","",IF($O407="Yes",IFERROR($K407*'Settings'!$B$8,0),0))</f>
        <v/>
      </c>
      <c r="S407" s="81">
        <f>IF($A407="","",IFERROR($R407*'Settings'!$B$10,0))</f>
        <v/>
      </c>
      <c r="T407" s="48">
        <f>IF($A407="","",IF(COUNTIF(tblTrips[Trip ID],$A407)&gt;1,"Duplicate Trip ID",IF(OR($B407="",$C407="",$D407="",$E407="",$F407="",$G407="",$H407="",$J407="",$K407="",$N407="",$P407=""),"Missing Required Data",IF(OR($J407&lt;0,$K407&lt;0,$L407=0),"Check Miles",IF(OR(AND($K407=0,$N407&lt;&gt;"No Empty Miles"),AND($K407&gt;0,$N407="No Empty Miles")),"Reason / Miles Mismatch",IF($M407&gt;='Settings'!$B$9,"High Empty %","OK"))))))</f>
        <v/>
      </c>
      <c r="U407" s="48" t="n"/>
    </row>
    <row r="408">
      <c r="A408" s="41" t="n"/>
      <c r="B408" s="79" t="n"/>
      <c r="C408" s="41" t="n"/>
      <c r="D408" s="41" t="n"/>
      <c r="E408" s="41" t="n"/>
      <c r="F408" s="43" t="n"/>
      <c r="G408" s="41" t="n"/>
      <c r="H408" s="43" t="n"/>
      <c r="I408" s="41">
        <f>IF($A408="","",IF(OR($E408="",$F408="",$G408="",$H408=""),"",$E408&amp;", "&amp;$F408&amp;" to "&amp;$G408&amp;", "&amp;$H408))</f>
        <v/>
      </c>
      <c r="J408" s="44" t="n"/>
      <c r="K408" s="44" t="n"/>
      <c r="L408" s="44">
        <f>IF($A408="","",IFERROR($J408+$K408,0))</f>
        <v/>
      </c>
      <c r="M408" s="80">
        <f>IF($A408="","",IFERROR($K408/$L408,0))</f>
        <v/>
      </c>
      <c r="N408" s="41" t="n"/>
      <c r="O408" s="43">
        <f>IF(OR($A408="",$N408=""),"",IFERROR(VLOOKUP($N408,'Settings'!$F$5:$H$13,2,FALSE),"Review"))</f>
        <v/>
      </c>
      <c r="P408" s="43" t="n"/>
      <c r="Q408" s="81">
        <f>IF($A408="","",IFERROR($K408*'Settings'!$B$10,0))</f>
        <v/>
      </c>
      <c r="R408" s="82">
        <f>IF($A408="","",IF($O408="Yes",IFERROR($K408*'Settings'!$B$8,0),0))</f>
        <v/>
      </c>
      <c r="S408" s="81">
        <f>IF($A408="","",IFERROR($R408*'Settings'!$B$10,0))</f>
        <v/>
      </c>
      <c r="T408" s="48">
        <f>IF($A408="","",IF(COUNTIF(tblTrips[Trip ID],$A408)&gt;1,"Duplicate Trip ID",IF(OR($B408="",$C408="",$D408="",$E408="",$F408="",$G408="",$H408="",$J408="",$K408="",$N408="",$P408=""),"Missing Required Data",IF(OR($J408&lt;0,$K408&lt;0,$L408=0),"Check Miles",IF(OR(AND($K408=0,$N408&lt;&gt;"No Empty Miles"),AND($K408&gt;0,$N408="No Empty Miles")),"Reason / Miles Mismatch",IF($M408&gt;='Settings'!$B$9,"High Empty %","OK"))))))</f>
        <v/>
      </c>
      <c r="U408" s="48" t="n"/>
    </row>
    <row r="409">
      <c r="A409" s="41" t="n"/>
      <c r="B409" s="79" t="n"/>
      <c r="C409" s="41" t="n"/>
      <c r="D409" s="41" t="n"/>
      <c r="E409" s="41" t="n"/>
      <c r="F409" s="43" t="n"/>
      <c r="G409" s="41" t="n"/>
      <c r="H409" s="43" t="n"/>
      <c r="I409" s="41">
        <f>IF($A409="","",IF(OR($E409="",$F409="",$G409="",$H409=""),"",$E409&amp;", "&amp;$F409&amp;" to "&amp;$G409&amp;", "&amp;$H409))</f>
        <v/>
      </c>
      <c r="J409" s="44" t="n"/>
      <c r="K409" s="44" t="n"/>
      <c r="L409" s="44">
        <f>IF($A409="","",IFERROR($J409+$K409,0))</f>
        <v/>
      </c>
      <c r="M409" s="80">
        <f>IF($A409="","",IFERROR($K409/$L409,0))</f>
        <v/>
      </c>
      <c r="N409" s="41" t="n"/>
      <c r="O409" s="43">
        <f>IF(OR($A409="",$N409=""),"",IFERROR(VLOOKUP($N409,'Settings'!$F$5:$H$13,2,FALSE),"Review"))</f>
        <v/>
      </c>
      <c r="P409" s="43" t="n"/>
      <c r="Q409" s="81">
        <f>IF($A409="","",IFERROR($K409*'Settings'!$B$10,0))</f>
        <v/>
      </c>
      <c r="R409" s="82">
        <f>IF($A409="","",IF($O409="Yes",IFERROR($K409*'Settings'!$B$8,0),0))</f>
        <v/>
      </c>
      <c r="S409" s="81">
        <f>IF($A409="","",IFERROR($R409*'Settings'!$B$10,0))</f>
        <v/>
      </c>
      <c r="T409" s="48">
        <f>IF($A409="","",IF(COUNTIF(tblTrips[Trip ID],$A409)&gt;1,"Duplicate Trip ID",IF(OR($B409="",$C409="",$D409="",$E409="",$F409="",$G409="",$H409="",$J409="",$K409="",$N409="",$P409=""),"Missing Required Data",IF(OR($J409&lt;0,$K409&lt;0,$L409=0),"Check Miles",IF(OR(AND($K409=0,$N409&lt;&gt;"No Empty Miles"),AND($K409&gt;0,$N409="No Empty Miles")),"Reason / Miles Mismatch",IF($M409&gt;='Settings'!$B$9,"High Empty %","OK"))))))</f>
        <v/>
      </c>
      <c r="U409" s="48" t="n"/>
    </row>
    <row r="410">
      <c r="A410" s="41" t="n"/>
      <c r="B410" s="79" t="n"/>
      <c r="C410" s="41" t="n"/>
      <c r="D410" s="41" t="n"/>
      <c r="E410" s="41" t="n"/>
      <c r="F410" s="43" t="n"/>
      <c r="G410" s="41" t="n"/>
      <c r="H410" s="43" t="n"/>
      <c r="I410" s="41">
        <f>IF($A410="","",IF(OR($E410="",$F410="",$G410="",$H410=""),"",$E410&amp;", "&amp;$F410&amp;" to "&amp;$G410&amp;", "&amp;$H410))</f>
        <v/>
      </c>
      <c r="J410" s="44" t="n"/>
      <c r="K410" s="44" t="n"/>
      <c r="L410" s="44">
        <f>IF($A410="","",IFERROR($J410+$K410,0))</f>
        <v/>
      </c>
      <c r="M410" s="80">
        <f>IF($A410="","",IFERROR($K410/$L410,0))</f>
        <v/>
      </c>
      <c r="N410" s="41" t="n"/>
      <c r="O410" s="43">
        <f>IF(OR($A410="",$N410=""),"",IFERROR(VLOOKUP($N410,'Settings'!$F$5:$H$13,2,FALSE),"Review"))</f>
        <v/>
      </c>
      <c r="P410" s="43" t="n"/>
      <c r="Q410" s="81">
        <f>IF($A410="","",IFERROR($K410*'Settings'!$B$10,0))</f>
        <v/>
      </c>
      <c r="R410" s="82">
        <f>IF($A410="","",IF($O410="Yes",IFERROR($K410*'Settings'!$B$8,0),0))</f>
        <v/>
      </c>
      <c r="S410" s="81">
        <f>IF($A410="","",IFERROR($R410*'Settings'!$B$10,0))</f>
        <v/>
      </c>
      <c r="T410" s="48">
        <f>IF($A410="","",IF(COUNTIF(tblTrips[Trip ID],$A410)&gt;1,"Duplicate Trip ID",IF(OR($B410="",$C410="",$D410="",$E410="",$F410="",$G410="",$H410="",$J410="",$K410="",$N410="",$P410=""),"Missing Required Data",IF(OR($J410&lt;0,$K410&lt;0,$L410=0),"Check Miles",IF(OR(AND($K410=0,$N410&lt;&gt;"No Empty Miles"),AND($K410&gt;0,$N410="No Empty Miles")),"Reason / Miles Mismatch",IF($M410&gt;='Settings'!$B$9,"High Empty %","OK"))))))</f>
        <v/>
      </c>
      <c r="U410" s="48" t="n"/>
    </row>
    <row r="411">
      <c r="A411" s="41" t="n"/>
      <c r="B411" s="79" t="n"/>
      <c r="C411" s="41" t="n"/>
      <c r="D411" s="41" t="n"/>
      <c r="E411" s="41" t="n"/>
      <c r="F411" s="43" t="n"/>
      <c r="G411" s="41" t="n"/>
      <c r="H411" s="43" t="n"/>
      <c r="I411" s="41">
        <f>IF($A411="","",IF(OR($E411="",$F411="",$G411="",$H411=""),"",$E411&amp;", "&amp;$F411&amp;" to "&amp;$G411&amp;", "&amp;$H411))</f>
        <v/>
      </c>
      <c r="J411" s="44" t="n"/>
      <c r="K411" s="44" t="n"/>
      <c r="L411" s="44">
        <f>IF($A411="","",IFERROR($J411+$K411,0))</f>
        <v/>
      </c>
      <c r="M411" s="80">
        <f>IF($A411="","",IFERROR($K411/$L411,0))</f>
        <v/>
      </c>
      <c r="N411" s="41" t="n"/>
      <c r="O411" s="43">
        <f>IF(OR($A411="",$N411=""),"",IFERROR(VLOOKUP($N411,'Settings'!$F$5:$H$13,2,FALSE),"Review"))</f>
        <v/>
      </c>
      <c r="P411" s="43" t="n"/>
      <c r="Q411" s="81">
        <f>IF($A411="","",IFERROR($K411*'Settings'!$B$10,0))</f>
        <v/>
      </c>
      <c r="R411" s="82">
        <f>IF($A411="","",IF($O411="Yes",IFERROR($K411*'Settings'!$B$8,0),0))</f>
        <v/>
      </c>
      <c r="S411" s="81">
        <f>IF($A411="","",IFERROR($R411*'Settings'!$B$10,0))</f>
        <v/>
      </c>
      <c r="T411" s="48">
        <f>IF($A411="","",IF(COUNTIF(tblTrips[Trip ID],$A411)&gt;1,"Duplicate Trip ID",IF(OR($B411="",$C411="",$D411="",$E411="",$F411="",$G411="",$H411="",$J411="",$K411="",$N411="",$P411=""),"Missing Required Data",IF(OR($J411&lt;0,$K411&lt;0,$L411=0),"Check Miles",IF(OR(AND($K411=0,$N411&lt;&gt;"No Empty Miles"),AND($K411&gt;0,$N411="No Empty Miles")),"Reason / Miles Mismatch",IF($M411&gt;='Settings'!$B$9,"High Empty %","OK"))))))</f>
        <v/>
      </c>
      <c r="U411" s="48" t="n"/>
    </row>
    <row r="412">
      <c r="A412" s="41" t="n"/>
      <c r="B412" s="79" t="n"/>
      <c r="C412" s="41" t="n"/>
      <c r="D412" s="41" t="n"/>
      <c r="E412" s="41" t="n"/>
      <c r="F412" s="43" t="n"/>
      <c r="G412" s="41" t="n"/>
      <c r="H412" s="43" t="n"/>
      <c r="I412" s="41">
        <f>IF($A412="","",IF(OR($E412="",$F412="",$G412="",$H412=""),"",$E412&amp;", "&amp;$F412&amp;" to "&amp;$G412&amp;", "&amp;$H412))</f>
        <v/>
      </c>
      <c r="J412" s="44" t="n"/>
      <c r="K412" s="44" t="n"/>
      <c r="L412" s="44">
        <f>IF($A412="","",IFERROR($J412+$K412,0))</f>
        <v/>
      </c>
      <c r="M412" s="80">
        <f>IF($A412="","",IFERROR($K412/$L412,0))</f>
        <v/>
      </c>
      <c r="N412" s="41" t="n"/>
      <c r="O412" s="43">
        <f>IF(OR($A412="",$N412=""),"",IFERROR(VLOOKUP($N412,'Settings'!$F$5:$H$13,2,FALSE),"Review"))</f>
        <v/>
      </c>
      <c r="P412" s="43" t="n"/>
      <c r="Q412" s="81">
        <f>IF($A412="","",IFERROR($K412*'Settings'!$B$10,0))</f>
        <v/>
      </c>
      <c r="R412" s="82">
        <f>IF($A412="","",IF($O412="Yes",IFERROR($K412*'Settings'!$B$8,0),0))</f>
        <v/>
      </c>
      <c r="S412" s="81">
        <f>IF($A412="","",IFERROR($R412*'Settings'!$B$10,0))</f>
        <v/>
      </c>
      <c r="T412" s="48">
        <f>IF($A412="","",IF(COUNTIF(tblTrips[Trip ID],$A412)&gt;1,"Duplicate Trip ID",IF(OR($B412="",$C412="",$D412="",$E412="",$F412="",$G412="",$H412="",$J412="",$K412="",$N412="",$P412=""),"Missing Required Data",IF(OR($J412&lt;0,$K412&lt;0,$L412=0),"Check Miles",IF(OR(AND($K412=0,$N412&lt;&gt;"No Empty Miles"),AND($K412&gt;0,$N412="No Empty Miles")),"Reason / Miles Mismatch",IF($M412&gt;='Settings'!$B$9,"High Empty %","OK"))))))</f>
        <v/>
      </c>
      <c r="U412" s="48" t="n"/>
    </row>
    <row r="413">
      <c r="A413" s="41" t="n"/>
      <c r="B413" s="79" t="n"/>
      <c r="C413" s="41" t="n"/>
      <c r="D413" s="41" t="n"/>
      <c r="E413" s="41" t="n"/>
      <c r="F413" s="43" t="n"/>
      <c r="G413" s="41" t="n"/>
      <c r="H413" s="43" t="n"/>
      <c r="I413" s="41">
        <f>IF($A413="","",IF(OR($E413="",$F413="",$G413="",$H413=""),"",$E413&amp;", "&amp;$F413&amp;" to "&amp;$G413&amp;", "&amp;$H413))</f>
        <v/>
      </c>
      <c r="J413" s="44" t="n"/>
      <c r="K413" s="44" t="n"/>
      <c r="L413" s="44">
        <f>IF($A413="","",IFERROR($J413+$K413,0))</f>
        <v/>
      </c>
      <c r="M413" s="80">
        <f>IF($A413="","",IFERROR($K413/$L413,0))</f>
        <v/>
      </c>
      <c r="N413" s="41" t="n"/>
      <c r="O413" s="43">
        <f>IF(OR($A413="",$N413=""),"",IFERROR(VLOOKUP($N413,'Settings'!$F$5:$H$13,2,FALSE),"Review"))</f>
        <v/>
      </c>
      <c r="P413" s="43" t="n"/>
      <c r="Q413" s="81">
        <f>IF($A413="","",IFERROR($K413*'Settings'!$B$10,0))</f>
        <v/>
      </c>
      <c r="R413" s="82">
        <f>IF($A413="","",IF($O413="Yes",IFERROR($K413*'Settings'!$B$8,0),0))</f>
        <v/>
      </c>
      <c r="S413" s="81">
        <f>IF($A413="","",IFERROR($R413*'Settings'!$B$10,0))</f>
        <v/>
      </c>
      <c r="T413" s="48">
        <f>IF($A413="","",IF(COUNTIF(tblTrips[Trip ID],$A413)&gt;1,"Duplicate Trip ID",IF(OR($B413="",$C413="",$D413="",$E413="",$F413="",$G413="",$H413="",$J413="",$K413="",$N413="",$P413=""),"Missing Required Data",IF(OR($J413&lt;0,$K413&lt;0,$L413=0),"Check Miles",IF(OR(AND($K413=0,$N413&lt;&gt;"No Empty Miles"),AND($K413&gt;0,$N413="No Empty Miles")),"Reason / Miles Mismatch",IF($M413&gt;='Settings'!$B$9,"High Empty %","OK"))))))</f>
        <v/>
      </c>
      <c r="U413" s="48" t="n"/>
    </row>
    <row r="414">
      <c r="A414" s="41" t="n"/>
      <c r="B414" s="79" t="n"/>
      <c r="C414" s="41" t="n"/>
      <c r="D414" s="41" t="n"/>
      <c r="E414" s="41" t="n"/>
      <c r="F414" s="43" t="n"/>
      <c r="G414" s="41" t="n"/>
      <c r="H414" s="43" t="n"/>
      <c r="I414" s="41">
        <f>IF($A414="","",IF(OR($E414="",$F414="",$G414="",$H414=""),"",$E414&amp;", "&amp;$F414&amp;" to "&amp;$G414&amp;", "&amp;$H414))</f>
        <v/>
      </c>
      <c r="J414" s="44" t="n"/>
      <c r="K414" s="44" t="n"/>
      <c r="L414" s="44">
        <f>IF($A414="","",IFERROR($J414+$K414,0))</f>
        <v/>
      </c>
      <c r="M414" s="80">
        <f>IF($A414="","",IFERROR($K414/$L414,0))</f>
        <v/>
      </c>
      <c r="N414" s="41" t="n"/>
      <c r="O414" s="43">
        <f>IF(OR($A414="",$N414=""),"",IFERROR(VLOOKUP($N414,'Settings'!$F$5:$H$13,2,FALSE),"Review"))</f>
        <v/>
      </c>
      <c r="P414" s="43" t="n"/>
      <c r="Q414" s="81">
        <f>IF($A414="","",IFERROR($K414*'Settings'!$B$10,0))</f>
        <v/>
      </c>
      <c r="R414" s="82">
        <f>IF($A414="","",IF($O414="Yes",IFERROR($K414*'Settings'!$B$8,0),0))</f>
        <v/>
      </c>
      <c r="S414" s="81">
        <f>IF($A414="","",IFERROR($R414*'Settings'!$B$10,0))</f>
        <v/>
      </c>
      <c r="T414" s="48">
        <f>IF($A414="","",IF(COUNTIF(tblTrips[Trip ID],$A414)&gt;1,"Duplicate Trip ID",IF(OR($B414="",$C414="",$D414="",$E414="",$F414="",$G414="",$H414="",$J414="",$K414="",$N414="",$P414=""),"Missing Required Data",IF(OR($J414&lt;0,$K414&lt;0,$L414=0),"Check Miles",IF(OR(AND($K414=0,$N414&lt;&gt;"No Empty Miles"),AND($K414&gt;0,$N414="No Empty Miles")),"Reason / Miles Mismatch",IF($M414&gt;='Settings'!$B$9,"High Empty %","OK"))))))</f>
        <v/>
      </c>
      <c r="U414" s="48" t="n"/>
    </row>
    <row r="415">
      <c r="A415" s="41" t="n"/>
      <c r="B415" s="79" t="n"/>
      <c r="C415" s="41" t="n"/>
      <c r="D415" s="41" t="n"/>
      <c r="E415" s="41" t="n"/>
      <c r="F415" s="43" t="n"/>
      <c r="G415" s="41" t="n"/>
      <c r="H415" s="43" t="n"/>
      <c r="I415" s="41">
        <f>IF($A415="","",IF(OR($E415="",$F415="",$G415="",$H415=""),"",$E415&amp;", "&amp;$F415&amp;" to "&amp;$G415&amp;", "&amp;$H415))</f>
        <v/>
      </c>
      <c r="J415" s="44" t="n"/>
      <c r="K415" s="44" t="n"/>
      <c r="L415" s="44">
        <f>IF($A415="","",IFERROR($J415+$K415,0))</f>
        <v/>
      </c>
      <c r="M415" s="80">
        <f>IF($A415="","",IFERROR($K415/$L415,0))</f>
        <v/>
      </c>
      <c r="N415" s="41" t="n"/>
      <c r="O415" s="43">
        <f>IF(OR($A415="",$N415=""),"",IFERROR(VLOOKUP($N415,'Settings'!$F$5:$H$13,2,FALSE),"Review"))</f>
        <v/>
      </c>
      <c r="P415" s="43" t="n"/>
      <c r="Q415" s="81">
        <f>IF($A415="","",IFERROR($K415*'Settings'!$B$10,0))</f>
        <v/>
      </c>
      <c r="R415" s="82">
        <f>IF($A415="","",IF($O415="Yes",IFERROR($K415*'Settings'!$B$8,0),0))</f>
        <v/>
      </c>
      <c r="S415" s="81">
        <f>IF($A415="","",IFERROR($R415*'Settings'!$B$10,0))</f>
        <v/>
      </c>
      <c r="T415" s="48">
        <f>IF($A415="","",IF(COUNTIF(tblTrips[Trip ID],$A415)&gt;1,"Duplicate Trip ID",IF(OR($B415="",$C415="",$D415="",$E415="",$F415="",$G415="",$H415="",$J415="",$K415="",$N415="",$P415=""),"Missing Required Data",IF(OR($J415&lt;0,$K415&lt;0,$L415=0),"Check Miles",IF(OR(AND($K415=0,$N415&lt;&gt;"No Empty Miles"),AND($K415&gt;0,$N415="No Empty Miles")),"Reason / Miles Mismatch",IF($M415&gt;='Settings'!$B$9,"High Empty %","OK"))))))</f>
        <v/>
      </c>
      <c r="U415" s="48" t="n"/>
    </row>
    <row r="416">
      <c r="A416" s="41" t="n"/>
      <c r="B416" s="79" t="n"/>
      <c r="C416" s="41" t="n"/>
      <c r="D416" s="41" t="n"/>
      <c r="E416" s="41" t="n"/>
      <c r="F416" s="43" t="n"/>
      <c r="G416" s="41" t="n"/>
      <c r="H416" s="43" t="n"/>
      <c r="I416" s="41">
        <f>IF($A416="","",IF(OR($E416="",$F416="",$G416="",$H416=""),"",$E416&amp;", "&amp;$F416&amp;" to "&amp;$G416&amp;", "&amp;$H416))</f>
        <v/>
      </c>
      <c r="J416" s="44" t="n"/>
      <c r="K416" s="44" t="n"/>
      <c r="L416" s="44">
        <f>IF($A416="","",IFERROR($J416+$K416,0))</f>
        <v/>
      </c>
      <c r="M416" s="80">
        <f>IF($A416="","",IFERROR($K416/$L416,0))</f>
        <v/>
      </c>
      <c r="N416" s="41" t="n"/>
      <c r="O416" s="43">
        <f>IF(OR($A416="",$N416=""),"",IFERROR(VLOOKUP($N416,'Settings'!$F$5:$H$13,2,FALSE),"Review"))</f>
        <v/>
      </c>
      <c r="P416" s="43" t="n"/>
      <c r="Q416" s="81">
        <f>IF($A416="","",IFERROR($K416*'Settings'!$B$10,0))</f>
        <v/>
      </c>
      <c r="R416" s="82">
        <f>IF($A416="","",IF($O416="Yes",IFERROR($K416*'Settings'!$B$8,0),0))</f>
        <v/>
      </c>
      <c r="S416" s="81">
        <f>IF($A416="","",IFERROR($R416*'Settings'!$B$10,0))</f>
        <v/>
      </c>
      <c r="T416" s="48">
        <f>IF($A416="","",IF(COUNTIF(tblTrips[Trip ID],$A416)&gt;1,"Duplicate Trip ID",IF(OR($B416="",$C416="",$D416="",$E416="",$F416="",$G416="",$H416="",$J416="",$K416="",$N416="",$P416=""),"Missing Required Data",IF(OR($J416&lt;0,$K416&lt;0,$L416=0),"Check Miles",IF(OR(AND($K416=0,$N416&lt;&gt;"No Empty Miles"),AND($K416&gt;0,$N416="No Empty Miles")),"Reason / Miles Mismatch",IF($M416&gt;='Settings'!$B$9,"High Empty %","OK"))))))</f>
        <v/>
      </c>
      <c r="U416" s="48" t="n"/>
    </row>
    <row r="417">
      <c r="A417" s="41" t="n"/>
      <c r="B417" s="79" t="n"/>
      <c r="C417" s="41" t="n"/>
      <c r="D417" s="41" t="n"/>
      <c r="E417" s="41" t="n"/>
      <c r="F417" s="43" t="n"/>
      <c r="G417" s="41" t="n"/>
      <c r="H417" s="43" t="n"/>
      <c r="I417" s="41">
        <f>IF($A417="","",IF(OR($E417="",$F417="",$G417="",$H417=""),"",$E417&amp;", "&amp;$F417&amp;" to "&amp;$G417&amp;", "&amp;$H417))</f>
        <v/>
      </c>
      <c r="J417" s="44" t="n"/>
      <c r="K417" s="44" t="n"/>
      <c r="L417" s="44">
        <f>IF($A417="","",IFERROR($J417+$K417,0))</f>
        <v/>
      </c>
      <c r="M417" s="80">
        <f>IF($A417="","",IFERROR($K417/$L417,0))</f>
        <v/>
      </c>
      <c r="N417" s="41" t="n"/>
      <c r="O417" s="43">
        <f>IF(OR($A417="",$N417=""),"",IFERROR(VLOOKUP($N417,'Settings'!$F$5:$H$13,2,FALSE),"Review"))</f>
        <v/>
      </c>
      <c r="P417" s="43" t="n"/>
      <c r="Q417" s="81">
        <f>IF($A417="","",IFERROR($K417*'Settings'!$B$10,0))</f>
        <v/>
      </c>
      <c r="R417" s="82">
        <f>IF($A417="","",IF($O417="Yes",IFERROR($K417*'Settings'!$B$8,0),0))</f>
        <v/>
      </c>
      <c r="S417" s="81">
        <f>IF($A417="","",IFERROR($R417*'Settings'!$B$10,0))</f>
        <v/>
      </c>
      <c r="T417" s="48">
        <f>IF($A417="","",IF(COUNTIF(tblTrips[Trip ID],$A417)&gt;1,"Duplicate Trip ID",IF(OR($B417="",$C417="",$D417="",$E417="",$F417="",$G417="",$H417="",$J417="",$K417="",$N417="",$P417=""),"Missing Required Data",IF(OR($J417&lt;0,$K417&lt;0,$L417=0),"Check Miles",IF(OR(AND($K417=0,$N417&lt;&gt;"No Empty Miles"),AND($K417&gt;0,$N417="No Empty Miles")),"Reason / Miles Mismatch",IF($M417&gt;='Settings'!$B$9,"High Empty %","OK"))))))</f>
        <v/>
      </c>
      <c r="U417" s="48" t="n"/>
    </row>
    <row r="418">
      <c r="A418" s="41" t="n"/>
      <c r="B418" s="79" t="n"/>
      <c r="C418" s="41" t="n"/>
      <c r="D418" s="41" t="n"/>
      <c r="E418" s="41" t="n"/>
      <c r="F418" s="43" t="n"/>
      <c r="G418" s="41" t="n"/>
      <c r="H418" s="43" t="n"/>
      <c r="I418" s="41">
        <f>IF($A418="","",IF(OR($E418="",$F418="",$G418="",$H418=""),"",$E418&amp;", "&amp;$F418&amp;" to "&amp;$G418&amp;", "&amp;$H418))</f>
        <v/>
      </c>
      <c r="J418" s="44" t="n"/>
      <c r="K418" s="44" t="n"/>
      <c r="L418" s="44">
        <f>IF($A418="","",IFERROR($J418+$K418,0))</f>
        <v/>
      </c>
      <c r="M418" s="80">
        <f>IF($A418="","",IFERROR($K418/$L418,0))</f>
        <v/>
      </c>
      <c r="N418" s="41" t="n"/>
      <c r="O418" s="43">
        <f>IF(OR($A418="",$N418=""),"",IFERROR(VLOOKUP($N418,'Settings'!$F$5:$H$13,2,FALSE),"Review"))</f>
        <v/>
      </c>
      <c r="P418" s="43" t="n"/>
      <c r="Q418" s="81">
        <f>IF($A418="","",IFERROR($K418*'Settings'!$B$10,0))</f>
        <v/>
      </c>
      <c r="R418" s="82">
        <f>IF($A418="","",IF($O418="Yes",IFERROR($K418*'Settings'!$B$8,0),0))</f>
        <v/>
      </c>
      <c r="S418" s="81">
        <f>IF($A418="","",IFERROR($R418*'Settings'!$B$10,0))</f>
        <v/>
      </c>
      <c r="T418" s="48">
        <f>IF($A418="","",IF(COUNTIF(tblTrips[Trip ID],$A418)&gt;1,"Duplicate Trip ID",IF(OR($B418="",$C418="",$D418="",$E418="",$F418="",$G418="",$H418="",$J418="",$K418="",$N418="",$P418=""),"Missing Required Data",IF(OR($J418&lt;0,$K418&lt;0,$L418=0),"Check Miles",IF(OR(AND($K418=0,$N418&lt;&gt;"No Empty Miles"),AND($K418&gt;0,$N418="No Empty Miles")),"Reason / Miles Mismatch",IF($M418&gt;='Settings'!$B$9,"High Empty %","OK"))))))</f>
        <v/>
      </c>
      <c r="U418" s="48" t="n"/>
    </row>
    <row r="419">
      <c r="A419" s="41" t="n"/>
      <c r="B419" s="79" t="n"/>
      <c r="C419" s="41" t="n"/>
      <c r="D419" s="41" t="n"/>
      <c r="E419" s="41" t="n"/>
      <c r="F419" s="43" t="n"/>
      <c r="G419" s="41" t="n"/>
      <c r="H419" s="43" t="n"/>
      <c r="I419" s="41">
        <f>IF($A419="","",IF(OR($E419="",$F419="",$G419="",$H419=""),"",$E419&amp;", "&amp;$F419&amp;" to "&amp;$G419&amp;", "&amp;$H419))</f>
        <v/>
      </c>
      <c r="J419" s="44" t="n"/>
      <c r="K419" s="44" t="n"/>
      <c r="L419" s="44">
        <f>IF($A419="","",IFERROR($J419+$K419,0))</f>
        <v/>
      </c>
      <c r="M419" s="80">
        <f>IF($A419="","",IFERROR($K419/$L419,0))</f>
        <v/>
      </c>
      <c r="N419" s="41" t="n"/>
      <c r="O419" s="43">
        <f>IF(OR($A419="",$N419=""),"",IFERROR(VLOOKUP($N419,'Settings'!$F$5:$H$13,2,FALSE),"Review"))</f>
        <v/>
      </c>
      <c r="P419" s="43" t="n"/>
      <c r="Q419" s="81">
        <f>IF($A419="","",IFERROR($K419*'Settings'!$B$10,0))</f>
        <v/>
      </c>
      <c r="R419" s="82">
        <f>IF($A419="","",IF($O419="Yes",IFERROR($K419*'Settings'!$B$8,0),0))</f>
        <v/>
      </c>
      <c r="S419" s="81">
        <f>IF($A419="","",IFERROR($R419*'Settings'!$B$10,0))</f>
        <v/>
      </c>
      <c r="T419" s="48">
        <f>IF($A419="","",IF(COUNTIF(tblTrips[Trip ID],$A419)&gt;1,"Duplicate Trip ID",IF(OR($B419="",$C419="",$D419="",$E419="",$F419="",$G419="",$H419="",$J419="",$K419="",$N419="",$P419=""),"Missing Required Data",IF(OR($J419&lt;0,$K419&lt;0,$L419=0),"Check Miles",IF(OR(AND($K419=0,$N419&lt;&gt;"No Empty Miles"),AND($K419&gt;0,$N419="No Empty Miles")),"Reason / Miles Mismatch",IF($M419&gt;='Settings'!$B$9,"High Empty %","OK"))))))</f>
        <v/>
      </c>
      <c r="U419" s="48" t="n"/>
    </row>
    <row r="420">
      <c r="A420" s="41" t="n"/>
      <c r="B420" s="79" t="n"/>
      <c r="C420" s="41" t="n"/>
      <c r="D420" s="41" t="n"/>
      <c r="E420" s="41" t="n"/>
      <c r="F420" s="43" t="n"/>
      <c r="G420" s="41" t="n"/>
      <c r="H420" s="43" t="n"/>
      <c r="I420" s="41">
        <f>IF($A420="","",IF(OR($E420="",$F420="",$G420="",$H420=""),"",$E420&amp;", "&amp;$F420&amp;" to "&amp;$G420&amp;", "&amp;$H420))</f>
        <v/>
      </c>
      <c r="J420" s="44" t="n"/>
      <c r="K420" s="44" t="n"/>
      <c r="L420" s="44">
        <f>IF($A420="","",IFERROR($J420+$K420,0))</f>
        <v/>
      </c>
      <c r="M420" s="80">
        <f>IF($A420="","",IFERROR($K420/$L420,0))</f>
        <v/>
      </c>
      <c r="N420" s="41" t="n"/>
      <c r="O420" s="43">
        <f>IF(OR($A420="",$N420=""),"",IFERROR(VLOOKUP($N420,'Settings'!$F$5:$H$13,2,FALSE),"Review"))</f>
        <v/>
      </c>
      <c r="P420" s="43" t="n"/>
      <c r="Q420" s="81">
        <f>IF($A420="","",IFERROR($K420*'Settings'!$B$10,0))</f>
        <v/>
      </c>
      <c r="R420" s="82">
        <f>IF($A420="","",IF($O420="Yes",IFERROR($K420*'Settings'!$B$8,0),0))</f>
        <v/>
      </c>
      <c r="S420" s="81">
        <f>IF($A420="","",IFERROR($R420*'Settings'!$B$10,0))</f>
        <v/>
      </c>
      <c r="T420" s="48">
        <f>IF($A420="","",IF(COUNTIF(tblTrips[Trip ID],$A420)&gt;1,"Duplicate Trip ID",IF(OR($B420="",$C420="",$D420="",$E420="",$F420="",$G420="",$H420="",$J420="",$K420="",$N420="",$P420=""),"Missing Required Data",IF(OR($J420&lt;0,$K420&lt;0,$L420=0),"Check Miles",IF(OR(AND($K420=0,$N420&lt;&gt;"No Empty Miles"),AND($K420&gt;0,$N420="No Empty Miles")),"Reason / Miles Mismatch",IF($M420&gt;='Settings'!$B$9,"High Empty %","OK"))))))</f>
        <v/>
      </c>
      <c r="U420" s="48" t="n"/>
    </row>
    <row r="421">
      <c r="A421" s="41" t="n"/>
      <c r="B421" s="79" t="n"/>
      <c r="C421" s="41" t="n"/>
      <c r="D421" s="41" t="n"/>
      <c r="E421" s="41" t="n"/>
      <c r="F421" s="43" t="n"/>
      <c r="G421" s="41" t="n"/>
      <c r="H421" s="43" t="n"/>
      <c r="I421" s="41">
        <f>IF($A421="","",IF(OR($E421="",$F421="",$G421="",$H421=""),"",$E421&amp;", "&amp;$F421&amp;" to "&amp;$G421&amp;", "&amp;$H421))</f>
        <v/>
      </c>
      <c r="J421" s="44" t="n"/>
      <c r="K421" s="44" t="n"/>
      <c r="L421" s="44">
        <f>IF($A421="","",IFERROR($J421+$K421,0))</f>
        <v/>
      </c>
      <c r="M421" s="80">
        <f>IF($A421="","",IFERROR($K421/$L421,0))</f>
        <v/>
      </c>
      <c r="N421" s="41" t="n"/>
      <c r="O421" s="43">
        <f>IF(OR($A421="",$N421=""),"",IFERROR(VLOOKUP($N421,'Settings'!$F$5:$H$13,2,FALSE),"Review"))</f>
        <v/>
      </c>
      <c r="P421" s="43" t="n"/>
      <c r="Q421" s="81">
        <f>IF($A421="","",IFERROR($K421*'Settings'!$B$10,0))</f>
        <v/>
      </c>
      <c r="R421" s="82">
        <f>IF($A421="","",IF($O421="Yes",IFERROR($K421*'Settings'!$B$8,0),0))</f>
        <v/>
      </c>
      <c r="S421" s="81">
        <f>IF($A421="","",IFERROR($R421*'Settings'!$B$10,0))</f>
        <v/>
      </c>
      <c r="T421" s="48">
        <f>IF($A421="","",IF(COUNTIF(tblTrips[Trip ID],$A421)&gt;1,"Duplicate Trip ID",IF(OR($B421="",$C421="",$D421="",$E421="",$F421="",$G421="",$H421="",$J421="",$K421="",$N421="",$P421=""),"Missing Required Data",IF(OR($J421&lt;0,$K421&lt;0,$L421=0),"Check Miles",IF(OR(AND($K421=0,$N421&lt;&gt;"No Empty Miles"),AND($K421&gt;0,$N421="No Empty Miles")),"Reason / Miles Mismatch",IF($M421&gt;='Settings'!$B$9,"High Empty %","OK"))))))</f>
        <v/>
      </c>
      <c r="U421" s="48" t="n"/>
    </row>
    <row r="422">
      <c r="A422" s="41" t="n"/>
      <c r="B422" s="79" t="n"/>
      <c r="C422" s="41" t="n"/>
      <c r="D422" s="41" t="n"/>
      <c r="E422" s="41" t="n"/>
      <c r="F422" s="43" t="n"/>
      <c r="G422" s="41" t="n"/>
      <c r="H422" s="43" t="n"/>
      <c r="I422" s="41">
        <f>IF($A422="","",IF(OR($E422="",$F422="",$G422="",$H422=""),"",$E422&amp;", "&amp;$F422&amp;" to "&amp;$G422&amp;", "&amp;$H422))</f>
        <v/>
      </c>
      <c r="J422" s="44" t="n"/>
      <c r="K422" s="44" t="n"/>
      <c r="L422" s="44">
        <f>IF($A422="","",IFERROR($J422+$K422,0))</f>
        <v/>
      </c>
      <c r="M422" s="80">
        <f>IF($A422="","",IFERROR($K422/$L422,0))</f>
        <v/>
      </c>
      <c r="N422" s="41" t="n"/>
      <c r="O422" s="43">
        <f>IF(OR($A422="",$N422=""),"",IFERROR(VLOOKUP($N422,'Settings'!$F$5:$H$13,2,FALSE),"Review"))</f>
        <v/>
      </c>
      <c r="P422" s="43" t="n"/>
      <c r="Q422" s="81">
        <f>IF($A422="","",IFERROR($K422*'Settings'!$B$10,0))</f>
        <v/>
      </c>
      <c r="R422" s="82">
        <f>IF($A422="","",IF($O422="Yes",IFERROR($K422*'Settings'!$B$8,0),0))</f>
        <v/>
      </c>
      <c r="S422" s="81">
        <f>IF($A422="","",IFERROR($R422*'Settings'!$B$10,0))</f>
        <v/>
      </c>
      <c r="T422" s="48">
        <f>IF($A422="","",IF(COUNTIF(tblTrips[Trip ID],$A422)&gt;1,"Duplicate Trip ID",IF(OR($B422="",$C422="",$D422="",$E422="",$F422="",$G422="",$H422="",$J422="",$K422="",$N422="",$P422=""),"Missing Required Data",IF(OR($J422&lt;0,$K422&lt;0,$L422=0),"Check Miles",IF(OR(AND($K422=0,$N422&lt;&gt;"No Empty Miles"),AND($K422&gt;0,$N422="No Empty Miles")),"Reason / Miles Mismatch",IF($M422&gt;='Settings'!$B$9,"High Empty %","OK"))))))</f>
        <v/>
      </c>
      <c r="U422" s="48" t="n"/>
    </row>
    <row r="423">
      <c r="A423" s="41" t="n"/>
      <c r="B423" s="79" t="n"/>
      <c r="C423" s="41" t="n"/>
      <c r="D423" s="41" t="n"/>
      <c r="E423" s="41" t="n"/>
      <c r="F423" s="43" t="n"/>
      <c r="G423" s="41" t="n"/>
      <c r="H423" s="43" t="n"/>
      <c r="I423" s="41">
        <f>IF($A423="","",IF(OR($E423="",$F423="",$G423="",$H423=""),"",$E423&amp;", "&amp;$F423&amp;" to "&amp;$G423&amp;", "&amp;$H423))</f>
        <v/>
      </c>
      <c r="J423" s="44" t="n"/>
      <c r="K423" s="44" t="n"/>
      <c r="L423" s="44">
        <f>IF($A423="","",IFERROR($J423+$K423,0))</f>
        <v/>
      </c>
      <c r="M423" s="80">
        <f>IF($A423="","",IFERROR($K423/$L423,0))</f>
        <v/>
      </c>
      <c r="N423" s="41" t="n"/>
      <c r="O423" s="43">
        <f>IF(OR($A423="",$N423=""),"",IFERROR(VLOOKUP($N423,'Settings'!$F$5:$H$13,2,FALSE),"Review"))</f>
        <v/>
      </c>
      <c r="P423" s="43" t="n"/>
      <c r="Q423" s="81">
        <f>IF($A423="","",IFERROR($K423*'Settings'!$B$10,0))</f>
        <v/>
      </c>
      <c r="R423" s="82">
        <f>IF($A423="","",IF($O423="Yes",IFERROR($K423*'Settings'!$B$8,0),0))</f>
        <v/>
      </c>
      <c r="S423" s="81">
        <f>IF($A423="","",IFERROR($R423*'Settings'!$B$10,0))</f>
        <v/>
      </c>
      <c r="T423" s="48">
        <f>IF($A423="","",IF(COUNTIF(tblTrips[Trip ID],$A423)&gt;1,"Duplicate Trip ID",IF(OR($B423="",$C423="",$D423="",$E423="",$F423="",$G423="",$H423="",$J423="",$K423="",$N423="",$P423=""),"Missing Required Data",IF(OR($J423&lt;0,$K423&lt;0,$L423=0),"Check Miles",IF(OR(AND($K423=0,$N423&lt;&gt;"No Empty Miles"),AND($K423&gt;0,$N423="No Empty Miles")),"Reason / Miles Mismatch",IF($M423&gt;='Settings'!$B$9,"High Empty %","OK"))))))</f>
        <v/>
      </c>
      <c r="U423" s="48" t="n"/>
    </row>
    <row r="424">
      <c r="A424" s="41" t="n"/>
      <c r="B424" s="79" t="n"/>
      <c r="C424" s="41" t="n"/>
      <c r="D424" s="41" t="n"/>
      <c r="E424" s="41" t="n"/>
      <c r="F424" s="43" t="n"/>
      <c r="G424" s="41" t="n"/>
      <c r="H424" s="43" t="n"/>
      <c r="I424" s="41">
        <f>IF($A424="","",IF(OR($E424="",$F424="",$G424="",$H424=""),"",$E424&amp;", "&amp;$F424&amp;" to "&amp;$G424&amp;", "&amp;$H424))</f>
        <v/>
      </c>
      <c r="J424" s="44" t="n"/>
      <c r="K424" s="44" t="n"/>
      <c r="L424" s="44">
        <f>IF($A424="","",IFERROR($J424+$K424,0))</f>
        <v/>
      </c>
      <c r="M424" s="80">
        <f>IF($A424="","",IFERROR($K424/$L424,0))</f>
        <v/>
      </c>
      <c r="N424" s="41" t="n"/>
      <c r="O424" s="43">
        <f>IF(OR($A424="",$N424=""),"",IFERROR(VLOOKUP($N424,'Settings'!$F$5:$H$13,2,FALSE),"Review"))</f>
        <v/>
      </c>
      <c r="P424" s="43" t="n"/>
      <c r="Q424" s="81">
        <f>IF($A424="","",IFERROR($K424*'Settings'!$B$10,0))</f>
        <v/>
      </c>
      <c r="R424" s="82">
        <f>IF($A424="","",IF($O424="Yes",IFERROR($K424*'Settings'!$B$8,0),0))</f>
        <v/>
      </c>
      <c r="S424" s="81">
        <f>IF($A424="","",IFERROR($R424*'Settings'!$B$10,0))</f>
        <v/>
      </c>
      <c r="T424" s="48">
        <f>IF($A424="","",IF(COUNTIF(tblTrips[Trip ID],$A424)&gt;1,"Duplicate Trip ID",IF(OR($B424="",$C424="",$D424="",$E424="",$F424="",$G424="",$H424="",$J424="",$K424="",$N424="",$P424=""),"Missing Required Data",IF(OR($J424&lt;0,$K424&lt;0,$L424=0),"Check Miles",IF(OR(AND($K424=0,$N424&lt;&gt;"No Empty Miles"),AND($K424&gt;0,$N424="No Empty Miles")),"Reason / Miles Mismatch",IF($M424&gt;='Settings'!$B$9,"High Empty %","OK"))))))</f>
        <v/>
      </c>
      <c r="U424" s="48" t="n"/>
    </row>
    <row r="425">
      <c r="A425" s="41" t="n"/>
      <c r="B425" s="79" t="n"/>
      <c r="C425" s="41" t="n"/>
      <c r="D425" s="41" t="n"/>
      <c r="E425" s="41" t="n"/>
      <c r="F425" s="43" t="n"/>
      <c r="G425" s="41" t="n"/>
      <c r="H425" s="43" t="n"/>
      <c r="I425" s="41">
        <f>IF($A425="","",IF(OR($E425="",$F425="",$G425="",$H425=""),"",$E425&amp;", "&amp;$F425&amp;" to "&amp;$G425&amp;", "&amp;$H425))</f>
        <v/>
      </c>
      <c r="J425" s="44" t="n"/>
      <c r="K425" s="44" t="n"/>
      <c r="L425" s="44">
        <f>IF($A425="","",IFERROR($J425+$K425,0))</f>
        <v/>
      </c>
      <c r="M425" s="80">
        <f>IF($A425="","",IFERROR($K425/$L425,0))</f>
        <v/>
      </c>
      <c r="N425" s="41" t="n"/>
      <c r="O425" s="43">
        <f>IF(OR($A425="",$N425=""),"",IFERROR(VLOOKUP($N425,'Settings'!$F$5:$H$13,2,FALSE),"Review"))</f>
        <v/>
      </c>
      <c r="P425" s="43" t="n"/>
      <c r="Q425" s="81">
        <f>IF($A425="","",IFERROR($K425*'Settings'!$B$10,0))</f>
        <v/>
      </c>
      <c r="R425" s="82">
        <f>IF($A425="","",IF($O425="Yes",IFERROR($K425*'Settings'!$B$8,0),0))</f>
        <v/>
      </c>
      <c r="S425" s="81">
        <f>IF($A425="","",IFERROR($R425*'Settings'!$B$10,0))</f>
        <v/>
      </c>
      <c r="T425" s="48">
        <f>IF($A425="","",IF(COUNTIF(tblTrips[Trip ID],$A425)&gt;1,"Duplicate Trip ID",IF(OR($B425="",$C425="",$D425="",$E425="",$F425="",$G425="",$H425="",$J425="",$K425="",$N425="",$P425=""),"Missing Required Data",IF(OR($J425&lt;0,$K425&lt;0,$L425=0),"Check Miles",IF(OR(AND($K425=0,$N425&lt;&gt;"No Empty Miles"),AND($K425&gt;0,$N425="No Empty Miles")),"Reason / Miles Mismatch",IF($M425&gt;='Settings'!$B$9,"High Empty %","OK"))))))</f>
        <v/>
      </c>
      <c r="U425" s="48" t="n"/>
    </row>
    <row r="426">
      <c r="A426" s="41" t="n"/>
      <c r="B426" s="79" t="n"/>
      <c r="C426" s="41" t="n"/>
      <c r="D426" s="41" t="n"/>
      <c r="E426" s="41" t="n"/>
      <c r="F426" s="43" t="n"/>
      <c r="G426" s="41" t="n"/>
      <c r="H426" s="43" t="n"/>
      <c r="I426" s="41">
        <f>IF($A426="","",IF(OR($E426="",$F426="",$G426="",$H426=""),"",$E426&amp;", "&amp;$F426&amp;" to "&amp;$G426&amp;", "&amp;$H426))</f>
        <v/>
      </c>
      <c r="J426" s="44" t="n"/>
      <c r="K426" s="44" t="n"/>
      <c r="L426" s="44">
        <f>IF($A426="","",IFERROR($J426+$K426,0))</f>
        <v/>
      </c>
      <c r="M426" s="80">
        <f>IF($A426="","",IFERROR($K426/$L426,0))</f>
        <v/>
      </c>
      <c r="N426" s="41" t="n"/>
      <c r="O426" s="43">
        <f>IF(OR($A426="",$N426=""),"",IFERROR(VLOOKUP($N426,'Settings'!$F$5:$H$13,2,FALSE),"Review"))</f>
        <v/>
      </c>
      <c r="P426" s="43" t="n"/>
      <c r="Q426" s="81">
        <f>IF($A426="","",IFERROR($K426*'Settings'!$B$10,0))</f>
        <v/>
      </c>
      <c r="R426" s="82">
        <f>IF($A426="","",IF($O426="Yes",IFERROR($K426*'Settings'!$B$8,0),0))</f>
        <v/>
      </c>
      <c r="S426" s="81">
        <f>IF($A426="","",IFERROR($R426*'Settings'!$B$10,0))</f>
        <v/>
      </c>
      <c r="T426" s="48">
        <f>IF($A426="","",IF(COUNTIF(tblTrips[Trip ID],$A426)&gt;1,"Duplicate Trip ID",IF(OR($B426="",$C426="",$D426="",$E426="",$F426="",$G426="",$H426="",$J426="",$K426="",$N426="",$P426=""),"Missing Required Data",IF(OR($J426&lt;0,$K426&lt;0,$L426=0),"Check Miles",IF(OR(AND($K426=0,$N426&lt;&gt;"No Empty Miles"),AND($K426&gt;0,$N426="No Empty Miles")),"Reason / Miles Mismatch",IF($M426&gt;='Settings'!$B$9,"High Empty %","OK"))))))</f>
        <v/>
      </c>
      <c r="U426" s="48" t="n"/>
    </row>
    <row r="427">
      <c r="A427" s="41" t="n"/>
      <c r="B427" s="79" t="n"/>
      <c r="C427" s="41" t="n"/>
      <c r="D427" s="41" t="n"/>
      <c r="E427" s="41" t="n"/>
      <c r="F427" s="43" t="n"/>
      <c r="G427" s="41" t="n"/>
      <c r="H427" s="43" t="n"/>
      <c r="I427" s="41">
        <f>IF($A427="","",IF(OR($E427="",$F427="",$G427="",$H427=""),"",$E427&amp;", "&amp;$F427&amp;" to "&amp;$G427&amp;", "&amp;$H427))</f>
        <v/>
      </c>
      <c r="J427" s="44" t="n"/>
      <c r="K427" s="44" t="n"/>
      <c r="L427" s="44">
        <f>IF($A427="","",IFERROR($J427+$K427,0))</f>
        <v/>
      </c>
      <c r="M427" s="80">
        <f>IF($A427="","",IFERROR($K427/$L427,0))</f>
        <v/>
      </c>
      <c r="N427" s="41" t="n"/>
      <c r="O427" s="43">
        <f>IF(OR($A427="",$N427=""),"",IFERROR(VLOOKUP($N427,'Settings'!$F$5:$H$13,2,FALSE),"Review"))</f>
        <v/>
      </c>
      <c r="P427" s="43" t="n"/>
      <c r="Q427" s="81">
        <f>IF($A427="","",IFERROR($K427*'Settings'!$B$10,0))</f>
        <v/>
      </c>
      <c r="R427" s="82">
        <f>IF($A427="","",IF($O427="Yes",IFERROR($K427*'Settings'!$B$8,0),0))</f>
        <v/>
      </c>
      <c r="S427" s="81">
        <f>IF($A427="","",IFERROR($R427*'Settings'!$B$10,0))</f>
        <v/>
      </c>
      <c r="T427" s="48">
        <f>IF($A427="","",IF(COUNTIF(tblTrips[Trip ID],$A427)&gt;1,"Duplicate Trip ID",IF(OR($B427="",$C427="",$D427="",$E427="",$F427="",$G427="",$H427="",$J427="",$K427="",$N427="",$P427=""),"Missing Required Data",IF(OR($J427&lt;0,$K427&lt;0,$L427=0),"Check Miles",IF(OR(AND($K427=0,$N427&lt;&gt;"No Empty Miles"),AND($K427&gt;0,$N427="No Empty Miles")),"Reason / Miles Mismatch",IF($M427&gt;='Settings'!$B$9,"High Empty %","OK"))))))</f>
        <v/>
      </c>
      <c r="U427" s="48" t="n"/>
    </row>
    <row r="428">
      <c r="A428" s="41" t="n"/>
      <c r="B428" s="79" t="n"/>
      <c r="C428" s="41" t="n"/>
      <c r="D428" s="41" t="n"/>
      <c r="E428" s="41" t="n"/>
      <c r="F428" s="43" t="n"/>
      <c r="G428" s="41" t="n"/>
      <c r="H428" s="43" t="n"/>
      <c r="I428" s="41">
        <f>IF($A428="","",IF(OR($E428="",$F428="",$G428="",$H428=""),"",$E428&amp;", "&amp;$F428&amp;" to "&amp;$G428&amp;", "&amp;$H428))</f>
        <v/>
      </c>
      <c r="J428" s="44" t="n"/>
      <c r="K428" s="44" t="n"/>
      <c r="L428" s="44">
        <f>IF($A428="","",IFERROR($J428+$K428,0))</f>
        <v/>
      </c>
      <c r="M428" s="80">
        <f>IF($A428="","",IFERROR($K428/$L428,0))</f>
        <v/>
      </c>
      <c r="N428" s="41" t="n"/>
      <c r="O428" s="43">
        <f>IF(OR($A428="",$N428=""),"",IFERROR(VLOOKUP($N428,'Settings'!$F$5:$H$13,2,FALSE),"Review"))</f>
        <v/>
      </c>
      <c r="P428" s="43" t="n"/>
      <c r="Q428" s="81">
        <f>IF($A428="","",IFERROR($K428*'Settings'!$B$10,0))</f>
        <v/>
      </c>
      <c r="R428" s="82">
        <f>IF($A428="","",IF($O428="Yes",IFERROR($K428*'Settings'!$B$8,0),0))</f>
        <v/>
      </c>
      <c r="S428" s="81">
        <f>IF($A428="","",IFERROR($R428*'Settings'!$B$10,0))</f>
        <v/>
      </c>
      <c r="T428" s="48">
        <f>IF($A428="","",IF(COUNTIF(tblTrips[Trip ID],$A428)&gt;1,"Duplicate Trip ID",IF(OR($B428="",$C428="",$D428="",$E428="",$F428="",$G428="",$H428="",$J428="",$K428="",$N428="",$P428=""),"Missing Required Data",IF(OR($J428&lt;0,$K428&lt;0,$L428=0),"Check Miles",IF(OR(AND($K428=0,$N428&lt;&gt;"No Empty Miles"),AND($K428&gt;0,$N428="No Empty Miles")),"Reason / Miles Mismatch",IF($M428&gt;='Settings'!$B$9,"High Empty %","OK"))))))</f>
        <v/>
      </c>
      <c r="U428" s="48" t="n"/>
    </row>
    <row r="429">
      <c r="A429" s="41" t="n"/>
      <c r="B429" s="79" t="n"/>
      <c r="C429" s="41" t="n"/>
      <c r="D429" s="41" t="n"/>
      <c r="E429" s="41" t="n"/>
      <c r="F429" s="43" t="n"/>
      <c r="G429" s="41" t="n"/>
      <c r="H429" s="43" t="n"/>
      <c r="I429" s="41">
        <f>IF($A429="","",IF(OR($E429="",$F429="",$G429="",$H429=""),"",$E429&amp;", "&amp;$F429&amp;" to "&amp;$G429&amp;", "&amp;$H429))</f>
        <v/>
      </c>
      <c r="J429" s="44" t="n"/>
      <c r="K429" s="44" t="n"/>
      <c r="L429" s="44">
        <f>IF($A429="","",IFERROR($J429+$K429,0))</f>
        <v/>
      </c>
      <c r="M429" s="80">
        <f>IF($A429="","",IFERROR($K429/$L429,0))</f>
        <v/>
      </c>
      <c r="N429" s="41" t="n"/>
      <c r="O429" s="43">
        <f>IF(OR($A429="",$N429=""),"",IFERROR(VLOOKUP($N429,'Settings'!$F$5:$H$13,2,FALSE),"Review"))</f>
        <v/>
      </c>
      <c r="P429" s="43" t="n"/>
      <c r="Q429" s="81">
        <f>IF($A429="","",IFERROR($K429*'Settings'!$B$10,0))</f>
        <v/>
      </c>
      <c r="R429" s="82">
        <f>IF($A429="","",IF($O429="Yes",IFERROR($K429*'Settings'!$B$8,0),0))</f>
        <v/>
      </c>
      <c r="S429" s="81">
        <f>IF($A429="","",IFERROR($R429*'Settings'!$B$10,0))</f>
        <v/>
      </c>
      <c r="T429" s="48">
        <f>IF($A429="","",IF(COUNTIF(tblTrips[Trip ID],$A429)&gt;1,"Duplicate Trip ID",IF(OR($B429="",$C429="",$D429="",$E429="",$F429="",$G429="",$H429="",$J429="",$K429="",$N429="",$P429=""),"Missing Required Data",IF(OR($J429&lt;0,$K429&lt;0,$L429=0),"Check Miles",IF(OR(AND($K429=0,$N429&lt;&gt;"No Empty Miles"),AND($K429&gt;0,$N429="No Empty Miles")),"Reason / Miles Mismatch",IF($M429&gt;='Settings'!$B$9,"High Empty %","OK"))))))</f>
        <v/>
      </c>
      <c r="U429" s="48" t="n"/>
    </row>
    <row r="430">
      <c r="A430" s="41" t="n"/>
      <c r="B430" s="79" t="n"/>
      <c r="C430" s="41" t="n"/>
      <c r="D430" s="41" t="n"/>
      <c r="E430" s="41" t="n"/>
      <c r="F430" s="43" t="n"/>
      <c r="G430" s="41" t="n"/>
      <c r="H430" s="43" t="n"/>
      <c r="I430" s="41">
        <f>IF($A430="","",IF(OR($E430="",$F430="",$G430="",$H430=""),"",$E430&amp;", "&amp;$F430&amp;" to "&amp;$G430&amp;", "&amp;$H430))</f>
        <v/>
      </c>
      <c r="J430" s="44" t="n"/>
      <c r="K430" s="44" t="n"/>
      <c r="L430" s="44">
        <f>IF($A430="","",IFERROR($J430+$K430,0))</f>
        <v/>
      </c>
      <c r="M430" s="80">
        <f>IF($A430="","",IFERROR($K430/$L430,0))</f>
        <v/>
      </c>
      <c r="N430" s="41" t="n"/>
      <c r="O430" s="43">
        <f>IF(OR($A430="",$N430=""),"",IFERROR(VLOOKUP($N430,'Settings'!$F$5:$H$13,2,FALSE),"Review"))</f>
        <v/>
      </c>
      <c r="P430" s="43" t="n"/>
      <c r="Q430" s="81">
        <f>IF($A430="","",IFERROR($K430*'Settings'!$B$10,0))</f>
        <v/>
      </c>
      <c r="R430" s="82">
        <f>IF($A430="","",IF($O430="Yes",IFERROR($K430*'Settings'!$B$8,0),0))</f>
        <v/>
      </c>
      <c r="S430" s="81">
        <f>IF($A430="","",IFERROR($R430*'Settings'!$B$10,0))</f>
        <v/>
      </c>
      <c r="T430" s="48">
        <f>IF($A430="","",IF(COUNTIF(tblTrips[Trip ID],$A430)&gt;1,"Duplicate Trip ID",IF(OR($B430="",$C430="",$D430="",$E430="",$F430="",$G430="",$H430="",$J430="",$K430="",$N430="",$P430=""),"Missing Required Data",IF(OR($J430&lt;0,$K430&lt;0,$L430=0),"Check Miles",IF(OR(AND($K430=0,$N430&lt;&gt;"No Empty Miles"),AND($K430&gt;0,$N430="No Empty Miles")),"Reason / Miles Mismatch",IF($M430&gt;='Settings'!$B$9,"High Empty %","OK"))))))</f>
        <v/>
      </c>
      <c r="U430" s="48" t="n"/>
    </row>
    <row r="431">
      <c r="A431" s="41" t="n"/>
      <c r="B431" s="79" t="n"/>
      <c r="C431" s="41" t="n"/>
      <c r="D431" s="41" t="n"/>
      <c r="E431" s="41" t="n"/>
      <c r="F431" s="43" t="n"/>
      <c r="G431" s="41" t="n"/>
      <c r="H431" s="43" t="n"/>
      <c r="I431" s="41">
        <f>IF($A431="","",IF(OR($E431="",$F431="",$G431="",$H431=""),"",$E431&amp;", "&amp;$F431&amp;" to "&amp;$G431&amp;", "&amp;$H431))</f>
        <v/>
      </c>
      <c r="J431" s="44" t="n"/>
      <c r="K431" s="44" t="n"/>
      <c r="L431" s="44">
        <f>IF($A431="","",IFERROR($J431+$K431,0))</f>
        <v/>
      </c>
      <c r="M431" s="80">
        <f>IF($A431="","",IFERROR($K431/$L431,0))</f>
        <v/>
      </c>
      <c r="N431" s="41" t="n"/>
      <c r="O431" s="43">
        <f>IF(OR($A431="",$N431=""),"",IFERROR(VLOOKUP($N431,'Settings'!$F$5:$H$13,2,FALSE),"Review"))</f>
        <v/>
      </c>
      <c r="P431" s="43" t="n"/>
      <c r="Q431" s="81">
        <f>IF($A431="","",IFERROR($K431*'Settings'!$B$10,0))</f>
        <v/>
      </c>
      <c r="R431" s="82">
        <f>IF($A431="","",IF($O431="Yes",IFERROR($K431*'Settings'!$B$8,0),0))</f>
        <v/>
      </c>
      <c r="S431" s="81">
        <f>IF($A431="","",IFERROR($R431*'Settings'!$B$10,0))</f>
        <v/>
      </c>
      <c r="T431" s="48">
        <f>IF($A431="","",IF(COUNTIF(tblTrips[Trip ID],$A431)&gt;1,"Duplicate Trip ID",IF(OR($B431="",$C431="",$D431="",$E431="",$F431="",$G431="",$H431="",$J431="",$K431="",$N431="",$P431=""),"Missing Required Data",IF(OR($J431&lt;0,$K431&lt;0,$L431=0),"Check Miles",IF(OR(AND($K431=0,$N431&lt;&gt;"No Empty Miles"),AND($K431&gt;0,$N431="No Empty Miles")),"Reason / Miles Mismatch",IF($M431&gt;='Settings'!$B$9,"High Empty %","OK"))))))</f>
        <v/>
      </c>
      <c r="U431" s="48" t="n"/>
    </row>
    <row r="432">
      <c r="A432" s="41" t="n"/>
      <c r="B432" s="79" t="n"/>
      <c r="C432" s="41" t="n"/>
      <c r="D432" s="41" t="n"/>
      <c r="E432" s="41" t="n"/>
      <c r="F432" s="43" t="n"/>
      <c r="G432" s="41" t="n"/>
      <c r="H432" s="43" t="n"/>
      <c r="I432" s="41">
        <f>IF($A432="","",IF(OR($E432="",$F432="",$G432="",$H432=""),"",$E432&amp;", "&amp;$F432&amp;" to "&amp;$G432&amp;", "&amp;$H432))</f>
        <v/>
      </c>
      <c r="J432" s="44" t="n"/>
      <c r="K432" s="44" t="n"/>
      <c r="L432" s="44">
        <f>IF($A432="","",IFERROR($J432+$K432,0))</f>
        <v/>
      </c>
      <c r="M432" s="80">
        <f>IF($A432="","",IFERROR($K432/$L432,0))</f>
        <v/>
      </c>
      <c r="N432" s="41" t="n"/>
      <c r="O432" s="43">
        <f>IF(OR($A432="",$N432=""),"",IFERROR(VLOOKUP($N432,'Settings'!$F$5:$H$13,2,FALSE),"Review"))</f>
        <v/>
      </c>
      <c r="P432" s="43" t="n"/>
      <c r="Q432" s="81">
        <f>IF($A432="","",IFERROR($K432*'Settings'!$B$10,0))</f>
        <v/>
      </c>
      <c r="R432" s="82">
        <f>IF($A432="","",IF($O432="Yes",IFERROR($K432*'Settings'!$B$8,0),0))</f>
        <v/>
      </c>
      <c r="S432" s="81">
        <f>IF($A432="","",IFERROR($R432*'Settings'!$B$10,0))</f>
        <v/>
      </c>
      <c r="T432" s="48">
        <f>IF($A432="","",IF(COUNTIF(tblTrips[Trip ID],$A432)&gt;1,"Duplicate Trip ID",IF(OR($B432="",$C432="",$D432="",$E432="",$F432="",$G432="",$H432="",$J432="",$K432="",$N432="",$P432=""),"Missing Required Data",IF(OR($J432&lt;0,$K432&lt;0,$L432=0),"Check Miles",IF(OR(AND($K432=0,$N432&lt;&gt;"No Empty Miles"),AND($K432&gt;0,$N432="No Empty Miles")),"Reason / Miles Mismatch",IF($M432&gt;='Settings'!$B$9,"High Empty %","OK"))))))</f>
        <v/>
      </c>
      <c r="U432" s="48" t="n"/>
    </row>
    <row r="433">
      <c r="A433" s="41" t="n"/>
      <c r="B433" s="79" t="n"/>
      <c r="C433" s="41" t="n"/>
      <c r="D433" s="41" t="n"/>
      <c r="E433" s="41" t="n"/>
      <c r="F433" s="43" t="n"/>
      <c r="G433" s="41" t="n"/>
      <c r="H433" s="43" t="n"/>
      <c r="I433" s="41">
        <f>IF($A433="","",IF(OR($E433="",$F433="",$G433="",$H433=""),"",$E433&amp;", "&amp;$F433&amp;" to "&amp;$G433&amp;", "&amp;$H433))</f>
        <v/>
      </c>
      <c r="J433" s="44" t="n"/>
      <c r="K433" s="44" t="n"/>
      <c r="L433" s="44">
        <f>IF($A433="","",IFERROR($J433+$K433,0))</f>
        <v/>
      </c>
      <c r="M433" s="80">
        <f>IF($A433="","",IFERROR($K433/$L433,0))</f>
        <v/>
      </c>
      <c r="N433" s="41" t="n"/>
      <c r="O433" s="43">
        <f>IF(OR($A433="",$N433=""),"",IFERROR(VLOOKUP($N433,'Settings'!$F$5:$H$13,2,FALSE),"Review"))</f>
        <v/>
      </c>
      <c r="P433" s="43" t="n"/>
      <c r="Q433" s="81">
        <f>IF($A433="","",IFERROR($K433*'Settings'!$B$10,0))</f>
        <v/>
      </c>
      <c r="R433" s="82">
        <f>IF($A433="","",IF($O433="Yes",IFERROR($K433*'Settings'!$B$8,0),0))</f>
        <v/>
      </c>
      <c r="S433" s="81">
        <f>IF($A433="","",IFERROR($R433*'Settings'!$B$10,0))</f>
        <v/>
      </c>
      <c r="T433" s="48">
        <f>IF($A433="","",IF(COUNTIF(tblTrips[Trip ID],$A433)&gt;1,"Duplicate Trip ID",IF(OR($B433="",$C433="",$D433="",$E433="",$F433="",$G433="",$H433="",$J433="",$K433="",$N433="",$P433=""),"Missing Required Data",IF(OR($J433&lt;0,$K433&lt;0,$L433=0),"Check Miles",IF(OR(AND($K433=0,$N433&lt;&gt;"No Empty Miles"),AND($K433&gt;0,$N433="No Empty Miles")),"Reason / Miles Mismatch",IF($M433&gt;='Settings'!$B$9,"High Empty %","OK"))))))</f>
        <v/>
      </c>
      <c r="U433" s="48" t="n"/>
    </row>
    <row r="434">
      <c r="A434" s="41" t="n"/>
      <c r="B434" s="79" t="n"/>
      <c r="C434" s="41" t="n"/>
      <c r="D434" s="41" t="n"/>
      <c r="E434" s="41" t="n"/>
      <c r="F434" s="43" t="n"/>
      <c r="G434" s="41" t="n"/>
      <c r="H434" s="43" t="n"/>
      <c r="I434" s="41">
        <f>IF($A434="","",IF(OR($E434="",$F434="",$G434="",$H434=""),"",$E434&amp;", "&amp;$F434&amp;" to "&amp;$G434&amp;", "&amp;$H434))</f>
        <v/>
      </c>
      <c r="J434" s="44" t="n"/>
      <c r="K434" s="44" t="n"/>
      <c r="L434" s="44">
        <f>IF($A434="","",IFERROR($J434+$K434,0))</f>
        <v/>
      </c>
      <c r="M434" s="80">
        <f>IF($A434="","",IFERROR($K434/$L434,0))</f>
        <v/>
      </c>
      <c r="N434" s="41" t="n"/>
      <c r="O434" s="43">
        <f>IF(OR($A434="",$N434=""),"",IFERROR(VLOOKUP($N434,'Settings'!$F$5:$H$13,2,FALSE),"Review"))</f>
        <v/>
      </c>
      <c r="P434" s="43" t="n"/>
      <c r="Q434" s="81">
        <f>IF($A434="","",IFERROR($K434*'Settings'!$B$10,0))</f>
        <v/>
      </c>
      <c r="R434" s="82">
        <f>IF($A434="","",IF($O434="Yes",IFERROR($K434*'Settings'!$B$8,0),0))</f>
        <v/>
      </c>
      <c r="S434" s="81">
        <f>IF($A434="","",IFERROR($R434*'Settings'!$B$10,0))</f>
        <v/>
      </c>
      <c r="T434" s="48">
        <f>IF($A434="","",IF(COUNTIF(tblTrips[Trip ID],$A434)&gt;1,"Duplicate Trip ID",IF(OR($B434="",$C434="",$D434="",$E434="",$F434="",$G434="",$H434="",$J434="",$K434="",$N434="",$P434=""),"Missing Required Data",IF(OR($J434&lt;0,$K434&lt;0,$L434=0),"Check Miles",IF(OR(AND($K434=0,$N434&lt;&gt;"No Empty Miles"),AND($K434&gt;0,$N434="No Empty Miles")),"Reason / Miles Mismatch",IF($M434&gt;='Settings'!$B$9,"High Empty %","OK"))))))</f>
        <v/>
      </c>
      <c r="U434" s="48" t="n"/>
    </row>
    <row r="435">
      <c r="A435" s="41" t="n"/>
      <c r="B435" s="79" t="n"/>
      <c r="C435" s="41" t="n"/>
      <c r="D435" s="41" t="n"/>
      <c r="E435" s="41" t="n"/>
      <c r="F435" s="43" t="n"/>
      <c r="G435" s="41" t="n"/>
      <c r="H435" s="43" t="n"/>
      <c r="I435" s="41">
        <f>IF($A435="","",IF(OR($E435="",$F435="",$G435="",$H435=""),"",$E435&amp;", "&amp;$F435&amp;" to "&amp;$G435&amp;", "&amp;$H435))</f>
        <v/>
      </c>
      <c r="J435" s="44" t="n"/>
      <c r="K435" s="44" t="n"/>
      <c r="L435" s="44">
        <f>IF($A435="","",IFERROR($J435+$K435,0))</f>
        <v/>
      </c>
      <c r="M435" s="80">
        <f>IF($A435="","",IFERROR($K435/$L435,0))</f>
        <v/>
      </c>
      <c r="N435" s="41" t="n"/>
      <c r="O435" s="43">
        <f>IF(OR($A435="",$N435=""),"",IFERROR(VLOOKUP($N435,'Settings'!$F$5:$H$13,2,FALSE),"Review"))</f>
        <v/>
      </c>
      <c r="P435" s="43" t="n"/>
      <c r="Q435" s="81">
        <f>IF($A435="","",IFERROR($K435*'Settings'!$B$10,0))</f>
        <v/>
      </c>
      <c r="R435" s="82">
        <f>IF($A435="","",IF($O435="Yes",IFERROR($K435*'Settings'!$B$8,0),0))</f>
        <v/>
      </c>
      <c r="S435" s="81">
        <f>IF($A435="","",IFERROR($R435*'Settings'!$B$10,0))</f>
        <v/>
      </c>
      <c r="T435" s="48">
        <f>IF($A435="","",IF(COUNTIF(tblTrips[Trip ID],$A435)&gt;1,"Duplicate Trip ID",IF(OR($B435="",$C435="",$D435="",$E435="",$F435="",$G435="",$H435="",$J435="",$K435="",$N435="",$P435=""),"Missing Required Data",IF(OR($J435&lt;0,$K435&lt;0,$L435=0),"Check Miles",IF(OR(AND($K435=0,$N435&lt;&gt;"No Empty Miles"),AND($K435&gt;0,$N435="No Empty Miles")),"Reason / Miles Mismatch",IF($M435&gt;='Settings'!$B$9,"High Empty %","OK"))))))</f>
        <v/>
      </c>
      <c r="U435" s="48" t="n"/>
    </row>
    <row r="436">
      <c r="A436" s="41" t="n"/>
      <c r="B436" s="79" t="n"/>
      <c r="C436" s="41" t="n"/>
      <c r="D436" s="41" t="n"/>
      <c r="E436" s="41" t="n"/>
      <c r="F436" s="43" t="n"/>
      <c r="G436" s="41" t="n"/>
      <c r="H436" s="43" t="n"/>
      <c r="I436" s="41">
        <f>IF($A436="","",IF(OR($E436="",$F436="",$G436="",$H436=""),"",$E436&amp;", "&amp;$F436&amp;" to "&amp;$G436&amp;", "&amp;$H436))</f>
        <v/>
      </c>
      <c r="J436" s="44" t="n"/>
      <c r="K436" s="44" t="n"/>
      <c r="L436" s="44">
        <f>IF($A436="","",IFERROR($J436+$K436,0))</f>
        <v/>
      </c>
      <c r="M436" s="80">
        <f>IF($A436="","",IFERROR($K436/$L436,0))</f>
        <v/>
      </c>
      <c r="N436" s="41" t="n"/>
      <c r="O436" s="43">
        <f>IF(OR($A436="",$N436=""),"",IFERROR(VLOOKUP($N436,'Settings'!$F$5:$H$13,2,FALSE),"Review"))</f>
        <v/>
      </c>
      <c r="P436" s="43" t="n"/>
      <c r="Q436" s="81">
        <f>IF($A436="","",IFERROR($K436*'Settings'!$B$10,0))</f>
        <v/>
      </c>
      <c r="R436" s="82">
        <f>IF($A436="","",IF($O436="Yes",IFERROR($K436*'Settings'!$B$8,0),0))</f>
        <v/>
      </c>
      <c r="S436" s="81">
        <f>IF($A436="","",IFERROR($R436*'Settings'!$B$10,0))</f>
        <v/>
      </c>
      <c r="T436" s="48">
        <f>IF($A436="","",IF(COUNTIF(tblTrips[Trip ID],$A436)&gt;1,"Duplicate Trip ID",IF(OR($B436="",$C436="",$D436="",$E436="",$F436="",$G436="",$H436="",$J436="",$K436="",$N436="",$P436=""),"Missing Required Data",IF(OR($J436&lt;0,$K436&lt;0,$L436=0),"Check Miles",IF(OR(AND($K436=0,$N436&lt;&gt;"No Empty Miles"),AND($K436&gt;0,$N436="No Empty Miles")),"Reason / Miles Mismatch",IF($M436&gt;='Settings'!$B$9,"High Empty %","OK"))))))</f>
        <v/>
      </c>
      <c r="U436" s="48" t="n"/>
    </row>
    <row r="437">
      <c r="A437" s="41" t="n"/>
      <c r="B437" s="79" t="n"/>
      <c r="C437" s="41" t="n"/>
      <c r="D437" s="41" t="n"/>
      <c r="E437" s="41" t="n"/>
      <c r="F437" s="43" t="n"/>
      <c r="G437" s="41" t="n"/>
      <c r="H437" s="43" t="n"/>
      <c r="I437" s="41">
        <f>IF($A437="","",IF(OR($E437="",$F437="",$G437="",$H437=""),"",$E437&amp;", "&amp;$F437&amp;" to "&amp;$G437&amp;", "&amp;$H437))</f>
        <v/>
      </c>
      <c r="J437" s="44" t="n"/>
      <c r="K437" s="44" t="n"/>
      <c r="L437" s="44">
        <f>IF($A437="","",IFERROR($J437+$K437,0))</f>
        <v/>
      </c>
      <c r="M437" s="80">
        <f>IF($A437="","",IFERROR($K437/$L437,0))</f>
        <v/>
      </c>
      <c r="N437" s="41" t="n"/>
      <c r="O437" s="43">
        <f>IF(OR($A437="",$N437=""),"",IFERROR(VLOOKUP($N437,'Settings'!$F$5:$H$13,2,FALSE),"Review"))</f>
        <v/>
      </c>
      <c r="P437" s="43" t="n"/>
      <c r="Q437" s="81">
        <f>IF($A437="","",IFERROR($K437*'Settings'!$B$10,0))</f>
        <v/>
      </c>
      <c r="R437" s="82">
        <f>IF($A437="","",IF($O437="Yes",IFERROR($K437*'Settings'!$B$8,0),0))</f>
        <v/>
      </c>
      <c r="S437" s="81">
        <f>IF($A437="","",IFERROR($R437*'Settings'!$B$10,0))</f>
        <v/>
      </c>
      <c r="T437" s="48">
        <f>IF($A437="","",IF(COUNTIF(tblTrips[Trip ID],$A437)&gt;1,"Duplicate Trip ID",IF(OR($B437="",$C437="",$D437="",$E437="",$F437="",$G437="",$H437="",$J437="",$K437="",$N437="",$P437=""),"Missing Required Data",IF(OR($J437&lt;0,$K437&lt;0,$L437=0),"Check Miles",IF(OR(AND($K437=0,$N437&lt;&gt;"No Empty Miles"),AND($K437&gt;0,$N437="No Empty Miles")),"Reason / Miles Mismatch",IF($M437&gt;='Settings'!$B$9,"High Empty %","OK"))))))</f>
        <v/>
      </c>
      <c r="U437" s="48" t="n"/>
    </row>
    <row r="438">
      <c r="A438" s="41" t="n"/>
      <c r="B438" s="79" t="n"/>
      <c r="C438" s="41" t="n"/>
      <c r="D438" s="41" t="n"/>
      <c r="E438" s="41" t="n"/>
      <c r="F438" s="43" t="n"/>
      <c r="G438" s="41" t="n"/>
      <c r="H438" s="43" t="n"/>
      <c r="I438" s="41">
        <f>IF($A438="","",IF(OR($E438="",$F438="",$G438="",$H438=""),"",$E438&amp;", "&amp;$F438&amp;" to "&amp;$G438&amp;", "&amp;$H438))</f>
        <v/>
      </c>
      <c r="J438" s="44" t="n"/>
      <c r="K438" s="44" t="n"/>
      <c r="L438" s="44">
        <f>IF($A438="","",IFERROR($J438+$K438,0))</f>
        <v/>
      </c>
      <c r="M438" s="80">
        <f>IF($A438="","",IFERROR($K438/$L438,0))</f>
        <v/>
      </c>
      <c r="N438" s="41" t="n"/>
      <c r="O438" s="43">
        <f>IF(OR($A438="",$N438=""),"",IFERROR(VLOOKUP($N438,'Settings'!$F$5:$H$13,2,FALSE),"Review"))</f>
        <v/>
      </c>
      <c r="P438" s="43" t="n"/>
      <c r="Q438" s="81">
        <f>IF($A438="","",IFERROR($K438*'Settings'!$B$10,0))</f>
        <v/>
      </c>
      <c r="R438" s="82">
        <f>IF($A438="","",IF($O438="Yes",IFERROR($K438*'Settings'!$B$8,0),0))</f>
        <v/>
      </c>
      <c r="S438" s="81">
        <f>IF($A438="","",IFERROR($R438*'Settings'!$B$10,0))</f>
        <v/>
      </c>
      <c r="T438" s="48">
        <f>IF($A438="","",IF(COUNTIF(tblTrips[Trip ID],$A438)&gt;1,"Duplicate Trip ID",IF(OR($B438="",$C438="",$D438="",$E438="",$F438="",$G438="",$H438="",$J438="",$K438="",$N438="",$P438=""),"Missing Required Data",IF(OR($J438&lt;0,$K438&lt;0,$L438=0),"Check Miles",IF(OR(AND($K438=0,$N438&lt;&gt;"No Empty Miles"),AND($K438&gt;0,$N438="No Empty Miles")),"Reason / Miles Mismatch",IF($M438&gt;='Settings'!$B$9,"High Empty %","OK"))))))</f>
        <v/>
      </c>
      <c r="U438" s="48" t="n"/>
    </row>
    <row r="439">
      <c r="A439" s="41" t="n"/>
      <c r="B439" s="79" t="n"/>
      <c r="C439" s="41" t="n"/>
      <c r="D439" s="41" t="n"/>
      <c r="E439" s="41" t="n"/>
      <c r="F439" s="43" t="n"/>
      <c r="G439" s="41" t="n"/>
      <c r="H439" s="43" t="n"/>
      <c r="I439" s="41">
        <f>IF($A439="","",IF(OR($E439="",$F439="",$G439="",$H439=""),"",$E439&amp;", "&amp;$F439&amp;" to "&amp;$G439&amp;", "&amp;$H439))</f>
        <v/>
      </c>
      <c r="J439" s="44" t="n"/>
      <c r="K439" s="44" t="n"/>
      <c r="L439" s="44">
        <f>IF($A439="","",IFERROR($J439+$K439,0))</f>
        <v/>
      </c>
      <c r="M439" s="80">
        <f>IF($A439="","",IFERROR($K439/$L439,0))</f>
        <v/>
      </c>
      <c r="N439" s="41" t="n"/>
      <c r="O439" s="43">
        <f>IF(OR($A439="",$N439=""),"",IFERROR(VLOOKUP($N439,'Settings'!$F$5:$H$13,2,FALSE),"Review"))</f>
        <v/>
      </c>
      <c r="P439" s="43" t="n"/>
      <c r="Q439" s="81">
        <f>IF($A439="","",IFERROR($K439*'Settings'!$B$10,0))</f>
        <v/>
      </c>
      <c r="R439" s="82">
        <f>IF($A439="","",IF($O439="Yes",IFERROR($K439*'Settings'!$B$8,0),0))</f>
        <v/>
      </c>
      <c r="S439" s="81">
        <f>IF($A439="","",IFERROR($R439*'Settings'!$B$10,0))</f>
        <v/>
      </c>
      <c r="T439" s="48">
        <f>IF($A439="","",IF(COUNTIF(tblTrips[Trip ID],$A439)&gt;1,"Duplicate Trip ID",IF(OR($B439="",$C439="",$D439="",$E439="",$F439="",$G439="",$H439="",$J439="",$K439="",$N439="",$P439=""),"Missing Required Data",IF(OR($J439&lt;0,$K439&lt;0,$L439=0),"Check Miles",IF(OR(AND($K439=0,$N439&lt;&gt;"No Empty Miles"),AND($K439&gt;0,$N439="No Empty Miles")),"Reason / Miles Mismatch",IF($M439&gt;='Settings'!$B$9,"High Empty %","OK"))))))</f>
        <v/>
      </c>
      <c r="U439" s="48" t="n"/>
    </row>
    <row r="440">
      <c r="A440" s="41" t="n"/>
      <c r="B440" s="79" t="n"/>
      <c r="C440" s="41" t="n"/>
      <c r="D440" s="41" t="n"/>
      <c r="E440" s="41" t="n"/>
      <c r="F440" s="43" t="n"/>
      <c r="G440" s="41" t="n"/>
      <c r="H440" s="43" t="n"/>
      <c r="I440" s="41">
        <f>IF($A440="","",IF(OR($E440="",$F440="",$G440="",$H440=""),"",$E440&amp;", "&amp;$F440&amp;" to "&amp;$G440&amp;", "&amp;$H440))</f>
        <v/>
      </c>
      <c r="J440" s="44" t="n"/>
      <c r="K440" s="44" t="n"/>
      <c r="L440" s="44">
        <f>IF($A440="","",IFERROR($J440+$K440,0))</f>
        <v/>
      </c>
      <c r="M440" s="80">
        <f>IF($A440="","",IFERROR($K440/$L440,0))</f>
        <v/>
      </c>
      <c r="N440" s="41" t="n"/>
      <c r="O440" s="43">
        <f>IF(OR($A440="",$N440=""),"",IFERROR(VLOOKUP($N440,'Settings'!$F$5:$H$13,2,FALSE),"Review"))</f>
        <v/>
      </c>
      <c r="P440" s="43" t="n"/>
      <c r="Q440" s="81">
        <f>IF($A440="","",IFERROR($K440*'Settings'!$B$10,0))</f>
        <v/>
      </c>
      <c r="R440" s="82">
        <f>IF($A440="","",IF($O440="Yes",IFERROR($K440*'Settings'!$B$8,0),0))</f>
        <v/>
      </c>
      <c r="S440" s="81">
        <f>IF($A440="","",IFERROR($R440*'Settings'!$B$10,0))</f>
        <v/>
      </c>
      <c r="T440" s="48">
        <f>IF($A440="","",IF(COUNTIF(tblTrips[Trip ID],$A440)&gt;1,"Duplicate Trip ID",IF(OR($B440="",$C440="",$D440="",$E440="",$F440="",$G440="",$H440="",$J440="",$K440="",$N440="",$P440=""),"Missing Required Data",IF(OR($J440&lt;0,$K440&lt;0,$L440=0),"Check Miles",IF(OR(AND($K440=0,$N440&lt;&gt;"No Empty Miles"),AND($K440&gt;0,$N440="No Empty Miles")),"Reason / Miles Mismatch",IF($M440&gt;='Settings'!$B$9,"High Empty %","OK"))))))</f>
        <v/>
      </c>
      <c r="U440" s="48" t="n"/>
    </row>
    <row r="441">
      <c r="A441" s="41" t="n"/>
      <c r="B441" s="79" t="n"/>
      <c r="C441" s="41" t="n"/>
      <c r="D441" s="41" t="n"/>
      <c r="E441" s="41" t="n"/>
      <c r="F441" s="43" t="n"/>
      <c r="G441" s="41" t="n"/>
      <c r="H441" s="43" t="n"/>
      <c r="I441" s="41">
        <f>IF($A441="","",IF(OR($E441="",$F441="",$G441="",$H441=""),"",$E441&amp;", "&amp;$F441&amp;" to "&amp;$G441&amp;", "&amp;$H441))</f>
        <v/>
      </c>
      <c r="J441" s="44" t="n"/>
      <c r="K441" s="44" t="n"/>
      <c r="L441" s="44">
        <f>IF($A441="","",IFERROR($J441+$K441,0))</f>
        <v/>
      </c>
      <c r="M441" s="80">
        <f>IF($A441="","",IFERROR($K441/$L441,0))</f>
        <v/>
      </c>
      <c r="N441" s="41" t="n"/>
      <c r="O441" s="43">
        <f>IF(OR($A441="",$N441=""),"",IFERROR(VLOOKUP($N441,'Settings'!$F$5:$H$13,2,FALSE),"Review"))</f>
        <v/>
      </c>
      <c r="P441" s="43" t="n"/>
      <c r="Q441" s="81">
        <f>IF($A441="","",IFERROR($K441*'Settings'!$B$10,0))</f>
        <v/>
      </c>
      <c r="R441" s="82">
        <f>IF($A441="","",IF($O441="Yes",IFERROR($K441*'Settings'!$B$8,0),0))</f>
        <v/>
      </c>
      <c r="S441" s="81">
        <f>IF($A441="","",IFERROR($R441*'Settings'!$B$10,0))</f>
        <v/>
      </c>
      <c r="T441" s="48">
        <f>IF($A441="","",IF(COUNTIF(tblTrips[Trip ID],$A441)&gt;1,"Duplicate Trip ID",IF(OR($B441="",$C441="",$D441="",$E441="",$F441="",$G441="",$H441="",$J441="",$K441="",$N441="",$P441=""),"Missing Required Data",IF(OR($J441&lt;0,$K441&lt;0,$L441=0),"Check Miles",IF(OR(AND($K441=0,$N441&lt;&gt;"No Empty Miles"),AND($K441&gt;0,$N441="No Empty Miles")),"Reason / Miles Mismatch",IF($M441&gt;='Settings'!$B$9,"High Empty %","OK"))))))</f>
        <v/>
      </c>
      <c r="U441" s="48" t="n"/>
    </row>
    <row r="442">
      <c r="A442" s="41" t="n"/>
      <c r="B442" s="79" t="n"/>
      <c r="C442" s="41" t="n"/>
      <c r="D442" s="41" t="n"/>
      <c r="E442" s="41" t="n"/>
      <c r="F442" s="43" t="n"/>
      <c r="G442" s="41" t="n"/>
      <c r="H442" s="43" t="n"/>
      <c r="I442" s="41">
        <f>IF($A442="","",IF(OR($E442="",$F442="",$G442="",$H442=""),"",$E442&amp;", "&amp;$F442&amp;" to "&amp;$G442&amp;", "&amp;$H442))</f>
        <v/>
      </c>
      <c r="J442" s="44" t="n"/>
      <c r="K442" s="44" t="n"/>
      <c r="L442" s="44">
        <f>IF($A442="","",IFERROR($J442+$K442,0))</f>
        <v/>
      </c>
      <c r="M442" s="80">
        <f>IF($A442="","",IFERROR($K442/$L442,0))</f>
        <v/>
      </c>
      <c r="N442" s="41" t="n"/>
      <c r="O442" s="43">
        <f>IF(OR($A442="",$N442=""),"",IFERROR(VLOOKUP($N442,'Settings'!$F$5:$H$13,2,FALSE),"Review"))</f>
        <v/>
      </c>
      <c r="P442" s="43" t="n"/>
      <c r="Q442" s="81">
        <f>IF($A442="","",IFERROR($K442*'Settings'!$B$10,0))</f>
        <v/>
      </c>
      <c r="R442" s="82">
        <f>IF($A442="","",IF($O442="Yes",IFERROR($K442*'Settings'!$B$8,0),0))</f>
        <v/>
      </c>
      <c r="S442" s="81">
        <f>IF($A442="","",IFERROR($R442*'Settings'!$B$10,0))</f>
        <v/>
      </c>
      <c r="T442" s="48">
        <f>IF($A442="","",IF(COUNTIF(tblTrips[Trip ID],$A442)&gt;1,"Duplicate Trip ID",IF(OR($B442="",$C442="",$D442="",$E442="",$F442="",$G442="",$H442="",$J442="",$K442="",$N442="",$P442=""),"Missing Required Data",IF(OR($J442&lt;0,$K442&lt;0,$L442=0),"Check Miles",IF(OR(AND($K442=0,$N442&lt;&gt;"No Empty Miles"),AND($K442&gt;0,$N442="No Empty Miles")),"Reason / Miles Mismatch",IF($M442&gt;='Settings'!$B$9,"High Empty %","OK"))))))</f>
        <v/>
      </c>
      <c r="U442" s="48" t="n"/>
    </row>
    <row r="443">
      <c r="A443" s="41" t="n"/>
      <c r="B443" s="79" t="n"/>
      <c r="C443" s="41" t="n"/>
      <c r="D443" s="41" t="n"/>
      <c r="E443" s="41" t="n"/>
      <c r="F443" s="43" t="n"/>
      <c r="G443" s="41" t="n"/>
      <c r="H443" s="43" t="n"/>
      <c r="I443" s="41">
        <f>IF($A443="","",IF(OR($E443="",$F443="",$G443="",$H443=""),"",$E443&amp;", "&amp;$F443&amp;" to "&amp;$G443&amp;", "&amp;$H443))</f>
        <v/>
      </c>
      <c r="J443" s="44" t="n"/>
      <c r="K443" s="44" t="n"/>
      <c r="L443" s="44">
        <f>IF($A443="","",IFERROR($J443+$K443,0))</f>
        <v/>
      </c>
      <c r="M443" s="80">
        <f>IF($A443="","",IFERROR($K443/$L443,0))</f>
        <v/>
      </c>
      <c r="N443" s="41" t="n"/>
      <c r="O443" s="43">
        <f>IF(OR($A443="",$N443=""),"",IFERROR(VLOOKUP($N443,'Settings'!$F$5:$H$13,2,FALSE),"Review"))</f>
        <v/>
      </c>
      <c r="P443" s="43" t="n"/>
      <c r="Q443" s="81">
        <f>IF($A443="","",IFERROR($K443*'Settings'!$B$10,0))</f>
        <v/>
      </c>
      <c r="R443" s="82">
        <f>IF($A443="","",IF($O443="Yes",IFERROR($K443*'Settings'!$B$8,0),0))</f>
        <v/>
      </c>
      <c r="S443" s="81">
        <f>IF($A443="","",IFERROR($R443*'Settings'!$B$10,0))</f>
        <v/>
      </c>
      <c r="T443" s="48">
        <f>IF($A443="","",IF(COUNTIF(tblTrips[Trip ID],$A443)&gt;1,"Duplicate Trip ID",IF(OR($B443="",$C443="",$D443="",$E443="",$F443="",$G443="",$H443="",$J443="",$K443="",$N443="",$P443=""),"Missing Required Data",IF(OR($J443&lt;0,$K443&lt;0,$L443=0),"Check Miles",IF(OR(AND($K443=0,$N443&lt;&gt;"No Empty Miles"),AND($K443&gt;0,$N443="No Empty Miles")),"Reason / Miles Mismatch",IF($M443&gt;='Settings'!$B$9,"High Empty %","OK"))))))</f>
        <v/>
      </c>
      <c r="U443" s="48" t="n"/>
    </row>
    <row r="444">
      <c r="A444" s="41" t="n"/>
      <c r="B444" s="79" t="n"/>
      <c r="C444" s="41" t="n"/>
      <c r="D444" s="41" t="n"/>
      <c r="E444" s="41" t="n"/>
      <c r="F444" s="43" t="n"/>
      <c r="G444" s="41" t="n"/>
      <c r="H444" s="43" t="n"/>
      <c r="I444" s="41">
        <f>IF($A444="","",IF(OR($E444="",$F444="",$G444="",$H444=""),"",$E444&amp;", "&amp;$F444&amp;" to "&amp;$G444&amp;", "&amp;$H444))</f>
        <v/>
      </c>
      <c r="J444" s="44" t="n"/>
      <c r="K444" s="44" t="n"/>
      <c r="L444" s="44">
        <f>IF($A444="","",IFERROR($J444+$K444,0))</f>
        <v/>
      </c>
      <c r="M444" s="80">
        <f>IF($A444="","",IFERROR($K444/$L444,0))</f>
        <v/>
      </c>
      <c r="N444" s="41" t="n"/>
      <c r="O444" s="43">
        <f>IF(OR($A444="",$N444=""),"",IFERROR(VLOOKUP($N444,'Settings'!$F$5:$H$13,2,FALSE),"Review"))</f>
        <v/>
      </c>
      <c r="P444" s="43" t="n"/>
      <c r="Q444" s="81">
        <f>IF($A444="","",IFERROR($K444*'Settings'!$B$10,0))</f>
        <v/>
      </c>
      <c r="R444" s="82">
        <f>IF($A444="","",IF($O444="Yes",IFERROR($K444*'Settings'!$B$8,0),0))</f>
        <v/>
      </c>
      <c r="S444" s="81">
        <f>IF($A444="","",IFERROR($R444*'Settings'!$B$10,0))</f>
        <v/>
      </c>
      <c r="T444" s="48">
        <f>IF($A444="","",IF(COUNTIF(tblTrips[Trip ID],$A444)&gt;1,"Duplicate Trip ID",IF(OR($B444="",$C444="",$D444="",$E444="",$F444="",$G444="",$H444="",$J444="",$K444="",$N444="",$P444=""),"Missing Required Data",IF(OR($J444&lt;0,$K444&lt;0,$L444=0),"Check Miles",IF(OR(AND($K444=0,$N444&lt;&gt;"No Empty Miles"),AND($K444&gt;0,$N444="No Empty Miles")),"Reason / Miles Mismatch",IF($M444&gt;='Settings'!$B$9,"High Empty %","OK"))))))</f>
        <v/>
      </c>
      <c r="U444" s="48" t="n"/>
    </row>
    <row r="445">
      <c r="A445" s="41" t="n"/>
      <c r="B445" s="79" t="n"/>
      <c r="C445" s="41" t="n"/>
      <c r="D445" s="41" t="n"/>
      <c r="E445" s="41" t="n"/>
      <c r="F445" s="43" t="n"/>
      <c r="G445" s="41" t="n"/>
      <c r="H445" s="43" t="n"/>
      <c r="I445" s="41">
        <f>IF($A445="","",IF(OR($E445="",$F445="",$G445="",$H445=""),"",$E445&amp;", "&amp;$F445&amp;" to "&amp;$G445&amp;", "&amp;$H445))</f>
        <v/>
      </c>
      <c r="J445" s="44" t="n"/>
      <c r="K445" s="44" t="n"/>
      <c r="L445" s="44">
        <f>IF($A445="","",IFERROR($J445+$K445,0))</f>
        <v/>
      </c>
      <c r="M445" s="80">
        <f>IF($A445="","",IFERROR($K445/$L445,0))</f>
        <v/>
      </c>
      <c r="N445" s="41" t="n"/>
      <c r="O445" s="43">
        <f>IF(OR($A445="",$N445=""),"",IFERROR(VLOOKUP($N445,'Settings'!$F$5:$H$13,2,FALSE),"Review"))</f>
        <v/>
      </c>
      <c r="P445" s="43" t="n"/>
      <c r="Q445" s="81">
        <f>IF($A445="","",IFERROR($K445*'Settings'!$B$10,0))</f>
        <v/>
      </c>
      <c r="R445" s="82">
        <f>IF($A445="","",IF($O445="Yes",IFERROR($K445*'Settings'!$B$8,0),0))</f>
        <v/>
      </c>
      <c r="S445" s="81">
        <f>IF($A445="","",IFERROR($R445*'Settings'!$B$10,0))</f>
        <v/>
      </c>
      <c r="T445" s="48">
        <f>IF($A445="","",IF(COUNTIF(tblTrips[Trip ID],$A445)&gt;1,"Duplicate Trip ID",IF(OR($B445="",$C445="",$D445="",$E445="",$F445="",$G445="",$H445="",$J445="",$K445="",$N445="",$P445=""),"Missing Required Data",IF(OR($J445&lt;0,$K445&lt;0,$L445=0),"Check Miles",IF(OR(AND($K445=0,$N445&lt;&gt;"No Empty Miles"),AND($K445&gt;0,$N445="No Empty Miles")),"Reason / Miles Mismatch",IF($M445&gt;='Settings'!$B$9,"High Empty %","OK"))))))</f>
        <v/>
      </c>
      <c r="U445" s="48" t="n"/>
    </row>
    <row r="446">
      <c r="A446" s="41" t="n"/>
      <c r="B446" s="79" t="n"/>
      <c r="C446" s="41" t="n"/>
      <c r="D446" s="41" t="n"/>
      <c r="E446" s="41" t="n"/>
      <c r="F446" s="43" t="n"/>
      <c r="G446" s="41" t="n"/>
      <c r="H446" s="43" t="n"/>
      <c r="I446" s="41">
        <f>IF($A446="","",IF(OR($E446="",$F446="",$G446="",$H446=""),"",$E446&amp;", "&amp;$F446&amp;" to "&amp;$G446&amp;", "&amp;$H446))</f>
        <v/>
      </c>
      <c r="J446" s="44" t="n"/>
      <c r="K446" s="44" t="n"/>
      <c r="L446" s="44">
        <f>IF($A446="","",IFERROR($J446+$K446,0))</f>
        <v/>
      </c>
      <c r="M446" s="80">
        <f>IF($A446="","",IFERROR($K446/$L446,0))</f>
        <v/>
      </c>
      <c r="N446" s="41" t="n"/>
      <c r="O446" s="43">
        <f>IF(OR($A446="",$N446=""),"",IFERROR(VLOOKUP($N446,'Settings'!$F$5:$H$13,2,FALSE),"Review"))</f>
        <v/>
      </c>
      <c r="P446" s="43" t="n"/>
      <c r="Q446" s="81">
        <f>IF($A446="","",IFERROR($K446*'Settings'!$B$10,0))</f>
        <v/>
      </c>
      <c r="R446" s="82">
        <f>IF($A446="","",IF($O446="Yes",IFERROR($K446*'Settings'!$B$8,0),0))</f>
        <v/>
      </c>
      <c r="S446" s="81">
        <f>IF($A446="","",IFERROR($R446*'Settings'!$B$10,0))</f>
        <v/>
      </c>
      <c r="T446" s="48">
        <f>IF($A446="","",IF(COUNTIF(tblTrips[Trip ID],$A446)&gt;1,"Duplicate Trip ID",IF(OR($B446="",$C446="",$D446="",$E446="",$F446="",$G446="",$H446="",$J446="",$K446="",$N446="",$P446=""),"Missing Required Data",IF(OR($J446&lt;0,$K446&lt;0,$L446=0),"Check Miles",IF(OR(AND($K446=0,$N446&lt;&gt;"No Empty Miles"),AND($K446&gt;0,$N446="No Empty Miles")),"Reason / Miles Mismatch",IF($M446&gt;='Settings'!$B$9,"High Empty %","OK"))))))</f>
        <v/>
      </c>
      <c r="U446" s="48" t="n"/>
    </row>
    <row r="447">
      <c r="A447" s="41" t="n"/>
      <c r="B447" s="79" t="n"/>
      <c r="C447" s="41" t="n"/>
      <c r="D447" s="41" t="n"/>
      <c r="E447" s="41" t="n"/>
      <c r="F447" s="43" t="n"/>
      <c r="G447" s="41" t="n"/>
      <c r="H447" s="43" t="n"/>
      <c r="I447" s="41">
        <f>IF($A447="","",IF(OR($E447="",$F447="",$G447="",$H447=""),"",$E447&amp;", "&amp;$F447&amp;" to "&amp;$G447&amp;", "&amp;$H447))</f>
        <v/>
      </c>
      <c r="J447" s="44" t="n"/>
      <c r="K447" s="44" t="n"/>
      <c r="L447" s="44">
        <f>IF($A447="","",IFERROR($J447+$K447,0))</f>
        <v/>
      </c>
      <c r="M447" s="80">
        <f>IF($A447="","",IFERROR($K447/$L447,0))</f>
        <v/>
      </c>
      <c r="N447" s="41" t="n"/>
      <c r="O447" s="43">
        <f>IF(OR($A447="",$N447=""),"",IFERROR(VLOOKUP($N447,'Settings'!$F$5:$H$13,2,FALSE),"Review"))</f>
        <v/>
      </c>
      <c r="P447" s="43" t="n"/>
      <c r="Q447" s="81">
        <f>IF($A447="","",IFERROR($K447*'Settings'!$B$10,0))</f>
        <v/>
      </c>
      <c r="R447" s="82">
        <f>IF($A447="","",IF($O447="Yes",IFERROR($K447*'Settings'!$B$8,0),0))</f>
        <v/>
      </c>
      <c r="S447" s="81">
        <f>IF($A447="","",IFERROR($R447*'Settings'!$B$10,0))</f>
        <v/>
      </c>
      <c r="T447" s="48">
        <f>IF($A447="","",IF(COUNTIF(tblTrips[Trip ID],$A447)&gt;1,"Duplicate Trip ID",IF(OR($B447="",$C447="",$D447="",$E447="",$F447="",$G447="",$H447="",$J447="",$K447="",$N447="",$P447=""),"Missing Required Data",IF(OR($J447&lt;0,$K447&lt;0,$L447=0),"Check Miles",IF(OR(AND($K447=0,$N447&lt;&gt;"No Empty Miles"),AND($K447&gt;0,$N447="No Empty Miles")),"Reason / Miles Mismatch",IF($M447&gt;='Settings'!$B$9,"High Empty %","OK"))))))</f>
        <v/>
      </c>
      <c r="U447" s="48" t="n"/>
    </row>
    <row r="448">
      <c r="A448" s="41" t="n"/>
      <c r="B448" s="79" t="n"/>
      <c r="C448" s="41" t="n"/>
      <c r="D448" s="41" t="n"/>
      <c r="E448" s="41" t="n"/>
      <c r="F448" s="43" t="n"/>
      <c r="G448" s="41" t="n"/>
      <c r="H448" s="43" t="n"/>
      <c r="I448" s="41">
        <f>IF($A448="","",IF(OR($E448="",$F448="",$G448="",$H448=""),"",$E448&amp;", "&amp;$F448&amp;" to "&amp;$G448&amp;", "&amp;$H448))</f>
        <v/>
      </c>
      <c r="J448" s="44" t="n"/>
      <c r="K448" s="44" t="n"/>
      <c r="L448" s="44">
        <f>IF($A448="","",IFERROR($J448+$K448,0))</f>
        <v/>
      </c>
      <c r="M448" s="80">
        <f>IF($A448="","",IFERROR($K448/$L448,0))</f>
        <v/>
      </c>
      <c r="N448" s="41" t="n"/>
      <c r="O448" s="43">
        <f>IF(OR($A448="",$N448=""),"",IFERROR(VLOOKUP($N448,'Settings'!$F$5:$H$13,2,FALSE),"Review"))</f>
        <v/>
      </c>
      <c r="P448" s="43" t="n"/>
      <c r="Q448" s="81">
        <f>IF($A448="","",IFERROR($K448*'Settings'!$B$10,0))</f>
        <v/>
      </c>
      <c r="R448" s="82">
        <f>IF($A448="","",IF($O448="Yes",IFERROR($K448*'Settings'!$B$8,0),0))</f>
        <v/>
      </c>
      <c r="S448" s="81">
        <f>IF($A448="","",IFERROR($R448*'Settings'!$B$10,0))</f>
        <v/>
      </c>
      <c r="T448" s="48">
        <f>IF($A448="","",IF(COUNTIF(tblTrips[Trip ID],$A448)&gt;1,"Duplicate Trip ID",IF(OR($B448="",$C448="",$D448="",$E448="",$F448="",$G448="",$H448="",$J448="",$K448="",$N448="",$P448=""),"Missing Required Data",IF(OR($J448&lt;0,$K448&lt;0,$L448=0),"Check Miles",IF(OR(AND($K448=0,$N448&lt;&gt;"No Empty Miles"),AND($K448&gt;0,$N448="No Empty Miles")),"Reason / Miles Mismatch",IF($M448&gt;='Settings'!$B$9,"High Empty %","OK"))))))</f>
        <v/>
      </c>
      <c r="U448" s="48" t="n"/>
    </row>
    <row r="449">
      <c r="A449" s="41" t="n"/>
      <c r="B449" s="79" t="n"/>
      <c r="C449" s="41" t="n"/>
      <c r="D449" s="41" t="n"/>
      <c r="E449" s="41" t="n"/>
      <c r="F449" s="43" t="n"/>
      <c r="G449" s="41" t="n"/>
      <c r="H449" s="43" t="n"/>
      <c r="I449" s="41">
        <f>IF($A449="","",IF(OR($E449="",$F449="",$G449="",$H449=""),"",$E449&amp;", "&amp;$F449&amp;" to "&amp;$G449&amp;", "&amp;$H449))</f>
        <v/>
      </c>
      <c r="J449" s="44" t="n"/>
      <c r="K449" s="44" t="n"/>
      <c r="L449" s="44">
        <f>IF($A449="","",IFERROR($J449+$K449,0))</f>
        <v/>
      </c>
      <c r="M449" s="80">
        <f>IF($A449="","",IFERROR($K449/$L449,0))</f>
        <v/>
      </c>
      <c r="N449" s="41" t="n"/>
      <c r="O449" s="43">
        <f>IF(OR($A449="",$N449=""),"",IFERROR(VLOOKUP($N449,'Settings'!$F$5:$H$13,2,FALSE),"Review"))</f>
        <v/>
      </c>
      <c r="P449" s="43" t="n"/>
      <c r="Q449" s="81">
        <f>IF($A449="","",IFERROR($K449*'Settings'!$B$10,0))</f>
        <v/>
      </c>
      <c r="R449" s="82">
        <f>IF($A449="","",IF($O449="Yes",IFERROR($K449*'Settings'!$B$8,0),0))</f>
        <v/>
      </c>
      <c r="S449" s="81">
        <f>IF($A449="","",IFERROR($R449*'Settings'!$B$10,0))</f>
        <v/>
      </c>
      <c r="T449" s="48">
        <f>IF($A449="","",IF(COUNTIF(tblTrips[Trip ID],$A449)&gt;1,"Duplicate Trip ID",IF(OR($B449="",$C449="",$D449="",$E449="",$F449="",$G449="",$H449="",$J449="",$K449="",$N449="",$P449=""),"Missing Required Data",IF(OR($J449&lt;0,$K449&lt;0,$L449=0),"Check Miles",IF(OR(AND($K449=0,$N449&lt;&gt;"No Empty Miles"),AND($K449&gt;0,$N449="No Empty Miles")),"Reason / Miles Mismatch",IF($M449&gt;='Settings'!$B$9,"High Empty %","OK"))))))</f>
        <v/>
      </c>
      <c r="U449" s="48" t="n"/>
    </row>
    <row r="450">
      <c r="A450" s="41" t="n"/>
      <c r="B450" s="79" t="n"/>
      <c r="C450" s="41" t="n"/>
      <c r="D450" s="41" t="n"/>
      <c r="E450" s="41" t="n"/>
      <c r="F450" s="43" t="n"/>
      <c r="G450" s="41" t="n"/>
      <c r="H450" s="43" t="n"/>
      <c r="I450" s="41">
        <f>IF($A450="","",IF(OR($E450="",$F450="",$G450="",$H450=""),"",$E450&amp;", "&amp;$F450&amp;" to "&amp;$G450&amp;", "&amp;$H450))</f>
        <v/>
      </c>
      <c r="J450" s="44" t="n"/>
      <c r="K450" s="44" t="n"/>
      <c r="L450" s="44">
        <f>IF($A450="","",IFERROR($J450+$K450,0))</f>
        <v/>
      </c>
      <c r="M450" s="80">
        <f>IF($A450="","",IFERROR($K450/$L450,0))</f>
        <v/>
      </c>
      <c r="N450" s="41" t="n"/>
      <c r="O450" s="43">
        <f>IF(OR($A450="",$N450=""),"",IFERROR(VLOOKUP($N450,'Settings'!$F$5:$H$13,2,FALSE),"Review"))</f>
        <v/>
      </c>
      <c r="P450" s="43" t="n"/>
      <c r="Q450" s="81">
        <f>IF($A450="","",IFERROR($K450*'Settings'!$B$10,0))</f>
        <v/>
      </c>
      <c r="R450" s="82">
        <f>IF($A450="","",IF($O450="Yes",IFERROR($K450*'Settings'!$B$8,0),0))</f>
        <v/>
      </c>
      <c r="S450" s="81">
        <f>IF($A450="","",IFERROR($R450*'Settings'!$B$10,0))</f>
        <v/>
      </c>
      <c r="T450" s="48">
        <f>IF($A450="","",IF(COUNTIF(tblTrips[Trip ID],$A450)&gt;1,"Duplicate Trip ID",IF(OR($B450="",$C450="",$D450="",$E450="",$F450="",$G450="",$H450="",$J450="",$K450="",$N450="",$P450=""),"Missing Required Data",IF(OR($J450&lt;0,$K450&lt;0,$L450=0),"Check Miles",IF(OR(AND($K450=0,$N450&lt;&gt;"No Empty Miles"),AND($K450&gt;0,$N450="No Empty Miles")),"Reason / Miles Mismatch",IF($M450&gt;='Settings'!$B$9,"High Empty %","OK"))))))</f>
        <v/>
      </c>
      <c r="U450" s="48" t="n"/>
    </row>
    <row r="451">
      <c r="A451" s="41" t="n"/>
      <c r="B451" s="79" t="n"/>
      <c r="C451" s="41" t="n"/>
      <c r="D451" s="41" t="n"/>
      <c r="E451" s="41" t="n"/>
      <c r="F451" s="43" t="n"/>
      <c r="G451" s="41" t="n"/>
      <c r="H451" s="43" t="n"/>
      <c r="I451" s="41">
        <f>IF($A451="","",IF(OR($E451="",$F451="",$G451="",$H451=""),"",$E451&amp;", "&amp;$F451&amp;" to "&amp;$G451&amp;", "&amp;$H451))</f>
        <v/>
      </c>
      <c r="J451" s="44" t="n"/>
      <c r="K451" s="44" t="n"/>
      <c r="L451" s="44">
        <f>IF($A451="","",IFERROR($J451+$K451,0))</f>
        <v/>
      </c>
      <c r="M451" s="80">
        <f>IF($A451="","",IFERROR($K451/$L451,0))</f>
        <v/>
      </c>
      <c r="N451" s="41" t="n"/>
      <c r="O451" s="43">
        <f>IF(OR($A451="",$N451=""),"",IFERROR(VLOOKUP($N451,'Settings'!$F$5:$H$13,2,FALSE),"Review"))</f>
        <v/>
      </c>
      <c r="P451" s="43" t="n"/>
      <c r="Q451" s="81">
        <f>IF($A451="","",IFERROR($K451*'Settings'!$B$10,0))</f>
        <v/>
      </c>
      <c r="R451" s="82">
        <f>IF($A451="","",IF($O451="Yes",IFERROR($K451*'Settings'!$B$8,0),0))</f>
        <v/>
      </c>
      <c r="S451" s="81">
        <f>IF($A451="","",IFERROR($R451*'Settings'!$B$10,0))</f>
        <v/>
      </c>
      <c r="T451" s="48">
        <f>IF($A451="","",IF(COUNTIF(tblTrips[Trip ID],$A451)&gt;1,"Duplicate Trip ID",IF(OR($B451="",$C451="",$D451="",$E451="",$F451="",$G451="",$H451="",$J451="",$K451="",$N451="",$P451=""),"Missing Required Data",IF(OR($J451&lt;0,$K451&lt;0,$L451=0),"Check Miles",IF(OR(AND($K451=0,$N451&lt;&gt;"No Empty Miles"),AND($K451&gt;0,$N451="No Empty Miles")),"Reason / Miles Mismatch",IF($M451&gt;='Settings'!$B$9,"High Empty %","OK"))))))</f>
        <v/>
      </c>
      <c r="U451" s="48" t="n"/>
    </row>
    <row r="452">
      <c r="A452" s="41" t="n"/>
      <c r="B452" s="79" t="n"/>
      <c r="C452" s="41" t="n"/>
      <c r="D452" s="41" t="n"/>
      <c r="E452" s="41" t="n"/>
      <c r="F452" s="43" t="n"/>
      <c r="G452" s="41" t="n"/>
      <c r="H452" s="43" t="n"/>
      <c r="I452" s="41">
        <f>IF($A452="","",IF(OR($E452="",$F452="",$G452="",$H452=""),"",$E452&amp;", "&amp;$F452&amp;" to "&amp;$G452&amp;", "&amp;$H452))</f>
        <v/>
      </c>
      <c r="J452" s="44" t="n"/>
      <c r="K452" s="44" t="n"/>
      <c r="L452" s="44">
        <f>IF($A452="","",IFERROR($J452+$K452,0))</f>
        <v/>
      </c>
      <c r="M452" s="80">
        <f>IF($A452="","",IFERROR($K452/$L452,0))</f>
        <v/>
      </c>
      <c r="N452" s="41" t="n"/>
      <c r="O452" s="43">
        <f>IF(OR($A452="",$N452=""),"",IFERROR(VLOOKUP($N452,'Settings'!$F$5:$H$13,2,FALSE),"Review"))</f>
        <v/>
      </c>
      <c r="P452" s="43" t="n"/>
      <c r="Q452" s="81">
        <f>IF($A452="","",IFERROR($K452*'Settings'!$B$10,0))</f>
        <v/>
      </c>
      <c r="R452" s="82">
        <f>IF($A452="","",IF($O452="Yes",IFERROR($K452*'Settings'!$B$8,0),0))</f>
        <v/>
      </c>
      <c r="S452" s="81">
        <f>IF($A452="","",IFERROR($R452*'Settings'!$B$10,0))</f>
        <v/>
      </c>
      <c r="T452" s="48">
        <f>IF($A452="","",IF(COUNTIF(tblTrips[Trip ID],$A452)&gt;1,"Duplicate Trip ID",IF(OR($B452="",$C452="",$D452="",$E452="",$F452="",$G452="",$H452="",$J452="",$K452="",$N452="",$P452=""),"Missing Required Data",IF(OR($J452&lt;0,$K452&lt;0,$L452=0),"Check Miles",IF(OR(AND($K452=0,$N452&lt;&gt;"No Empty Miles"),AND($K452&gt;0,$N452="No Empty Miles")),"Reason / Miles Mismatch",IF($M452&gt;='Settings'!$B$9,"High Empty %","OK"))))))</f>
        <v/>
      </c>
      <c r="U452" s="48" t="n"/>
    </row>
    <row r="453">
      <c r="A453" s="41" t="n"/>
      <c r="B453" s="79" t="n"/>
      <c r="C453" s="41" t="n"/>
      <c r="D453" s="41" t="n"/>
      <c r="E453" s="41" t="n"/>
      <c r="F453" s="43" t="n"/>
      <c r="G453" s="41" t="n"/>
      <c r="H453" s="43" t="n"/>
      <c r="I453" s="41">
        <f>IF($A453="","",IF(OR($E453="",$F453="",$G453="",$H453=""),"",$E453&amp;", "&amp;$F453&amp;" to "&amp;$G453&amp;", "&amp;$H453))</f>
        <v/>
      </c>
      <c r="J453" s="44" t="n"/>
      <c r="K453" s="44" t="n"/>
      <c r="L453" s="44">
        <f>IF($A453="","",IFERROR($J453+$K453,0))</f>
        <v/>
      </c>
      <c r="M453" s="80">
        <f>IF($A453="","",IFERROR($K453/$L453,0))</f>
        <v/>
      </c>
      <c r="N453" s="41" t="n"/>
      <c r="O453" s="43">
        <f>IF(OR($A453="",$N453=""),"",IFERROR(VLOOKUP($N453,'Settings'!$F$5:$H$13,2,FALSE),"Review"))</f>
        <v/>
      </c>
      <c r="P453" s="43" t="n"/>
      <c r="Q453" s="81">
        <f>IF($A453="","",IFERROR($K453*'Settings'!$B$10,0))</f>
        <v/>
      </c>
      <c r="R453" s="82">
        <f>IF($A453="","",IF($O453="Yes",IFERROR($K453*'Settings'!$B$8,0),0))</f>
        <v/>
      </c>
      <c r="S453" s="81">
        <f>IF($A453="","",IFERROR($R453*'Settings'!$B$10,0))</f>
        <v/>
      </c>
      <c r="T453" s="48">
        <f>IF($A453="","",IF(COUNTIF(tblTrips[Trip ID],$A453)&gt;1,"Duplicate Trip ID",IF(OR($B453="",$C453="",$D453="",$E453="",$F453="",$G453="",$H453="",$J453="",$K453="",$N453="",$P453=""),"Missing Required Data",IF(OR($J453&lt;0,$K453&lt;0,$L453=0),"Check Miles",IF(OR(AND($K453=0,$N453&lt;&gt;"No Empty Miles"),AND($K453&gt;0,$N453="No Empty Miles")),"Reason / Miles Mismatch",IF($M453&gt;='Settings'!$B$9,"High Empty %","OK"))))))</f>
        <v/>
      </c>
      <c r="U453" s="48" t="n"/>
    </row>
    <row r="454">
      <c r="A454" s="41" t="n"/>
      <c r="B454" s="79" t="n"/>
      <c r="C454" s="41" t="n"/>
      <c r="D454" s="41" t="n"/>
      <c r="E454" s="41" t="n"/>
      <c r="F454" s="43" t="n"/>
      <c r="G454" s="41" t="n"/>
      <c r="H454" s="43" t="n"/>
      <c r="I454" s="41">
        <f>IF($A454="","",IF(OR($E454="",$F454="",$G454="",$H454=""),"",$E454&amp;", "&amp;$F454&amp;" to "&amp;$G454&amp;", "&amp;$H454))</f>
        <v/>
      </c>
      <c r="J454" s="44" t="n"/>
      <c r="K454" s="44" t="n"/>
      <c r="L454" s="44">
        <f>IF($A454="","",IFERROR($J454+$K454,0))</f>
        <v/>
      </c>
      <c r="M454" s="80">
        <f>IF($A454="","",IFERROR($K454/$L454,0))</f>
        <v/>
      </c>
      <c r="N454" s="41" t="n"/>
      <c r="O454" s="43">
        <f>IF(OR($A454="",$N454=""),"",IFERROR(VLOOKUP($N454,'Settings'!$F$5:$H$13,2,FALSE),"Review"))</f>
        <v/>
      </c>
      <c r="P454" s="43" t="n"/>
      <c r="Q454" s="81">
        <f>IF($A454="","",IFERROR($K454*'Settings'!$B$10,0))</f>
        <v/>
      </c>
      <c r="R454" s="82">
        <f>IF($A454="","",IF($O454="Yes",IFERROR($K454*'Settings'!$B$8,0),0))</f>
        <v/>
      </c>
      <c r="S454" s="81">
        <f>IF($A454="","",IFERROR($R454*'Settings'!$B$10,0))</f>
        <v/>
      </c>
      <c r="T454" s="48">
        <f>IF($A454="","",IF(COUNTIF(tblTrips[Trip ID],$A454)&gt;1,"Duplicate Trip ID",IF(OR($B454="",$C454="",$D454="",$E454="",$F454="",$G454="",$H454="",$J454="",$K454="",$N454="",$P454=""),"Missing Required Data",IF(OR($J454&lt;0,$K454&lt;0,$L454=0),"Check Miles",IF(OR(AND($K454=0,$N454&lt;&gt;"No Empty Miles"),AND($K454&gt;0,$N454="No Empty Miles")),"Reason / Miles Mismatch",IF($M454&gt;='Settings'!$B$9,"High Empty %","OK"))))))</f>
        <v/>
      </c>
      <c r="U454" s="48" t="n"/>
    </row>
    <row r="455">
      <c r="A455" s="41" t="n"/>
      <c r="B455" s="79" t="n"/>
      <c r="C455" s="41" t="n"/>
      <c r="D455" s="41" t="n"/>
      <c r="E455" s="41" t="n"/>
      <c r="F455" s="43" t="n"/>
      <c r="G455" s="41" t="n"/>
      <c r="H455" s="43" t="n"/>
      <c r="I455" s="41">
        <f>IF($A455="","",IF(OR($E455="",$F455="",$G455="",$H455=""),"",$E455&amp;", "&amp;$F455&amp;" to "&amp;$G455&amp;", "&amp;$H455))</f>
        <v/>
      </c>
      <c r="J455" s="44" t="n"/>
      <c r="K455" s="44" t="n"/>
      <c r="L455" s="44">
        <f>IF($A455="","",IFERROR($J455+$K455,0))</f>
        <v/>
      </c>
      <c r="M455" s="80">
        <f>IF($A455="","",IFERROR($K455/$L455,0))</f>
        <v/>
      </c>
      <c r="N455" s="41" t="n"/>
      <c r="O455" s="43">
        <f>IF(OR($A455="",$N455=""),"",IFERROR(VLOOKUP($N455,'Settings'!$F$5:$H$13,2,FALSE),"Review"))</f>
        <v/>
      </c>
      <c r="P455" s="43" t="n"/>
      <c r="Q455" s="81">
        <f>IF($A455="","",IFERROR($K455*'Settings'!$B$10,0))</f>
        <v/>
      </c>
      <c r="R455" s="82">
        <f>IF($A455="","",IF($O455="Yes",IFERROR($K455*'Settings'!$B$8,0),0))</f>
        <v/>
      </c>
      <c r="S455" s="81">
        <f>IF($A455="","",IFERROR($R455*'Settings'!$B$10,0))</f>
        <v/>
      </c>
      <c r="T455" s="48">
        <f>IF($A455="","",IF(COUNTIF(tblTrips[Trip ID],$A455)&gt;1,"Duplicate Trip ID",IF(OR($B455="",$C455="",$D455="",$E455="",$F455="",$G455="",$H455="",$J455="",$K455="",$N455="",$P455=""),"Missing Required Data",IF(OR($J455&lt;0,$K455&lt;0,$L455=0),"Check Miles",IF(OR(AND($K455=0,$N455&lt;&gt;"No Empty Miles"),AND($K455&gt;0,$N455="No Empty Miles")),"Reason / Miles Mismatch",IF($M455&gt;='Settings'!$B$9,"High Empty %","OK"))))))</f>
        <v/>
      </c>
      <c r="U455" s="48" t="n"/>
    </row>
    <row r="456">
      <c r="A456" s="41" t="n"/>
      <c r="B456" s="79" t="n"/>
      <c r="C456" s="41" t="n"/>
      <c r="D456" s="41" t="n"/>
      <c r="E456" s="41" t="n"/>
      <c r="F456" s="43" t="n"/>
      <c r="G456" s="41" t="n"/>
      <c r="H456" s="43" t="n"/>
      <c r="I456" s="41">
        <f>IF($A456="","",IF(OR($E456="",$F456="",$G456="",$H456=""),"",$E456&amp;", "&amp;$F456&amp;" to "&amp;$G456&amp;", "&amp;$H456))</f>
        <v/>
      </c>
      <c r="J456" s="44" t="n"/>
      <c r="K456" s="44" t="n"/>
      <c r="L456" s="44">
        <f>IF($A456="","",IFERROR($J456+$K456,0))</f>
        <v/>
      </c>
      <c r="M456" s="80">
        <f>IF($A456="","",IFERROR($K456/$L456,0))</f>
        <v/>
      </c>
      <c r="N456" s="41" t="n"/>
      <c r="O456" s="43">
        <f>IF(OR($A456="",$N456=""),"",IFERROR(VLOOKUP($N456,'Settings'!$F$5:$H$13,2,FALSE),"Review"))</f>
        <v/>
      </c>
      <c r="P456" s="43" t="n"/>
      <c r="Q456" s="81">
        <f>IF($A456="","",IFERROR($K456*'Settings'!$B$10,0))</f>
        <v/>
      </c>
      <c r="R456" s="82">
        <f>IF($A456="","",IF($O456="Yes",IFERROR($K456*'Settings'!$B$8,0),0))</f>
        <v/>
      </c>
      <c r="S456" s="81">
        <f>IF($A456="","",IFERROR($R456*'Settings'!$B$10,0))</f>
        <v/>
      </c>
      <c r="T456" s="48">
        <f>IF($A456="","",IF(COUNTIF(tblTrips[Trip ID],$A456)&gt;1,"Duplicate Trip ID",IF(OR($B456="",$C456="",$D456="",$E456="",$F456="",$G456="",$H456="",$J456="",$K456="",$N456="",$P456=""),"Missing Required Data",IF(OR($J456&lt;0,$K456&lt;0,$L456=0),"Check Miles",IF(OR(AND($K456=0,$N456&lt;&gt;"No Empty Miles"),AND($K456&gt;0,$N456="No Empty Miles")),"Reason / Miles Mismatch",IF($M456&gt;='Settings'!$B$9,"High Empty %","OK"))))))</f>
        <v/>
      </c>
      <c r="U456" s="48" t="n"/>
    </row>
    <row r="457">
      <c r="A457" s="41" t="n"/>
      <c r="B457" s="79" t="n"/>
      <c r="C457" s="41" t="n"/>
      <c r="D457" s="41" t="n"/>
      <c r="E457" s="41" t="n"/>
      <c r="F457" s="43" t="n"/>
      <c r="G457" s="41" t="n"/>
      <c r="H457" s="43" t="n"/>
      <c r="I457" s="41">
        <f>IF($A457="","",IF(OR($E457="",$F457="",$G457="",$H457=""),"",$E457&amp;", "&amp;$F457&amp;" to "&amp;$G457&amp;", "&amp;$H457))</f>
        <v/>
      </c>
      <c r="J457" s="44" t="n"/>
      <c r="K457" s="44" t="n"/>
      <c r="L457" s="44">
        <f>IF($A457="","",IFERROR($J457+$K457,0))</f>
        <v/>
      </c>
      <c r="M457" s="80">
        <f>IF($A457="","",IFERROR($K457/$L457,0))</f>
        <v/>
      </c>
      <c r="N457" s="41" t="n"/>
      <c r="O457" s="43">
        <f>IF(OR($A457="",$N457=""),"",IFERROR(VLOOKUP($N457,'Settings'!$F$5:$H$13,2,FALSE),"Review"))</f>
        <v/>
      </c>
      <c r="P457" s="43" t="n"/>
      <c r="Q457" s="81">
        <f>IF($A457="","",IFERROR($K457*'Settings'!$B$10,0))</f>
        <v/>
      </c>
      <c r="R457" s="82">
        <f>IF($A457="","",IF($O457="Yes",IFERROR($K457*'Settings'!$B$8,0),0))</f>
        <v/>
      </c>
      <c r="S457" s="81">
        <f>IF($A457="","",IFERROR($R457*'Settings'!$B$10,0))</f>
        <v/>
      </c>
      <c r="T457" s="48">
        <f>IF($A457="","",IF(COUNTIF(tblTrips[Trip ID],$A457)&gt;1,"Duplicate Trip ID",IF(OR($B457="",$C457="",$D457="",$E457="",$F457="",$G457="",$H457="",$J457="",$K457="",$N457="",$P457=""),"Missing Required Data",IF(OR($J457&lt;0,$K457&lt;0,$L457=0),"Check Miles",IF(OR(AND($K457=0,$N457&lt;&gt;"No Empty Miles"),AND($K457&gt;0,$N457="No Empty Miles")),"Reason / Miles Mismatch",IF($M457&gt;='Settings'!$B$9,"High Empty %","OK"))))))</f>
        <v/>
      </c>
      <c r="U457" s="48" t="n"/>
    </row>
    <row r="458">
      <c r="A458" s="41" t="n"/>
      <c r="B458" s="79" t="n"/>
      <c r="C458" s="41" t="n"/>
      <c r="D458" s="41" t="n"/>
      <c r="E458" s="41" t="n"/>
      <c r="F458" s="43" t="n"/>
      <c r="G458" s="41" t="n"/>
      <c r="H458" s="43" t="n"/>
      <c r="I458" s="41">
        <f>IF($A458="","",IF(OR($E458="",$F458="",$G458="",$H458=""),"",$E458&amp;", "&amp;$F458&amp;" to "&amp;$G458&amp;", "&amp;$H458))</f>
        <v/>
      </c>
      <c r="J458" s="44" t="n"/>
      <c r="K458" s="44" t="n"/>
      <c r="L458" s="44">
        <f>IF($A458="","",IFERROR($J458+$K458,0))</f>
        <v/>
      </c>
      <c r="M458" s="80">
        <f>IF($A458="","",IFERROR($K458/$L458,0))</f>
        <v/>
      </c>
      <c r="N458" s="41" t="n"/>
      <c r="O458" s="43">
        <f>IF(OR($A458="",$N458=""),"",IFERROR(VLOOKUP($N458,'Settings'!$F$5:$H$13,2,FALSE),"Review"))</f>
        <v/>
      </c>
      <c r="P458" s="43" t="n"/>
      <c r="Q458" s="81">
        <f>IF($A458="","",IFERROR($K458*'Settings'!$B$10,0))</f>
        <v/>
      </c>
      <c r="R458" s="82">
        <f>IF($A458="","",IF($O458="Yes",IFERROR($K458*'Settings'!$B$8,0),0))</f>
        <v/>
      </c>
      <c r="S458" s="81">
        <f>IF($A458="","",IFERROR($R458*'Settings'!$B$10,0))</f>
        <v/>
      </c>
      <c r="T458" s="48">
        <f>IF($A458="","",IF(COUNTIF(tblTrips[Trip ID],$A458)&gt;1,"Duplicate Trip ID",IF(OR($B458="",$C458="",$D458="",$E458="",$F458="",$G458="",$H458="",$J458="",$K458="",$N458="",$P458=""),"Missing Required Data",IF(OR($J458&lt;0,$K458&lt;0,$L458=0),"Check Miles",IF(OR(AND($K458=0,$N458&lt;&gt;"No Empty Miles"),AND($K458&gt;0,$N458="No Empty Miles")),"Reason / Miles Mismatch",IF($M458&gt;='Settings'!$B$9,"High Empty %","OK"))))))</f>
        <v/>
      </c>
      <c r="U458" s="48" t="n"/>
    </row>
    <row r="459">
      <c r="A459" s="41" t="n"/>
      <c r="B459" s="79" t="n"/>
      <c r="C459" s="41" t="n"/>
      <c r="D459" s="41" t="n"/>
      <c r="E459" s="41" t="n"/>
      <c r="F459" s="43" t="n"/>
      <c r="G459" s="41" t="n"/>
      <c r="H459" s="43" t="n"/>
      <c r="I459" s="41">
        <f>IF($A459="","",IF(OR($E459="",$F459="",$G459="",$H459=""),"",$E459&amp;", "&amp;$F459&amp;" to "&amp;$G459&amp;", "&amp;$H459))</f>
        <v/>
      </c>
      <c r="J459" s="44" t="n"/>
      <c r="K459" s="44" t="n"/>
      <c r="L459" s="44">
        <f>IF($A459="","",IFERROR($J459+$K459,0))</f>
        <v/>
      </c>
      <c r="M459" s="80">
        <f>IF($A459="","",IFERROR($K459/$L459,0))</f>
        <v/>
      </c>
      <c r="N459" s="41" t="n"/>
      <c r="O459" s="43">
        <f>IF(OR($A459="",$N459=""),"",IFERROR(VLOOKUP($N459,'Settings'!$F$5:$H$13,2,FALSE),"Review"))</f>
        <v/>
      </c>
      <c r="P459" s="43" t="n"/>
      <c r="Q459" s="81">
        <f>IF($A459="","",IFERROR($K459*'Settings'!$B$10,0))</f>
        <v/>
      </c>
      <c r="R459" s="82">
        <f>IF($A459="","",IF($O459="Yes",IFERROR($K459*'Settings'!$B$8,0),0))</f>
        <v/>
      </c>
      <c r="S459" s="81">
        <f>IF($A459="","",IFERROR($R459*'Settings'!$B$10,0))</f>
        <v/>
      </c>
      <c r="T459" s="48">
        <f>IF($A459="","",IF(COUNTIF(tblTrips[Trip ID],$A459)&gt;1,"Duplicate Trip ID",IF(OR($B459="",$C459="",$D459="",$E459="",$F459="",$G459="",$H459="",$J459="",$K459="",$N459="",$P459=""),"Missing Required Data",IF(OR($J459&lt;0,$K459&lt;0,$L459=0),"Check Miles",IF(OR(AND($K459=0,$N459&lt;&gt;"No Empty Miles"),AND($K459&gt;0,$N459="No Empty Miles")),"Reason / Miles Mismatch",IF($M459&gt;='Settings'!$B$9,"High Empty %","OK"))))))</f>
        <v/>
      </c>
      <c r="U459" s="48" t="n"/>
    </row>
    <row r="460">
      <c r="A460" s="41" t="n"/>
      <c r="B460" s="79" t="n"/>
      <c r="C460" s="41" t="n"/>
      <c r="D460" s="41" t="n"/>
      <c r="E460" s="41" t="n"/>
      <c r="F460" s="43" t="n"/>
      <c r="G460" s="41" t="n"/>
      <c r="H460" s="43" t="n"/>
      <c r="I460" s="41">
        <f>IF($A460="","",IF(OR($E460="",$F460="",$G460="",$H460=""),"",$E460&amp;", "&amp;$F460&amp;" to "&amp;$G460&amp;", "&amp;$H460))</f>
        <v/>
      </c>
      <c r="J460" s="44" t="n"/>
      <c r="K460" s="44" t="n"/>
      <c r="L460" s="44">
        <f>IF($A460="","",IFERROR($J460+$K460,0))</f>
        <v/>
      </c>
      <c r="M460" s="80">
        <f>IF($A460="","",IFERROR($K460/$L460,0))</f>
        <v/>
      </c>
      <c r="N460" s="41" t="n"/>
      <c r="O460" s="43">
        <f>IF(OR($A460="",$N460=""),"",IFERROR(VLOOKUP($N460,'Settings'!$F$5:$H$13,2,FALSE),"Review"))</f>
        <v/>
      </c>
      <c r="P460" s="43" t="n"/>
      <c r="Q460" s="81">
        <f>IF($A460="","",IFERROR($K460*'Settings'!$B$10,0))</f>
        <v/>
      </c>
      <c r="R460" s="82">
        <f>IF($A460="","",IF($O460="Yes",IFERROR($K460*'Settings'!$B$8,0),0))</f>
        <v/>
      </c>
      <c r="S460" s="81">
        <f>IF($A460="","",IFERROR($R460*'Settings'!$B$10,0))</f>
        <v/>
      </c>
      <c r="T460" s="48">
        <f>IF($A460="","",IF(COUNTIF(tblTrips[Trip ID],$A460)&gt;1,"Duplicate Trip ID",IF(OR($B460="",$C460="",$D460="",$E460="",$F460="",$G460="",$H460="",$J460="",$K460="",$N460="",$P460=""),"Missing Required Data",IF(OR($J460&lt;0,$K460&lt;0,$L460=0),"Check Miles",IF(OR(AND($K460=0,$N460&lt;&gt;"No Empty Miles"),AND($K460&gt;0,$N460="No Empty Miles")),"Reason / Miles Mismatch",IF($M460&gt;='Settings'!$B$9,"High Empty %","OK"))))))</f>
        <v/>
      </c>
      <c r="U460" s="48" t="n"/>
    </row>
    <row r="461">
      <c r="A461" s="41" t="n"/>
      <c r="B461" s="79" t="n"/>
      <c r="C461" s="41" t="n"/>
      <c r="D461" s="41" t="n"/>
      <c r="E461" s="41" t="n"/>
      <c r="F461" s="43" t="n"/>
      <c r="G461" s="41" t="n"/>
      <c r="H461" s="43" t="n"/>
      <c r="I461" s="41">
        <f>IF($A461="","",IF(OR($E461="",$F461="",$G461="",$H461=""),"",$E461&amp;", "&amp;$F461&amp;" to "&amp;$G461&amp;", "&amp;$H461))</f>
        <v/>
      </c>
      <c r="J461" s="44" t="n"/>
      <c r="K461" s="44" t="n"/>
      <c r="L461" s="44">
        <f>IF($A461="","",IFERROR($J461+$K461,0))</f>
        <v/>
      </c>
      <c r="M461" s="80">
        <f>IF($A461="","",IFERROR($K461/$L461,0))</f>
        <v/>
      </c>
      <c r="N461" s="41" t="n"/>
      <c r="O461" s="43">
        <f>IF(OR($A461="",$N461=""),"",IFERROR(VLOOKUP($N461,'Settings'!$F$5:$H$13,2,FALSE),"Review"))</f>
        <v/>
      </c>
      <c r="P461" s="43" t="n"/>
      <c r="Q461" s="81">
        <f>IF($A461="","",IFERROR($K461*'Settings'!$B$10,0))</f>
        <v/>
      </c>
      <c r="R461" s="82">
        <f>IF($A461="","",IF($O461="Yes",IFERROR($K461*'Settings'!$B$8,0),0))</f>
        <v/>
      </c>
      <c r="S461" s="81">
        <f>IF($A461="","",IFERROR($R461*'Settings'!$B$10,0))</f>
        <v/>
      </c>
      <c r="T461" s="48">
        <f>IF($A461="","",IF(COUNTIF(tblTrips[Trip ID],$A461)&gt;1,"Duplicate Trip ID",IF(OR($B461="",$C461="",$D461="",$E461="",$F461="",$G461="",$H461="",$J461="",$K461="",$N461="",$P461=""),"Missing Required Data",IF(OR($J461&lt;0,$K461&lt;0,$L461=0),"Check Miles",IF(OR(AND($K461=0,$N461&lt;&gt;"No Empty Miles"),AND($K461&gt;0,$N461="No Empty Miles")),"Reason / Miles Mismatch",IF($M461&gt;='Settings'!$B$9,"High Empty %","OK"))))))</f>
        <v/>
      </c>
      <c r="U461" s="48" t="n"/>
    </row>
    <row r="462">
      <c r="A462" s="41" t="n"/>
      <c r="B462" s="79" t="n"/>
      <c r="C462" s="41" t="n"/>
      <c r="D462" s="41" t="n"/>
      <c r="E462" s="41" t="n"/>
      <c r="F462" s="43" t="n"/>
      <c r="G462" s="41" t="n"/>
      <c r="H462" s="43" t="n"/>
      <c r="I462" s="41">
        <f>IF($A462="","",IF(OR($E462="",$F462="",$G462="",$H462=""),"",$E462&amp;", "&amp;$F462&amp;" to "&amp;$G462&amp;", "&amp;$H462))</f>
        <v/>
      </c>
      <c r="J462" s="44" t="n"/>
      <c r="K462" s="44" t="n"/>
      <c r="L462" s="44">
        <f>IF($A462="","",IFERROR($J462+$K462,0))</f>
        <v/>
      </c>
      <c r="M462" s="80">
        <f>IF($A462="","",IFERROR($K462/$L462,0))</f>
        <v/>
      </c>
      <c r="N462" s="41" t="n"/>
      <c r="O462" s="43">
        <f>IF(OR($A462="",$N462=""),"",IFERROR(VLOOKUP($N462,'Settings'!$F$5:$H$13,2,FALSE),"Review"))</f>
        <v/>
      </c>
      <c r="P462" s="43" t="n"/>
      <c r="Q462" s="81">
        <f>IF($A462="","",IFERROR($K462*'Settings'!$B$10,0))</f>
        <v/>
      </c>
      <c r="R462" s="82">
        <f>IF($A462="","",IF($O462="Yes",IFERROR($K462*'Settings'!$B$8,0),0))</f>
        <v/>
      </c>
      <c r="S462" s="81">
        <f>IF($A462="","",IFERROR($R462*'Settings'!$B$10,0))</f>
        <v/>
      </c>
      <c r="T462" s="48">
        <f>IF($A462="","",IF(COUNTIF(tblTrips[Trip ID],$A462)&gt;1,"Duplicate Trip ID",IF(OR($B462="",$C462="",$D462="",$E462="",$F462="",$G462="",$H462="",$J462="",$K462="",$N462="",$P462=""),"Missing Required Data",IF(OR($J462&lt;0,$K462&lt;0,$L462=0),"Check Miles",IF(OR(AND($K462=0,$N462&lt;&gt;"No Empty Miles"),AND($K462&gt;0,$N462="No Empty Miles")),"Reason / Miles Mismatch",IF($M462&gt;='Settings'!$B$9,"High Empty %","OK"))))))</f>
        <v/>
      </c>
      <c r="U462" s="48" t="n"/>
    </row>
    <row r="463">
      <c r="A463" s="41" t="n"/>
      <c r="B463" s="79" t="n"/>
      <c r="C463" s="41" t="n"/>
      <c r="D463" s="41" t="n"/>
      <c r="E463" s="41" t="n"/>
      <c r="F463" s="43" t="n"/>
      <c r="G463" s="41" t="n"/>
      <c r="H463" s="43" t="n"/>
      <c r="I463" s="41">
        <f>IF($A463="","",IF(OR($E463="",$F463="",$G463="",$H463=""),"",$E463&amp;", "&amp;$F463&amp;" to "&amp;$G463&amp;", "&amp;$H463))</f>
        <v/>
      </c>
      <c r="J463" s="44" t="n"/>
      <c r="K463" s="44" t="n"/>
      <c r="L463" s="44">
        <f>IF($A463="","",IFERROR($J463+$K463,0))</f>
        <v/>
      </c>
      <c r="M463" s="80">
        <f>IF($A463="","",IFERROR($K463/$L463,0))</f>
        <v/>
      </c>
      <c r="N463" s="41" t="n"/>
      <c r="O463" s="43">
        <f>IF(OR($A463="",$N463=""),"",IFERROR(VLOOKUP($N463,'Settings'!$F$5:$H$13,2,FALSE),"Review"))</f>
        <v/>
      </c>
      <c r="P463" s="43" t="n"/>
      <c r="Q463" s="81">
        <f>IF($A463="","",IFERROR($K463*'Settings'!$B$10,0))</f>
        <v/>
      </c>
      <c r="R463" s="82">
        <f>IF($A463="","",IF($O463="Yes",IFERROR($K463*'Settings'!$B$8,0),0))</f>
        <v/>
      </c>
      <c r="S463" s="81">
        <f>IF($A463="","",IFERROR($R463*'Settings'!$B$10,0))</f>
        <v/>
      </c>
      <c r="T463" s="48">
        <f>IF($A463="","",IF(COUNTIF(tblTrips[Trip ID],$A463)&gt;1,"Duplicate Trip ID",IF(OR($B463="",$C463="",$D463="",$E463="",$F463="",$G463="",$H463="",$J463="",$K463="",$N463="",$P463=""),"Missing Required Data",IF(OR($J463&lt;0,$K463&lt;0,$L463=0),"Check Miles",IF(OR(AND($K463=0,$N463&lt;&gt;"No Empty Miles"),AND($K463&gt;0,$N463="No Empty Miles")),"Reason / Miles Mismatch",IF($M463&gt;='Settings'!$B$9,"High Empty %","OK"))))))</f>
        <v/>
      </c>
      <c r="U463" s="48" t="n"/>
    </row>
    <row r="464">
      <c r="A464" s="41" t="n"/>
      <c r="B464" s="79" t="n"/>
      <c r="C464" s="41" t="n"/>
      <c r="D464" s="41" t="n"/>
      <c r="E464" s="41" t="n"/>
      <c r="F464" s="43" t="n"/>
      <c r="G464" s="41" t="n"/>
      <c r="H464" s="43" t="n"/>
      <c r="I464" s="41">
        <f>IF($A464="","",IF(OR($E464="",$F464="",$G464="",$H464=""),"",$E464&amp;", "&amp;$F464&amp;" to "&amp;$G464&amp;", "&amp;$H464))</f>
        <v/>
      </c>
      <c r="J464" s="44" t="n"/>
      <c r="K464" s="44" t="n"/>
      <c r="L464" s="44">
        <f>IF($A464="","",IFERROR($J464+$K464,0))</f>
        <v/>
      </c>
      <c r="M464" s="80">
        <f>IF($A464="","",IFERROR($K464/$L464,0))</f>
        <v/>
      </c>
      <c r="N464" s="41" t="n"/>
      <c r="O464" s="43">
        <f>IF(OR($A464="",$N464=""),"",IFERROR(VLOOKUP($N464,'Settings'!$F$5:$H$13,2,FALSE),"Review"))</f>
        <v/>
      </c>
      <c r="P464" s="43" t="n"/>
      <c r="Q464" s="81">
        <f>IF($A464="","",IFERROR($K464*'Settings'!$B$10,0))</f>
        <v/>
      </c>
      <c r="R464" s="82">
        <f>IF($A464="","",IF($O464="Yes",IFERROR($K464*'Settings'!$B$8,0),0))</f>
        <v/>
      </c>
      <c r="S464" s="81">
        <f>IF($A464="","",IFERROR($R464*'Settings'!$B$10,0))</f>
        <v/>
      </c>
      <c r="T464" s="48">
        <f>IF($A464="","",IF(COUNTIF(tblTrips[Trip ID],$A464)&gt;1,"Duplicate Trip ID",IF(OR($B464="",$C464="",$D464="",$E464="",$F464="",$G464="",$H464="",$J464="",$K464="",$N464="",$P464=""),"Missing Required Data",IF(OR($J464&lt;0,$K464&lt;0,$L464=0),"Check Miles",IF(OR(AND($K464=0,$N464&lt;&gt;"No Empty Miles"),AND($K464&gt;0,$N464="No Empty Miles")),"Reason / Miles Mismatch",IF($M464&gt;='Settings'!$B$9,"High Empty %","OK"))))))</f>
        <v/>
      </c>
      <c r="U464" s="48" t="n"/>
    </row>
    <row r="465">
      <c r="A465" s="41" t="n"/>
      <c r="B465" s="79" t="n"/>
      <c r="C465" s="41" t="n"/>
      <c r="D465" s="41" t="n"/>
      <c r="E465" s="41" t="n"/>
      <c r="F465" s="43" t="n"/>
      <c r="G465" s="41" t="n"/>
      <c r="H465" s="43" t="n"/>
      <c r="I465" s="41">
        <f>IF($A465="","",IF(OR($E465="",$F465="",$G465="",$H465=""),"",$E465&amp;", "&amp;$F465&amp;" to "&amp;$G465&amp;", "&amp;$H465))</f>
        <v/>
      </c>
      <c r="J465" s="44" t="n"/>
      <c r="K465" s="44" t="n"/>
      <c r="L465" s="44">
        <f>IF($A465="","",IFERROR($J465+$K465,0))</f>
        <v/>
      </c>
      <c r="M465" s="80">
        <f>IF($A465="","",IFERROR($K465/$L465,0))</f>
        <v/>
      </c>
      <c r="N465" s="41" t="n"/>
      <c r="O465" s="43">
        <f>IF(OR($A465="",$N465=""),"",IFERROR(VLOOKUP($N465,'Settings'!$F$5:$H$13,2,FALSE),"Review"))</f>
        <v/>
      </c>
      <c r="P465" s="43" t="n"/>
      <c r="Q465" s="81">
        <f>IF($A465="","",IFERROR($K465*'Settings'!$B$10,0))</f>
        <v/>
      </c>
      <c r="R465" s="82">
        <f>IF($A465="","",IF($O465="Yes",IFERROR($K465*'Settings'!$B$8,0),0))</f>
        <v/>
      </c>
      <c r="S465" s="81">
        <f>IF($A465="","",IFERROR($R465*'Settings'!$B$10,0))</f>
        <v/>
      </c>
      <c r="T465" s="48">
        <f>IF($A465="","",IF(COUNTIF(tblTrips[Trip ID],$A465)&gt;1,"Duplicate Trip ID",IF(OR($B465="",$C465="",$D465="",$E465="",$F465="",$G465="",$H465="",$J465="",$K465="",$N465="",$P465=""),"Missing Required Data",IF(OR($J465&lt;0,$K465&lt;0,$L465=0),"Check Miles",IF(OR(AND($K465=0,$N465&lt;&gt;"No Empty Miles"),AND($K465&gt;0,$N465="No Empty Miles")),"Reason / Miles Mismatch",IF($M465&gt;='Settings'!$B$9,"High Empty %","OK"))))))</f>
        <v/>
      </c>
      <c r="U465" s="48" t="n"/>
    </row>
    <row r="466">
      <c r="A466" s="41" t="n"/>
      <c r="B466" s="79" t="n"/>
      <c r="C466" s="41" t="n"/>
      <c r="D466" s="41" t="n"/>
      <c r="E466" s="41" t="n"/>
      <c r="F466" s="43" t="n"/>
      <c r="G466" s="41" t="n"/>
      <c r="H466" s="43" t="n"/>
      <c r="I466" s="41">
        <f>IF($A466="","",IF(OR($E466="",$F466="",$G466="",$H466=""),"",$E466&amp;", "&amp;$F466&amp;" to "&amp;$G466&amp;", "&amp;$H466))</f>
        <v/>
      </c>
      <c r="J466" s="44" t="n"/>
      <c r="K466" s="44" t="n"/>
      <c r="L466" s="44">
        <f>IF($A466="","",IFERROR($J466+$K466,0))</f>
        <v/>
      </c>
      <c r="M466" s="80">
        <f>IF($A466="","",IFERROR($K466/$L466,0))</f>
        <v/>
      </c>
      <c r="N466" s="41" t="n"/>
      <c r="O466" s="43">
        <f>IF(OR($A466="",$N466=""),"",IFERROR(VLOOKUP($N466,'Settings'!$F$5:$H$13,2,FALSE),"Review"))</f>
        <v/>
      </c>
      <c r="P466" s="43" t="n"/>
      <c r="Q466" s="81">
        <f>IF($A466="","",IFERROR($K466*'Settings'!$B$10,0))</f>
        <v/>
      </c>
      <c r="R466" s="82">
        <f>IF($A466="","",IF($O466="Yes",IFERROR($K466*'Settings'!$B$8,0),0))</f>
        <v/>
      </c>
      <c r="S466" s="81">
        <f>IF($A466="","",IFERROR($R466*'Settings'!$B$10,0))</f>
        <v/>
      </c>
      <c r="T466" s="48">
        <f>IF($A466="","",IF(COUNTIF(tblTrips[Trip ID],$A466)&gt;1,"Duplicate Trip ID",IF(OR($B466="",$C466="",$D466="",$E466="",$F466="",$G466="",$H466="",$J466="",$K466="",$N466="",$P466=""),"Missing Required Data",IF(OR($J466&lt;0,$K466&lt;0,$L466=0),"Check Miles",IF(OR(AND($K466=0,$N466&lt;&gt;"No Empty Miles"),AND($K466&gt;0,$N466="No Empty Miles")),"Reason / Miles Mismatch",IF($M466&gt;='Settings'!$B$9,"High Empty %","OK"))))))</f>
        <v/>
      </c>
      <c r="U466" s="48" t="n"/>
    </row>
    <row r="467">
      <c r="A467" s="41" t="n"/>
      <c r="B467" s="79" t="n"/>
      <c r="C467" s="41" t="n"/>
      <c r="D467" s="41" t="n"/>
      <c r="E467" s="41" t="n"/>
      <c r="F467" s="43" t="n"/>
      <c r="G467" s="41" t="n"/>
      <c r="H467" s="43" t="n"/>
      <c r="I467" s="41">
        <f>IF($A467="","",IF(OR($E467="",$F467="",$G467="",$H467=""),"",$E467&amp;", "&amp;$F467&amp;" to "&amp;$G467&amp;", "&amp;$H467))</f>
        <v/>
      </c>
      <c r="J467" s="44" t="n"/>
      <c r="K467" s="44" t="n"/>
      <c r="L467" s="44">
        <f>IF($A467="","",IFERROR($J467+$K467,0))</f>
        <v/>
      </c>
      <c r="M467" s="80">
        <f>IF($A467="","",IFERROR($K467/$L467,0))</f>
        <v/>
      </c>
      <c r="N467" s="41" t="n"/>
      <c r="O467" s="43">
        <f>IF(OR($A467="",$N467=""),"",IFERROR(VLOOKUP($N467,'Settings'!$F$5:$H$13,2,FALSE),"Review"))</f>
        <v/>
      </c>
      <c r="P467" s="43" t="n"/>
      <c r="Q467" s="81">
        <f>IF($A467="","",IFERROR($K467*'Settings'!$B$10,0))</f>
        <v/>
      </c>
      <c r="R467" s="82">
        <f>IF($A467="","",IF($O467="Yes",IFERROR($K467*'Settings'!$B$8,0),0))</f>
        <v/>
      </c>
      <c r="S467" s="81">
        <f>IF($A467="","",IFERROR($R467*'Settings'!$B$10,0))</f>
        <v/>
      </c>
      <c r="T467" s="48">
        <f>IF($A467="","",IF(COUNTIF(tblTrips[Trip ID],$A467)&gt;1,"Duplicate Trip ID",IF(OR($B467="",$C467="",$D467="",$E467="",$F467="",$G467="",$H467="",$J467="",$K467="",$N467="",$P467=""),"Missing Required Data",IF(OR($J467&lt;0,$K467&lt;0,$L467=0),"Check Miles",IF(OR(AND($K467=0,$N467&lt;&gt;"No Empty Miles"),AND($K467&gt;0,$N467="No Empty Miles")),"Reason / Miles Mismatch",IF($M467&gt;='Settings'!$B$9,"High Empty %","OK"))))))</f>
        <v/>
      </c>
      <c r="U467" s="48" t="n"/>
    </row>
    <row r="468">
      <c r="A468" s="41" t="n"/>
      <c r="B468" s="79" t="n"/>
      <c r="C468" s="41" t="n"/>
      <c r="D468" s="41" t="n"/>
      <c r="E468" s="41" t="n"/>
      <c r="F468" s="43" t="n"/>
      <c r="G468" s="41" t="n"/>
      <c r="H468" s="43" t="n"/>
      <c r="I468" s="41">
        <f>IF($A468="","",IF(OR($E468="",$F468="",$G468="",$H468=""),"",$E468&amp;", "&amp;$F468&amp;" to "&amp;$G468&amp;", "&amp;$H468))</f>
        <v/>
      </c>
      <c r="J468" s="44" t="n"/>
      <c r="K468" s="44" t="n"/>
      <c r="L468" s="44">
        <f>IF($A468="","",IFERROR($J468+$K468,0))</f>
        <v/>
      </c>
      <c r="M468" s="80">
        <f>IF($A468="","",IFERROR($K468/$L468,0))</f>
        <v/>
      </c>
      <c r="N468" s="41" t="n"/>
      <c r="O468" s="43">
        <f>IF(OR($A468="",$N468=""),"",IFERROR(VLOOKUP($N468,'Settings'!$F$5:$H$13,2,FALSE),"Review"))</f>
        <v/>
      </c>
      <c r="P468" s="43" t="n"/>
      <c r="Q468" s="81">
        <f>IF($A468="","",IFERROR($K468*'Settings'!$B$10,0))</f>
        <v/>
      </c>
      <c r="R468" s="82">
        <f>IF($A468="","",IF($O468="Yes",IFERROR($K468*'Settings'!$B$8,0),0))</f>
        <v/>
      </c>
      <c r="S468" s="81">
        <f>IF($A468="","",IFERROR($R468*'Settings'!$B$10,0))</f>
        <v/>
      </c>
      <c r="T468" s="48">
        <f>IF($A468="","",IF(COUNTIF(tblTrips[Trip ID],$A468)&gt;1,"Duplicate Trip ID",IF(OR($B468="",$C468="",$D468="",$E468="",$F468="",$G468="",$H468="",$J468="",$K468="",$N468="",$P468=""),"Missing Required Data",IF(OR($J468&lt;0,$K468&lt;0,$L468=0),"Check Miles",IF(OR(AND($K468=0,$N468&lt;&gt;"No Empty Miles"),AND($K468&gt;0,$N468="No Empty Miles")),"Reason / Miles Mismatch",IF($M468&gt;='Settings'!$B$9,"High Empty %","OK"))))))</f>
        <v/>
      </c>
      <c r="U468" s="48" t="n"/>
    </row>
    <row r="469">
      <c r="A469" s="41" t="n"/>
      <c r="B469" s="79" t="n"/>
      <c r="C469" s="41" t="n"/>
      <c r="D469" s="41" t="n"/>
      <c r="E469" s="41" t="n"/>
      <c r="F469" s="43" t="n"/>
      <c r="G469" s="41" t="n"/>
      <c r="H469" s="43" t="n"/>
      <c r="I469" s="41">
        <f>IF($A469="","",IF(OR($E469="",$F469="",$G469="",$H469=""),"",$E469&amp;", "&amp;$F469&amp;" to "&amp;$G469&amp;", "&amp;$H469))</f>
        <v/>
      </c>
      <c r="J469" s="44" t="n"/>
      <c r="K469" s="44" t="n"/>
      <c r="L469" s="44">
        <f>IF($A469="","",IFERROR($J469+$K469,0))</f>
        <v/>
      </c>
      <c r="M469" s="80">
        <f>IF($A469="","",IFERROR($K469/$L469,0))</f>
        <v/>
      </c>
      <c r="N469" s="41" t="n"/>
      <c r="O469" s="43">
        <f>IF(OR($A469="",$N469=""),"",IFERROR(VLOOKUP($N469,'Settings'!$F$5:$H$13,2,FALSE),"Review"))</f>
        <v/>
      </c>
      <c r="P469" s="43" t="n"/>
      <c r="Q469" s="81">
        <f>IF($A469="","",IFERROR($K469*'Settings'!$B$10,0))</f>
        <v/>
      </c>
      <c r="R469" s="82">
        <f>IF($A469="","",IF($O469="Yes",IFERROR($K469*'Settings'!$B$8,0),0))</f>
        <v/>
      </c>
      <c r="S469" s="81">
        <f>IF($A469="","",IFERROR($R469*'Settings'!$B$10,0))</f>
        <v/>
      </c>
      <c r="T469" s="48">
        <f>IF($A469="","",IF(COUNTIF(tblTrips[Trip ID],$A469)&gt;1,"Duplicate Trip ID",IF(OR($B469="",$C469="",$D469="",$E469="",$F469="",$G469="",$H469="",$J469="",$K469="",$N469="",$P469=""),"Missing Required Data",IF(OR($J469&lt;0,$K469&lt;0,$L469=0),"Check Miles",IF(OR(AND($K469=0,$N469&lt;&gt;"No Empty Miles"),AND($K469&gt;0,$N469="No Empty Miles")),"Reason / Miles Mismatch",IF($M469&gt;='Settings'!$B$9,"High Empty %","OK"))))))</f>
        <v/>
      </c>
      <c r="U469" s="48" t="n"/>
    </row>
    <row r="470">
      <c r="A470" s="41" t="n"/>
      <c r="B470" s="79" t="n"/>
      <c r="C470" s="41" t="n"/>
      <c r="D470" s="41" t="n"/>
      <c r="E470" s="41" t="n"/>
      <c r="F470" s="43" t="n"/>
      <c r="G470" s="41" t="n"/>
      <c r="H470" s="43" t="n"/>
      <c r="I470" s="41">
        <f>IF($A470="","",IF(OR($E470="",$F470="",$G470="",$H470=""),"",$E470&amp;", "&amp;$F470&amp;" to "&amp;$G470&amp;", "&amp;$H470))</f>
        <v/>
      </c>
      <c r="J470" s="44" t="n"/>
      <c r="K470" s="44" t="n"/>
      <c r="L470" s="44">
        <f>IF($A470="","",IFERROR($J470+$K470,0))</f>
        <v/>
      </c>
      <c r="M470" s="80">
        <f>IF($A470="","",IFERROR($K470/$L470,0))</f>
        <v/>
      </c>
      <c r="N470" s="41" t="n"/>
      <c r="O470" s="43">
        <f>IF(OR($A470="",$N470=""),"",IFERROR(VLOOKUP($N470,'Settings'!$F$5:$H$13,2,FALSE),"Review"))</f>
        <v/>
      </c>
      <c r="P470" s="43" t="n"/>
      <c r="Q470" s="81">
        <f>IF($A470="","",IFERROR($K470*'Settings'!$B$10,0))</f>
        <v/>
      </c>
      <c r="R470" s="82">
        <f>IF($A470="","",IF($O470="Yes",IFERROR($K470*'Settings'!$B$8,0),0))</f>
        <v/>
      </c>
      <c r="S470" s="81">
        <f>IF($A470="","",IFERROR($R470*'Settings'!$B$10,0))</f>
        <v/>
      </c>
      <c r="T470" s="48">
        <f>IF($A470="","",IF(COUNTIF(tblTrips[Trip ID],$A470)&gt;1,"Duplicate Trip ID",IF(OR($B470="",$C470="",$D470="",$E470="",$F470="",$G470="",$H470="",$J470="",$K470="",$N470="",$P470=""),"Missing Required Data",IF(OR($J470&lt;0,$K470&lt;0,$L470=0),"Check Miles",IF(OR(AND($K470=0,$N470&lt;&gt;"No Empty Miles"),AND($K470&gt;0,$N470="No Empty Miles")),"Reason / Miles Mismatch",IF($M470&gt;='Settings'!$B$9,"High Empty %","OK"))))))</f>
        <v/>
      </c>
      <c r="U470" s="48" t="n"/>
    </row>
    <row r="471">
      <c r="A471" s="41" t="n"/>
      <c r="B471" s="79" t="n"/>
      <c r="C471" s="41" t="n"/>
      <c r="D471" s="41" t="n"/>
      <c r="E471" s="41" t="n"/>
      <c r="F471" s="43" t="n"/>
      <c r="G471" s="41" t="n"/>
      <c r="H471" s="43" t="n"/>
      <c r="I471" s="41">
        <f>IF($A471="","",IF(OR($E471="",$F471="",$G471="",$H471=""),"",$E471&amp;", "&amp;$F471&amp;" to "&amp;$G471&amp;", "&amp;$H471))</f>
        <v/>
      </c>
      <c r="J471" s="44" t="n"/>
      <c r="K471" s="44" t="n"/>
      <c r="L471" s="44">
        <f>IF($A471="","",IFERROR($J471+$K471,0))</f>
        <v/>
      </c>
      <c r="M471" s="80">
        <f>IF($A471="","",IFERROR($K471/$L471,0))</f>
        <v/>
      </c>
      <c r="N471" s="41" t="n"/>
      <c r="O471" s="43">
        <f>IF(OR($A471="",$N471=""),"",IFERROR(VLOOKUP($N471,'Settings'!$F$5:$H$13,2,FALSE),"Review"))</f>
        <v/>
      </c>
      <c r="P471" s="43" t="n"/>
      <c r="Q471" s="81">
        <f>IF($A471="","",IFERROR($K471*'Settings'!$B$10,0))</f>
        <v/>
      </c>
      <c r="R471" s="82">
        <f>IF($A471="","",IF($O471="Yes",IFERROR($K471*'Settings'!$B$8,0),0))</f>
        <v/>
      </c>
      <c r="S471" s="81">
        <f>IF($A471="","",IFERROR($R471*'Settings'!$B$10,0))</f>
        <v/>
      </c>
      <c r="T471" s="48">
        <f>IF($A471="","",IF(COUNTIF(tblTrips[Trip ID],$A471)&gt;1,"Duplicate Trip ID",IF(OR($B471="",$C471="",$D471="",$E471="",$F471="",$G471="",$H471="",$J471="",$K471="",$N471="",$P471=""),"Missing Required Data",IF(OR($J471&lt;0,$K471&lt;0,$L471=0),"Check Miles",IF(OR(AND($K471=0,$N471&lt;&gt;"No Empty Miles"),AND($K471&gt;0,$N471="No Empty Miles")),"Reason / Miles Mismatch",IF($M471&gt;='Settings'!$B$9,"High Empty %","OK"))))))</f>
        <v/>
      </c>
      <c r="U471" s="48" t="n"/>
    </row>
    <row r="472">
      <c r="A472" s="41" t="n"/>
      <c r="B472" s="79" t="n"/>
      <c r="C472" s="41" t="n"/>
      <c r="D472" s="41" t="n"/>
      <c r="E472" s="41" t="n"/>
      <c r="F472" s="43" t="n"/>
      <c r="G472" s="41" t="n"/>
      <c r="H472" s="43" t="n"/>
      <c r="I472" s="41">
        <f>IF($A472="","",IF(OR($E472="",$F472="",$G472="",$H472=""),"",$E472&amp;", "&amp;$F472&amp;" to "&amp;$G472&amp;", "&amp;$H472))</f>
        <v/>
      </c>
      <c r="J472" s="44" t="n"/>
      <c r="K472" s="44" t="n"/>
      <c r="L472" s="44">
        <f>IF($A472="","",IFERROR($J472+$K472,0))</f>
        <v/>
      </c>
      <c r="M472" s="80">
        <f>IF($A472="","",IFERROR($K472/$L472,0))</f>
        <v/>
      </c>
      <c r="N472" s="41" t="n"/>
      <c r="O472" s="43">
        <f>IF(OR($A472="",$N472=""),"",IFERROR(VLOOKUP($N472,'Settings'!$F$5:$H$13,2,FALSE),"Review"))</f>
        <v/>
      </c>
      <c r="P472" s="43" t="n"/>
      <c r="Q472" s="81">
        <f>IF($A472="","",IFERROR($K472*'Settings'!$B$10,0))</f>
        <v/>
      </c>
      <c r="R472" s="82">
        <f>IF($A472="","",IF($O472="Yes",IFERROR($K472*'Settings'!$B$8,0),0))</f>
        <v/>
      </c>
      <c r="S472" s="81">
        <f>IF($A472="","",IFERROR($R472*'Settings'!$B$10,0))</f>
        <v/>
      </c>
      <c r="T472" s="48">
        <f>IF($A472="","",IF(COUNTIF(tblTrips[Trip ID],$A472)&gt;1,"Duplicate Trip ID",IF(OR($B472="",$C472="",$D472="",$E472="",$F472="",$G472="",$H472="",$J472="",$K472="",$N472="",$P472=""),"Missing Required Data",IF(OR($J472&lt;0,$K472&lt;0,$L472=0),"Check Miles",IF(OR(AND($K472=0,$N472&lt;&gt;"No Empty Miles"),AND($K472&gt;0,$N472="No Empty Miles")),"Reason / Miles Mismatch",IF($M472&gt;='Settings'!$B$9,"High Empty %","OK"))))))</f>
        <v/>
      </c>
      <c r="U472" s="48" t="n"/>
    </row>
    <row r="473">
      <c r="A473" s="41" t="n"/>
      <c r="B473" s="79" t="n"/>
      <c r="C473" s="41" t="n"/>
      <c r="D473" s="41" t="n"/>
      <c r="E473" s="41" t="n"/>
      <c r="F473" s="43" t="n"/>
      <c r="G473" s="41" t="n"/>
      <c r="H473" s="43" t="n"/>
      <c r="I473" s="41">
        <f>IF($A473="","",IF(OR($E473="",$F473="",$G473="",$H473=""),"",$E473&amp;", "&amp;$F473&amp;" to "&amp;$G473&amp;", "&amp;$H473))</f>
        <v/>
      </c>
      <c r="J473" s="44" t="n"/>
      <c r="K473" s="44" t="n"/>
      <c r="L473" s="44">
        <f>IF($A473="","",IFERROR($J473+$K473,0))</f>
        <v/>
      </c>
      <c r="M473" s="80">
        <f>IF($A473="","",IFERROR($K473/$L473,0))</f>
        <v/>
      </c>
      <c r="N473" s="41" t="n"/>
      <c r="O473" s="43">
        <f>IF(OR($A473="",$N473=""),"",IFERROR(VLOOKUP($N473,'Settings'!$F$5:$H$13,2,FALSE),"Review"))</f>
        <v/>
      </c>
      <c r="P473" s="43" t="n"/>
      <c r="Q473" s="81">
        <f>IF($A473="","",IFERROR($K473*'Settings'!$B$10,0))</f>
        <v/>
      </c>
      <c r="R473" s="82">
        <f>IF($A473="","",IF($O473="Yes",IFERROR($K473*'Settings'!$B$8,0),0))</f>
        <v/>
      </c>
      <c r="S473" s="81">
        <f>IF($A473="","",IFERROR($R473*'Settings'!$B$10,0))</f>
        <v/>
      </c>
      <c r="T473" s="48">
        <f>IF($A473="","",IF(COUNTIF(tblTrips[Trip ID],$A473)&gt;1,"Duplicate Trip ID",IF(OR($B473="",$C473="",$D473="",$E473="",$F473="",$G473="",$H473="",$J473="",$K473="",$N473="",$P473=""),"Missing Required Data",IF(OR($J473&lt;0,$K473&lt;0,$L473=0),"Check Miles",IF(OR(AND($K473=0,$N473&lt;&gt;"No Empty Miles"),AND($K473&gt;0,$N473="No Empty Miles")),"Reason / Miles Mismatch",IF($M473&gt;='Settings'!$B$9,"High Empty %","OK"))))))</f>
        <v/>
      </c>
      <c r="U473" s="48" t="n"/>
    </row>
    <row r="474">
      <c r="A474" s="41" t="n"/>
      <c r="B474" s="79" t="n"/>
      <c r="C474" s="41" t="n"/>
      <c r="D474" s="41" t="n"/>
      <c r="E474" s="41" t="n"/>
      <c r="F474" s="43" t="n"/>
      <c r="G474" s="41" t="n"/>
      <c r="H474" s="43" t="n"/>
      <c r="I474" s="41">
        <f>IF($A474="","",IF(OR($E474="",$F474="",$G474="",$H474=""),"",$E474&amp;", "&amp;$F474&amp;" to "&amp;$G474&amp;", "&amp;$H474))</f>
        <v/>
      </c>
      <c r="J474" s="44" t="n"/>
      <c r="K474" s="44" t="n"/>
      <c r="L474" s="44">
        <f>IF($A474="","",IFERROR($J474+$K474,0))</f>
        <v/>
      </c>
      <c r="M474" s="80">
        <f>IF($A474="","",IFERROR($K474/$L474,0))</f>
        <v/>
      </c>
      <c r="N474" s="41" t="n"/>
      <c r="O474" s="43">
        <f>IF(OR($A474="",$N474=""),"",IFERROR(VLOOKUP($N474,'Settings'!$F$5:$H$13,2,FALSE),"Review"))</f>
        <v/>
      </c>
      <c r="P474" s="43" t="n"/>
      <c r="Q474" s="81">
        <f>IF($A474="","",IFERROR($K474*'Settings'!$B$10,0))</f>
        <v/>
      </c>
      <c r="R474" s="82">
        <f>IF($A474="","",IF($O474="Yes",IFERROR($K474*'Settings'!$B$8,0),0))</f>
        <v/>
      </c>
      <c r="S474" s="81">
        <f>IF($A474="","",IFERROR($R474*'Settings'!$B$10,0))</f>
        <v/>
      </c>
      <c r="T474" s="48">
        <f>IF($A474="","",IF(COUNTIF(tblTrips[Trip ID],$A474)&gt;1,"Duplicate Trip ID",IF(OR($B474="",$C474="",$D474="",$E474="",$F474="",$G474="",$H474="",$J474="",$K474="",$N474="",$P474=""),"Missing Required Data",IF(OR($J474&lt;0,$K474&lt;0,$L474=0),"Check Miles",IF(OR(AND($K474=0,$N474&lt;&gt;"No Empty Miles"),AND($K474&gt;0,$N474="No Empty Miles")),"Reason / Miles Mismatch",IF($M474&gt;='Settings'!$B$9,"High Empty %","OK"))))))</f>
        <v/>
      </c>
      <c r="U474" s="48" t="n"/>
    </row>
    <row r="475">
      <c r="A475" s="41" t="n"/>
      <c r="B475" s="79" t="n"/>
      <c r="C475" s="41" t="n"/>
      <c r="D475" s="41" t="n"/>
      <c r="E475" s="41" t="n"/>
      <c r="F475" s="43" t="n"/>
      <c r="G475" s="41" t="n"/>
      <c r="H475" s="43" t="n"/>
      <c r="I475" s="41">
        <f>IF($A475="","",IF(OR($E475="",$F475="",$G475="",$H475=""),"",$E475&amp;", "&amp;$F475&amp;" to "&amp;$G475&amp;", "&amp;$H475))</f>
        <v/>
      </c>
      <c r="J475" s="44" t="n"/>
      <c r="K475" s="44" t="n"/>
      <c r="L475" s="44">
        <f>IF($A475="","",IFERROR($J475+$K475,0))</f>
        <v/>
      </c>
      <c r="M475" s="80">
        <f>IF($A475="","",IFERROR($K475/$L475,0))</f>
        <v/>
      </c>
      <c r="N475" s="41" t="n"/>
      <c r="O475" s="43">
        <f>IF(OR($A475="",$N475=""),"",IFERROR(VLOOKUP($N475,'Settings'!$F$5:$H$13,2,FALSE),"Review"))</f>
        <v/>
      </c>
      <c r="P475" s="43" t="n"/>
      <c r="Q475" s="81">
        <f>IF($A475="","",IFERROR($K475*'Settings'!$B$10,0))</f>
        <v/>
      </c>
      <c r="R475" s="82">
        <f>IF($A475="","",IF($O475="Yes",IFERROR($K475*'Settings'!$B$8,0),0))</f>
        <v/>
      </c>
      <c r="S475" s="81">
        <f>IF($A475="","",IFERROR($R475*'Settings'!$B$10,0))</f>
        <v/>
      </c>
      <c r="T475" s="48">
        <f>IF($A475="","",IF(COUNTIF(tblTrips[Trip ID],$A475)&gt;1,"Duplicate Trip ID",IF(OR($B475="",$C475="",$D475="",$E475="",$F475="",$G475="",$H475="",$J475="",$K475="",$N475="",$P475=""),"Missing Required Data",IF(OR($J475&lt;0,$K475&lt;0,$L475=0),"Check Miles",IF(OR(AND($K475=0,$N475&lt;&gt;"No Empty Miles"),AND($K475&gt;0,$N475="No Empty Miles")),"Reason / Miles Mismatch",IF($M475&gt;='Settings'!$B$9,"High Empty %","OK"))))))</f>
        <v/>
      </c>
      <c r="U475" s="48" t="n"/>
    </row>
    <row r="476">
      <c r="A476" s="41" t="n"/>
      <c r="B476" s="79" t="n"/>
      <c r="C476" s="41" t="n"/>
      <c r="D476" s="41" t="n"/>
      <c r="E476" s="41" t="n"/>
      <c r="F476" s="43" t="n"/>
      <c r="G476" s="41" t="n"/>
      <c r="H476" s="43" t="n"/>
      <c r="I476" s="41">
        <f>IF($A476="","",IF(OR($E476="",$F476="",$G476="",$H476=""),"",$E476&amp;", "&amp;$F476&amp;" to "&amp;$G476&amp;", "&amp;$H476))</f>
        <v/>
      </c>
      <c r="J476" s="44" t="n"/>
      <c r="K476" s="44" t="n"/>
      <c r="L476" s="44">
        <f>IF($A476="","",IFERROR($J476+$K476,0))</f>
        <v/>
      </c>
      <c r="M476" s="80">
        <f>IF($A476="","",IFERROR($K476/$L476,0))</f>
        <v/>
      </c>
      <c r="N476" s="41" t="n"/>
      <c r="O476" s="43">
        <f>IF(OR($A476="",$N476=""),"",IFERROR(VLOOKUP($N476,'Settings'!$F$5:$H$13,2,FALSE),"Review"))</f>
        <v/>
      </c>
      <c r="P476" s="43" t="n"/>
      <c r="Q476" s="81">
        <f>IF($A476="","",IFERROR($K476*'Settings'!$B$10,0))</f>
        <v/>
      </c>
      <c r="R476" s="82">
        <f>IF($A476="","",IF($O476="Yes",IFERROR($K476*'Settings'!$B$8,0),0))</f>
        <v/>
      </c>
      <c r="S476" s="81">
        <f>IF($A476="","",IFERROR($R476*'Settings'!$B$10,0))</f>
        <v/>
      </c>
      <c r="T476" s="48">
        <f>IF($A476="","",IF(COUNTIF(tblTrips[Trip ID],$A476)&gt;1,"Duplicate Trip ID",IF(OR($B476="",$C476="",$D476="",$E476="",$F476="",$G476="",$H476="",$J476="",$K476="",$N476="",$P476=""),"Missing Required Data",IF(OR($J476&lt;0,$K476&lt;0,$L476=0),"Check Miles",IF(OR(AND($K476=0,$N476&lt;&gt;"No Empty Miles"),AND($K476&gt;0,$N476="No Empty Miles")),"Reason / Miles Mismatch",IF($M476&gt;='Settings'!$B$9,"High Empty %","OK"))))))</f>
        <v/>
      </c>
      <c r="U476" s="48" t="n"/>
    </row>
    <row r="477">
      <c r="A477" s="41" t="n"/>
      <c r="B477" s="79" t="n"/>
      <c r="C477" s="41" t="n"/>
      <c r="D477" s="41" t="n"/>
      <c r="E477" s="41" t="n"/>
      <c r="F477" s="43" t="n"/>
      <c r="G477" s="41" t="n"/>
      <c r="H477" s="43" t="n"/>
      <c r="I477" s="41">
        <f>IF($A477="","",IF(OR($E477="",$F477="",$G477="",$H477=""),"",$E477&amp;", "&amp;$F477&amp;" to "&amp;$G477&amp;", "&amp;$H477))</f>
        <v/>
      </c>
      <c r="J477" s="44" t="n"/>
      <c r="K477" s="44" t="n"/>
      <c r="L477" s="44">
        <f>IF($A477="","",IFERROR($J477+$K477,0))</f>
        <v/>
      </c>
      <c r="M477" s="80">
        <f>IF($A477="","",IFERROR($K477/$L477,0))</f>
        <v/>
      </c>
      <c r="N477" s="41" t="n"/>
      <c r="O477" s="43">
        <f>IF(OR($A477="",$N477=""),"",IFERROR(VLOOKUP($N477,'Settings'!$F$5:$H$13,2,FALSE),"Review"))</f>
        <v/>
      </c>
      <c r="P477" s="43" t="n"/>
      <c r="Q477" s="81">
        <f>IF($A477="","",IFERROR($K477*'Settings'!$B$10,0))</f>
        <v/>
      </c>
      <c r="R477" s="82">
        <f>IF($A477="","",IF($O477="Yes",IFERROR($K477*'Settings'!$B$8,0),0))</f>
        <v/>
      </c>
      <c r="S477" s="81">
        <f>IF($A477="","",IFERROR($R477*'Settings'!$B$10,0))</f>
        <v/>
      </c>
      <c r="T477" s="48">
        <f>IF($A477="","",IF(COUNTIF(tblTrips[Trip ID],$A477)&gt;1,"Duplicate Trip ID",IF(OR($B477="",$C477="",$D477="",$E477="",$F477="",$G477="",$H477="",$J477="",$K477="",$N477="",$P477=""),"Missing Required Data",IF(OR($J477&lt;0,$K477&lt;0,$L477=0),"Check Miles",IF(OR(AND($K477=0,$N477&lt;&gt;"No Empty Miles"),AND($K477&gt;0,$N477="No Empty Miles")),"Reason / Miles Mismatch",IF($M477&gt;='Settings'!$B$9,"High Empty %","OK"))))))</f>
        <v/>
      </c>
      <c r="U477" s="48" t="n"/>
    </row>
    <row r="478">
      <c r="A478" s="41" t="n"/>
      <c r="B478" s="79" t="n"/>
      <c r="C478" s="41" t="n"/>
      <c r="D478" s="41" t="n"/>
      <c r="E478" s="41" t="n"/>
      <c r="F478" s="43" t="n"/>
      <c r="G478" s="41" t="n"/>
      <c r="H478" s="43" t="n"/>
      <c r="I478" s="41">
        <f>IF($A478="","",IF(OR($E478="",$F478="",$G478="",$H478=""),"",$E478&amp;", "&amp;$F478&amp;" to "&amp;$G478&amp;", "&amp;$H478))</f>
        <v/>
      </c>
      <c r="J478" s="44" t="n"/>
      <c r="K478" s="44" t="n"/>
      <c r="L478" s="44">
        <f>IF($A478="","",IFERROR($J478+$K478,0))</f>
        <v/>
      </c>
      <c r="M478" s="80">
        <f>IF($A478="","",IFERROR($K478/$L478,0))</f>
        <v/>
      </c>
      <c r="N478" s="41" t="n"/>
      <c r="O478" s="43">
        <f>IF(OR($A478="",$N478=""),"",IFERROR(VLOOKUP($N478,'Settings'!$F$5:$H$13,2,FALSE),"Review"))</f>
        <v/>
      </c>
      <c r="P478" s="43" t="n"/>
      <c r="Q478" s="81">
        <f>IF($A478="","",IFERROR($K478*'Settings'!$B$10,0))</f>
        <v/>
      </c>
      <c r="R478" s="82">
        <f>IF($A478="","",IF($O478="Yes",IFERROR($K478*'Settings'!$B$8,0),0))</f>
        <v/>
      </c>
      <c r="S478" s="81">
        <f>IF($A478="","",IFERROR($R478*'Settings'!$B$10,0))</f>
        <v/>
      </c>
      <c r="T478" s="48">
        <f>IF($A478="","",IF(COUNTIF(tblTrips[Trip ID],$A478)&gt;1,"Duplicate Trip ID",IF(OR($B478="",$C478="",$D478="",$E478="",$F478="",$G478="",$H478="",$J478="",$K478="",$N478="",$P478=""),"Missing Required Data",IF(OR($J478&lt;0,$K478&lt;0,$L478=0),"Check Miles",IF(OR(AND($K478=0,$N478&lt;&gt;"No Empty Miles"),AND($K478&gt;0,$N478="No Empty Miles")),"Reason / Miles Mismatch",IF($M478&gt;='Settings'!$B$9,"High Empty %","OK"))))))</f>
        <v/>
      </c>
      <c r="U478" s="48" t="n"/>
    </row>
    <row r="479">
      <c r="A479" s="41" t="n"/>
      <c r="B479" s="79" t="n"/>
      <c r="C479" s="41" t="n"/>
      <c r="D479" s="41" t="n"/>
      <c r="E479" s="41" t="n"/>
      <c r="F479" s="43" t="n"/>
      <c r="G479" s="41" t="n"/>
      <c r="H479" s="43" t="n"/>
      <c r="I479" s="41">
        <f>IF($A479="","",IF(OR($E479="",$F479="",$G479="",$H479=""),"",$E479&amp;", "&amp;$F479&amp;" to "&amp;$G479&amp;", "&amp;$H479))</f>
        <v/>
      </c>
      <c r="J479" s="44" t="n"/>
      <c r="K479" s="44" t="n"/>
      <c r="L479" s="44">
        <f>IF($A479="","",IFERROR($J479+$K479,0))</f>
        <v/>
      </c>
      <c r="M479" s="80">
        <f>IF($A479="","",IFERROR($K479/$L479,0))</f>
        <v/>
      </c>
      <c r="N479" s="41" t="n"/>
      <c r="O479" s="43">
        <f>IF(OR($A479="",$N479=""),"",IFERROR(VLOOKUP($N479,'Settings'!$F$5:$H$13,2,FALSE),"Review"))</f>
        <v/>
      </c>
      <c r="P479" s="43" t="n"/>
      <c r="Q479" s="81">
        <f>IF($A479="","",IFERROR($K479*'Settings'!$B$10,0))</f>
        <v/>
      </c>
      <c r="R479" s="82">
        <f>IF($A479="","",IF($O479="Yes",IFERROR($K479*'Settings'!$B$8,0),0))</f>
        <v/>
      </c>
      <c r="S479" s="81">
        <f>IF($A479="","",IFERROR($R479*'Settings'!$B$10,0))</f>
        <v/>
      </c>
      <c r="T479" s="48">
        <f>IF($A479="","",IF(COUNTIF(tblTrips[Trip ID],$A479)&gt;1,"Duplicate Trip ID",IF(OR($B479="",$C479="",$D479="",$E479="",$F479="",$G479="",$H479="",$J479="",$K479="",$N479="",$P479=""),"Missing Required Data",IF(OR($J479&lt;0,$K479&lt;0,$L479=0),"Check Miles",IF(OR(AND($K479=0,$N479&lt;&gt;"No Empty Miles"),AND($K479&gt;0,$N479="No Empty Miles")),"Reason / Miles Mismatch",IF($M479&gt;='Settings'!$B$9,"High Empty %","OK"))))))</f>
        <v/>
      </c>
      <c r="U479" s="48" t="n"/>
    </row>
    <row r="480">
      <c r="A480" s="41" t="n"/>
      <c r="B480" s="79" t="n"/>
      <c r="C480" s="41" t="n"/>
      <c r="D480" s="41" t="n"/>
      <c r="E480" s="41" t="n"/>
      <c r="F480" s="43" t="n"/>
      <c r="G480" s="41" t="n"/>
      <c r="H480" s="43" t="n"/>
      <c r="I480" s="41">
        <f>IF($A480="","",IF(OR($E480="",$F480="",$G480="",$H480=""),"",$E480&amp;", "&amp;$F480&amp;" to "&amp;$G480&amp;", "&amp;$H480))</f>
        <v/>
      </c>
      <c r="J480" s="44" t="n"/>
      <c r="K480" s="44" t="n"/>
      <c r="L480" s="44">
        <f>IF($A480="","",IFERROR($J480+$K480,0))</f>
        <v/>
      </c>
      <c r="M480" s="80">
        <f>IF($A480="","",IFERROR($K480/$L480,0))</f>
        <v/>
      </c>
      <c r="N480" s="41" t="n"/>
      <c r="O480" s="43">
        <f>IF(OR($A480="",$N480=""),"",IFERROR(VLOOKUP($N480,'Settings'!$F$5:$H$13,2,FALSE),"Review"))</f>
        <v/>
      </c>
      <c r="P480" s="43" t="n"/>
      <c r="Q480" s="81">
        <f>IF($A480="","",IFERROR($K480*'Settings'!$B$10,0))</f>
        <v/>
      </c>
      <c r="R480" s="82">
        <f>IF($A480="","",IF($O480="Yes",IFERROR($K480*'Settings'!$B$8,0),0))</f>
        <v/>
      </c>
      <c r="S480" s="81">
        <f>IF($A480="","",IFERROR($R480*'Settings'!$B$10,0))</f>
        <v/>
      </c>
      <c r="T480" s="48">
        <f>IF($A480="","",IF(COUNTIF(tblTrips[Trip ID],$A480)&gt;1,"Duplicate Trip ID",IF(OR($B480="",$C480="",$D480="",$E480="",$F480="",$G480="",$H480="",$J480="",$K480="",$N480="",$P480=""),"Missing Required Data",IF(OR($J480&lt;0,$K480&lt;0,$L480=0),"Check Miles",IF(OR(AND($K480=0,$N480&lt;&gt;"No Empty Miles"),AND($K480&gt;0,$N480="No Empty Miles")),"Reason / Miles Mismatch",IF($M480&gt;='Settings'!$B$9,"High Empty %","OK"))))))</f>
        <v/>
      </c>
      <c r="U480" s="48" t="n"/>
    </row>
    <row r="481">
      <c r="A481" s="41" t="n"/>
      <c r="B481" s="79" t="n"/>
      <c r="C481" s="41" t="n"/>
      <c r="D481" s="41" t="n"/>
      <c r="E481" s="41" t="n"/>
      <c r="F481" s="43" t="n"/>
      <c r="G481" s="41" t="n"/>
      <c r="H481" s="43" t="n"/>
      <c r="I481" s="41">
        <f>IF($A481="","",IF(OR($E481="",$F481="",$G481="",$H481=""),"",$E481&amp;", "&amp;$F481&amp;" to "&amp;$G481&amp;", "&amp;$H481))</f>
        <v/>
      </c>
      <c r="J481" s="44" t="n"/>
      <c r="K481" s="44" t="n"/>
      <c r="L481" s="44">
        <f>IF($A481="","",IFERROR($J481+$K481,0))</f>
        <v/>
      </c>
      <c r="M481" s="80">
        <f>IF($A481="","",IFERROR($K481/$L481,0))</f>
        <v/>
      </c>
      <c r="N481" s="41" t="n"/>
      <c r="O481" s="43">
        <f>IF(OR($A481="",$N481=""),"",IFERROR(VLOOKUP($N481,'Settings'!$F$5:$H$13,2,FALSE),"Review"))</f>
        <v/>
      </c>
      <c r="P481" s="43" t="n"/>
      <c r="Q481" s="81">
        <f>IF($A481="","",IFERROR($K481*'Settings'!$B$10,0))</f>
        <v/>
      </c>
      <c r="R481" s="82">
        <f>IF($A481="","",IF($O481="Yes",IFERROR($K481*'Settings'!$B$8,0),0))</f>
        <v/>
      </c>
      <c r="S481" s="81">
        <f>IF($A481="","",IFERROR($R481*'Settings'!$B$10,0))</f>
        <v/>
      </c>
      <c r="T481" s="48">
        <f>IF($A481="","",IF(COUNTIF(tblTrips[Trip ID],$A481)&gt;1,"Duplicate Trip ID",IF(OR($B481="",$C481="",$D481="",$E481="",$F481="",$G481="",$H481="",$J481="",$K481="",$N481="",$P481=""),"Missing Required Data",IF(OR($J481&lt;0,$K481&lt;0,$L481=0),"Check Miles",IF(OR(AND($K481=0,$N481&lt;&gt;"No Empty Miles"),AND($K481&gt;0,$N481="No Empty Miles")),"Reason / Miles Mismatch",IF($M481&gt;='Settings'!$B$9,"High Empty %","OK"))))))</f>
        <v/>
      </c>
      <c r="U481" s="48" t="n"/>
    </row>
    <row r="482">
      <c r="A482" s="41" t="n"/>
      <c r="B482" s="79" t="n"/>
      <c r="C482" s="41" t="n"/>
      <c r="D482" s="41" t="n"/>
      <c r="E482" s="41" t="n"/>
      <c r="F482" s="43" t="n"/>
      <c r="G482" s="41" t="n"/>
      <c r="H482" s="43" t="n"/>
      <c r="I482" s="41">
        <f>IF($A482="","",IF(OR($E482="",$F482="",$G482="",$H482=""),"",$E482&amp;", "&amp;$F482&amp;" to "&amp;$G482&amp;", "&amp;$H482))</f>
        <v/>
      </c>
      <c r="J482" s="44" t="n"/>
      <c r="K482" s="44" t="n"/>
      <c r="L482" s="44">
        <f>IF($A482="","",IFERROR($J482+$K482,0))</f>
        <v/>
      </c>
      <c r="M482" s="80">
        <f>IF($A482="","",IFERROR($K482/$L482,0))</f>
        <v/>
      </c>
      <c r="N482" s="41" t="n"/>
      <c r="O482" s="43">
        <f>IF(OR($A482="",$N482=""),"",IFERROR(VLOOKUP($N482,'Settings'!$F$5:$H$13,2,FALSE),"Review"))</f>
        <v/>
      </c>
      <c r="P482" s="43" t="n"/>
      <c r="Q482" s="81">
        <f>IF($A482="","",IFERROR($K482*'Settings'!$B$10,0))</f>
        <v/>
      </c>
      <c r="R482" s="82">
        <f>IF($A482="","",IF($O482="Yes",IFERROR($K482*'Settings'!$B$8,0),0))</f>
        <v/>
      </c>
      <c r="S482" s="81">
        <f>IF($A482="","",IFERROR($R482*'Settings'!$B$10,0))</f>
        <v/>
      </c>
      <c r="T482" s="48">
        <f>IF($A482="","",IF(COUNTIF(tblTrips[Trip ID],$A482)&gt;1,"Duplicate Trip ID",IF(OR($B482="",$C482="",$D482="",$E482="",$F482="",$G482="",$H482="",$J482="",$K482="",$N482="",$P482=""),"Missing Required Data",IF(OR($J482&lt;0,$K482&lt;0,$L482=0),"Check Miles",IF(OR(AND($K482=0,$N482&lt;&gt;"No Empty Miles"),AND($K482&gt;0,$N482="No Empty Miles")),"Reason / Miles Mismatch",IF($M482&gt;='Settings'!$B$9,"High Empty %","OK"))))))</f>
        <v/>
      </c>
      <c r="U482" s="48" t="n"/>
    </row>
    <row r="483">
      <c r="A483" s="41" t="n"/>
      <c r="B483" s="79" t="n"/>
      <c r="C483" s="41" t="n"/>
      <c r="D483" s="41" t="n"/>
      <c r="E483" s="41" t="n"/>
      <c r="F483" s="43" t="n"/>
      <c r="G483" s="41" t="n"/>
      <c r="H483" s="43" t="n"/>
      <c r="I483" s="41">
        <f>IF($A483="","",IF(OR($E483="",$F483="",$G483="",$H483=""),"",$E483&amp;", "&amp;$F483&amp;" to "&amp;$G483&amp;", "&amp;$H483))</f>
        <v/>
      </c>
      <c r="J483" s="44" t="n"/>
      <c r="K483" s="44" t="n"/>
      <c r="L483" s="44">
        <f>IF($A483="","",IFERROR($J483+$K483,0))</f>
        <v/>
      </c>
      <c r="M483" s="80">
        <f>IF($A483="","",IFERROR($K483/$L483,0))</f>
        <v/>
      </c>
      <c r="N483" s="41" t="n"/>
      <c r="O483" s="43">
        <f>IF(OR($A483="",$N483=""),"",IFERROR(VLOOKUP($N483,'Settings'!$F$5:$H$13,2,FALSE),"Review"))</f>
        <v/>
      </c>
      <c r="P483" s="43" t="n"/>
      <c r="Q483" s="81">
        <f>IF($A483="","",IFERROR($K483*'Settings'!$B$10,0))</f>
        <v/>
      </c>
      <c r="R483" s="82">
        <f>IF($A483="","",IF($O483="Yes",IFERROR($K483*'Settings'!$B$8,0),0))</f>
        <v/>
      </c>
      <c r="S483" s="81">
        <f>IF($A483="","",IFERROR($R483*'Settings'!$B$10,0))</f>
        <v/>
      </c>
      <c r="T483" s="48">
        <f>IF($A483="","",IF(COUNTIF(tblTrips[Trip ID],$A483)&gt;1,"Duplicate Trip ID",IF(OR($B483="",$C483="",$D483="",$E483="",$F483="",$G483="",$H483="",$J483="",$K483="",$N483="",$P483=""),"Missing Required Data",IF(OR($J483&lt;0,$K483&lt;0,$L483=0),"Check Miles",IF(OR(AND($K483=0,$N483&lt;&gt;"No Empty Miles"),AND($K483&gt;0,$N483="No Empty Miles")),"Reason / Miles Mismatch",IF($M483&gt;='Settings'!$B$9,"High Empty %","OK"))))))</f>
        <v/>
      </c>
      <c r="U483" s="48" t="n"/>
    </row>
    <row r="484">
      <c r="A484" s="41" t="n"/>
      <c r="B484" s="79" t="n"/>
      <c r="C484" s="41" t="n"/>
      <c r="D484" s="41" t="n"/>
      <c r="E484" s="41" t="n"/>
      <c r="F484" s="43" t="n"/>
      <c r="G484" s="41" t="n"/>
      <c r="H484" s="43" t="n"/>
      <c r="I484" s="41">
        <f>IF($A484="","",IF(OR($E484="",$F484="",$G484="",$H484=""),"",$E484&amp;", "&amp;$F484&amp;" to "&amp;$G484&amp;", "&amp;$H484))</f>
        <v/>
      </c>
      <c r="J484" s="44" t="n"/>
      <c r="K484" s="44" t="n"/>
      <c r="L484" s="44">
        <f>IF($A484="","",IFERROR($J484+$K484,0))</f>
        <v/>
      </c>
      <c r="M484" s="80">
        <f>IF($A484="","",IFERROR($K484/$L484,0))</f>
        <v/>
      </c>
      <c r="N484" s="41" t="n"/>
      <c r="O484" s="43">
        <f>IF(OR($A484="",$N484=""),"",IFERROR(VLOOKUP($N484,'Settings'!$F$5:$H$13,2,FALSE),"Review"))</f>
        <v/>
      </c>
      <c r="P484" s="43" t="n"/>
      <c r="Q484" s="81">
        <f>IF($A484="","",IFERROR($K484*'Settings'!$B$10,0))</f>
        <v/>
      </c>
      <c r="R484" s="82">
        <f>IF($A484="","",IF($O484="Yes",IFERROR($K484*'Settings'!$B$8,0),0))</f>
        <v/>
      </c>
      <c r="S484" s="81">
        <f>IF($A484="","",IFERROR($R484*'Settings'!$B$10,0))</f>
        <v/>
      </c>
      <c r="T484" s="48">
        <f>IF($A484="","",IF(COUNTIF(tblTrips[Trip ID],$A484)&gt;1,"Duplicate Trip ID",IF(OR($B484="",$C484="",$D484="",$E484="",$F484="",$G484="",$H484="",$J484="",$K484="",$N484="",$P484=""),"Missing Required Data",IF(OR($J484&lt;0,$K484&lt;0,$L484=0),"Check Miles",IF(OR(AND($K484=0,$N484&lt;&gt;"No Empty Miles"),AND($K484&gt;0,$N484="No Empty Miles")),"Reason / Miles Mismatch",IF($M484&gt;='Settings'!$B$9,"High Empty %","OK"))))))</f>
        <v/>
      </c>
      <c r="U484" s="48" t="n"/>
    </row>
    <row r="485">
      <c r="A485" s="41" t="n"/>
      <c r="B485" s="79" t="n"/>
      <c r="C485" s="41" t="n"/>
      <c r="D485" s="41" t="n"/>
      <c r="E485" s="41" t="n"/>
      <c r="F485" s="43" t="n"/>
      <c r="G485" s="41" t="n"/>
      <c r="H485" s="43" t="n"/>
      <c r="I485" s="41">
        <f>IF($A485="","",IF(OR($E485="",$F485="",$G485="",$H485=""),"",$E485&amp;", "&amp;$F485&amp;" to "&amp;$G485&amp;", "&amp;$H485))</f>
        <v/>
      </c>
      <c r="J485" s="44" t="n"/>
      <c r="K485" s="44" t="n"/>
      <c r="L485" s="44">
        <f>IF($A485="","",IFERROR($J485+$K485,0))</f>
        <v/>
      </c>
      <c r="M485" s="80">
        <f>IF($A485="","",IFERROR($K485/$L485,0))</f>
        <v/>
      </c>
      <c r="N485" s="41" t="n"/>
      <c r="O485" s="43">
        <f>IF(OR($A485="",$N485=""),"",IFERROR(VLOOKUP($N485,'Settings'!$F$5:$H$13,2,FALSE),"Review"))</f>
        <v/>
      </c>
      <c r="P485" s="43" t="n"/>
      <c r="Q485" s="81">
        <f>IF($A485="","",IFERROR($K485*'Settings'!$B$10,0))</f>
        <v/>
      </c>
      <c r="R485" s="82">
        <f>IF($A485="","",IF($O485="Yes",IFERROR($K485*'Settings'!$B$8,0),0))</f>
        <v/>
      </c>
      <c r="S485" s="81">
        <f>IF($A485="","",IFERROR($R485*'Settings'!$B$10,0))</f>
        <v/>
      </c>
      <c r="T485" s="48">
        <f>IF($A485="","",IF(COUNTIF(tblTrips[Trip ID],$A485)&gt;1,"Duplicate Trip ID",IF(OR($B485="",$C485="",$D485="",$E485="",$F485="",$G485="",$H485="",$J485="",$K485="",$N485="",$P485=""),"Missing Required Data",IF(OR($J485&lt;0,$K485&lt;0,$L485=0),"Check Miles",IF(OR(AND($K485=0,$N485&lt;&gt;"No Empty Miles"),AND($K485&gt;0,$N485="No Empty Miles")),"Reason / Miles Mismatch",IF($M485&gt;='Settings'!$B$9,"High Empty %","OK"))))))</f>
        <v/>
      </c>
      <c r="U485" s="48" t="n"/>
    </row>
    <row r="486">
      <c r="A486" s="41" t="n"/>
      <c r="B486" s="79" t="n"/>
      <c r="C486" s="41" t="n"/>
      <c r="D486" s="41" t="n"/>
      <c r="E486" s="41" t="n"/>
      <c r="F486" s="43" t="n"/>
      <c r="G486" s="41" t="n"/>
      <c r="H486" s="43" t="n"/>
      <c r="I486" s="41">
        <f>IF($A486="","",IF(OR($E486="",$F486="",$G486="",$H486=""),"",$E486&amp;", "&amp;$F486&amp;" to "&amp;$G486&amp;", "&amp;$H486))</f>
        <v/>
      </c>
      <c r="J486" s="44" t="n"/>
      <c r="K486" s="44" t="n"/>
      <c r="L486" s="44">
        <f>IF($A486="","",IFERROR($J486+$K486,0))</f>
        <v/>
      </c>
      <c r="M486" s="80">
        <f>IF($A486="","",IFERROR($K486/$L486,0))</f>
        <v/>
      </c>
      <c r="N486" s="41" t="n"/>
      <c r="O486" s="43">
        <f>IF(OR($A486="",$N486=""),"",IFERROR(VLOOKUP($N486,'Settings'!$F$5:$H$13,2,FALSE),"Review"))</f>
        <v/>
      </c>
      <c r="P486" s="43" t="n"/>
      <c r="Q486" s="81">
        <f>IF($A486="","",IFERROR($K486*'Settings'!$B$10,0))</f>
        <v/>
      </c>
      <c r="R486" s="82">
        <f>IF($A486="","",IF($O486="Yes",IFERROR($K486*'Settings'!$B$8,0),0))</f>
        <v/>
      </c>
      <c r="S486" s="81">
        <f>IF($A486="","",IFERROR($R486*'Settings'!$B$10,0))</f>
        <v/>
      </c>
      <c r="T486" s="48">
        <f>IF($A486="","",IF(COUNTIF(tblTrips[Trip ID],$A486)&gt;1,"Duplicate Trip ID",IF(OR($B486="",$C486="",$D486="",$E486="",$F486="",$G486="",$H486="",$J486="",$K486="",$N486="",$P486=""),"Missing Required Data",IF(OR($J486&lt;0,$K486&lt;0,$L486=0),"Check Miles",IF(OR(AND($K486=0,$N486&lt;&gt;"No Empty Miles"),AND($K486&gt;0,$N486="No Empty Miles")),"Reason / Miles Mismatch",IF($M486&gt;='Settings'!$B$9,"High Empty %","OK"))))))</f>
        <v/>
      </c>
      <c r="U486" s="48" t="n"/>
    </row>
    <row r="487">
      <c r="A487" s="41" t="n"/>
      <c r="B487" s="79" t="n"/>
      <c r="C487" s="41" t="n"/>
      <c r="D487" s="41" t="n"/>
      <c r="E487" s="41" t="n"/>
      <c r="F487" s="43" t="n"/>
      <c r="G487" s="41" t="n"/>
      <c r="H487" s="43" t="n"/>
      <c r="I487" s="41">
        <f>IF($A487="","",IF(OR($E487="",$F487="",$G487="",$H487=""),"",$E487&amp;", "&amp;$F487&amp;" to "&amp;$G487&amp;", "&amp;$H487))</f>
        <v/>
      </c>
      <c r="J487" s="44" t="n"/>
      <c r="K487" s="44" t="n"/>
      <c r="L487" s="44">
        <f>IF($A487="","",IFERROR($J487+$K487,0))</f>
        <v/>
      </c>
      <c r="M487" s="80">
        <f>IF($A487="","",IFERROR($K487/$L487,0))</f>
        <v/>
      </c>
      <c r="N487" s="41" t="n"/>
      <c r="O487" s="43">
        <f>IF(OR($A487="",$N487=""),"",IFERROR(VLOOKUP($N487,'Settings'!$F$5:$H$13,2,FALSE),"Review"))</f>
        <v/>
      </c>
      <c r="P487" s="43" t="n"/>
      <c r="Q487" s="81">
        <f>IF($A487="","",IFERROR($K487*'Settings'!$B$10,0))</f>
        <v/>
      </c>
      <c r="R487" s="82">
        <f>IF($A487="","",IF($O487="Yes",IFERROR($K487*'Settings'!$B$8,0),0))</f>
        <v/>
      </c>
      <c r="S487" s="81">
        <f>IF($A487="","",IFERROR($R487*'Settings'!$B$10,0))</f>
        <v/>
      </c>
      <c r="T487" s="48">
        <f>IF($A487="","",IF(COUNTIF(tblTrips[Trip ID],$A487)&gt;1,"Duplicate Trip ID",IF(OR($B487="",$C487="",$D487="",$E487="",$F487="",$G487="",$H487="",$J487="",$K487="",$N487="",$P487=""),"Missing Required Data",IF(OR($J487&lt;0,$K487&lt;0,$L487=0),"Check Miles",IF(OR(AND($K487=0,$N487&lt;&gt;"No Empty Miles"),AND($K487&gt;0,$N487="No Empty Miles")),"Reason / Miles Mismatch",IF($M487&gt;='Settings'!$B$9,"High Empty %","OK"))))))</f>
        <v/>
      </c>
      <c r="U487" s="48" t="n"/>
    </row>
    <row r="488">
      <c r="A488" s="41" t="n"/>
      <c r="B488" s="79" t="n"/>
      <c r="C488" s="41" t="n"/>
      <c r="D488" s="41" t="n"/>
      <c r="E488" s="41" t="n"/>
      <c r="F488" s="43" t="n"/>
      <c r="G488" s="41" t="n"/>
      <c r="H488" s="43" t="n"/>
      <c r="I488" s="41">
        <f>IF($A488="","",IF(OR($E488="",$F488="",$G488="",$H488=""),"",$E488&amp;", "&amp;$F488&amp;" to "&amp;$G488&amp;", "&amp;$H488))</f>
        <v/>
      </c>
      <c r="J488" s="44" t="n"/>
      <c r="K488" s="44" t="n"/>
      <c r="L488" s="44">
        <f>IF($A488="","",IFERROR($J488+$K488,0))</f>
        <v/>
      </c>
      <c r="M488" s="80">
        <f>IF($A488="","",IFERROR($K488/$L488,0))</f>
        <v/>
      </c>
      <c r="N488" s="41" t="n"/>
      <c r="O488" s="43">
        <f>IF(OR($A488="",$N488=""),"",IFERROR(VLOOKUP($N488,'Settings'!$F$5:$H$13,2,FALSE),"Review"))</f>
        <v/>
      </c>
      <c r="P488" s="43" t="n"/>
      <c r="Q488" s="81">
        <f>IF($A488="","",IFERROR($K488*'Settings'!$B$10,0))</f>
        <v/>
      </c>
      <c r="R488" s="82">
        <f>IF($A488="","",IF($O488="Yes",IFERROR($K488*'Settings'!$B$8,0),0))</f>
        <v/>
      </c>
      <c r="S488" s="81">
        <f>IF($A488="","",IFERROR($R488*'Settings'!$B$10,0))</f>
        <v/>
      </c>
      <c r="T488" s="48">
        <f>IF($A488="","",IF(COUNTIF(tblTrips[Trip ID],$A488)&gt;1,"Duplicate Trip ID",IF(OR($B488="",$C488="",$D488="",$E488="",$F488="",$G488="",$H488="",$J488="",$K488="",$N488="",$P488=""),"Missing Required Data",IF(OR($J488&lt;0,$K488&lt;0,$L488=0),"Check Miles",IF(OR(AND($K488=0,$N488&lt;&gt;"No Empty Miles"),AND($K488&gt;0,$N488="No Empty Miles")),"Reason / Miles Mismatch",IF($M488&gt;='Settings'!$B$9,"High Empty %","OK"))))))</f>
        <v/>
      </c>
      <c r="U488" s="48" t="n"/>
    </row>
    <row r="489">
      <c r="A489" s="41" t="n"/>
      <c r="B489" s="79" t="n"/>
      <c r="C489" s="41" t="n"/>
      <c r="D489" s="41" t="n"/>
      <c r="E489" s="41" t="n"/>
      <c r="F489" s="43" t="n"/>
      <c r="G489" s="41" t="n"/>
      <c r="H489" s="43" t="n"/>
      <c r="I489" s="41">
        <f>IF($A489="","",IF(OR($E489="",$F489="",$G489="",$H489=""),"",$E489&amp;", "&amp;$F489&amp;" to "&amp;$G489&amp;", "&amp;$H489))</f>
        <v/>
      </c>
      <c r="J489" s="44" t="n"/>
      <c r="K489" s="44" t="n"/>
      <c r="L489" s="44">
        <f>IF($A489="","",IFERROR($J489+$K489,0))</f>
        <v/>
      </c>
      <c r="M489" s="80">
        <f>IF($A489="","",IFERROR($K489/$L489,0))</f>
        <v/>
      </c>
      <c r="N489" s="41" t="n"/>
      <c r="O489" s="43">
        <f>IF(OR($A489="",$N489=""),"",IFERROR(VLOOKUP($N489,'Settings'!$F$5:$H$13,2,FALSE),"Review"))</f>
        <v/>
      </c>
      <c r="P489" s="43" t="n"/>
      <c r="Q489" s="81">
        <f>IF($A489="","",IFERROR($K489*'Settings'!$B$10,0))</f>
        <v/>
      </c>
      <c r="R489" s="82">
        <f>IF($A489="","",IF($O489="Yes",IFERROR($K489*'Settings'!$B$8,0),0))</f>
        <v/>
      </c>
      <c r="S489" s="81">
        <f>IF($A489="","",IFERROR($R489*'Settings'!$B$10,0))</f>
        <v/>
      </c>
      <c r="T489" s="48">
        <f>IF($A489="","",IF(COUNTIF(tblTrips[Trip ID],$A489)&gt;1,"Duplicate Trip ID",IF(OR($B489="",$C489="",$D489="",$E489="",$F489="",$G489="",$H489="",$J489="",$K489="",$N489="",$P489=""),"Missing Required Data",IF(OR($J489&lt;0,$K489&lt;0,$L489=0),"Check Miles",IF(OR(AND($K489=0,$N489&lt;&gt;"No Empty Miles"),AND($K489&gt;0,$N489="No Empty Miles")),"Reason / Miles Mismatch",IF($M489&gt;='Settings'!$B$9,"High Empty %","OK"))))))</f>
        <v/>
      </c>
      <c r="U489" s="48" t="n"/>
    </row>
    <row r="490">
      <c r="A490" s="41" t="n"/>
      <c r="B490" s="79" t="n"/>
      <c r="C490" s="41" t="n"/>
      <c r="D490" s="41" t="n"/>
      <c r="E490" s="41" t="n"/>
      <c r="F490" s="43" t="n"/>
      <c r="G490" s="41" t="n"/>
      <c r="H490" s="43" t="n"/>
      <c r="I490" s="41">
        <f>IF($A490="","",IF(OR($E490="",$F490="",$G490="",$H490=""),"",$E490&amp;", "&amp;$F490&amp;" to "&amp;$G490&amp;", "&amp;$H490))</f>
        <v/>
      </c>
      <c r="J490" s="44" t="n"/>
      <c r="K490" s="44" t="n"/>
      <c r="L490" s="44">
        <f>IF($A490="","",IFERROR($J490+$K490,0))</f>
        <v/>
      </c>
      <c r="M490" s="80">
        <f>IF($A490="","",IFERROR($K490/$L490,0))</f>
        <v/>
      </c>
      <c r="N490" s="41" t="n"/>
      <c r="O490" s="43">
        <f>IF(OR($A490="",$N490=""),"",IFERROR(VLOOKUP($N490,'Settings'!$F$5:$H$13,2,FALSE),"Review"))</f>
        <v/>
      </c>
      <c r="P490" s="43" t="n"/>
      <c r="Q490" s="81">
        <f>IF($A490="","",IFERROR($K490*'Settings'!$B$10,0))</f>
        <v/>
      </c>
      <c r="R490" s="82">
        <f>IF($A490="","",IF($O490="Yes",IFERROR($K490*'Settings'!$B$8,0),0))</f>
        <v/>
      </c>
      <c r="S490" s="81">
        <f>IF($A490="","",IFERROR($R490*'Settings'!$B$10,0))</f>
        <v/>
      </c>
      <c r="T490" s="48">
        <f>IF($A490="","",IF(COUNTIF(tblTrips[Trip ID],$A490)&gt;1,"Duplicate Trip ID",IF(OR($B490="",$C490="",$D490="",$E490="",$F490="",$G490="",$H490="",$J490="",$K490="",$N490="",$P490=""),"Missing Required Data",IF(OR($J490&lt;0,$K490&lt;0,$L490=0),"Check Miles",IF(OR(AND($K490=0,$N490&lt;&gt;"No Empty Miles"),AND($K490&gt;0,$N490="No Empty Miles")),"Reason / Miles Mismatch",IF($M490&gt;='Settings'!$B$9,"High Empty %","OK"))))))</f>
        <v/>
      </c>
      <c r="U490" s="48" t="n"/>
    </row>
    <row r="491">
      <c r="A491" s="41" t="n"/>
      <c r="B491" s="79" t="n"/>
      <c r="C491" s="41" t="n"/>
      <c r="D491" s="41" t="n"/>
      <c r="E491" s="41" t="n"/>
      <c r="F491" s="43" t="n"/>
      <c r="G491" s="41" t="n"/>
      <c r="H491" s="43" t="n"/>
      <c r="I491" s="41">
        <f>IF($A491="","",IF(OR($E491="",$F491="",$G491="",$H491=""),"",$E491&amp;", "&amp;$F491&amp;" to "&amp;$G491&amp;", "&amp;$H491))</f>
        <v/>
      </c>
      <c r="J491" s="44" t="n"/>
      <c r="K491" s="44" t="n"/>
      <c r="L491" s="44">
        <f>IF($A491="","",IFERROR($J491+$K491,0))</f>
        <v/>
      </c>
      <c r="M491" s="80">
        <f>IF($A491="","",IFERROR($K491/$L491,0))</f>
        <v/>
      </c>
      <c r="N491" s="41" t="n"/>
      <c r="O491" s="43">
        <f>IF(OR($A491="",$N491=""),"",IFERROR(VLOOKUP($N491,'Settings'!$F$5:$H$13,2,FALSE),"Review"))</f>
        <v/>
      </c>
      <c r="P491" s="43" t="n"/>
      <c r="Q491" s="81">
        <f>IF($A491="","",IFERROR($K491*'Settings'!$B$10,0))</f>
        <v/>
      </c>
      <c r="R491" s="82">
        <f>IF($A491="","",IF($O491="Yes",IFERROR($K491*'Settings'!$B$8,0),0))</f>
        <v/>
      </c>
      <c r="S491" s="81">
        <f>IF($A491="","",IFERROR($R491*'Settings'!$B$10,0))</f>
        <v/>
      </c>
      <c r="T491" s="48">
        <f>IF($A491="","",IF(COUNTIF(tblTrips[Trip ID],$A491)&gt;1,"Duplicate Trip ID",IF(OR($B491="",$C491="",$D491="",$E491="",$F491="",$G491="",$H491="",$J491="",$K491="",$N491="",$P491=""),"Missing Required Data",IF(OR($J491&lt;0,$K491&lt;0,$L491=0),"Check Miles",IF(OR(AND($K491=0,$N491&lt;&gt;"No Empty Miles"),AND($K491&gt;0,$N491="No Empty Miles")),"Reason / Miles Mismatch",IF($M491&gt;='Settings'!$B$9,"High Empty %","OK"))))))</f>
        <v/>
      </c>
      <c r="U491" s="48" t="n"/>
    </row>
    <row r="492">
      <c r="A492" s="41" t="n"/>
      <c r="B492" s="79" t="n"/>
      <c r="C492" s="41" t="n"/>
      <c r="D492" s="41" t="n"/>
      <c r="E492" s="41" t="n"/>
      <c r="F492" s="43" t="n"/>
      <c r="G492" s="41" t="n"/>
      <c r="H492" s="43" t="n"/>
      <c r="I492" s="41">
        <f>IF($A492="","",IF(OR($E492="",$F492="",$G492="",$H492=""),"",$E492&amp;", "&amp;$F492&amp;" to "&amp;$G492&amp;", "&amp;$H492))</f>
        <v/>
      </c>
      <c r="J492" s="44" t="n"/>
      <c r="K492" s="44" t="n"/>
      <c r="L492" s="44">
        <f>IF($A492="","",IFERROR($J492+$K492,0))</f>
        <v/>
      </c>
      <c r="M492" s="80">
        <f>IF($A492="","",IFERROR($K492/$L492,0))</f>
        <v/>
      </c>
      <c r="N492" s="41" t="n"/>
      <c r="O492" s="43">
        <f>IF(OR($A492="",$N492=""),"",IFERROR(VLOOKUP($N492,'Settings'!$F$5:$H$13,2,FALSE),"Review"))</f>
        <v/>
      </c>
      <c r="P492" s="43" t="n"/>
      <c r="Q492" s="81">
        <f>IF($A492="","",IFERROR($K492*'Settings'!$B$10,0))</f>
        <v/>
      </c>
      <c r="R492" s="82">
        <f>IF($A492="","",IF($O492="Yes",IFERROR($K492*'Settings'!$B$8,0),0))</f>
        <v/>
      </c>
      <c r="S492" s="81">
        <f>IF($A492="","",IFERROR($R492*'Settings'!$B$10,0))</f>
        <v/>
      </c>
      <c r="T492" s="48">
        <f>IF($A492="","",IF(COUNTIF(tblTrips[Trip ID],$A492)&gt;1,"Duplicate Trip ID",IF(OR($B492="",$C492="",$D492="",$E492="",$F492="",$G492="",$H492="",$J492="",$K492="",$N492="",$P492=""),"Missing Required Data",IF(OR($J492&lt;0,$K492&lt;0,$L492=0),"Check Miles",IF(OR(AND($K492=0,$N492&lt;&gt;"No Empty Miles"),AND($K492&gt;0,$N492="No Empty Miles")),"Reason / Miles Mismatch",IF($M492&gt;='Settings'!$B$9,"High Empty %","OK"))))))</f>
        <v/>
      </c>
      <c r="U492" s="48" t="n"/>
    </row>
    <row r="493">
      <c r="A493" s="41" t="n"/>
      <c r="B493" s="79" t="n"/>
      <c r="C493" s="41" t="n"/>
      <c r="D493" s="41" t="n"/>
      <c r="E493" s="41" t="n"/>
      <c r="F493" s="43" t="n"/>
      <c r="G493" s="41" t="n"/>
      <c r="H493" s="43" t="n"/>
      <c r="I493" s="41">
        <f>IF($A493="","",IF(OR($E493="",$F493="",$G493="",$H493=""),"",$E493&amp;", "&amp;$F493&amp;" to "&amp;$G493&amp;", "&amp;$H493))</f>
        <v/>
      </c>
      <c r="J493" s="44" t="n"/>
      <c r="K493" s="44" t="n"/>
      <c r="L493" s="44">
        <f>IF($A493="","",IFERROR($J493+$K493,0))</f>
        <v/>
      </c>
      <c r="M493" s="80">
        <f>IF($A493="","",IFERROR($K493/$L493,0))</f>
        <v/>
      </c>
      <c r="N493" s="41" t="n"/>
      <c r="O493" s="43">
        <f>IF(OR($A493="",$N493=""),"",IFERROR(VLOOKUP($N493,'Settings'!$F$5:$H$13,2,FALSE),"Review"))</f>
        <v/>
      </c>
      <c r="P493" s="43" t="n"/>
      <c r="Q493" s="81">
        <f>IF($A493="","",IFERROR($K493*'Settings'!$B$10,0))</f>
        <v/>
      </c>
      <c r="R493" s="82">
        <f>IF($A493="","",IF($O493="Yes",IFERROR($K493*'Settings'!$B$8,0),0))</f>
        <v/>
      </c>
      <c r="S493" s="81">
        <f>IF($A493="","",IFERROR($R493*'Settings'!$B$10,0))</f>
        <v/>
      </c>
      <c r="T493" s="48">
        <f>IF($A493="","",IF(COUNTIF(tblTrips[Trip ID],$A493)&gt;1,"Duplicate Trip ID",IF(OR($B493="",$C493="",$D493="",$E493="",$F493="",$G493="",$H493="",$J493="",$K493="",$N493="",$P493=""),"Missing Required Data",IF(OR($J493&lt;0,$K493&lt;0,$L493=0),"Check Miles",IF(OR(AND($K493=0,$N493&lt;&gt;"No Empty Miles"),AND($K493&gt;0,$N493="No Empty Miles")),"Reason / Miles Mismatch",IF($M493&gt;='Settings'!$B$9,"High Empty %","OK"))))))</f>
        <v/>
      </c>
      <c r="U493" s="48" t="n"/>
    </row>
    <row r="494">
      <c r="A494" s="41" t="n"/>
      <c r="B494" s="79" t="n"/>
      <c r="C494" s="41" t="n"/>
      <c r="D494" s="41" t="n"/>
      <c r="E494" s="41" t="n"/>
      <c r="F494" s="43" t="n"/>
      <c r="G494" s="41" t="n"/>
      <c r="H494" s="43" t="n"/>
      <c r="I494" s="41">
        <f>IF($A494="","",IF(OR($E494="",$F494="",$G494="",$H494=""),"",$E494&amp;", "&amp;$F494&amp;" to "&amp;$G494&amp;", "&amp;$H494))</f>
        <v/>
      </c>
      <c r="J494" s="44" t="n"/>
      <c r="K494" s="44" t="n"/>
      <c r="L494" s="44">
        <f>IF($A494="","",IFERROR($J494+$K494,0))</f>
        <v/>
      </c>
      <c r="M494" s="80">
        <f>IF($A494="","",IFERROR($K494/$L494,0))</f>
        <v/>
      </c>
      <c r="N494" s="41" t="n"/>
      <c r="O494" s="43">
        <f>IF(OR($A494="",$N494=""),"",IFERROR(VLOOKUP($N494,'Settings'!$F$5:$H$13,2,FALSE),"Review"))</f>
        <v/>
      </c>
      <c r="P494" s="43" t="n"/>
      <c r="Q494" s="81">
        <f>IF($A494="","",IFERROR($K494*'Settings'!$B$10,0))</f>
        <v/>
      </c>
      <c r="R494" s="82">
        <f>IF($A494="","",IF($O494="Yes",IFERROR($K494*'Settings'!$B$8,0),0))</f>
        <v/>
      </c>
      <c r="S494" s="81">
        <f>IF($A494="","",IFERROR($R494*'Settings'!$B$10,0))</f>
        <v/>
      </c>
      <c r="T494" s="48">
        <f>IF($A494="","",IF(COUNTIF(tblTrips[Trip ID],$A494)&gt;1,"Duplicate Trip ID",IF(OR($B494="",$C494="",$D494="",$E494="",$F494="",$G494="",$H494="",$J494="",$K494="",$N494="",$P494=""),"Missing Required Data",IF(OR($J494&lt;0,$K494&lt;0,$L494=0),"Check Miles",IF(OR(AND($K494=0,$N494&lt;&gt;"No Empty Miles"),AND($K494&gt;0,$N494="No Empty Miles")),"Reason / Miles Mismatch",IF($M494&gt;='Settings'!$B$9,"High Empty %","OK"))))))</f>
        <v/>
      </c>
      <c r="U494" s="48" t="n"/>
    </row>
    <row r="495">
      <c r="A495" s="41" t="n"/>
      <c r="B495" s="79" t="n"/>
      <c r="C495" s="41" t="n"/>
      <c r="D495" s="41" t="n"/>
      <c r="E495" s="41" t="n"/>
      <c r="F495" s="43" t="n"/>
      <c r="G495" s="41" t="n"/>
      <c r="H495" s="43" t="n"/>
      <c r="I495" s="41">
        <f>IF($A495="","",IF(OR($E495="",$F495="",$G495="",$H495=""),"",$E495&amp;", "&amp;$F495&amp;" to "&amp;$G495&amp;", "&amp;$H495))</f>
        <v/>
      </c>
      <c r="J495" s="44" t="n"/>
      <c r="K495" s="44" t="n"/>
      <c r="L495" s="44">
        <f>IF($A495="","",IFERROR($J495+$K495,0))</f>
        <v/>
      </c>
      <c r="M495" s="80">
        <f>IF($A495="","",IFERROR($K495/$L495,0))</f>
        <v/>
      </c>
      <c r="N495" s="41" t="n"/>
      <c r="O495" s="43">
        <f>IF(OR($A495="",$N495=""),"",IFERROR(VLOOKUP($N495,'Settings'!$F$5:$H$13,2,FALSE),"Review"))</f>
        <v/>
      </c>
      <c r="P495" s="43" t="n"/>
      <c r="Q495" s="81">
        <f>IF($A495="","",IFERROR($K495*'Settings'!$B$10,0))</f>
        <v/>
      </c>
      <c r="R495" s="82">
        <f>IF($A495="","",IF($O495="Yes",IFERROR($K495*'Settings'!$B$8,0),0))</f>
        <v/>
      </c>
      <c r="S495" s="81">
        <f>IF($A495="","",IFERROR($R495*'Settings'!$B$10,0))</f>
        <v/>
      </c>
      <c r="T495" s="48">
        <f>IF($A495="","",IF(COUNTIF(tblTrips[Trip ID],$A495)&gt;1,"Duplicate Trip ID",IF(OR($B495="",$C495="",$D495="",$E495="",$F495="",$G495="",$H495="",$J495="",$K495="",$N495="",$P495=""),"Missing Required Data",IF(OR($J495&lt;0,$K495&lt;0,$L495=0),"Check Miles",IF(OR(AND($K495=0,$N495&lt;&gt;"No Empty Miles"),AND($K495&gt;0,$N495="No Empty Miles")),"Reason / Miles Mismatch",IF($M495&gt;='Settings'!$B$9,"High Empty %","OK"))))))</f>
        <v/>
      </c>
      <c r="U495" s="48" t="n"/>
    </row>
    <row r="496">
      <c r="A496" s="41" t="n"/>
      <c r="B496" s="79" t="n"/>
      <c r="C496" s="41" t="n"/>
      <c r="D496" s="41" t="n"/>
      <c r="E496" s="41" t="n"/>
      <c r="F496" s="43" t="n"/>
      <c r="G496" s="41" t="n"/>
      <c r="H496" s="43" t="n"/>
      <c r="I496" s="41">
        <f>IF($A496="","",IF(OR($E496="",$F496="",$G496="",$H496=""),"",$E496&amp;", "&amp;$F496&amp;" to "&amp;$G496&amp;", "&amp;$H496))</f>
        <v/>
      </c>
      <c r="J496" s="44" t="n"/>
      <c r="K496" s="44" t="n"/>
      <c r="L496" s="44">
        <f>IF($A496="","",IFERROR($J496+$K496,0))</f>
        <v/>
      </c>
      <c r="M496" s="80">
        <f>IF($A496="","",IFERROR($K496/$L496,0))</f>
        <v/>
      </c>
      <c r="N496" s="41" t="n"/>
      <c r="O496" s="43">
        <f>IF(OR($A496="",$N496=""),"",IFERROR(VLOOKUP($N496,'Settings'!$F$5:$H$13,2,FALSE),"Review"))</f>
        <v/>
      </c>
      <c r="P496" s="43" t="n"/>
      <c r="Q496" s="81">
        <f>IF($A496="","",IFERROR($K496*'Settings'!$B$10,0))</f>
        <v/>
      </c>
      <c r="R496" s="82">
        <f>IF($A496="","",IF($O496="Yes",IFERROR($K496*'Settings'!$B$8,0),0))</f>
        <v/>
      </c>
      <c r="S496" s="81">
        <f>IF($A496="","",IFERROR($R496*'Settings'!$B$10,0))</f>
        <v/>
      </c>
      <c r="T496" s="48">
        <f>IF($A496="","",IF(COUNTIF(tblTrips[Trip ID],$A496)&gt;1,"Duplicate Trip ID",IF(OR($B496="",$C496="",$D496="",$E496="",$F496="",$G496="",$H496="",$J496="",$K496="",$N496="",$P496=""),"Missing Required Data",IF(OR($J496&lt;0,$K496&lt;0,$L496=0),"Check Miles",IF(OR(AND($K496=0,$N496&lt;&gt;"No Empty Miles"),AND($K496&gt;0,$N496="No Empty Miles")),"Reason / Miles Mismatch",IF($M496&gt;='Settings'!$B$9,"High Empty %","OK"))))))</f>
        <v/>
      </c>
      <c r="U496" s="48" t="n"/>
    </row>
    <row r="497">
      <c r="A497" s="41" t="n"/>
      <c r="B497" s="79" t="n"/>
      <c r="C497" s="41" t="n"/>
      <c r="D497" s="41" t="n"/>
      <c r="E497" s="41" t="n"/>
      <c r="F497" s="43" t="n"/>
      <c r="G497" s="41" t="n"/>
      <c r="H497" s="43" t="n"/>
      <c r="I497" s="41">
        <f>IF($A497="","",IF(OR($E497="",$F497="",$G497="",$H497=""),"",$E497&amp;", "&amp;$F497&amp;" to "&amp;$G497&amp;", "&amp;$H497))</f>
        <v/>
      </c>
      <c r="J497" s="44" t="n"/>
      <c r="K497" s="44" t="n"/>
      <c r="L497" s="44">
        <f>IF($A497="","",IFERROR($J497+$K497,0))</f>
        <v/>
      </c>
      <c r="M497" s="80">
        <f>IF($A497="","",IFERROR($K497/$L497,0))</f>
        <v/>
      </c>
      <c r="N497" s="41" t="n"/>
      <c r="O497" s="43">
        <f>IF(OR($A497="",$N497=""),"",IFERROR(VLOOKUP($N497,'Settings'!$F$5:$H$13,2,FALSE),"Review"))</f>
        <v/>
      </c>
      <c r="P497" s="43" t="n"/>
      <c r="Q497" s="81">
        <f>IF($A497="","",IFERROR($K497*'Settings'!$B$10,0))</f>
        <v/>
      </c>
      <c r="R497" s="82">
        <f>IF($A497="","",IF($O497="Yes",IFERROR($K497*'Settings'!$B$8,0),0))</f>
        <v/>
      </c>
      <c r="S497" s="81">
        <f>IF($A497="","",IFERROR($R497*'Settings'!$B$10,0))</f>
        <v/>
      </c>
      <c r="T497" s="48">
        <f>IF($A497="","",IF(COUNTIF(tblTrips[Trip ID],$A497)&gt;1,"Duplicate Trip ID",IF(OR($B497="",$C497="",$D497="",$E497="",$F497="",$G497="",$H497="",$J497="",$K497="",$N497="",$P497=""),"Missing Required Data",IF(OR($J497&lt;0,$K497&lt;0,$L497=0),"Check Miles",IF(OR(AND($K497=0,$N497&lt;&gt;"No Empty Miles"),AND($K497&gt;0,$N497="No Empty Miles")),"Reason / Miles Mismatch",IF($M497&gt;='Settings'!$B$9,"High Empty %","OK"))))))</f>
        <v/>
      </c>
      <c r="U497" s="48" t="n"/>
    </row>
    <row r="498">
      <c r="A498" s="41" t="n"/>
      <c r="B498" s="79" t="n"/>
      <c r="C498" s="41" t="n"/>
      <c r="D498" s="41" t="n"/>
      <c r="E498" s="41" t="n"/>
      <c r="F498" s="43" t="n"/>
      <c r="G498" s="41" t="n"/>
      <c r="H498" s="43" t="n"/>
      <c r="I498" s="41">
        <f>IF($A498="","",IF(OR($E498="",$F498="",$G498="",$H498=""),"",$E498&amp;", "&amp;$F498&amp;" to "&amp;$G498&amp;", "&amp;$H498))</f>
        <v/>
      </c>
      <c r="J498" s="44" t="n"/>
      <c r="K498" s="44" t="n"/>
      <c r="L498" s="44">
        <f>IF($A498="","",IFERROR($J498+$K498,0))</f>
        <v/>
      </c>
      <c r="M498" s="80">
        <f>IF($A498="","",IFERROR($K498/$L498,0))</f>
        <v/>
      </c>
      <c r="N498" s="41" t="n"/>
      <c r="O498" s="43">
        <f>IF(OR($A498="",$N498=""),"",IFERROR(VLOOKUP($N498,'Settings'!$F$5:$H$13,2,FALSE),"Review"))</f>
        <v/>
      </c>
      <c r="P498" s="43" t="n"/>
      <c r="Q498" s="81">
        <f>IF($A498="","",IFERROR($K498*'Settings'!$B$10,0))</f>
        <v/>
      </c>
      <c r="R498" s="82">
        <f>IF($A498="","",IF($O498="Yes",IFERROR($K498*'Settings'!$B$8,0),0))</f>
        <v/>
      </c>
      <c r="S498" s="81">
        <f>IF($A498="","",IFERROR($R498*'Settings'!$B$10,0))</f>
        <v/>
      </c>
      <c r="T498" s="48">
        <f>IF($A498="","",IF(COUNTIF(tblTrips[Trip ID],$A498)&gt;1,"Duplicate Trip ID",IF(OR($B498="",$C498="",$D498="",$E498="",$F498="",$G498="",$H498="",$J498="",$K498="",$N498="",$P498=""),"Missing Required Data",IF(OR($J498&lt;0,$K498&lt;0,$L498=0),"Check Miles",IF(OR(AND($K498=0,$N498&lt;&gt;"No Empty Miles"),AND($K498&gt;0,$N498="No Empty Miles")),"Reason / Miles Mismatch",IF($M498&gt;='Settings'!$B$9,"High Empty %","OK"))))))</f>
        <v/>
      </c>
      <c r="U498" s="48" t="n"/>
    </row>
    <row r="499">
      <c r="A499" s="41" t="n"/>
      <c r="B499" s="79" t="n"/>
      <c r="C499" s="41" t="n"/>
      <c r="D499" s="41" t="n"/>
      <c r="E499" s="41" t="n"/>
      <c r="F499" s="43" t="n"/>
      <c r="G499" s="41" t="n"/>
      <c r="H499" s="43" t="n"/>
      <c r="I499" s="41">
        <f>IF($A499="","",IF(OR($E499="",$F499="",$G499="",$H499=""),"",$E499&amp;", "&amp;$F499&amp;" to "&amp;$G499&amp;", "&amp;$H499))</f>
        <v/>
      </c>
      <c r="J499" s="44" t="n"/>
      <c r="K499" s="44" t="n"/>
      <c r="L499" s="44">
        <f>IF($A499="","",IFERROR($J499+$K499,0))</f>
        <v/>
      </c>
      <c r="M499" s="80">
        <f>IF($A499="","",IFERROR($K499/$L499,0))</f>
        <v/>
      </c>
      <c r="N499" s="41" t="n"/>
      <c r="O499" s="43">
        <f>IF(OR($A499="",$N499=""),"",IFERROR(VLOOKUP($N499,'Settings'!$F$5:$H$13,2,FALSE),"Review"))</f>
        <v/>
      </c>
      <c r="P499" s="43" t="n"/>
      <c r="Q499" s="81">
        <f>IF($A499="","",IFERROR($K499*'Settings'!$B$10,0))</f>
        <v/>
      </c>
      <c r="R499" s="82">
        <f>IF($A499="","",IF($O499="Yes",IFERROR($K499*'Settings'!$B$8,0),0))</f>
        <v/>
      </c>
      <c r="S499" s="81">
        <f>IF($A499="","",IFERROR($R499*'Settings'!$B$10,0))</f>
        <v/>
      </c>
      <c r="T499" s="48">
        <f>IF($A499="","",IF(COUNTIF(tblTrips[Trip ID],$A499)&gt;1,"Duplicate Trip ID",IF(OR($B499="",$C499="",$D499="",$E499="",$F499="",$G499="",$H499="",$J499="",$K499="",$N499="",$P499=""),"Missing Required Data",IF(OR($J499&lt;0,$K499&lt;0,$L499=0),"Check Miles",IF(OR(AND($K499=0,$N499&lt;&gt;"No Empty Miles"),AND($K499&gt;0,$N499="No Empty Miles")),"Reason / Miles Mismatch",IF($M499&gt;='Settings'!$B$9,"High Empty %","OK"))))))</f>
        <v/>
      </c>
      <c r="U499" s="48" t="n"/>
    </row>
    <row r="500">
      <c r="A500" s="41" t="n"/>
      <c r="B500" s="79" t="n"/>
      <c r="C500" s="41" t="n"/>
      <c r="D500" s="41" t="n"/>
      <c r="E500" s="41" t="n"/>
      <c r="F500" s="43" t="n"/>
      <c r="G500" s="41" t="n"/>
      <c r="H500" s="43" t="n"/>
      <c r="I500" s="41">
        <f>IF($A500="","",IF(OR($E500="",$F500="",$G500="",$H500=""),"",$E500&amp;", "&amp;$F500&amp;" to "&amp;$G500&amp;", "&amp;$H500))</f>
        <v/>
      </c>
      <c r="J500" s="44" t="n"/>
      <c r="K500" s="44" t="n"/>
      <c r="L500" s="44">
        <f>IF($A500="","",IFERROR($J500+$K500,0))</f>
        <v/>
      </c>
      <c r="M500" s="80">
        <f>IF($A500="","",IFERROR($K500/$L500,0))</f>
        <v/>
      </c>
      <c r="N500" s="41" t="n"/>
      <c r="O500" s="43">
        <f>IF(OR($A500="",$N500=""),"",IFERROR(VLOOKUP($N500,'Settings'!$F$5:$H$13,2,FALSE),"Review"))</f>
        <v/>
      </c>
      <c r="P500" s="43" t="n"/>
      <c r="Q500" s="81">
        <f>IF($A500="","",IFERROR($K500*'Settings'!$B$10,0))</f>
        <v/>
      </c>
      <c r="R500" s="82">
        <f>IF($A500="","",IF($O500="Yes",IFERROR($K500*'Settings'!$B$8,0),0))</f>
        <v/>
      </c>
      <c r="S500" s="81">
        <f>IF($A500="","",IFERROR($R500*'Settings'!$B$10,0))</f>
        <v/>
      </c>
      <c r="T500" s="48">
        <f>IF($A500="","",IF(COUNTIF(tblTrips[Trip ID],$A500)&gt;1,"Duplicate Trip ID",IF(OR($B500="",$C500="",$D500="",$E500="",$F500="",$G500="",$H500="",$J500="",$K500="",$N500="",$P500=""),"Missing Required Data",IF(OR($J500&lt;0,$K500&lt;0,$L500=0),"Check Miles",IF(OR(AND($K500=0,$N500&lt;&gt;"No Empty Miles"),AND($K500&gt;0,$N500="No Empty Miles")),"Reason / Miles Mismatch",IF($M500&gt;='Settings'!$B$9,"High Empty %","OK"))))))</f>
        <v/>
      </c>
      <c r="U500" s="48" t="n"/>
    </row>
    <row r="501">
      <c r="A501" s="41" t="n"/>
      <c r="B501" s="79" t="n"/>
      <c r="C501" s="41" t="n"/>
      <c r="D501" s="41" t="n"/>
      <c r="E501" s="41" t="n"/>
      <c r="F501" s="43" t="n"/>
      <c r="G501" s="41" t="n"/>
      <c r="H501" s="43" t="n"/>
      <c r="I501" s="41">
        <f>IF($A501="","",IF(OR($E501="",$F501="",$G501="",$H501=""),"",$E501&amp;", "&amp;$F501&amp;" to "&amp;$G501&amp;", "&amp;$H501))</f>
        <v/>
      </c>
      <c r="J501" s="44" t="n"/>
      <c r="K501" s="44" t="n"/>
      <c r="L501" s="44">
        <f>IF($A501="","",IFERROR($J501+$K501,0))</f>
        <v/>
      </c>
      <c r="M501" s="80">
        <f>IF($A501="","",IFERROR($K501/$L501,0))</f>
        <v/>
      </c>
      <c r="N501" s="41" t="n"/>
      <c r="O501" s="43">
        <f>IF(OR($A501="",$N501=""),"",IFERROR(VLOOKUP($N501,'Settings'!$F$5:$H$13,2,FALSE),"Review"))</f>
        <v/>
      </c>
      <c r="P501" s="43" t="n"/>
      <c r="Q501" s="81">
        <f>IF($A501="","",IFERROR($K501*'Settings'!$B$10,0))</f>
        <v/>
      </c>
      <c r="R501" s="82">
        <f>IF($A501="","",IF($O501="Yes",IFERROR($K501*'Settings'!$B$8,0),0))</f>
        <v/>
      </c>
      <c r="S501" s="81">
        <f>IF($A501="","",IFERROR($R501*'Settings'!$B$10,0))</f>
        <v/>
      </c>
      <c r="T501" s="48">
        <f>IF($A501="","",IF(COUNTIF(tblTrips[Trip ID],$A501)&gt;1,"Duplicate Trip ID",IF(OR($B501="",$C501="",$D501="",$E501="",$F501="",$G501="",$H501="",$J501="",$K501="",$N501="",$P501=""),"Missing Required Data",IF(OR($J501&lt;0,$K501&lt;0,$L501=0),"Check Miles",IF(OR(AND($K501=0,$N501&lt;&gt;"No Empty Miles"),AND($K501&gt;0,$N501="No Empty Miles")),"Reason / Miles Mismatch",IF($M501&gt;='Settings'!$B$9,"High Empty %","OK"))))))</f>
        <v/>
      </c>
      <c r="U501" s="48" t="n"/>
    </row>
    <row r="502">
      <c r="A502" s="41" t="n"/>
      <c r="B502" s="79" t="n"/>
      <c r="C502" s="41" t="n"/>
      <c r="D502" s="41" t="n"/>
      <c r="E502" s="41" t="n"/>
      <c r="F502" s="43" t="n"/>
      <c r="G502" s="41" t="n"/>
      <c r="H502" s="43" t="n"/>
      <c r="I502" s="41">
        <f>IF($A502="","",IF(OR($E502="",$F502="",$G502="",$H502=""),"",$E502&amp;", "&amp;$F502&amp;" to "&amp;$G502&amp;", "&amp;$H502))</f>
        <v/>
      </c>
      <c r="J502" s="44" t="n"/>
      <c r="K502" s="44" t="n"/>
      <c r="L502" s="44">
        <f>IF($A502="","",IFERROR($J502+$K502,0))</f>
        <v/>
      </c>
      <c r="M502" s="80">
        <f>IF($A502="","",IFERROR($K502/$L502,0))</f>
        <v/>
      </c>
      <c r="N502" s="41" t="n"/>
      <c r="O502" s="43">
        <f>IF(OR($A502="",$N502=""),"",IFERROR(VLOOKUP($N502,'Settings'!$F$5:$H$13,2,FALSE),"Review"))</f>
        <v/>
      </c>
      <c r="P502" s="43" t="n"/>
      <c r="Q502" s="81">
        <f>IF($A502="","",IFERROR($K502*'Settings'!$B$10,0))</f>
        <v/>
      </c>
      <c r="R502" s="82">
        <f>IF($A502="","",IF($O502="Yes",IFERROR($K502*'Settings'!$B$8,0),0))</f>
        <v/>
      </c>
      <c r="S502" s="81">
        <f>IF($A502="","",IFERROR($R502*'Settings'!$B$10,0))</f>
        <v/>
      </c>
      <c r="T502" s="48">
        <f>IF($A502="","",IF(COUNTIF(tblTrips[Trip ID],$A502)&gt;1,"Duplicate Trip ID",IF(OR($B502="",$C502="",$D502="",$E502="",$F502="",$G502="",$H502="",$J502="",$K502="",$N502="",$P502=""),"Missing Required Data",IF(OR($J502&lt;0,$K502&lt;0,$L502=0),"Check Miles",IF(OR(AND($K502=0,$N502&lt;&gt;"No Empty Miles"),AND($K502&gt;0,$N502="No Empty Miles")),"Reason / Miles Mismatch",IF($M502&gt;='Settings'!$B$9,"High Empty %","OK"))))))</f>
        <v/>
      </c>
      <c r="U502" s="48" t="n"/>
    </row>
    <row r="503">
      <c r="A503" s="41" t="n"/>
      <c r="B503" s="79" t="n"/>
      <c r="C503" s="41" t="n"/>
      <c r="D503" s="41" t="n"/>
      <c r="E503" s="41" t="n"/>
      <c r="F503" s="43" t="n"/>
      <c r="G503" s="41" t="n"/>
      <c r="H503" s="43" t="n"/>
      <c r="I503" s="41">
        <f>IF($A503="","",IF(OR($E503="",$F503="",$G503="",$H503=""),"",$E503&amp;", "&amp;$F503&amp;" to "&amp;$G503&amp;", "&amp;$H503))</f>
        <v/>
      </c>
      <c r="J503" s="44" t="n"/>
      <c r="K503" s="44" t="n"/>
      <c r="L503" s="44">
        <f>IF($A503="","",IFERROR($J503+$K503,0))</f>
        <v/>
      </c>
      <c r="M503" s="80">
        <f>IF($A503="","",IFERROR($K503/$L503,0))</f>
        <v/>
      </c>
      <c r="N503" s="41" t="n"/>
      <c r="O503" s="43">
        <f>IF(OR($A503="",$N503=""),"",IFERROR(VLOOKUP($N503,'Settings'!$F$5:$H$13,2,FALSE),"Review"))</f>
        <v/>
      </c>
      <c r="P503" s="43" t="n"/>
      <c r="Q503" s="81">
        <f>IF($A503="","",IFERROR($K503*'Settings'!$B$10,0))</f>
        <v/>
      </c>
      <c r="R503" s="82">
        <f>IF($A503="","",IF($O503="Yes",IFERROR($K503*'Settings'!$B$8,0),0))</f>
        <v/>
      </c>
      <c r="S503" s="81">
        <f>IF($A503="","",IFERROR($R503*'Settings'!$B$10,0))</f>
        <v/>
      </c>
      <c r="T503" s="48">
        <f>IF($A503="","",IF(COUNTIF(tblTrips[Trip ID],$A503)&gt;1,"Duplicate Trip ID",IF(OR($B503="",$C503="",$D503="",$E503="",$F503="",$G503="",$H503="",$J503="",$K503="",$N503="",$P503=""),"Missing Required Data",IF(OR($J503&lt;0,$K503&lt;0,$L503=0),"Check Miles",IF(OR(AND($K503=0,$N503&lt;&gt;"No Empty Miles"),AND($K503&gt;0,$N503="No Empty Miles")),"Reason / Miles Mismatch",IF($M503&gt;='Settings'!$B$9,"High Empty %","OK"))))))</f>
        <v/>
      </c>
      <c r="U503" s="48" t="n"/>
    </row>
    <row r="504">
      <c r="A504" s="41" t="n"/>
      <c r="B504" s="79" t="n"/>
      <c r="C504" s="41" t="n"/>
      <c r="D504" s="41" t="n"/>
      <c r="E504" s="41" t="n"/>
      <c r="F504" s="43" t="n"/>
      <c r="G504" s="41" t="n"/>
      <c r="H504" s="43" t="n"/>
      <c r="I504" s="41">
        <f>IF($A504="","",IF(OR($E504="",$F504="",$G504="",$H504=""),"",$E504&amp;", "&amp;$F504&amp;" to "&amp;$G504&amp;", "&amp;$H504))</f>
        <v/>
      </c>
      <c r="J504" s="44" t="n"/>
      <c r="K504" s="44" t="n"/>
      <c r="L504" s="44">
        <f>IF($A504="","",IFERROR($J504+$K504,0))</f>
        <v/>
      </c>
      <c r="M504" s="80">
        <f>IF($A504="","",IFERROR($K504/$L504,0))</f>
        <v/>
      </c>
      <c r="N504" s="41" t="n"/>
      <c r="O504" s="43">
        <f>IF(OR($A504="",$N504=""),"",IFERROR(VLOOKUP($N504,'Settings'!$F$5:$H$13,2,FALSE),"Review"))</f>
        <v/>
      </c>
      <c r="P504" s="43" t="n"/>
      <c r="Q504" s="81">
        <f>IF($A504="","",IFERROR($K504*'Settings'!$B$10,0))</f>
        <v/>
      </c>
      <c r="R504" s="82">
        <f>IF($A504="","",IF($O504="Yes",IFERROR($K504*'Settings'!$B$8,0),0))</f>
        <v/>
      </c>
      <c r="S504" s="81">
        <f>IF($A504="","",IFERROR($R504*'Settings'!$B$10,0))</f>
        <v/>
      </c>
      <c r="T504" s="48">
        <f>IF($A504="","",IF(COUNTIF(tblTrips[Trip ID],$A504)&gt;1,"Duplicate Trip ID",IF(OR($B504="",$C504="",$D504="",$E504="",$F504="",$G504="",$H504="",$J504="",$K504="",$N504="",$P504=""),"Missing Required Data",IF(OR($J504&lt;0,$K504&lt;0,$L504=0),"Check Miles",IF(OR(AND($K504=0,$N504&lt;&gt;"No Empty Miles"),AND($K504&gt;0,$N504="No Empty Miles")),"Reason / Miles Mismatch",IF($M504&gt;='Settings'!$B$9,"High Empty %","OK"))))))</f>
        <v/>
      </c>
      <c r="U504" s="48" t="n"/>
    </row>
    <row r="505">
      <c r="A505" s="41" t="n"/>
      <c r="B505" s="79" t="n"/>
      <c r="C505" s="41" t="n"/>
      <c r="D505" s="41" t="n"/>
      <c r="E505" s="41" t="n"/>
      <c r="F505" s="43" t="n"/>
      <c r="G505" s="41" t="n"/>
      <c r="H505" s="43" t="n"/>
      <c r="I505" s="41">
        <f>IF($A505="","",IF(OR($E505="",$F505="",$G505="",$H505=""),"",$E505&amp;", "&amp;$F505&amp;" to "&amp;$G505&amp;", "&amp;$H505))</f>
        <v/>
      </c>
      <c r="J505" s="44" t="n"/>
      <c r="K505" s="44" t="n"/>
      <c r="L505" s="44">
        <f>IF($A505="","",IFERROR($J505+$K505,0))</f>
        <v/>
      </c>
      <c r="M505" s="80">
        <f>IF($A505="","",IFERROR($K505/$L505,0))</f>
        <v/>
      </c>
      <c r="N505" s="41" t="n"/>
      <c r="O505" s="43">
        <f>IF(OR($A505="",$N505=""),"",IFERROR(VLOOKUP($N505,'Settings'!$F$5:$H$13,2,FALSE),"Review"))</f>
        <v/>
      </c>
      <c r="P505" s="43" t="n"/>
      <c r="Q505" s="81">
        <f>IF($A505="","",IFERROR($K505*'Settings'!$B$10,0))</f>
        <v/>
      </c>
      <c r="R505" s="82">
        <f>IF($A505="","",IF($O505="Yes",IFERROR($K505*'Settings'!$B$8,0),0))</f>
        <v/>
      </c>
      <c r="S505" s="81">
        <f>IF($A505="","",IFERROR($R505*'Settings'!$B$10,0))</f>
        <v/>
      </c>
      <c r="T505" s="48">
        <f>IF($A505="","",IF(COUNTIF(tblTrips[Trip ID],$A505)&gt;1,"Duplicate Trip ID",IF(OR($B505="",$C505="",$D505="",$E505="",$F505="",$G505="",$H505="",$J505="",$K505="",$N505="",$P505=""),"Missing Required Data",IF(OR($J505&lt;0,$K505&lt;0,$L505=0),"Check Miles",IF(OR(AND($K505=0,$N505&lt;&gt;"No Empty Miles"),AND($K505&gt;0,$N505="No Empty Miles")),"Reason / Miles Mismatch",IF($M505&gt;='Settings'!$B$9,"High Empty %","OK"))))))</f>
        <v/>
      </c>
      <c r="U505" s="48" t="n"/>
    </row>
    <row r="506">
      <c r="A506" s="41" t="n"/>
      <c r="B506" s="79" t="n"/>
      <c r="C506" s="41" t="n"/>
      <c r="D506" s="41" t="n"/>
      <c r="E506" s="41" t="n"/>
      <c r="F506" s="43" t="n"/>
      <c r="G506" s="41" t="n"/>
      <c r="H506" s="43" t="n"/>
      <c r="I506" s="41">
        <f>IF($A506="","",IF(OR($E506="",$F506="",$G506="",$H506=""),"",$E506&amp;", "&amp;$F506&amp;" to "&amp;$G506&amp;", "&amp;$H506))</f>
        <v/>
      </c>
      <c r="J506" s="44" t="n"/>
      <c r="K506" s="44" t="n"/>
      <c r="L506" s="44">
        <f>IF($A506="","",IFERROR($J506+$K506,0))</f>
        <v/>
      </c>
      <c r="M506" s="80">
        <f>IF($A506="","",IFERROR($K506/$L506,0))</f>
        <v/>
      </c>
      <c r="N506" s="41" t="n"/>
      <c r="O506" s="43">
        <f>IF(OR($A506="",$N506=""),"",IFERROR(VLOOKUP($N506,'Settings'!$F$5:$H$13,2,FALSE),"Review"))</f>
        <v/>
      </c>
      <c r="P506" s="43" t="n"/>
      <c r="Q506" s="81">
        <f>IF($A506="","",IFERROR($K506*'Settings'!$B$10,0))</f>
        <v/>
      </c>
      <c r="R506" s="82">
        <f>IF($A506="","",IF($O506="Yes",IFERROR($K506*'Settings'!$B$8,0),0))</f>
        <v/>
      </c>
      <c r="S506" s="81">
        <f>IF($A506="","",IFERROR($R506*'Settings'!$B$10,0))</f>
        <v/>
      </c>
      <c r="T506" s="48">
        <f>IF($A506="","",IF(COUNTIF(tblTrips[Trip ID],$A506)&gt;1,"Duplicate Trip ID",IF(OR($B506="",$C506="",$D506="",$E506="",$F506="",$G506="",$H506="",$J506="",$K506="",$N506="",$P506=""),"Missing Required Data",IF(OR($J506&lt;0,$K506&lt;0,$L506=0),"Check Miles",IF(OR(AND($K506=0,$N506&lt;&gt;"No Empty Miles"),AND($K506&gt;0,$N506="No Empty Miles")),"Reason / Miles Mismatch",IF($M506&gt;='Settings'!$B$9,"High Empty %","OK"))))))</f>
        <v/>
      </c>
      <c r="U506" s="48" t="n"/>
    </row>
    <row r="507">
      <c r="A507" s="41" t="n"/>
      <c r="B507" s="79" t="n"/>
      <c r="C507" s="41" t="n"/>
      <c r="D507" s="41" t="n"/>
      <c r="E507" s="41" t="n"/>
      <c r="F507" s="43" t="n"/>
      <c r="G507" s="41" t="n"/>
      <c r="H507" s="43" t="n"/>
      <c r="I507" s="41">
        <f>IF($A507="","",IF(OR($E507="",$F507="",$G507="",$H507=""),"",$E507&amp;", "&amp;$F507&amp;" to "&amp;$G507&amp;", "&amp;$H507))</f>
        <v/>
      </c>
      <c r="J507" s="44" t="n"/>
      <c r="K507" s="44" t="n"/>
      <c r="L507" s="44">
        <f>IF($A507="","",IFERROR($J507+$K507,0))</f>
        <v/>
      </c>
      <c r="M507" s="80">
        <f>IF($A507="","",IFERROR($K507/$L507,0))</f>
        <v/>
      </c>
      <c r="N507" s="41" t="n"/>
      <c r="O507" s="43">
        <f>IF(OR($A507="",$N507=""),"",IFERROR(VLOOKUP($N507,'Settings'!$F$5:$H$13,2,FALSE),"Review"))</f>
        <v/>
      </c>
      <c r="P507" s="43" t="n"/>
      <c r="Q507" s="81">
        <f>IF($A507="","",IFERROR($K507*'Settings'!$B$10,0))</f>
        <v/>
      </c>
      <c r="R507" s="82">
        <f>IF($A507="","",IF($O507="Yes",IFERROR($K507*'Settings'!$B$8,0),0))</f>
        <v/>
      </c>
      <c r="S507" s="81">
        <f>IF($A507="","",IFERROR($R507*'Settings'!$B$10,0))</f>
        <v/>
      </c>
      <c r="T507" s="48">
        <f>IF($A507="","",IF(COUNTIF(tblTrips[Trip ID],$A507)&gt;1,"Duplicate Trip ID",IF(OR($B507="",$C507="",$D507="",$E507="",$F507="",$G507="",$H507="",$J507="",$K507="",$N507="",$P507=""),"Missing Required Data",IF(OR($J507&lt;0,$K507&lt;0,$L507=0),"Check Miles",IF(OR(AND($K507=0,$N507&lt;&gt;"No Empty Miles"),AND($K507&gt;0,$N507="No Empty Miles")),"Reason / Miles Mismatch",IF($M507&gt;='Settings'!$B$9,"High Empty %","OK"))))))</f>
        <v/>
      </c>
      <c r="U507" s="48" t="n"/>
    </row>
    <row r="508">
      <c r="A508" s="41" t="n"/>
      <c r="B508" s="79" t="n"/>
      <c r="C508" s="41" t="n"/>
      <c r="D508" s="41" t="n"/>
      <c r="E508" s="41" t="n"/>
      <c r="F508" s="43" t="n"/>
      <c r="G508" s="41" t="n"/>
      <c r="H508" s="43" t="n"/>
      <c r="I508" s="41">
        <f>IF($A508="","",IF(OR($E508="",$F508="",$G508="",$H508=""),"",$E508&amp;", "&amp;$F508&amp;" to "&amp;$G508&amp;", "&amp;$H508))</f>
        <v/>
      </c>
      <c r="J508" s="44" t="n"/>
      <c r="K508" s="44" t="n"/>
      <c r="L508" s="44">
        <f>IF($A508="","",IFERROR($J508+$K508,0))</f>
        <v/>
      </c>
      <c r="M508" s="80">
        <f>IF($A508="","",IFERROR($K508/$L508,0))</f>
        <v/>
      </c>
      <c r="N508" s="41" t="n"/>
      <c r="O508" s="43">
        <f>IF(OR($A508="",$N508=""),"",IFERROR(VLOOKUP($N508,'Settings'!$F$5:$H$13,2,FALSE),"Review"))</f>
        <v/>
      </c>
      <c r="P508" s="43" t="n"/>
      <c r="Q508" s="81">
        <f>IF($A508="","",IFERROR($K508*'Settings'!$B$10,0))</f>
        <v/>
      </c>
      <c r="R508" s="82">
        <f>IF($A508="","",IF($O508="Yes",IFERROR($K508*'Settings'!$B$8,0),0))</f>
        <v/>
      </c>
      <c r="S508" s="81">
        <f>IF($A508="","",IFERROR($R508*'Settings'!$B$10,0))</f>
        <v/>
      </c>
      <c r="T508" s="48">
        <f>IF($A508="","",IF(COUNTIF(tblTrips[Trip ID],$A508)&gt;1,"Duplicate Trip ID",IF(OR($B508="",$C508="",$D508="",$E508="",$F508="",$G508="",$H508="",$J508="",$K508="",$N508="",$P508=""),"Missing Required Data",IF(OR($J508&lt;0,$K508&lt;0,$L508=0),"Check Miles",IF(OR(AND($K508=0,$N508&lt;&gt;"No Empty Miles"),AND($K508&gt;0,$N508="No Empty Miles")),"Reason / Miles Mismatch",IF($M508&gt;='Settings'!$B$9,"High Empty %","OK"))))))</f>
        <v/>
      </c>
      <c r="U508" s="48" t="n"/>
    </row>
    <row r="509">
      <c r="A509" s="41" t="n"/>
      <c r="B509" s="79" t="n"/>
      <c r="C509" s="41" t="n"/>
      <c r="D509" s="41" t="n"/>
      <c r="E509" s="41" t="n"/>
      <c r="F509" s="43" t="n"/>
      <c r="G509" s="41" t="n"/>
      <c r="H509" s="43" t="n"/>
      <c r="I509" s="41">
        <f>IF($A509="","",IF(OR($E509="",$F509="",$G509="",$H509=""),"",$E509&amp;", "&amp;$F509&amp;" to "&amp;$G509&amp;", "&amp;$H509))</f>
        <v/>
      </c>
      <c r="J509" s="44" t="n"/>
      <c r="K509" s="44" t="n"/>
      <c r="L509" s="44">
        <f>IF($A509="","",IFERROR($J509+$K509,0))</f>
        <v/>
      </c>
      <c r="M509" s="80">
        <f>IF($A509="","",IFERROR($K509/$L509,0))</f>
        <v/>
      </c>
      <c r="N509" s="41" t="n"/>
      <c r="O509" s="43">
        <f>IF(OR($A509="",$N509=""),"",IFERROR(VLOOKUP($N509,'Settings'!$F$5:$H$13,2,FALSE),"Review"))</f>
        <v/>
      </c>
      <c r="P509" s="43" t="n"/>
      <c r="Q509" s="81">
        <f>IF($A509="","",IFERROR($K509*'Settings'!$B$10,0))</f>
        <v/>
      </c>
      <c r="R509" s="82">
        <f>IF($A509="","",IF($O509="Yes",IFERROR($K509*'Settings'!$B$8,0),0))</f>
        <v/>
      </c>
      <c r="S509" s="81">
        <f>IF($A509="","",IFERROR($R509*'Settings'!$B$10,0))</f>
        <v/>
      </c>
      <c r="T509" s="48">
        <f>IF($A509="","",IF(COUNTIF(tblTrips[Trip ID],$A509)&gt;1,"Duplicate Trip ID",IF(OR($B509="",$C509="",$D509="",$E509="",$F509="",$G509="",$H509="",$J509="",$K509="",$N509="",$P509=""),"Missing Required Data",IF(OR($J509&lt;0,$K509&lt;0,$L509=0),"Check Miles",IF(OR(AND($K509=0,$N509&lt;&gt;"No Empty Miles"),AND($K509&gt;0,$N509="No Empty Miles")),"Reason / Miles Mismatch",IF($M509&gt;='Settings'!$B$9,"High Empty %","OK"))))))</f>
        <v/>
      </c>
      <c r="U509" s="48" t="n"/>
    </row>
    <row r="510">
      <c r="A510" s="41" t="n"/>
      <c r="B510" s="79" t="n"/>
      <c r="C510" s="41" t="n"/>
      <c r="D510" s="41" t="n"/>
      <c r="E510" s="41" t="n"/>
      <c r="F510" s="43" t="n"/>
      <c r="G510" s="41" t="n"/>
      <c r="H510" s="43" t="n"/>
      <c r="I510" s="41">
        <f>IF($A510="","",IF(OR($E510="",$F510="",$G510="",$H510=""),"",$E510&amp;", "&amp;$F510&amp;" to "&amp;$G510&amp;", "&amp;$H510))</f>
        <v/>
      </c>
      <c r="J510" s="44" t="n"/>
      <c r="K510" s="44" t="n"/>
      <c r="L510" s="44">
        <f>IF($A510="","",IFERROR($J510+$K510,0))</f>
        <v/>
      </c>
      <c r="M510" s="80">
        <f>IF($A510="","",IFERROR($K510/$L510,0))</f>
        <v/>
      </c>
      <c r="N510" s="41" t="n"/>
      <c r="O510" s="43">
        <f>IF(OR($A510="",$N510=""),"",IFERROR(VLOOKUP($N510,'Settings'!$F$5:$H$13,2,FALSE),"Review"))</f>
        <v/>
      </c>
      <c r="P510" s="43" t="n"/>
      <c r="Q510" s="81">
        <f>IF($A510="","",IFERROR($K510*'Settings'!$B$10,0))</f>
        <v/>
      </c>
      <c r="R510" s="82">
        <f>IF($A510="","",IF($O510="Yes",IFERROR($K510*'Settings'!$B$8,0),0))</f>
        <v/>
      </c>
      <c r="S510" s="81">
        <f>IF($A510="","",IFERROR($R510*'Settings'!$B$10,0))</f>
        <v/>
      </c>
      <c r="T510" s="48">
        <f>IF($A510="","",IF(COUNTIF(tblTrips[Trip ID],$A510)&gt;1,"Duplicate Trip ID",IF(OR($B510="",$C510="",$D510="",$E510="",$F510="",$G510="",$H510="",$J510="",$K510="",$N510="",$P510=""),"Missing Required Data",IF(OR($J510&lt;0,$K510&lt;0,$L510=0),"Check Miles",IF(OR(AND($K510=0,$N510&lt;&gt;"No Empty Miles"),AND($K510&gt;0,$N510="No Empty Miles")),"Reason / Miles Mismatch",IF($M510&gt;='Settings'!$B$9,"High Empty %","OK"))))))</f>
        <v/>
      </c>
      <c r="U510" s="48" t="n"/>
    </row>
    <row r="511">
      <c r="A511" s="41" t="n"/>
      <c r="B511" s="79" t="n"/>
      <c r="C511" s="41" t="n"/>
      <c r="D511" s="41" t="n"/>
      <c r="E511" s="41" t="n"/>
      <c r="F511" s="43" t="n"/>
      <c r="G511" s="41" t="n"/>
      <c r="H511" s="43" t="n"/>
      <c r="I511" s="41">
        <f>IF($A511="","",IF(OR($E511="",$F511="",$G511="",$H511=""),"",$E511&amp;", "&amp;$F511&amp;" to "&amp;$G511&amp;", "&amp;$H511))</f>
        <v/>
      </c>
      <c r="J511" s="44" t="n"/>
      <c r="K511" s="44" t="n"/>
      <c r="L511" s="44">
        <f>IF($A511="","",IFERROR($J511+$K511,0))</f>
        <v/>
      </c>
      <c r="M511" s="80">
        <f>IF($A511="","",IFERROR($K511/$L511,0))</f>
        <v/>
      </c>
      <c r="N511" s="41" t="n"/>
      <c r="O511" s="43">
        <f>IF(OR($A511="",$N511=""),"",IFERROR(VLOOKUP($N511,'Settings'!$F$5:$H$13,2,FALSE),"Review"))</f>
        <v/>
      </c>
      <c r="P511" s="43" t="n"/>
      <c r="Q511" s="81">
        <f>IF($A511="","",IFERROR($K511*'Settings'!$B$10,0))</f>
        <v/>
      </c>
      <c r="R511" s="82">
        <f>IF($A511="","",IF($O511="Yes",IFERROR($K511*'Settings'!$B$8,0),0))</f>
        <v/>
      </c>
      <c r="S511" s="81">
        <f>IF($A511="","",IFERROR($R511*'Settings'!$B$10,0))</f>
        <v/>
      </c>
      <c r="T511" s="48">
        <f>IF($A511="","",IF(COUNTIF(tblTrips[Trip ID],$A511)&gt;1,"Duplicate Trip ID",IF(OR($B511="",$C511="",$D511="",$E511="",$F511="",$G511="",$H511="",$J511="",$K511="",$N511="",$P511=""),"Missing Required Data",IF(OR($J511&lt;0,$K511&lt;0,$L511=0),"Check Miles",IF(OR(AND($K511=0,$N511&lt;&gt;"No Empty Miles"),AND($K511&gt;0,$N511="No Empty Miles")),"Reason / Miles Mismatch",IF($M511&gt;='Settings'!$B$9,"High Empty %","OK"))))))</f>
        <v/>
      </c>
      <c r="U511" s="48" t="n"/>
    </row>
    <row r="512">
      <c r="A512" s="41" t="n"/>
      <c r="B512" s="79" t="n"/>
      <c r="C512" s="41" t="n"/>
      <c r="D512" s="41" t="n"/>
      <c r="E512" s="41" t="n"/>
      <c r="F512" s="43" t="n"/>
      <c r="G512" s="41" t="n"/>
      <c r="H512" s="43" t="n"/>
      <c r="I512" s="41">
        <f>IF($A512="","",IF(OR($E512="",$F512="",$G512="",$H512=""),"",$E512&amp;", "&amp;$F512&amp;" to "&amp;$G512&amp;", "&amp;$H512))</f>
        <v/>
      </c>
      <c r="J512" s="44" t="n"/>
      <c r="K512" s="44" t="n"/>
      <c r="L512" s="44">
        <f>IF($A512="","",IFERROR($J512+$K512,0))</f>
        <v/>
      </c>
      <c r="M512" s="80">
        <f>IF($A512="","",IFERROR($K512/$L512,0))</f>
        <v/>
      </c>
      <c r="N512" s="41" t="n"/>
      <c r="O512" s="43">
        <f>IF(OR($A512="",$N512=""),"",IFERROR(VLOOKUP($N512,'Settings'!$F$5:$H$13,2,FALSE),"Review"))</f>
        <v/>
      </c>
      <c r="P512" s="43" t="n"/>
      <c r="Q512" s="81">
        <f>IF($A512="","",IFERROR($K512*'Settings'!$B$10,0))</f>
        <v/>
      </c>
      <c r="R512" s="82">
        <f>IF($A512="","",IF($O512="Yes",IFERROR($K512*'Settings'!$B$8,0),0))</f>
        <v/>
      </c>
      <c r="S512" s="81">
        <f>IF($A512="","",IFERROR($R512*'Settings'!$B$10,0))</f>
        <v/>
      </c>
      <c r="T512" s="48">
        <f>IF($A512="","",IF(COUNTIF(tblTrips[Trip ID],$A512)&gt;1,"Duplicate Trip ID",IF(OR($B512="",$C512="",$D512="",$E512="",$F512="",$G512="",$H512="",$J512="",$K512="",$N512="",$P512=""),"Missing Required Data",IF(OR($J512&lt;0,$K512&lt;0,$L512=0),"Check Miles",IF(OR(AND($K512=0,$N512&lt;&gt;"No Empty Miles"),AND($K512&gt;0,$N512="No Empty Miles")),"Reason / Miles Mismatch",IF($M512&gt;='Settings'!$B$9,"High Empty %","OK"))))))</f>
        <v/>
      </c>
      <c r="U512" s="48" t="n"/>
    </row>
    <row r="513">
      <c r="A513" s="41" t="n"/>
      <c r="B513" s="79" t="n"/>
      <c r="C513" s="41" t="n"/>
      <c r="D513" s="41" t="n"/>
      <c r="E513" s="41" t="n"/>
      <c r="F513" s="43" t="n"/>
      <c r="G513" s="41" t="n"/>
      <c r="H513" s="43" t="n"/>
      <c r="I513" s="41">
        <f>IF($A513="","",IF(OR($E513="",$F513="",$G513="",$H513=""),"",$E513&amp;", "&amp;$F513&amp;" to "&amp;$G513&amp;", "&amp;$H513))</f>
        <v/>
      </c>
      <c r="J513" s="44" t="n"/>
      <c r="K513" s="44" t="n"/>
      <c r="L513" s="44">
        <f>IF($A513="","",IFERROR($J513+$K513,0))</f>
        <v/>
      </c>
      <c r="M513" s="80">
        <f>IF($A513="","",IFERROR($K513/$L513,0))</f>
        <v/>
      </c>
      <c r="N513" s="41" t="n"/>
      <c r="O513" s="43">
        <f>IF(OR($A513="",$N513=""),"",IFERROR(VLOOKUP($N513,'Settings'!$F$5:$H$13,2,FALSE),"Review"))</f>
        <v/>
      </c>
      <c r="P513" s="43" t="n"/>
      <c r="Q513" s="81">
        <f>IF($A513="","",IFERROR($K513*'Settings'!$B$10,0))</f>
        <v/>
      </c>
      <c r="R513" s="82">
        <f>IF($A513="","",IF($O513="Yes",IFERROR($K513*'Settings'!$B$8,0),0))</f>
        <v/>
      </c>
      <c r="S513" s="81">
        <f>IF($A513="","",IFERROR($R513*'Settings'!$B$10,0))</f>
        <v/>
      </c>
      <c r="T513" s="48">
        <f>IF($A513="","",IF(COUNTIF(tblTrips[Trip ID],$A513)&gt;1,"Duplicate Trip ID",IF(OR($B513="",$C513="",$D513="",$E513="",$F513="",$G513="",$H513="",$J513="",$K513="",$N513="",$P513=""),"Missing Required Data",IF(OR($J513&lt;0,$K513&lt;0,$L513=0),"Check Miles",IF(OR(AND($K513=0,$N513&lt;&gt;"No Empty Miles"),AND($K513&gt;0,$N513="No Empty Miles")),"Reason / Miles Mismatch",IF($M513&gt;='Settings'!$B$9,"High Empty %","OK"))))))</f>
        <v/>
      </c>
      <c r="U513" s="48" t="n"/>
    </row>
    <row r="514">
      <c r="A514" s="41" t="n"/>
      <c r="B514" s="79" t="n"/>
      <c r="C514" s="41" t="n"/>
      <c r="D514" s="41" t="n"/>
      <c r="E514" s="41" t="n"/>
      <c r="F514" s="43" t="n"/>
      <c r="G514" s="41" t="n"/>
      <c r="H514" s="43" t="n"/>
      <c r="I514" s="41">
        <f>IF($A514="","",IF(OR($E514="",$F514="",$G514="",$H514=""),"",$E514&amp;", "&amp;$F514&amp;" to "&amp;$G514&amp;", "&amp;$H514))</f>
        <v/>
      </c>
      <c r="J514" s="44" t="n"/>
      <c r="K514" s="44" t="n"/>
      <c r="L514" s="44">
        <f>IF($A514="","",IFERROR($J514+$K514,0))</f>
        <v/>
      </c>
      <c r="M514" s="80">
        <f>IF($A514="","",IFERROR($K514/$L514,0))</f>
        <v/>
      </c>
      <c r="N514" s="41" t="n"/>
      <c r="O514" s="43">
        <f>IF(OR($A514="",$N514=""),"",IFERROR(VLOOKUP($N514,'Settings'!$F$5:$H$13,2,FALSE),"Review"))</f>
        <v/>
      </c>
      <c r="P514" s="43" t="n"/>
      <c r="Q514" s="81">
        <f>IF($A514="","",IFERROR($K514*'Settings'!$B$10,0))</f>
        <v/>
      </c>
      <c r="R514" s="82">
        <f>IF($A514="","",IF($O514="Yes",IFERROR($K514*'Settings'!$B$8,0),0))</f>
        <v/>
      </c>
      <c r="S514" s="81">
        <f>IF($A514="","",IFERROR($R514*'Settings'!$B$10,0))</f>
        <v/>
      </c>
      <c r="T514" s="48">
        <f>IF($A514="","",IF(COUNTIF(tblTrips[Trip ID],$A514)&gt;1,"Duplicate Trip ID",IF(OR($B514="",$C514="",$D514="",$E514="",$F514="",$G514="",$H514="",$J514="",$K514="",$N514="",$P514=""),"Missing Required Data",IF(OR($J514&lt;0,$K514&lt;0,$L514=0),"Check Miles",IF(OR(AND($K514=0,$N514&lt;&gt;"No Empty Miles"),AND($K514&gt;0,$N514="No Empty Miles")),"Reason / Miles Mismatch",IF($M514&gt;='Settings'!$B$9,"High Empty %","OK"))))))</f>
        <v/>
      </c>
      <c r="U514" s="48" t="n"/>
    </row>
    <row r="515">
      <c r="A515" s="41" t="n"/>
      <c r="B515" s="79" t="n"/>
      <c r="C515" s="41" t="n"/>
      <c r="D515" s="41" t="n"/>
      <c r="E515" s="41" t="n"/>
      <c r="F515" s="43" t="n"/>
      <c r="G515" s="41" t="n"/>
      <c r="H515" s="43" t="n"/>
      <c r="I515" s="41">
        <f>IF($A515="","",IF(OR($E515="",$F515="",$G515="",$H515=""),"",$E515&amp;", "&amp;$F515&amp;" to "&amp;$G515&amp;", "&amp;$H515))</f>
        <v/>
      </c>
      <c r="J515" s="44" t="n"/>
      <c r="K515" s="44" t="n"/>
      <c r="L515" s="44">
        <f>IF($A515="","",IFERROR($J515+$K515,0))</f>
        <v/>
      </c>
      <c r="M515" s="80">
        <f>IF($A515="","",IFERROR($K515/$L515,0))</f>
        <v/>
      </c>
      <c r="N515" s="41" t="n"/>
      <c r="O515" s="43">
        <f>IF(OR($A515="",$N515=""),"",IFERROR(VLOOKUP($N515,'Settings'!$F$5:$H$13,2,FALSE),"Review"))</f>
        <v/>
      </c>
      <c r="P515" s="43" t="n"/>
      <c r="Q515" s="81">
        <f>IF($A515="","",IFERROR($K515*'Settings'!$B$10,0))</f>
        <v/>
      </c>
      <c r="R515" s="82">
        <f>IF($A515="","",IF($O515="Yes",IFERROR($K515*'Settings'!$B$8,0),0))</f>
        <v/>
      </c>
      <c r="S515" s="81">
        <f>IF($A515="","",IFERROR($R515*'Settings'!$B$10,0))</f>
        <v/>
      </c>
      <c r="T515" s="48">
        <f>IF($A515="","",IF(COUNTIF(tblTrips[Trip ID],$A515)&gt;1,"Duplicate Trip ID",IF(OR($B515="",$C515="",$D515="",$E515="",$F515="",$G515="",$H515="",$J515="",$K515="",$N515="",$P515=""),"Missing Required Data",IF(OR($J515&lt;0,$K515&lt;0,$L515=0),"Check Miles",IF(OR(AND($K515=0,$N515&lt;&gt;"No Empty Miles"),AND($K515&gt;0,$N515="No Empty Miles")),"Reason / Miles Mismatch",IF($M515&gt;='Settings'!$B$9,"High Empty %","OK"))))))</f>
        <v/>
      </c>
      <c r="U515" s="48" t="n"/>
    </row>
    <row r="516">
      <c r="A516" s="41" t="n"/>
      <c r="B516" s="79" t="n"/>
      <c r="C516" s="41" t="n"/>
      <c r="D516" s="41" t="n"/>
      <c r="E516" s="41" t="n"/>
      <c r="F516" s="43" t="n"/>
      <c r="G516" s="41" t="n"/>
      <c r="H516" s="43" t="n"/>
      <c r="I516" s="41">
        <f>IF($A516="","",IF(OR($E516="",$F516="",$G516="",$H516=""),"",$E516&amp;", "&amp;$F516&amp;" to "&amp;$G516&amp;", "&amp;$H516))</f>
        <v/>
      </c>
      <c r="J516" s="44" t="n"/>
      <c r="K516" s="44" t="n"/>
      <c r="L516" s="44">
        <f>IF($A516="","",IFERROR($J516+$K516,0))</f>
        <v/>
      </c>
      <c r="M516" s="80">
        <f>IF($A516="","",IFERROR($K516/$L516,0))</f>
        <v/>
      </c>
      <c r="N516" s="41" t="n"/>
      <c r="O516" s="43">
        <f>IF(OR($A516="",$N516=""),"",IFERROR(VLOOKUP($N516,'Settings'!$F$5:$H$13,2,FALSE),"Review"))</f>
        <v/>
      </c>
      <c r="P516" s="43" t="n"/>
      <c r="Q516" s="81">
        <f>IF($A516="","",IFERROR($K516*'Settings'!$B$10,0))</f>
        <v/>
      </c>
      <c r="R516" s="82">
        <f>IF($A516="","",IF($O516="Yes",IFERROR($K516*'Settings'!$B$8,0),0))</f>
        <v/>
      </c>
      <c r="S516" s="81">
        <f>IF($A516="","",IFERROR($R516*'Settings'!$B$10,0))</f>
        <v/>
      </c>
      <c r="T516" s="48">
        <f>IF($A516="","",IF(COUNTIF(tblTrips[Trip ID],$A516)&gt;1,"Duplicate Trip ID",IF(OR($B516="",$C516="",$D516="",$E516="",$F516="",$G516="",$H516="",$J516="",$K516="",$N516="",$P516=""),"Missing Required Data",IF(OR($J516&lt;0,$K516&lt;0,$L516=0),"Check Miles",IF(OR(AND($K516=0,$N516&lt;&gt;"No Empty Miles"),AND($K516&gt;0,$N516="No Empty Miles")),"Reason / Miles Mismatch",IF($M516&gt;='Settings'!$B$9,"High Empty %","OK"))))))</f>
        <v/>
      </c>
      <c r="U516" s="48" t="n"/>
    </row>
    <row r="517">
      <c r="A517" s="41" t="n"/>
      <c r="B517" s="79" t="n"/>
      <c r="C517" s="41" t="n"/>
      <c r="D517" s="41" t="n"/>
      <c r="E517" s="41" t="n"/>
      <c r="F517" s="43" t="n"/>
      <c r="G517" s="41" t="n"/>
      <c r="H517" s="43" t="n"/>
      <c r="I517" s="41">
        <f>IF($A517="","",IF(OR($E517="",$F517="",$G517="",$H517=""),"",$E517&amp;", "&amp;$F517&amp;" to "&amp;$G517&amp;", "&amp;$H517))</f>
        <v/>
      </c>
      <c r="J517" s="44" t="n"/>
      <c r="K517" s="44" t="n"/>
      <c r="L517" s="44">
        <f>IF($A517="","",IFERROR($J517+$K517,0))</f>
        <v/>
      </c>
      <c r="M517" s="80">
        <f>IF($A517="","",IFERROR($K517/$L517,0))</f>
        <v/>
      </c>
      <c r="N517" s="41" t="n"/>
      <c r="O517" s="43">
        <f>IF(OR($A517="",$N517=""),"",IFERROR(VLOOKUP($N517,'Settings'!$F$5:$H$13,2,FALSE),"Review"))</f>
        <v/>
      </c>
      <c r="P517" s="43" t="n"/>
      <c r="Q517" s="81">
        <f>IF($A517="","",IFERROR($K517*'Settings'!$B$10,0))</f>
        <v/>
      </c>
      <c r="R517" s="82">
        <f>IF($A517="","",IF($O517="Yes",IFERROR($K517*'Settings'!$B$8,0),0))</f>
        <v/>
      </c>
      <c r="S517" s="81">
        <f>IF($A517="","",IFERROR($R517*'Settings'!$B$10,0))</f>
        <v/>
      </c>
      <c r="T517" s="48">
        <f>IF($A517="","",IF(COUNTIF(tblTrips[Trip ID],$A517)&gt;1,"Duplicate Trip ID",IF(OR($B517="",$C517="",$D517="",$E517="",$F517="",$G517="",$H517="",$J517="",$K517="",$N517="",$P517=""),"Missing Required Data",IF(OR($J517&lt;0,$K517&lt;0,$L517=0),"Check Miles",IF(OR(AND($K517=0,$N517&lt;&gt;"No Empty Miles"),AND($K517&gt;0,$N517="No Empty Miles")),"Reason / Miles Mismatch",IF($M517&gt;='Settings'!$B$9,"High Empty %","OK"))))))</f>
        <v/>
      </c>
      <c r="U517" s="48" t="n"/>
    </row>
    <row r="518">
      <c r="A518" s="41" t="n"/>
      <c r="B518" s="79" t="n"/>
      <c r="C518" s="41" t="n"/>
      <c r="D518" s="41" t="n"/>
      <c r="E518" s="41" t="n"/>
      <c r="F518" s="43" t="n"/>
      <c r="G518" s="41" t="n"/>
      <c r="H518" s="43" t="n"/>
      <c r="I518" s="41">
        <f>IF($A518="","",IF(OR($E518="",$F518="",$G518="",$H518=""),"",$E518&amp;", "&amp;$F518&amp;" to "&amp;$G518&amp;", "&amp;$H518))</f>
        <v/>
      </c>
      <c r="J518" s="44" t="n"/>
      <c r="K518" s="44" t="n"/>
      <c r="L518" s="44">
        <f>IF($A518="","",IFERROR($J518+$K518,0))</f>
        <v/>
      </c>
      <c r="M518" s="80">
        <f>IF($A518="","",IFERROR($K518/$L518,0))</f>
        <v/>
      </c>
      <c r="N518" s="41" t="n"/>
      <c r="O518" s="43">
        <f>IF(OR($A518="",$N518=""),"",IFERROR(VLOOKUP($N518,'Settings'!$F$5:$H$13,2,FALSE),"Review"))</f>
        <v/>
      </c>
      <c r="P518" s="43" t="n"/>
      <c r="Q518" s="81">
        <f>IF($A518="","",IFERROR($K518*'Settings'!$B$10,0))</f>
        <v/>
      </c>
      <c r="R518" s="82">
        <f>IF($A518="","",IF($O518="Yes",IFERROR($K518*'Settings'!$B$8,0),0))</f>
        <v/>
      </c>
      <c r="S518" s="81">
        <f>IF($A518="","",IFERROR($R518*'Settings'!$B$10,0))</f>
        <v/>
      </c>
      <c r="T518" s="48">
        <f>IF($A518="","",IF(COUNTIF(tblTrips[Trip ID],$A518)&gt;1,"Duplicate Trip ID",IF(OR($B518="",$C518="",$D518="",$E518="",$F518="",$G518="",$H518="",$J518="",$K518="",$N518="",$P518=""),"Missing Required Data",IF(OR($J518&lt;0,$K518&lt;0,$L518=0),"Check Miles",IF(OR(AND($K518=0,$N518&lt;&gt;"No Empty Miles"),AND($K518&gt;0,$N518="No Empty Miles")),"Reason / Miles Mismatch",IF($M518&gt;='Settings'!$B$9,"High Empty %","OK"))))))</f>
        <v/>
      </c>
      <c r="U518" s="48" t="n"/>
    </row>
    <row r="519">
      <c r="A519" s="41" t="n"/>
      <c r="B519" s="79" t="n"/>
      <c r="C519" s="41" t="n"/>
      <c r="D519" s="41" t="n"/>
      <c r="E519" s="41" t="n"/>
      <c r="F519" s="43" t="n"/>
      <c r="G519" s="41" t="n"/>
      <c r="H519" s="43" t="n"/>
      <c r="I519" s="41">
        <f>IF($A519="","",IF(OR($E519="",$F519="",$G519="",$H519=""),"",$E519&amp;", "&amp;$F519&amp;" to "&amp;$G519&amp;", "&amp;$H519))</f>
        <v/>
      </c>
      <c r="J519" s="44" t="n"/>
      <c r="K519" s="44" t="n"/>
      <c r="L519" s="44">
        <f>IF($A519="","",IFERROR($J519+$K519,0))</f>
        <v/>
      </c>
      <c r="M519" s="80">
        <f>IF($A519="","",IFERROR($K519/$L519,0))</f>
        <v/>
      </c>
      <c r="N519" s="41" t="n"/>
      <c r="O519" s="43">
        <f>IF(OR($A519="",$N519=""),"",IFERROR(VLOOKUP($N519,'Settings'!$F$5:$H$13,2,FALSE),"Review"))</f>
        <v/>
      </c>
      <c r="P519" s="43" t="n"/>
      <c r="Q519" s="81">
        <f>IF($A519="","",IFERROR($K519*'Settings'!$B$10,0))</f>
        <v/>
      </c>
      <c r="R519" s="82">
        <f>IF($A519="","",IF($O519="Yes",IFERROR($K519*'Settings'!$B$8,0),0))</f>
        <v/>
      </c>
      <c r="S519" s="81">
        <f>IF($A519="","",IFERROR($R519*'Settings'!$B$10,0))</f>
        <v/>
      </c>
      <c r="T519" s="48">
        <f>IF($A519="","",IF(COUNTIF(tblTrips[Trip ID],$A519)&gt;1,"Duplicate Trip ID",IF(OR($B519="",$C519="",$D519="",$E519="",$F519="",$G519="",$H519="",$J519="",$K519="",$N519="",$P519=""),"Missing Required Data",IF(OR($J519&lt;0,$K519&lt;0,$L519=0),"Check Miles",IF(OR(AND($K519=0,$N519&lt;&gt;"No Empty Miles"),AND($K519&gt;0,$N519="No Empty Miles")),"Reason / Miles Mismatch",IF($M519&gt;='Settings'!$B$9,"High Empty %","OK"))))))</f>
        <v/>
      </c>
      <c r="U519" s="48" t="n"/>
    </row>
    <row r="520">
      <c r="A520" s="41" t="n"/>
      <c r="B520" s="79" t="n"/>
      <c r="C520" s="41" t="n"/>
      <c r="D520" s="41" t="n"/>
      <c r="E520" s="41" t="n"/>
      <c r="F520" s="43" t="n"/>
      <c r="G520" s="41" t="n"/>
      <c r="H520" s="43" t="n"/>
      <c r="I520" s="41">
        <f>IF($A520="","",IF(OR($E520="",$F520="",$G520="",$H520=""),"",$E520&amp;", "&amp;$F520&amp;" to "&amp;$G520&amp;", "&amp;$H520))</f>
        <v/>
      </c>
      <c r="J520" s="44" t="n"/>
      <c r="K520" s="44" t="n"/>
      <c r="L520" s="44">
        <f>IF($A520="","",IFERROR($J520+$K520,0))</f>
        <v/>
      </c>
      <c r="M520" s="80">
        <f>IF($A520="","",IFERROR($K520/$L520,0))</f>
        <v/>
      </c>
      <c r="N520" s="41" t="n"/>
      <c r="O520" s="43">
        <f>IF(OR($A520="",$N520=""),"",IFERROR(VLOOKUP($N520,'Settings'!$F$5:$H$13,2,FALSE),"Review"))</f>
        <v/>
      </c>
      <c r="P520" s="43" t="n"/>
      <c r="Q520" s="81">
        <f>IF($A520="","",IFERROR($K520*'Settings'!$B$10,0))</f>
        <v/>
      </c>
      <c r="R520" s="82">
        <f>IF($A520="","",IF($O520="Yes",IFERROR($K520*'Settings'!$B$8,0),0))</f>
        <v/>
      </c>
      <c r="S520" s="81">
        <f>IF($A520="","",IFERROR($R520*'Settings'!$B$10,0))</f>
        <v/>
      </c>
      <c r="T520" s="48">
        <f>IF($A520="","",IF(COUNTIF(tblTrips[Trip ID],$A520)&gt;1,"Duplicate Trip ID",IF(OR($B520="",$C520="",$D520="",$E520="",$F520="",$G520="",$H520="",$J520="",$K520="",$N520="",$P520=""),"Missing Required Data",IF(OR($J520&lt;0,$K520&lt;0,$L520=0),"Check Miles",IF(OR(AND($K520=0,$N520&lt;&gt;"No Empty Miles"),AND($K520&gt;0,$N520="No Empty Miles")),"Reason / Miles Mismatch",IF($M520&gt;='Settings'!$B$9,"High Empty %","OK"))))))</f>
        <v/>
      </c>
      <c r="U520" s="48" t="n"/>
    </row>
    <row r="521">
      <c r="A521" s="41" t="n"/>
      <c r="B521" s="79" t="n"/>
      <c r="C521" s="41" t="n"/>
      <c r="D521" s="41" t="n"/>
      <c r="E521" s="41" t="n"/>
      <c r="F521" s="43" t="n"/>
      <c r="G521" s="41" t="n"/>
      <c r="H521" s="43" t="n"/>
      <c r="I521" s="41">
        <f>IF($A521="","",IF(OR($E521="",$F521="",$G521="",$H521=""),"",$E521&amp;", "&amp;$F521&amp;" to "&amp;$G521&amp;", "&amp;$H521))</f>
        <v/>
      </c>
      <c r="J521" s="44" t="n"/>
      <c r="K521" s="44" t="n"/>
      <c r="L521" s="44">
        <f>IF($A521="","",IFERROR($J521+$K521,0))</f>
        <v/>
      </c>
      <c r="M521" s="80">
        <f>IF($A521="","",IFERROR($K521/$L521,0))</f>
        <v/>
      </c>
      <c r="N521" s="41" t="n"/>
      <c r="O521" s="43">
        <f>IF(OR($A521="",$N521=""),"",IFERROR(VLOOKUP($N521,'Settings'!$F$5:$H$13,2,FALSE),"Review"))</f>
        <v/>
      </c>
      <c r="P521" s="43" t="n"/>
      <c r="Q521" s="81">
        <f>IF($A521="","",IFERROR($K521*'Settings'!$B$10,0))</f>
        <v/>
      </c>
      <c r="R521" s="82">
        <f>IF($A521="","",IF($O521="Yes",IFERROR($K521*'Settings'!$B$8,0),0))</f>
        <v/>
      </c>
      <c r="S521" s="81">
        <f>IF($A521="","",IFERROR($R521*'Settings'!$B$10,0))</f>
        <v/>
      </c>
      <c r="T521" s="48">
        <f>IF($A521="","",IF(COUNTIF(tblTrips[Trip ID],$A521)&gt;1,"Duplicate Trip ID",IF(OR($B521="",$C521="",$D521="",$E521="",$F521="",$G521="",$H521="",$J521="",$K521="",$N521="",$P521=""),"Missing Required Data",IF(OR($J521&lt;0,$K521&lt;0,$L521=0),"Check Miles",IF(OR(AND($K521=0,$N521&lt;&gt;"No Empty Miles"),AND($K521&gt;0,$N521="No Empty Miles")),"Reason / Miles Mismatch",IF($M521&gt;='Settings'!$B$9,"High Empty %","OK"))))))</f>
        <v/>
      </c>
      <c r="U521" s="48" t="n"/>
    </row>
    <row r="522">
      <c r="A522" s="41" t="n"/>
      <c r="B522" s="79" t="n"/>
      <c r="C522" s="41" t="n"/>
      <c r="D522" s="41" t="n"/>
      <c r="E522" s="41" t="n"/>
      <c r="F522" s="43" t="n"/>
      <c r="G522" s="41" t="n"/>
      <c r="H522" s="43" t="n"/>
      <c r="I522" s="41">
        <f>IF($A522="","",IF(OR($E522="",$F522="",$G522="",$H522=""),"",$E522&amp;", "&amp;$F522&amp;" to "&amp;$G522&amp;", "&amp;$H522))</f>
        <v/>
      </c>
      <c r="J522" s="44" t="n"/>
      <c r="K522" s="44" t="n"/>
      <c r="L522" s="44">
        <f>IF($A522="","",IFERROR($J522+$K522,0))</f>
        <v/>
      </c>
      <c r="M522" s="80">
        <f>IF($A522="","",IFERROR($K522/$L522,0))</f>
        <v/>
      </c>
      <c r="N522" s="41" t="n"/>
      <c r="O522" s="43">
        <f>IF(OR($A522="",$N522=""),"",IFERROR(VLOOKUP($N522,'Settings'!$F$5:$H$13,2,FALSE),"Review"))</f>
        <v/>
      </c>
      <c r="P522" s="43" t="n"/>
      <c r="Q522" s="81">
        <f>IF($A522="","",IFERROR($K522*'Settings'!$B$10,0))</f>
        <v/>
      </c>
      <c r="R522" s="82">
        <f>IF($A522="","",IF($O522="Yes",IFERROR($K522*'Settings'!$B$8,0),0))</f>
        <v/>
      </c>
      <c r="S522" s="81">
        <f>IF($A522="","",IFERROR($R522*'Settings'!$B$10,0))</f>
        <v/>
      </c>
      <c r="T522" s="48">
        <f>IF($A522="","",IF(COUNTIF(tblTrips[Trip ID],$A522)&gt;1,"Duplicate Trip ID",IF(OR($B522="",$C522="",$D522="",$E522="",$F522="",$G522="",$H522="",$J522="",$K522="",$N522="",$P522=""),"Missing Required Data",IF(OR($J522&lt;0,$K522&lt;0,$L522=0),"Check Miles",IF(OR(AND($K522=0,$N522&lt;&gt;"No Empty Miles"),AND($K522&gt;0,$N522="No Empty Miles")),"Reason / Miles Mismatch",IF($M522&gt;='Settings'!$B$9,"High Empty %","OK"))))))</f>
        <v/>
      </c>
      <c r="U522" s="48" t="n"/>
    </row>
    <row r="523">
      <c r="A523" s="41" t="n"/>
      <c r="B523" s="79" t="n"/>
      <c r="C523" s="41" t="n"/>
      <c r="D523" s="41" t="n"/>
      <c r="E523" s="41" t="n"/>
      <c r="F523" s="43" t="n"/>
      <c r="G523" s="41" t="n"/>
      <c r="H523" s="43" t="n"/>
      <c r="I523" s="41">
        <f>IF($A523="","",IF(OR($E523="",$F523="",$G523="",$H523=""),"",$E523&amp;", "&amp;$F523&amp;" to "&amp;$G523&amp;", "&amp;$H523))</f>
        <v/>
      </c>
      <c r="J523" s="44" t="n"/>
      <c r="K523" s="44" t="n"/>
      <c r="L523" s="44">
        <f>IF($A523="","",IFERROR($J523+$K523,0))</f>
        <v/>
      </c>
      <c r="M523" s="80">
        <f>IF($A523="","",IFERROR($K523/$L523,0))</f>
        <v/>
      </c>
      <c r="N523" s="41" t="n"/>
      <c r="O523" s="43">
        <f>IF(OR($A523="",$N523=""),"",IFERROR(VLOOKUP($N523,'Settings'!$F$5:$H$13,2,FALSE),"Review"))</f>
        <v/>
      </c>
      <c r="P523" s="43" t="n"/>
      <c r="Q523" s="81">
        <f>IF($A523="","",IFERROR($K523*'Settings'!$B$10,0))</f>
        <v/>
      </c>
      <c r="R523" s="82">
        <f>IF($A523="","",IF($O523="Yes",IFERROR($K523*'Settings'!$B$8,0),0))</f>
        <v/>
      </c>
      <c r="S523" s="81">
        <f>IF($A523="","",IFERROR($R523*'Settings'!$B$10,0))</f>
        <v/>
      </c>
      <c r="T523" s="48">
        <f>IF($A523="","",IF(COUNTIF(tblTrips[Trip ID],$A523)&gt;1,"Duplicate Trip ID",IF(OR($B523="",$C523="",$D523="",$E523="",$F523="",$G523="",$H523="",$J523="",$K523="",$N523="",$P523=""),"Missing Required Data",IF(OR($J523&lt;0,$K523&lt;0,$L523=0),"Check Miles",IF(OR(AND($K523=0,$N523&lt;&gt;"No Empty Miles"),AND($K523&gt;0,$N523="No Empty Miles")),"Reason / Miles Mismatch",IF($M523&gt;='Settings'!$B$9,"High Empty %","OK"))))))</f>
        <v/>
      </c>
      <c r="U523" s="48" t="n"/>
    </row>
    <row r="524">
      <c r="A524" s="41" t="n"/>
      <c r="B524" s="79" t="n"/>
      <c r="C524" s="41" t="n"/>
      <c r="D524" s="41" t="n"/>
      <c r="E524" s="41" t="n"/>
      <c r="F524" s="43" t="n"/>
      <c r="G524" s="41" t="n"/>
      <c r="H524" s="43" t="n"/>
      <c r="I524" s="41">
        <f>IF($A524="","",IF(OR($E524="",$F524="",$G524="",$H524=""),"",$E524&amp;", "&amp;$F524&amp;" to "&amp;$G524&amp;", "&amp;$H524))</f>
        <v/>
      </c>
      <c r="J524" s="44" t="n"/>
      <c r="K524" s="44" t="n"/>
      <c r="L524" s="44">
        <f>IF($A524="","",IFERROR($J524+$K524,0))</f>
        <v/>
      </c>
      <c r="M524" s="80">
        <f>IF($A524="","",IFERROR($K524/$L524,0))</f>
        <v/>
      </c>
      <c r="N524" s="41" t="n"/>
      <c r="O524" s="43">
        <f>IF(OR($A524="",$N524=""),"",IFERROR(VLOOKUP($N524,'Settings'!$F$5:$H$13,2,FALSE),"Review"))</f>
        <v/>
      </c>
      <c r="P524" s="43" t="n"/>
      <c r="Q524" s="81">
        <f>IF($A524="","",IFERROR($K524*'Settings'!$B$10,0))</f>
        <v/>
      </c>
      <c r="R524" s="82">
        <f>IF($A524="","",IF($O524="Yes",IFERROR($K524*'Settings'!$B$8,0),0))</f>
        <v/>
      </c>
      <c r="S524" s="81">
        <f>IF($A524="","",IFERROR($R524*'Settings'!$B$10,0))</f>
        <v/>
      </c>
      <c r="T524" s="48">
        <f>IF($A524="","",IF(COUNTIF(tblTrips[Trip ID],$A524)&gt;1,"Duplicate Trip ID",IF(OR($B524="",$C524="",$D524="",$E524="",$F524="",$G524="",$H524="",$J524="",$K524="",$N524="",$P524=""),"Missing Required Data",IF(OR($J524&lt;0,$K524&lt;0,$L524=0),"Check Miles",IF(OR(AND($K524=0,$N524&lt;&gt;"No Empty Miles"),AND($K524&gt;0,$N524="No Empty Miles")),"Reason / Miles Mismatch",IF($M524&gt;='Settings'!$B$9,"High Empty %","OK"))))))</f>
        <v/>
      </c>
      <c r="U524" s="48" t="n"/>
    </row>
    <row r="525">
      <c r="A525" s="41" t="n"/>
      <c r="B525" s="79" t="n"/>
      <c r="C525" s="41" t="n"/>
      <c r="D525" s="41" t="n"/>
      <c r="E525" s="41" t="n"/>
      <c r="F525" s="43" t="n"/>
      <c r="G525" s="41" t="n"/>
      <c r="H525" s="43" t="n"/>
      <c r="I525" s="41">
        <f>IF($A525="","",IF(OR($E525="",$F525="",$G525="",$H525=""),"",$E525&amp;", "&amp;$F525&amp;" to "&amp;$G525&amp;", "&amp;$H525))</f>
        <v/>
      </c>
      <c r="J525" s="44" t="n"/>
      <c r="K525" s="44" t="n"/>
      <c r="L525" s="44">
        <f>IF($A525="","",IFERROR($J525+$K525,0))</f>
        <v/>
      </c>
      <c r="M525" s="80">
        <f>IF($A525="","",IFERROR($K525/$L525,0))</f>
        <v/>
      </c>
      <c r="N525" s="41" t="n"/>
      <c r="O525" s="43">
        <f>IF(OR($A525="",$N525=""),"",IFERROR(VLOOKUP($N525,'Settings'!$F$5:$H$13,2,FALSE),"Review"))</f>
        <v/>
      </c>
      <c r="P525" s="43" t="n"/>
      <c r="Q525" s="81">
        <f>IF($A525="","",IFERROR($K525*'Settings'!$B$10,0))</f>
        <v/>
      </c>
      <c r="R525" s="82">
        <f>IF($A525="","",IF($O525="Yes",IFERROR($K525*'Settings'!$B$8,0),0))</f>
        <v/>
      </c>
      <c r="S525" s="81">
        <f>IF($A525="","",IFERROR($R525*'Settings'!$B$10,0))</f>
        <v/>
      </c>
      <c r="T525" s="48">
        <f>IF($A525="","",IF(COUNTIF(tblTrips[Trip ID],$A525)&gt;1,"Duplicate Trip ID",IF(OR($B525="",$C525="",$D525="",$E525="",$F525="",$G525="",$H525="",$J525="",$K525="",$N525="",$P525=""),"Missing Required Data",IF(OR($J525&lt;0,$K525&lt;0,$L525=0),"Check Miles",IF(OR(AND($K525=0,$N525&lt;&gt;"No Empty Miles"),AND($K525&gt;0,$N525="No Empty Miles")),"Reason / Miles Mismatch",IF($M525&gt;='Settings'!$B$9,"High Empty %","OK"))))))</f>
        <v/>
      </c>
      <c r="U525" s="48" t="n"/>
    </row>
    <row r="526">
      <c r="A526" s="41" t="n"/>
      <c r="B526" s="79" t="n"/>
      <c r="C526" s="41" t="n"/>
      <c r="D526" s="41" t="n"/>
      <c r="E526" s="41" t="n"/>
      <c r="F526" s="43" t="n"/>
      <c r="G526" s="41" t="n"/>
      <c r="H526" s="43" t="n"/>
      <c r="I526" s="41">
        <f>IF($A526="","",IF(OR($E526="",$F526="",$G526="",$H526=""),"",$E526&amp;", "&amp;$F526&amp;" to "&amp;$G526&amp;", "&amp;$H526))</f>
        <v/>
      </c>
      <c r="J526" s="44" t="n"/>
      <c r="K526" s="44" t="n"/>
      <c r="L526" s="44">
        <f>IF($A526="","",IFERROR($J526+$K526,0))</f>
        <v/>
      </c>
      <c r="M526" s="80">
        <f>IF($A526="","",IFERROR($K526/$L526,0))</f>
        <v/>
      </c>
      <c r="N526" s="41" t="n"/>
      <c r="O526" s="43">
        <f>IF(OR($A526="",$N526=""),"",IFERROR(VLOOKUP($N526,'Settings'!$F$5:$H$13,2,FALSE),"Review"))</f>
        <v/>
      </c>
      <c r="P526" s="43" t="n"/>
      <c r="Q526" s="81">
        <f>IF($A526="","",IFERROR($K526*'Settings'!$B$10,0))</f>
        <v/>
      </c>
      <c r="R526" s="82">
        <f>IF($A526="","",IF($O526="Yes",IFERROR($K526*'Settings'!$B$8,0),0))</f>
        <v/>
      </c>
      <c r="S526" s="81">
        <f>IF($A526="","",IFERROR($R526*'Settings'!$B$10,0))</f>
        <v/>
      </c>
      <c r="T526" s="48">
        <f>IF($A526="","",IF(COUNTIF(tblTrips[Trip ID],$A526)&gt;1,"Duplicate Trip ID",IF(OR($B526="",$C526="",$D526="",$E526="",$F526="",$G526="",$H526="",$J526="",$K526="",$N526="",$P526=""),"Missing Required Data",IF(OR($J526&lt;0,$K526&lt;0,$L526=0),"Check Miles",IF(OR(AND($K526=0,$N526&lt;&gt;"No Empty Miles"),AND($K526&gt;0,$N526="No Empty Miles")),"Reason / Miles Mismatch",IF($M526&gt;='Settings'!$B$9,"High Empty %","OK"))))))</f>
        <v/>
      </c>
      <c r="U526" s="48" t="n"/>
    </row>
    <row r="527">
      <c r="A527" s="41" t="n"/>
      <c r="B527" s="79" t="n"/>
      <c r="C527" s="41" t="n"/>
      <c r="D527" s="41" t="n"/>
      <c r="E527" s="41" t="n"/>
      <c r="F527" s="43" t="n"/>
      <c r="G527" s="41" t="n"/>
      <c r="H527" s="43" t="n"/>
      <c r="I527" s="41">
        <f>IF($A527="","",IF(OR($E527="",$F527="",$G527="",$H527=""),"",$E527&amp;", "&amp;$F527&amp;" to "&amp;$G527&amp;", "&amp;$H527))</f>
        <v/>
      </c>
      <c r="J527" s="44" t="n"/>
      <c r="K527" s="44" t="n"/>
      <c r="L527" s="44">
        <f>IF($A527="","",IFERROR($J527+$K527,0))</f>
        <v/>
      </c>
      <c r="M527" s="80">
        <f>IF($A527="","",IFERROR($K527/$L527,0))</f>
        <v/>
      </c>
      <c r="N527" s="41" t="n"/>
      <c r="O527" s="43">
        <f>IF(OR($A527="",$N527=""),"",IFERROR(VLOOKUP($N527,'Settings'!$F$5:$H$13,2,FALSE),"Review"))</f>
        <v/>
      </c>
      <c r="P527" s="43" t="n"/>
      <c r="Q527" s="81">
        <f>IF($A527="","",IFERROR($K527*'Settings'!$B$10,0))</f>
        <v/>
      </c>
      <c r="R527" s="82">
        <f>IF($A527="","",IF($O527="Yes",IFERROR($K527*'Settings'!$B$8,0),0))</f>
        <v/>
      </c>
      <c r="S527" s="81">
        <f>IF($A527="","",IFERROR($R527*'Settings'!$B$10,0))</f>
        <v/>
      </c>
      <c r="T527" s="48">
        <f>IF($A527="","",IF(COUNTIF(tblTrips[Trip ID],$A527)&gt;1,"Duplicate Trip ID",IF(OR($B527="",$C527="",$D527="",$E527="",$F527="",$G527="",$H527="",$J527="",$K527="",$N527="",$P527=""),"Missing Required Data",IF(OR($J527&lt;0,$K527&lt;0,$L527=0),"Check Miles",IF(OR(AND($K527=0,$N527&lt;&gt;"No Empty Miles"),AND($K527&gt;0,$N527="No Empty Miles")),"Reason / Miles Mismatch",IF($M527&gt;='Settings'!$B$9,"High Empty %","OK"))))))</f>
        <v/>
      </c>
      <c r="U527" s="48" t="n"/>
    </row>
    <row r="528">
      <c r="A528" s="41" t="n"/>
      <c r="B528" s="79" t="n"/>
      <c r="C528" s="41" t="n"/>
      <c r="D528" s="41" t="n"/>
      <c r="E528" s="41" t="n"/>
      <c r="F528" s="43" t="n"/>
      <c r="G528" s="41" t="n"/>
      <c r="H528" s="43" t="n"/>
      <c r="I528" s="41">
        <f>IF($A528="","",IF(OR($E528="",$F528="",$G528="",$H528=""),"",$E528&amp;", "&amp;$F528&amp;" to "&amp;$G528&amp;", "&amp;$H528))</f>
        <v/>
      </c>
      <c r="J528" s="44" t="n"/>
      <c r="K528" s="44" t="n"/>
      <c r="L528" s="44">
        <f>IF($A528="","",IFERROR($J528+$K528,0))</f>
        <v/>
      </c>
      <c r="M528" s="80">
        <f>IF($A528="","",IFERROR($K528/$L528,0))</f>
        <v/>
      </c>
      <c r="N528" s="41" t="n"/>
      <c r="O528" s="43">
        <f>IF(OR($A528="",$N528=""),"",IFERROR(VLOOKUP($N528,'Settings'!$F$5:$H$13,2,FALSE),"Review"))</f>
        <v/>
      </c>
      <c r="P528" s="43" t="n"/>
      <c r="Q528" s="81">
        <f>IF($A528="","",IFERROR($K528*'Settings'!$B$10,0))</f>
        <v/>
      </c>
      <c r="R528" s="82">
        <f>IF($A528="","",IF($O528="Yes",IFERROR($K528*'Settings'!$B$8,0),0))</f>
        <v/>
      </c>
      <c r="S528" s="81">
        <f>IF($A528="","",IFERROR($R528*'Settings'!$B$10,0))</f>
        <v/>
      </c>
      <c r="T528" s="48">
        <f>IF($A528="","",IF(COUNTIF(tblTrips[Trip ID],$A528)&gt;1,"Duplicate Trip ID",IF(OR($B528="",$C528="",$D528="",$E528="",$F528="",$G528="",$H528="",$J528="",$K528="",$N528="",$P528=""),"Missing Required Data",IF(OR($J528&lt;0,$K528&lt;0,$L528=0),"Check Miles",IF(OR(AND($K528=0,$N528&lt;&gt;"No Empty Miles"),AND($K528&gt;0,$N528="No Empty Miles")),"Reason / Miles Mismatch",IF($M528&gt;='Settings'!$B$9,"High Empty %","OK"))))))</f>
        <v/>
      </c>
      <c r="U528" s="48" t="n"/>
    </row>
    <row r="529">
      <c r="A529" s="41" t="n"/>
      <c r="B529" s="79" t="n"/>
      <c r="C529" s="41" t="n"/>
      <c r="D529" s="41" t="n"/>
      <c r="E529" s="41" t="n"/>
      <c r="F529" s="43" t="n"/>
      <c r="G529" s="41" t="n"/>
      <c r="H529" s="43" t="n"/>
      <c r="I529" s="41">
        <f>IF($A529="","",IF(OR($E529="",$F529="",$G529="",$H529=""),"",$E529&amp;", "&amp;$F529&amp;" to "&amp;$G529&amp;", "&amp;$H529))</f>
        <v/>
      </c>
      <c r="J529" s="44" t="n"/>
      <c r="K529" s="44" t="n"/>
      <c r="L529" s="44">
        <f>IF($A529="","",IFERROR($J529+$K529,0))</f>
        <v/>
      </c>
      <c r="M529" s="80">
        <f>IF($A529="","",IFERROR($K529/$L529,0))</f>
        <v/>
      </c>
      <c r="N529" s="41" t="n"/>
      <c r="O529" s="43">
        <f>IF(OR($A529="",$N529=""),"",IFERROR(VLOOKUP($N529,'Settings'!$F$5:$H$13,2,FALSE),"Review"))</f>
        <v/>
      </c>
      <c r="P529" s="43" t="n"/>
      <c r="Q529" s="81">
        <f>IF($A529="","",IFERROR($K529*'Settings'!$B$10,0))</f>
        <v/>
      </c>
      <c r="R529" s="82">
        <f>IF($A529="","",IF($O529="Yes",IFERROR($K529*'Settings'!$B$8,0),0))</f>
        <v/>
      </c>
      <c r="S529" s="81">
        <f>IF($A529="","",IFERROR($R529*'Settings'!$B$10,0))</f>
        <v/>
      </c>
      <c r="T529" s="48">
        <f>IF($A529="","",IF(COUNTIF(tblTrips[Trip ID],$A529)&gt;1,"Duplicate Trip ID",IF(OR($B529="",$C529="",$D529="",$E529="",$F529="",$G529="",$H529="",$J529="",$K529="",$N529="",$P529=""),"Missing Required Data",IF(OR($J529&lt;0,$K529&lt;0,$L529=0),"Check Miles",IF(OR(AND($K529=0,$N529&lt;&gt;"No Empty Miles"),AND($K529&gt;0,$N529="No Empty Miles")),"Reason / Miles Mismatch",IF($M529&gt;='Settings'!$B$9,"High Empty %","OK"))))))</f>
        <v/>
      </c>
      <c r="U529" s="48" t="n"/>
    </row>
    <row r="530">
      <c r="A530" s="41" t="n"/>
      <c r="B530" s="79" t="n"/>
      <c r="C530" s="41" t="n"/>
      <c r="D530" s="41" t="n"/>
      <c r="E530" s="41" t="n"/>
      <c r="F530" s="43" t="n"/>
      <c r="G530" s="41" t="n"/>
      <c r="H530" s="43" t="n"/>
      <c r="I530" s="41">
        <f>IF($A530="","",IF(OR($E530="",$F530="",$G530="",$H530=""),"",$E530&amp;", "&amp;$F530&amp;" to "&amp;$G530&amp;", "&amp;$H530))</f>
        <v/>
      </c>
      <c r="J530" s="44" t="n"/>
      <c r="K530" s="44" t="n"/>
      <c r="L530" s="44">
        <f>IF($A530="","",IFERROR($J530+$K530,0))</f>
        <v/>
      </c>
      <c r="M530" s="80">
        <f>IF($A530="","",IFERROR($K530/$L530,0))</f>
        <v/>
      </c>
      <c r="N530" s="41" t="n"/>
      <c r="O530" s="43">
        <f>IF(OR($A530="",$N530=""),"",IFERROR(VLOOKUP($N530,'Settings'!$F$5:$H$13,2,FALSE),"Review"))</f>
        <v/>
      </c>
      <c r="P530" s="43" t="n"/>
      <c r="Q530" s="81">
        <f>IF($A530="","",IFERROR($K530*'Settings'!$B$10,0))</f>
        <v/>
      </c>
      <c r="R530" s="82">
        <f>IF($A530="","",IF($O530="Yes",IFERROR($K530*'Settings'!$B$8,0),0))</f>
        <v/>
      </c>
      <c r="S530" s="81">
        <f>IF($A530="","",IFERROR($R530*'Settings'!$B$10,0))</f>
        <v/>
      </c>
      <c r="T530" s="48">
        <f>IF($A530="","",IF(COUNTIF(tblTrips[Trip ID],$A530)&gt;1,"Duplicate Trip ID",IF(OR($B530="",$C530="",$D530="",$E530="",$F530="",$G530="",$H530="",$J530="",$K530="",$N530="",$P530=""),"Missing Required Data",IF(OR($J530&lt;0,$K530&lt;0,$L530=0),"Check Miles",IF(OR(AND($K530=0,$N530&lt;&gt;"No Empty Miles"),AND($K530&gt;0,$N530="No Empty Miles")),"Reason / Miles Mismatch",IF($M530&gt;='Settings'!$B$9,"High Empty %","OK"))))))</f>
        <v/>
      </c>
      <c r="U530" s="48" t="n"/>
    </row>
    <row r="531">
      <c r="A531" s="41" t="n"/>
      <c r="B531" s="79" t="n"/>
      <c r="C531" s="41" t="n"/>
      <c r="D531" s="41" t="n"/>
      <c r="E531" s="41" t="n"/>
      <c r="F531" s="43" t="n"/>
      <c r="G531" s="41" t="n"/>
      <c r="H531" s="43" t="n"/>
      <c r="I531" s="41">
        <f>IF($A531="","",IF(OR($E531="",$F531="",$G531="",$H531=""),"",$E531&amp;", "&amp;$F531&amp;" to "&amp;$G531&amp;", "&amp;$H531))</f>
        <v/>
      </c>
      <c r="J531" s="44" t="n"/>
      <c r="K531" s="44" t="n"/>
      <c r="L531" s="44">
        <f>IF($A531="","",IFERROR($J531+$K531,0))</f>
        <v/>
      </c>
      <c r="M531" s="80">
        <f>IF($A531="","",IFERROR($K531/$L531,0))</f>
        <v/>
      </c>
      <c r="N531" s="41" t="n"/>
      <c r="O531" s="43">
        <f>IF(OR($A531="",$N531=""),"",IFERROR(VLOOKUP($N531,'Settings'!$F$5:$H$13,2,FALSE),"Review"))</f>
        <v/>
      </c>
      <c r="P531" s="43" t="n"/>
      <c r="Q531" s="81">
        <f>IF($A531="","",IFERROR($K531*'Settings'!$B$10,0))</f>
        <v/>
      </c>
      <c r="R531" s="82">
        <f>IF($A531="","",IF($O531="Yes",IFERROR($K531*'Settings'!$B$8,0),0))</f>
        <v/>
      </c>
      <c r="S531" s="81">
        <f>IF($A531="","",IFERROR($R531*'Settings'!$B$10,0))</f>
        <v/>
      </c>
      <c r="T531" s="48">
        <f>IF($A531="","",IF(COUNTIF(tblTrips[Trip ID],$A531)&gt;1,"Duplicate Trip ID",IF(OR($B531="",$C531="",$D531="",$E531="",$F531="",$G531="",$H531="",$J531="",$K531="",$N531="",$P531=""),"Missing Required Data",IF(OR($J531&lt;0,$K531&lt;0,$L531=0),"Check Miles",IF(OR(AND($K531=0,$N531&lt;&gt;"No Empty Miles"),AND($K531&gt;0,$N531="No Empty Miles")),"Reason / Miles Mismatch",IF($M531&gt;='Settings'!$B$9,"High Empty %","OK"))))))</f>
        <v/>
      </c>
      <c r="U531" s="48" t="n"/>
    </row>
    <row r="532">
      <c r="A532" s="41" t="n"/>
      <c r="B532" s="79" t="n"/>
      <c r="C532" s="41" t="n"/>
      <c r="D532" s="41" t="n"/>
      <c r="E532" s="41" t="n"/>
      <c r="F532" s="43" t="n"/>
      <c r="G532" s="41" t="n"/>
      <c r="H532" s="43" t="n"/>
      <c r="I532" s="41">
        <f>IF($A532="","",IF(OR($E532="",$F532="",$G532="",$H532=""),"",$E532&amp;", "&amp;$F532&amp;" to "&amp;$G532&amp;", "&amp;$H532))</f>
        <v/>
      </c>
      <c r="J532" s="44" t="n"/>
      <c r="K532" s="44" t="n"/>
      <c r="L532" s="44">
        <f>IF($A532="","",IFERROR($J532+$K532,0))</f>
        <v/>
      </c>
      <c r="M532" s="80">
        <f>IF($A532="","",IFERROR($K532/$L532,0))</f>
        <v/>
      </c>
      <c r="N532" s="41" t="n"/>
      <c r="O532" s="43">
        <f>IF(OR($A532="",$N532=""),"",IFERROR(VLOOKUP($N532,'Settings'!$F$5:$H$13,2,FALSE),"Review"))</f>
        <v/>
      </c>
      <c r="P532" s="43" t="n"/>
      <c r="Q532" s="81">
        <f>IF($A532="","",IFERROR($K532*'Settings'!$B$10,0))</f>
        <v/>
      </c>
      <c r="R532" s="82">
        <f>IF($A532="","",IF($O532="Yes",IFERROR($K532*'Settings'!$B$8,0),0))</f>
        <v/>
      </c>
      <c r="S532" s="81">
        <f>IF($A532="","",IFERROR($R532*'Settings'!$B$10,0))</f>
        <v/>
      </c>
      <c r="T532" s="48">
        <f>IF($A532="","",IF(COUNTIF(tblTrips[Trip ID],$A532)&gt;1,"Duplicate Trip ID",IF(OR($B532="",$C532="",$D532="",$E532="",$F532="",$G532="",$H532="",$J532="",$K532="",$N532="",$P532=""),"Missing Required Data",IF(OR($J532&lt;0,$K532&lt;0,$L532=0),"Check Miles",IF(OR(AND($K532=0,$N532&lt;&gt;"No Empty Miles"),AND($K532&gt;0,$N532="No Empty Miles")),"Reason / Miles Mismatch",IF($M532&gt;='Settings'!$B$9,"High Empty %","OK"))))))</f>
        <v/>
      </c>
      <c r="U532" s="48" t="n"/>
    </row>
    <row r="533">
      <c r="A533" s="41" t="n"/>
      <c r="B533" s="79" t="n"/>
      <c r="C533" s="41" t="n"/>
      <c r="D533" s="41" t="n"/>
      <c r="E533" s="41" t="n"/>
      <c r="F533" s="43" t="n"/>
      <c r="G533" s="41" t="n"/>
      <c r="H533" s="43" t="n"/>
      <c r="I533" s="41">
        <f>IF($A533="","",IF(OR($E533="",$F533="",$G533="",$H533=""),"",$E533&amp;", "&amp;$F533&amp;" to "&amp;$G533&amp;", "&amp;$H533))</f>
        <v/>
      </c>
      <c r="J533" s="44" t="n"/>
      <c r="K533" s="44" t="n"/>
      <c r="L533" s="44">
        <f>IF($A533="","",IFERROR($J533+$K533,0))</f>
        <v/>
      </c>
      <c r="M533" s="80">
        <f>IF($A533="","",IFERROR($K533/$L533,0))</f>
        <v/>
      </c>
      <c r="N533" s="41" t="n"/>
      <c r="O533" s="43">
        <f>IF(OR($A533="",$N533=""),"",IFERROR(VLOOKUP($N533,'Settings'!$F$5:$H$13,2,FALSE),"Review"))</f>
        <v/>
      </c>
      <c r="P533" s="43" t="n"/>
      <c r="Q533" s="81">
        <f>IF($A533="","",IFERROR($K533*'Settings'!$B$10,0))</f>
        <v/>
      </c>
      <c r="R533" s="82">
        <f>IF($A533="","",IF($O533="Yes",IFERROR($K533*'Settings'!$B$8,0),0))</f>
        <v/>
      </c>
      <c r="S533" s="81">
        <f>IF($A533="","",IFERROR($R533*'Settings'!$B$10,0))</f>
        <v/>
      </c>
      <c r="T533" s="48">
        <f>IF($A533="","",IF(COUNTIF(tblTrips[Trip ID],$A533)&gt;1,"Duplicate Trip ID",IF(OR($B533="",$C533="",$D533="",$E533="",$F533="",$G533="",$H533="",$J533="",$K533="",$N533="",$P533=""),"Missing Required Data",IF(OR($J533&lt;0,$K533&lt;0,$L533=0),"Check Miles",IF(OR(AND($K533=0,$N533&lt;&gt;"No Empty Miles"),AND($K533&gt;0,$N533="No Empty Miles")),"Reason / Miles Mismatch",IF($M533&gt;='Settings'!$B$9,"High Empty %","OK"))))))</f>
        <v/>
      </c>
      <c r="U533" s="48" t="n"/>
    </row>
    <row r="534">
      <c r="A534" s="41" t="n"/>
      <c r="B534" s="79" t="n"/>
      <c r="C534" s="41" t="n"/>
      <c r="D534" s="41" t="n"/>
      <c r="E534" s="41" t="n"/>
      <c r="F534" s="43" t="n"/>
      <c r="G534" s="41" t="n"/>
      <c r="H534" s="43" t="n"/>
      <c r="I534" s="41">
        <f>IF($A534="","",IF(OR($E534="",$F534="",$G534="",$H534=""),"",$E534&amp;", "&amp;$F534&amp;" to "&amp;$G534&amp;", "&amp;$H534))</f>
        <v/>
      </c>
      <c r="J534" s="44" t="n"/>
      <c r="K534" s="44" t="n"/>
      <c r="L534" s="44">
        <f>IF($A534="","",IFERROR($J534+$K534,0))</f>
        <v/>
      </c>
      <c r="M534" s="80">
        <f>IF($A534="","",IFERROR($K534/$L534,0))</f>
        <v/>
      </c>
      <c r="N534" s="41" t="n"/>
      <c r="O534" s="43">
        <f>IF(OR($A534="",$N534=""),"",IFERROR(VLOOKUP($N534,'Settings'!$F$5:$H$13,2,FALSE),"Review"))</f>
        <v/>
      </c>
      <c r="P534" s="43" t="n"/>
      <c r="Q534" s="81">
        <f>IF($A534="","",IFERROR($K534*'Settings'!$B$10,0))</f>
        <v/>
      </c>
      <c r="R534" s="82">
        <f>IF($A534="","",IF($O534="Yes",IFERROR($K534*'Settings'!$B$8,0),0))</f>
        <v/>
      </c>
      <c r="S534" s="81">
        <f>IF($A534="","",IFERROR($R534*'Settings'!$B$10,0))</f>
        <v/>
      </c>
      <c r="T534" s="48">
        <f>IF($A534="","",IF(COUNTIF(tblTrips[Trip ID],$A534)&gt;1,"Duplicate Trip ID",IF(OR($B534="",$C534="",$D534="",$E534="",$F534="",$G534="",$H534="",$J534="",$K534="",$N534="",$P534=""),"Missing Required Data",IF(OR($J534&lt;0,$K534&lt;0,$L534=0),"Check Miles",IF(OR(AND($K534=0,$N534&lt;&gt;"No Empty Miles"),AND($K534&gt;0,$N534="No Empty Miles")),"Reason / Miles Mismatch",IF($M534&gt;='Settings'!$B$9,"High Empty %","OK"))))))</f>
        <v/>
      </c>
      <c r="U534" s="48" t="n"/>
    </row>
    <row r="535">
      <c r="A535" s="41" t="n"/>
      <c r="B535" s="79" t="n"/>
      <c r="C535" s="41" t="n"/>
      <c r="D535" s="41" t="n"/>
      <c r="E535" s="41" t="n"/>
      <c r="F535" s="43" t="n"/>
      <c r="G535" s="41" t="n"/>
      <c r="H535" s="43" t="n"/>
      <c r="I535" s="41">
        <f>IF($A535="","",IF(OR($E535="",$F535="",$G535="",$H535=""),"",$E535&amp;", "&amp;$F535&amp;" to "&amp;$G535&amp;", "&amp;$H535))</f>
        <v/>
      </c>
      <c r="J535" s="44" t="n"/>
      <c r="K535" s="44" t="n"/>
      <c r="L535" s="44">
        <f>IF($A535="","",IFERROR($J535+$K535,0))</f>
        <v/>
      </c>
      <c r="M535" s="80">
        <f>IF($A535="","",IFERROR($K535/$L535,0))</f>
        <v/>
      </c>
      <c r="N535" s="41" t="n"/>
      <c r="O535" s="43">
        <f>IF(OR($A535="",$N535=""),"",IFERROR(VLOOKUP($N535,'Settings'!$F$5:$H$13,2,FALSE),"Review"))</f>
        <v/>
      </c>
      <c r="P535" s="43" t="n"/>
      <c r="Q535" s="81">
        <f>IF($A535="","",IFERROR($K535*'Settings'!$B$10,0))</f>
        <v/>
      </c>
      <c r="R535" s="82">
        <f>IF($A535="","",IF($O535="Yes",IFERROR($K535*'Settings'!$B$8,0),0))</f>
        <v/>
      </c>
      <c r="S535" s="81">
        <f>IF($A535="","",IFERROR($R535*'Settings'!$B$10,0))</f>
        <v/>
      </c>
      <c r="T535" s="48">
        <f>IF($A535="","",IF(COUNTIF(tblTrips[Trip ID],$A535)&gt;1,"Duplicate Trip ID",IF(OR($B535="",$C535="",$D535="",$E535="",$F535="",$G535="",$H535="",$J535="",$K535="",$N535="",$P535=""),"Missing Required Data",IF(OR($J535&lt;0,$K535&lt;0,$L535=0),"Check Miles",IF(OR(AND($K535=0,$N535&lt;&gt;"No Empty Miles"),AND($K535&gt;0,$N535="No Empty Miles")),"Reason / Miles Mismatch",IF($M535&gt;='Settings'!$B$9,"High Empty %","OK"))))))</f>
        <v/>
      </c>
      <c r="U535" s="48" t="n"/>
    </row>
    <row r="536">
      <c r="A536" s="41" t="n"/>
      <c r="B536" s="79" t="n"/>
      <c r="C536" s="41" t="n"/>
      <c r="D536" s="41" t="n"/>
      <c r="E536" s="41" t="n"/>
      <c r="F536" s="43" t="n"/>
      <c r="G536" s="41" t="n"/>
      <c r="H536" s="43" t="n"/>
      <c r="I536" s="41">
        <f>IF($A536="","",IF(OR($E536="",$F536="",$G536="",$H536=""),"",$E536&amp;", "&amp;$F536&amp;" to "&amp;$G536&amp;", "&amp;$H536))</f>
        <v/>
      </c>
      <c r="J536" s="44" t="n"/>
      <c r="K536" s="44" t="n"/>
      <c r="L536" s="44">
        <f>IF($A536="","",IFERROR($J536+$K536,0))</f>
        <v/>
      </c>
      <c r="M536" s="80">
        <f>IF($A536="","",IFERROR($K536/$L536,0))</f>
        <v/>
      </c>
      <c r="N536" s="41" t="n"/>
      <c r="O536" s="43">
        <f>IF(OR($A536="",$N536=""),"",IFERROR(VLOOKUP($N536,'Settings'!$F$5:$H$13,2,FALSE),"Review"))</f>
        <v/>
      </c>
      <c r="P536" s="43" t="n"/>
      <c r="Q536" s="81">
        <f>IF($A536="","",IFERROR($K536*'Settings'!$B$10,0))</f>
        <v/>
      </c>
      <c r="R536" s="82">
        <f>IF($A536="","",IF($O536="Yes",IFERROR($K536*'Settings'!$B$8,0),0))</f>
        <v/>
      </c>
      <c r="S536" s="81">
        <f>IF($A536="","",IFERROR($R536*'Settings'!$B$10,0))</f>
        <v/>
      </c>
      <c r="T536" s="48">
        <f>IF($A536="","",IF(COUNTIF(tblTrips[Trip ID],$A536)&gt;1,"Duplicate Trip ID",IF(OR($B536="",$C536="",$D536="",$E536="",$F536="",$G536="",$H536="",$J536="",$K536="",$N536="",$P536=""),"Missing Required Data",IF(OR($J536&lt;0,$K536&lt;0,$L536=0),"Check Miles",IF(OR(AND($K536=0,$N536&lt;&gt;"No Empty Miles"),AND($K536&gt;0,$N536="No Empty Miles")),"Reason / Miles Mismatch",IF($M536&gt;='Settings'!$B$9,"High Empty %","OK"))))))</f>
        <v/>
      </c>
      <c r="U536" s="48" t="n"/>
    </row>
    <row r="537">
      <c r="A537" s="41" t="n"/>
      <c r="B537" s="79" t="n"/>
      <c r="C537" s="41" t="n"/>
      <c r="D537" s="41" t="n"/>
      <c r="E537" s="41" t="n"/>
      <c r="F537" s="43" t="n"/>
      <c r="G537" s="41" t="n"/>
      <c r="H537" s="43" t="n"/>
      <c r="I537" s="41">
        <f>IF($A537="","",IF(OR($E537="",$F537="",$G537="",$H537=""),"",$E537&amp;", "&amp;$F537&amp;" to "&amp;$G537&amp;", "&amp;$H537))</f>
        <v/>
      </c>
      <c r="J537" s="44" t="n"/>
      <c r="K537" s="44" t="n"/>
      <c r="L537" s="44">
        <f>IF($A537="","",IFERROR($J537+$K537,0))</f>
        <v/>
      </c>
      <c r="M537" s="80">
        <f>IF($A537="","",IFERROR($K537/$L537,0))</f>
        <v/>
      </c>
      <c r="N537" s="41" t="n"/>
      <c r="O537" s="43">
        <f>IF(OR($A537="",$N537=""),"",IFERROR(VLOOKUP($N537,'Settings'!$F$5:$H$13,2,FALSE),"Review"))</f>
        <v/>
      </c>
      <c r="P537" s="43" t="n"/>
      <c r="Q537" s="81">
        <f>IF($A537="","",IFERROR($K537*'Settings'!$B$10,0))</f>
        <v/>
      </c>
      <c r="R537" s="82">
        <f>IF($A537="","",IF($O537="Yes",IFERROR($K537*'Settings'!$B$8,0),0))</f>
        <v/>
      </c>
      <c r="S537" s="81">
        <f>IF($A537="","",IFERROR($R537*'Settings'!$B$10,0))</f>
        <v/>
      </c>
      <c r="T537" s="48">
        <f>IF($A537="","",IF(COUNTIF(tblTrips[Trip ID],$A537)&gt;1,"Duplicate Trip ID",IF(OR($B537="",$C537="",$D537="",$E537="",$F537="",$G537="",$H537="",$J537="",$K537="",$N537="",$P537=""),"Missing Required Data",IF(OR($J537&lt;0,$K537&lt;0,$L537=0),"Check Miles",IF(OR(AND($K537=0,$N537&lt;&gt;"No Empty Miles"),AND($K537&gt;0,$N537="No Empty Miles")),"Reason / Miles Mismatch",IF($M537&gt;='Settings'!$B$9,"High Empty %","OK"))))))</f>
        <v/>
      </c>
      <c r="U537" s="48" t="n"/>
    </row>
    <row r="538">
      <c r="A538" s="41" t="n"/>
      <c r="B538" s="79" t="n"/>
      <c r="C538" s="41" t="n"/>
      <c r="D538" s="41" t="n"/>
      <c r="E538" s="41" t="n"/>
      <c r="F538" s="43" t="n"/>
      <c r="G538" s="41" t="n"/>
      <c r="H538" s="43" t="n"/>
      <c r="I538" s="41">
        <f>IF($A538="","",IF(OR($E538="",$F538="",$G538="",$H538=""),"",$E538&amp;", "&amp;$F538&amp;" to "&amp;$G538&amp;", "&amp;$H538))</f>
        <v/>
      </c>
      <c r="J538" s="44" t="n"/>
      <c r="K538" s="44" t="n"/>
      <c r="L538" s="44">
        <f>IF($A538="","",IFERROR($J538+$K538,0))</f>
        <v/>
      </c>
      <c r="M538" s="80">
        <f>IF($A538="","",IFERROR($K538/$L538,0))</f>
        <v/>
      </c>
      <c r="N538" s="41" t="n"/>
      <c r="O538" s="43">
        <f>IF(OR($A538="",$N538=""),"",IFERROR(VLOOKUP($N538,'Settings'!$F$5:$H$13,2,FALSE),"Review"))</f>
        <v/>
      </c>
      <c r="P538" s="43" t="n"/>
      <c r="Q538" s="81">
        <f>IF($A538="","",IFERROR($K538*'Settings'!$B$10,0))</f>
        <v/>
      </c>
      <c r="R538" s="82">
        <f>IF($A538="","",IF($O538="Yes",IFERROR($K538*'Settings'!$B$8,0),0))</f>
        <v/>
      </c>
      <c r="S538" s="81">
        <f>IF($A538="","",IFERROR($R538*'Settings'!$B$10,0))</f>
        <v/>
      </c>
      <c r="T538" s="48">
        <f>IF($A538="","",IF(COUNTIF(tblTrips[Trip ID],$A538)&gt;1,"Duplicate Trip ID",IF(OR($B538="",$C538="",$D538="",$E538="",$F538="",$G538="",$H538="",$J538="",$K538="",$N538="",$P538=""),"Missing Required Data",IF(OR($J538&lt;0,$K538&lt;0,$L538=0),"Check Miles",IF(OR(AND($K538=0,$N538&lt;&gt;"No Empty Miles"),AND($K538&gt;0,$N538="No Empty Miles")),"Reason / Miles Mismatch",IF($M538&gt;='Settings'!$B$9,"High Empty %","OK"))))))</f>
        <v/>
      </c>
      <c r="U538" s="48" t="n"/>
    </row>
    <row r="539">
      <c r="A539" s="41" t="n"/>
      <c r="B539" s="79" t="n"/>
      <c r="C539" s="41" t="n"/>
      <c r="D539" s="41" t="n"/>
      <c r="E539" s="41" t="n"/>
      <c r="F539" s="43" t="n"/>
      <c r="G539" s="41" t="n"/>
      <c r="H539" s="43" t="n"/>
      <c r="I539" s="41">
        <f>IF($A539="","",IF(OR($E539="",$F539="",$G539="",$H539=""),"",$E539&amp;", "&amp;$F539&amp;" to "&amp;$G539&amp;", "&amp;$H539))</f>
        <v/>
      </c>
      <c r="J539" s="44" t="n"/>
      <c r="K539" s="44" t="n"/>
      <c r="L539" s="44">
        <f>IF($A539="","",IFERROR($J539+$K539,0))</f>
        <v/>
      </c>
      <c r="M539" s="80">
        <f>IF($A539="","",IFERROR($K539/$L539,0))</f>
        <v/>
      </c>
      <c r="N539" s="41" t="n"/>
      <c r="O539" s="43">
        <f>IF(OR($A539="",$N539=""),"",IFERROR(VLOOKUP($N539,'Settings'!$F$5:$H$13,2,FALSE),"Review"))</f>
        <v/>
      </c>
      <c r="P539" s="43" t="n"/>
      <c r="Q539" s="81">
        <f>IF($A539="","",IFERROR($K539*'Settings'!$B$10,0))</f>
        <v/>
      </c>
      <c r="R539" s="82">
        <f>IF($A539="","",IF($O539="Yes",IFERROR($K539*'Settings'!$B$8,0),0))</f>
        <v/>
      </c>
      <c r="S539" s="81">
        <f>IF($A539="","",IFERROR($R539*'Settings'!$B$10,0))</f>
        <v/>
      </c>
      <c r="T539" s="48">
        <f>IF($A539="","",IF(COUNTIF(tblTrips[Trip ID],$A539)&gt;1,"Duplicate Trip ID",IF(OR($B539="",$C539="",$D539="",$E539="",$F539="",$G539="",$H539="",$J539="",$K539="",$N539="",$P539=""),"Missing Required Data",IF(OR($J539&lt;0,$K539&lt;0,$L539=0),"Check Miles",IF(OR(AND($K539=0,$N539&lt;&gt;"No Empty Miles"),AND($K539&gt;0,$N539="No Empty Miles")),"Reason / Miles Mismatch",IF($M539&gt;='Settings'!$B$9,"High Empty %","OK"))))))</f>
        <v/>
      </c>
      <c r="U539" s="48" t="n"/>
    </row>
    <row r="540">
      <c r="A540" s="41" t="n"/>
      <c r="B540" s="79" t="n"/>
      <c r="C540" s="41" t="n"/>
      <c r="D540" s="41" t="n"/>
      <c r="E540" s="41" t="n"/>
      <c r="F540" s="43" t="n"/>
      <c r="G540" s="41" t="n"/>
      <c r="H540" s="43" t="n"/>
      <c r="I540" s="41">
        <f>IF($A540="","",IF(OR($E540="",$F540="",$G540="",$H540=""),"",$E540&amp;", "&amp;$F540&amp;" to "&amp;$G540&amp;", "&amp;$H540))</f>
        <v/>
      </c>
      <c r="J540" s="44" t="n"/>
      <c r="K540" s="44" t="n"/>
      <c r="L540" s="44">
        <f>IF($A540="","",IFERROR($J540+$K540,0))</f>
        <v/>
      </c>
      <c r="M540" s="80">
        <f>IF($A540="","",IFERROR($K540/$L540,0))</f>
        <v/>
      </c>
      <c r="N540" s="41" t="n"/>
      <c r="O540" s="43">
        <f>IF(OR($A540="",$N540=""),"",IFERROR(VLOOKUP($N540,'Settings'!$F$5:$H$13,2,FALSE),"Review"))</f>
        <v/>
      </c>
      <c r="P540" s="43" t="n"/>
      <c r="Q540" s="81">
        <f>IF($A540="","",IFERROR($K540*'Settings'!$B$10,0))</f>
        <v/>
      </c>
      <c r="R540" s="82">
        <f>IF($A540="","",IF($O540="Yes",IFERROR($K540*'Settings'!$B$8,0),0))</f>
        <v/>
      </c>
      <c r="S540" s="81">
        <f>IF($A540="","",IFERROR($R540*'Settings'!$B$10,0))</f>
        <v/>
      </c>
      <c r="T540" s="48">
        <f>IF($A540="","",IF(COUNTIF(tblTrips[Trip ID],$A540)&gt;1,"Duplicate Trip ID",IF(OR($B540="",$C540="",$D540="",$E540="",$F540="",$G540="",$H540="",$J540="",$K540="",$N540="",$P540=""),"Missing Required Data",IF(OR($J540&lt;0,$K540&lt;0,$L540=0),"Check Miles",IF(OR(AND($K540=0,$N540&lt;&gt;"No Empty Miles"),AND($K540&gt;0,$N540="No Empty Miles")),"Reason / Miles Mismatch",IF($M540&gt;='Settings'!$B$9,"High Empty %","OK"))))))</f>
        <v/>
      </c>
      <c r="U540" s="48" t="n"/>
    </row>
    <row r="541">
      <c r="A541" s="41" t="n"/>
      <c r="B541" s="79" t="n"/>
      <c r="C541" s="41" t="n"/>
      <c r="D541" s="41" t="n"/>
      <c r="E541" s="41" t="n"/>
      <c r="F541" s="43" t="n"/>
      <c r="G541" s="41" t="n"/>
      <c r="H541" s="43" t="n"/>
      <c r="I541" s="41">
        <f>IF($A541="","",IF(OR($E541="",$F541="",$G541="",$H541=""),"",$E541&amp;", "&amp;$F541&amp;" to "&amp;$G541&amp;", "&amp;$H541))</f>
        <v/>
      </c>
      <c r="J541" s="44" t="n"/>
      <c r="K541" s="44" t="n"/>
      <c r="L541" s="44">
        <f>IF($A541="","",IFERROR($J541+$K541,0))</f>
        <v/>
      </c>
      <c r="M541" s="80">
        <f>IF($A541="","",IFERROR($K541/$L541,0))</f>
        <v/>
      </c>
      <c r="N541" s="41" t="n"/>
      <c r="O541" s="43">
        <f>IF(OR($A541="",$N541=""),"",IFERROR(VLOOKUP($N541,'Settings'!$F$5:$H$13,2,FALSE),"Review"))</f>
        <v/>
      </c>
      <c r="P541" s="43" t="n"/>
      <c r="Q541" s="81">
        <f>IF($A541="","",IFERROR($K541*'Settings'!$B$10,0))</f>
        <v/>
      </c>
      <c r="R541" s="82">
        <f>IF($A541="","",IF($O541="Yes",IFERROR($K541*'Settings'!$B$8,0),0))</f>
        <v/>
      </c>
      <c r="S541" s="81">
        <f>IF($A541="","",IFERROR($R541*'Settings'!$B$10,0))</f>
        <v/>
      </c>
      <c r="T541" s="48">
        <f>IF($A541="","",IF(COUNTIF(tblTrips[Trip ID],$A541)&gt;1,"Duplicate Trip ID",IF(OR($B541="",$C541="",$D541="",$E541="",$F541="",$G541="",$H541="",$J541="",$K541="",$N541="",$P541=""),"Missing Required Data",IF(OR($J541&lt;0,$K541&lt;0,$L541=0),"Check Miles",IF(OR(AND($K541=0,$N541&lt;&gt;"No Empty Miles"),AND($K541&gt;0,$N541="No Empty Miles")),"Reason / Miles Mismatch",IF($M541&gt;='Settings'!$B$9,"High Empty %","OK"))))))</f>
        <v/>
      </c>
      <c r="U541" s="48" t="n"/>
    </row>
    <row r="542">
      <c r="A542" s="41" t="n"/>
      <c r="B542" s="79" t="n"/>
      <c r="C542" s="41" t="n"/>
      <c r="D542" s="41" t="n"/>
      <c r="E542" s="41" t="n"/>
      <c r="F542" s="43" t="n"/>
      <c r="G542" s="41" t="n"/>
      <c r="H542" s="43" t="n"/>
      <c r="I542" s="41">
        <f>IF($A542="","",IF(OR($E542="",$F542="",$G542="",$H542=""),"",$E542&amp;", "&amp;$F542&amp;" to "&amp;$G542&amp;", "&amp;$H542))</f>
        <v/>
      </c>
      <c r="J542" s="44" t="n"/>
      <c r="K542" s="44" t="n"/>
      <c r="L542" s="44">
        <f>IF($A542="","",IFERROR($J542+$K542,0))</f>
        <v/>
      </c>
      <c r="M542" s="80">
        <f>IF($A542="","",IFERROR($K542/$L542,0))</f>
        <v/>
      </c>
      <c r="N542" s="41" t="n"/>
      <c r="O542" s="43">
        <f>IF(OR($A542="",$N542=""),"",IFERROR(VLOOKUP($N542,'Settings'!$F$5:$H$13,2,FALSE),"Review"))</f>
        <v/>
      </c>
      <c r="P542" s="43" t="n"/>
      <c r="Q542" s="81">
        <f>IF($A542="","",IFERROR($K542*'Settings'!$B$10,0))</f>
        <v/>
      </c>
      <c r="R542" s="82">
        <f>IF($A542="","",IF($O542="Yes",IFERROR($K542*'Settings'!$B$8,0),0))</f>
        <v/>
      </c>
      <c r="S542" s="81">
        <f>IF($A542="","",IFERROR($R542*'Settings'!$B$10,0))</f>
        <v/>
      </c>
      <c r="T542" s="48">
        <f>IF($A542="","",IF(COUNTIF(tblTrips[Trip ID],$A542)&gt;1,"Duplicate Trip ID",IF(OR($B542="",$C542="",$D542="",$E542="",$F542="",$G542="",$H542="",$J542="",$K542="",$N542="",$P542=""),"Missing Required Data",IF(OR($J542&lt;0,$K542&lt;0,$L542=0),"Check Miles",IF(OR(AND($K542=0,$N542&lt;&gt;"No Empty Miles"),AND($K542&gt;0,$N542="No Empty Miles")),"Reason / Miles Mismatch",IF($M542&gt;='Settings'!$B$9,"High Empty %","OK"))))))</f>
        <v/>
      </c>
      <c r="U542" s="48" t="n"/>
    </row>
    <row r="543">
      <c r="A543" s="41" t="n"/>
      <c r="B543" s="79" t="n"/>
      <c r="C543" s="41" t="n"/>
      <c r="D543" s="41" t="n"/>
      <c r="E543" s="41" t="n"/>
      <c r="F543" s="43" t="n"/>
      <c r="G543" s="41" t="n"/>
      <c r="H543" s="43" t="n"/>
      <c r="I543" s="41">
        <f>IF($A543="","",IF(OR($E543="",$F543="",$G543="",$H543=""),"",$E543&amp;", "&amp;$F543&amp;" to "&amp;$G543&amp;", "&amp;$H543))</f>
        <v/>
      </c>
      <c r="J543" s="44" t="n"/>
      <c r="K543" s="44" t="n"/>
      <c r="L543" s="44">
        <f>IF($A543="","",IFERROR($J543+$K543,0))</f>
        <v/>
      </c>
      <c r="M543" s="80">
        <f>IF($A543="","",IFERROR($K543/$L543,0))</f>
        <v/>
      </c>
      <c r="N543" s="41" t="n"/>
      <c r="O543" s="43">
        <f>IF(OR($A543="",$N543=""),"",IFERROR(VLOOKUP($N543,'Settings'!$F$5:$H$13,2,FALSE),"Review"))</f>
        <v/>
      </c>
      <c r="P543" s="43" t="n"/>
      <c r="Q543" s="81">
        <f>IF($A543="","",IFERROR($K543*'Settings'!$B$10,0))</f>
        <v/>
      </c>
      <c r="R543" s="82">
        <f>IF($A543="","",IF($O543="Yes",IFERROR($K543*'Settings'!$B$8,0),0))</f>
        <v/>
      </c>
      <c r="S543" s="81">
        <f>IF($A543="","",IFERROR($R543*'Settings'!$B$10,0))</f>
        <v/>
      </c>
      <c r="T543" s="48">
        <f>IF($A543="","",IF(COUNTIF(tblTrips[Trip ID],$A543)&gt;1,"Duplicate Trip ID",IF(OR($B543="",$C543="",$D543="",$E543="",$F543="",$G543="",$H543="",$J543="",$K543="",$N543="",$P543=""),"Missing Required Data",IF(OR($J543&lt;0,$K543&lt;0,$L543=0),"Check Miles",IF(OR(AND($K543=0,$N543&lt;&gt;"No Empty Miles"),AND($K543&gt;0,$N543="No Empty Miles")),"Reason / Miles Mismatch",IF($M543&gt;='Settings'!$B$9,"High Empty %","OK"))))))</f>
        <v/>
      </c>
      <c r="U543" s="48" t="n"/>
    </row>
    <row r="544">
      <c r="A544" s="41" t="n"/>
      <c r="B544" s="79" t="n"/>
      <c r="C544" s="41" t="n"/>
      <c r="D544" s="41" t="n"/>
      <c r="E544" s="41" t="n"/>
      <c r="F544" s="43" t="n"/>
      <c r="G544" s="41" t="n"/>
      <c r="H544" s="43" t="n"/>
      <c r="I544" s="41">
        <f>IF($A544="","",IF(OR($E544="",$F544="",$G544="",$H544=""),"",$E544&amp;", "&amp;$F544&amp;" to "&amp;$G544&amp;", "&amp;$H544))</f>
        <v/>
      </c>
      <c r="J544" s="44" t="n"/>
      <c r="K544" s="44" t="n"/>
      <c r="L544" s="44">
        <f>IF($A544="","",IFERROR($J544+$K544,0))</f>
        <v/>
      </c>
      <c r="M544" s="80">
        <f>IF($A544="","",IFERROR($K544/$L544,0))</f>
        <v/>
      </c>
      <c r="N544" s="41" t="n"/>
      <c r="O544" s="43">
        <f>IF(OR($A544="",$N544=""),"",IFERROR(VLOOKUP($N544,'Settings'!$F$5:$H$13,2,FALSE),"Review"))</f>
        <v/>
      </c>
      <c r="P544" s="43" t="n"/>
      <c r="Q544" s="81">
        <f>IF($A544="","",IFERROR($K544*'Settings'!$B$10,0))</f>
        <v/>
      </c>
      <c r="R544" s="82">
        <f>IF($A544="","",IF($O544="Yes",IFERROR($K544*'Settings'!$B$8,0),0))</f>
        <v/>
      </c>
      <c r="S544" s="81">
        <f>IF($A544="","",IFERROR($R544*'Settings'!$B$10,0))</f>
        <v/>
      </c>
      <c r="T544" s="48">
        <f>IF($A544="","",IF(COUNTIF(tblTrips[Trip ID],$A544)&gt;1,"Duplicate Trip ID",IF(OR($B544="",$C544="",$D544="",$E544="",$F544="",$G544="",$H544="",$J544="",$K544="",$N544="",$P544=""),"Missing Required Data",IF(OR($J544&lt;0,$K544&lt;0,$L544=0),"Check Miles",IF(OR(AND($K544=0,$N544&lt;&gt;"No Empty Miles"),AND($K544&gt;0,$N544="No Empty Miles")),"Reason / Miles Mismatch",IF($M544&gt;='Settings'!$B$9,"High Empty %","OK"))))))</f>
        <v/>
      </c>
      <c r="U544" s="48" t="n"/>
    </row>
    <row r="545">
      <c r="A545" s="41" t="n"/>
      <c r="B545" s="79" t="n"/>
      <c r="C545" s="41" t="n"/>
      <c r="D545" s="41" t="n"/>
      <c r="E545" s="41" t="n"/>
      <c r="F545" s="43" t="n"/>
      <c r="G545" s="41" t="n"/>
      <c r="H545" s="43" t="n"/>
      <c r="I545" s="41">
        <f>IF($A545="","",IF(OR($E545="",$F545="",$G545="",$H545=""),"",$E545&amp;", "&amp;$F545&amp;" to "&amp;$G545&amp;", "&amp;$H545))</f>
        <v/>
      </c>
      <c r="J545" s="44" t="n"/>
      <c r="K545" s="44" t="n"/>
      <c r="L545" s="44">
        <f>IF($A545="","",IFERROR($J545+$K545,0))</f>
        <v/>
      </c>
      <c r="M545" s="80">
        <f>IF($A545="","",IFERROR($K545/$L545,0))</f>
        <v/>
      </c>
      <c r="N545" s="41" t="n"/>
      <c r="O545" s="43">
        <f>IF(OR($A545="",$N545=""),"",IFERROR(VLOOKUP($N545,'Settings'!$F$5:$H$13,2,FALSE),"Review"))</f>
        <v/>
      </c>
      <c r="P545" s="43" t="n"/>
      <c r="Q545" s="81">
        <f>IF($A545="","",IFERROR($K545*'Settings'!$B$10,0))</f>
        <v/>
      </c>
      <c r="R545" s="82">
        <f>IF($A545="","",IF($O545="Yes",IFERROR($K545*'Settings'!$B$8,0),0))</f>
        <v/>
      </c>
      <c r="S545" s="81">
        <f>IF($A545="","",IFERROR($R545*'Settings'!$B$10,0))</f>
        <v/>
      </c>
      <c r="T545" s="48">
        <f>IF($A545="","",IF(COUNTIF(tblTrips[Trip ID],$A545)&gt;1,"Duplicate Trip ID",IF(OR($B545="",$C545="",$D545="",$E545="",$F545="",$G545="",$H545="",$J545="",$K545="",$N545="",$P545=""),"Missing Required Data",IF(OR($J545&lt;0,$K545&lt;0,$L545=0),"Check Miles",IF(OR(AND($K545=0,$N545&lt;&gt;"No Empty Miles"),AND($K545&gt;0,$N545="No Empty Miles")),"Reason / Miles Mismatch",IF($M545&gt;='Settings'!$B$9,"High Empty %","OK"))))))</f>
        <v/>
      </c>
      <c r="U545" s="48" t="n"/>
    </row>
    <row r="546">
      <c r="A546" s="41" t="n"/>
      <c r="B546" s="79" t="n"/>
      <c r="C546" s="41" t="n"/>
      <c r="D546" s="41" t="n"/>
      <c r="E546" s="41" t="n"/>
      <c r="F546" s="43" t="n"/>
      <c r="G546" s="41" t="n"/>
      <c r="H546" s="43" t="n"/>
      <c r="I546" s="41">
        <f>IF($A546="","",IF(OR($E546="",$F546="",$G546="",$H546=""),"",$E546&amp;", "&amp;$F546&amp;" to "&amp;$G546&amp;", "&amp;$H546))</f>
        <v/>
      </c>
      <c r="J546" s="44" t="n"/>
      <c r="K546" s="44" t="n"/>
      <c r="L546" s="44">
        <f>IF($A546="","",IFERROR($J546+$K546,0))</f>
        <v/>
      </c>
      <c r="M546" s="80">
        <f>IF($A546="","",IFERROR($K546/$L546,0))</f>
        <v/>
      </c>
      <c r="N546" s="41" t="n"/>
      <c r="O546" s="43">
        <f>IF(OR($A546="",$N546=""),"",IFERROR(VLOOKUP($N546,'Settings'!$F$5:$H$13,2,FALSE),"Review"))</f>
        <v/>
      </c>
      <c r="P546" s="43" t="n"/>
      <c r="Q546" s="81">
        <f>IF($A546="","",IFERROR($K546*'Settings'!$B$10,0))</f>
        <v/>
      </c>
      <c r="R546" s="82">
        <f>IF($A546="","",IF($O546="Yes",IFERROR($K546*'Settings'!$B$8,0),0))</f>
        <v/>
      </c>
      <c r="S546" s="81">
        <f>IF($A546="","",IFERROR($R546*'Settings'!$B$10,0))</f>
        <v/>
      </c>
      <c r="T546" s="48">
        <f>IF($A546="","",IF(COUNTIF(tblTrips[Trip ID],$A546)&gt;1,"Duplicate Trip ID",IF(OR($B546="",$C546="",$D546="",$E546="",$F546="",$G546="",$H546="",$J546="",$K546="",$N546="",$P546=""),"Missing Required Data",IF(OR($J546&lt;0,$K546&lt;0,$L546=0),"Check Miles",IF(OR(AND($K546=0,$N546&lt;&gt;"No Empty Miles"),AND($K546&gt;0,$N546="No Empty Miles")),"Reason / Miles Mismatch",IF($M546&gt;='Settings'!$B$9,"High Empty %","OK"))))))</f>
        <v/>
      </c>
      <c r="U546" s="48" t="n"/>
    </row>
    <row r="547">
      <c r="A547" s="41" t="n"/>
      <c r="B547" s="79" t="n"/>
      <c r="C547" s="41" t="n"/>
      <c r="D547" s="41" t="n"/>
      <c r="E547" s="41" t="n"/>
      <c r="F547" s="43" t="n"/>
      <c r="G547" s="41" t="n"/>
      <c r="H547" s="43" t="n"/>
      <c r="I547" s="41">
        <f>IF($A547="","",IF(OR($E547="",$F547="",$G547="",$H547=""),"",$E547&amp;", "&amp;$F547&amp;" to "&amp;$G547&amp;", "&amp;$H547))</f>
        <v/>
      </c>
      <c r="J547" s="44" t="n"/>
      <c r="K547" s="44" t="n"/>
      <c r="L547" s="44">
        <f>IF($A547="","",IFERROR($J547+$K547,0))</f>
        <v/>
      </c>
      <c r="M547" s="80">
        <f>IF($A547="","",IFERROR($K547/$L547,0))</f>
        <v/>
      </c>
      <c r="N547" s="41" t="n"/>
      <c r="O547" s="43">
        <f>IF(OR($A547="",$N547=""),"",IFERROR(VLOOKUP($N547,'Settings'!$F$5:$H$13,2,FALSE),"Review"))</f>
        <v/>
      </c>
      <c r="P547" s="43" t="n"/>
      <c r="Q547" s="81">
        <f>IF($A547="","",IFERROR($K547*'Settings'!$B$10,0))</f>
        <v/>
      </c>
      <c r="R547" s="82">
        <f>IF($A547="","",IF($O547="Yes",IFERROR($K547*'Settings'!$B$8,0),0))</f>
        <v/>
      </c>
      <c r="S547" s="81">
        <f>IF($A547="","",IFERROR($R547*'Settings'!$B$10,0))</f>
        <v/>
      </c>
      <c r="T547" s="48">
        <f>IF($A547="","",IF(COUNTIF(tblTrips[Trip ID],$A547)&gt;1,"Duplicate Trip ID",IF(OR($B547="",$C547="",$D547="",$E547="",$F547="",$G547="",$H547="",$J547="",$K547="",$N547="",$P547=""),"Missing Required Data",IF(OR($J547&lt;0,$K547&lt;0,$L547=0),"Check Miles",IF(OR(AND($K547=0,$N547&lt;&gt;"No Empty Miles"),AND($K547&gt;0,$N547="No Empty Miles")),"Reason / Miles Mismatch",IF($M547&gt;='Settings'!$B$9,"High Empty %","OK"))))))</f>
        <v/>
      </c>
      <c r="U547" s="48" t="n"/>
    </row>
    <row r="548">
      <c r="A548" s="41" t="n"/>
      <c r="B548" s="79" t="n"/>
      <c r="C548" s="41" t="n"/>
      <c r="D548" s="41" t="n"/>
      <c r="E548" s="41" t="n"/>
      <c r="F548" s="43" t="n"/>
      <c r="G548" s="41" t="n"/>
      <c r="H548" s="43" t="n"/>
      <c r="I548" s="41">
        <f>IF($A548="","",IF(OR($E548="",$F548="",$G548="",$H548=""),"",$E548&amp;", "&amp;$F548&amp;" to "&amp;$G548&amp;", "&amp;$H548))</f>
        <v/>
      </c>
      <c r="J548" s="44" t="n"/>
      <c r="K548" s="44" t="n"/>
      <c r="L548" s="44">
        <f>IF($A548="","",IFERROR($J548+$K548,0))</f>
        <v/>
      </c>
      <c r="M548" s="80">
        <f>IF($A548="","",IFERROR($K548/$L548,0))</f>
        <v/>
      </c>
      <c r="N548" s="41" t="n"/>
      <c r="O548" s="43">
        <f>IF(OR($A548="",$N548=""),"",IFERROR(VLOOKUP($N548,'Settings'!$F$5:$H$13,2,FALSE),"Review"))</f>
        <v/>
      </c>
      <c r="P548" s="43" t="n"/>
      <c r="Q548" s="81">
        <f>IF($A548="","",IFERROR($K548*'Settings'!$B$10,0))</f>
        <v/>
      </c>
      <c r="R548" s="82">
        <f>IF($A548="","",IF($O548="Yes",IFERROR($K548*'Settings'!$B$8,0),0))</f>
        <v/>
      </c>
      <c r="S548" s="81">
        <f>IF($A548="","",IFERROR($R548*'Settings'!$B$10,0))</f>
        <v/>
      </c>
      <c r="T548" s="48">
        <f>IF($A548="","",IF(COUNTIF(tblTrips[Trip ID],$A548)&gt;1,"Duplicate Trip ID",IF(OR($B548="",$C548="",$D548="",$E548="",$F548="",$G548="",$H548="",$J548="",$K548="",$N548="",$P548=""),"Missing Required Data",IF(OR($J548&lt;0,$K548&lt;0,$L548=0),"Check Miles",IF(OR(AND($K548=0,$N548&lt;&gt;"No Empty Miles"),AND($K548&gt;0,$N548="No Empty Miles")),"Reason / Miles Mismatch",IF($M548&gt;='Settings'!$B$9,"High Empty %","OK"))))))</f>
        <v/>
      </c>
      <c r="U548" s="48" t="n"/>
    </row>
    <row r="549">
      <c r="A549" s="41" t="n"/>
      <c r="B549" s="79" t="n"/>
      <c r="C549" s="41" t="n"/>
      <c r="D549" s="41" t="n"/>
      <c r="E549" s="41" t="n"/>
      <c r="F549" s="43" t="n"/>
      <c r="G549" s="41" t="n"/>
      <c r="H549" s="43" t="n"/>
      <c r="I549" s="41">
        <f>IF($A549="","",IF(OR($E549="",$F549="",$G549="",$H549=""),"",$E549&amp;", "&amp;$F549&amp;" to "&amp;$G549&amp;", "&amp;$H549))</f>
        <v/>
      </c>
      <c r="J549" s="44" t="n"/>
      <c r="K549" s="44" t="n"/>
      <c r="L549" s="44">
        <f>IF($A549="","",IFERROR($J549+$K549,0))</f>
        <v/>
      </c>
      <c r="M549" s="80">
        <f>IF($A549="","",IFERROR($K549/$L549,0))</f>
        <v/>
      </c>
      <c r="N549" s="41" t="n"/>
      <c r="O549" s="43">
        <f>IF(OR($A549="",$N549=""),"",IFERROR(VLOOKUP($N549,'Settings'!$F$5:$H$13,2,FALSE),"Review"))</f>
        <v/>
      </c>
      <c r="P549" s="43" t="n"/>
      <c r="Q549" s="81">
        <f>IF($A549="","",IFERROR($K549*'Settings'!$B$10,0))</f>
        <v/>
      </c>
      <c r="R549" s="82">
        <f>IF($A549="","",IF($O549="Yes",IFERROR($K549*'Settings'!$B$8,0),0))</f>
        <v/>
      </c>
      <c r="S549" s="81">
        <f>IF($A549="","",IFERROR($R549*'Settings'!$B$10,0))</f>
        <v/>
      </c>
      <c r="T549" s="48">
        <f>IF($A549="","",IF(COUNTIF(tblTrips[Trip ID],$A549)&gt;1,"Duplicate Trip ID",IF(OR($B549="",$C549="",$D549="",$E549="",$F549="",$G549="",$H549="",$J549="",$K549="",$N549="",$P549=""),"Missing Required Data",IF(OR($J549&lt;0,$K549&lt;0,$L549=0),"Check Miles",IF(OR(AND($K549=0,$N549&lt;&gt;"No Empty Miles"),AND($K549&gt;0,$N549="No Empty Miles")),"Reason / Miles Mismatch",IF($M549&gt;='Settings'!$B$9,"High Empty %","OK"))))))</f>
        <v/>
      </c>
      <c r="U549" s="48" t="n"/>
    </row>
    <row r="550">
      <c r="A550" s="41" t="n"/>
      <c r="B550" s="79" t="n"/>
      <c r="C550" s="41" t="n"/>
      <c r="D550" s="41" t="n"/>
      <c r="E550" s="41" t="n"/>
      <c r="F550" s="43" t="n"/>
      <c r="G550" s="41" t="n"/>
      <c r="H550" s="43" t="n"/>
      <c r="I550" s="41">
        <f>IF($A550="","",IF(OR($E550="",$F550="",$G550="",$H550=""),"",$E550&amp;", "&amp;$F550&amp;" to "&amp;$G550&amp;", "&amp;$H550))</f>
        <v/>
      </c>
      <c r="J550" s="44" t="n"/>
      <c r="K550" s="44" t="n"/>
      <c r="L550" s="44">
        <f>IF($A550="","",IFERROR($J550+$K550,0))</f>
        <v/>
      </c>
      <c r="M550" s="80">
        <f>IF($A550="","",IFERROR($K550/$L550,0))</f>
        <v/>
      </c>
      <c r="N550" s="41" t="n"/>
      <c r="O550" s="43">
        <f>IF(OR($A550="",$N550=""),"",IFERROR(VLOOKUP($N550,'Settings'!$F$5:$H$13,2,FALSE),"Review"))</f>
        <v/>
      </c>
      <c r="P550" s="43" t="n"/>
      <c r="Q550" s="81">
        <f>IF($A550="","",IFERROR($K550*'Settings'!$B$10,0))</f>
        <v/>
      </c>
      <c r="R550" s="82">
        <f>IF($A550="","",IF($O550="Yes",IFERROR($K550*'Settings'!$B$8,0),0))</f>
        <v/>
      </c>
      <c r="S550" s="81">
        <f>IF($A550="","",IFERROR($R550*'Settings'!$B$10,0))</f>
        <v/>
      </c>
      <c r="T550" s="48">
        <f>IF($A550="","",IF(COUNTIF(tblTrips[Trip ID],$A550)&gt;1,"Duplicate Trip ID",IF(OR($B550="",$C550="",$D550="",$E550="",$F550="",$G550="",$H550="",$J550="",$K550="",$N550="",$P550=""),"Missing Required Data",IF(OR($J550&lt;0,$K550&lt;0,$L550=0),"Check Miles",IF(OR(AND($K550=0,$N550&lt;&gt;"No Empty Miles"),AND($K550&gt;0,$N550="No Empty Miles")),"Reason / Miles Mismatch",IF($M550&gt;='Settings'!$B$9,"High Empty %","OK"))))))</f>
        <v/>
      </c>
      <c r="U550" s="48" t="n"/>
    </row>
    <row r="551">
      <c r="A551" s="41" t="n"/>
      <c r="B551" s="79" t="n"/>
      <c r="C551" s="41" t="n"/>
      <c r="D551" s="41" t="n"/>
      <c r="E551" s="41" t="n"/>
      <c r="F551" s="43" t="n"/>
      <c r="G551" s="41" t="n"/>
      <c r="H551" s="43" t="n"/>
      <c r="I551" s="41">
        <f>IF($A551="","",IF(OR($E551="",$F551="",$G551="",$H551=""),"",$E551&amp;", "&amp;$F551&amp;" to "&amp;$G551&amp;", "&amp;$H551))</f>
        <v/>
      </c>
      <c r="J551" s="44" t="n"/>
      <c r="K551" s="44" t="n"/>
      <c r="L551" s="44">
        <f>IF($A551="","",IFERROR($J551+$K551,0))</f>
        <v/>
      </c>
      <c r="M551" s="80">
        <f>IF($A551="","",IFERROR($K551/$L551,0))</f>
        <v/>
      </c>
      <c r="N551" s="41" t="n"/>
      <c r="O551" s="43">
        <f>IF(OR($A551="",$N551=""),"",IFERROR(VLOOKUP($N551,'Settings'!$F$5:$H$13,2,FALSE),"Review"))</f>
        <v/>
      </c>
      <c r="P551" s="43" t="n"/>
      <c r="Q551" s="81">
        <f>IF($A551="","",IFERROR($K551*'Settings'!$B$10,0))</f>
        <v/>
      </c>
      <c r="R551" s="82">
        <f>IF($A551="","",IF($O551="Yes",IFERROR($K551*'Settings'!$B$8,0),0))</f>
        <v/>
      </c>
      <c r="S551" s="81">
        <f>IF($A551="","",IFERROR($R551*'Settings'!$B$10,0))</f>
        <v/>
      </c>
      <c r="T551" s="48">
        <f>IF($A551="","",IF(COUNTIF(tblTrips[Trip ID],$A551)&gt;1,"Duplicate Trip ID",IF(OR($B551="",$C551="",$D551="",$E551="",$F551="",$G551="",$H551="",$J551="",$K551="",$N551="",$P551=""),"Missing Required Data",IF(OR($J551&lt;0,$K551&lt;0,$L551=0),"Check Miles",IF(OR(AND($K551=0,$N551&lt;&gt;"No Empty Miles"),AND($K551&gt;0,$N551="No Empty Miles")),"Reason / Miles Mismatch",IF($M551&gt;='Settings'!$B$9,"High Empty %","OK"))))))</f>
        <v/>
      </c>
      <c r="U551" s="48" t="n"/>
    </row>
    <row r="552">
      <c r="A552" s="41" t="n"/>
      <c r="B552" s="79" t="n"/>
      <c r="C552" s="41" t="n"/>
      <c r="D552" s="41" t="n"/>
      <c r="E552" s="41" t="n"/>
      <c r="F552" s="43" t="n"/>
      <c r="G552" s="41" t="n"/>
      <c r="H552" s="43" t="n"/>
      <c r="I552" s="41">
        <f>IF($A552="","",IF(OR($E552="",$F552="",$G552="",$H552=""),"",$E552&amp;", "&amp;$F552&amp;" to "&amp;$G552&amp;", "&amp;$H552))</f>
        <v/>
      </c>
      <c r="J552" s="44" t="n"/>
      <c r="K552" s="44" t="n"/>
      <c r="L552" s="44">
        <f>IF($A552="","",IFERROR($J552+$K552,0))</f>
        <v/>
      </c>
      <c r="M552" s="80">
        <f>IF($A552="","",IFERROR($K552/$L552,0))</f>
        <v/>
      </c>
      <c r="N552" s="41" t="n"/>
      <c r="O552" s="43">
        <f>IF(OR($A552="",$N552=""),"",IFERROR(VLOOKUP($N552,'Settings'!$F$5:$H$13,2,FALSE),"Review"))</f>
        <v/>
      </c>
      <c r="P552" s="43" t="n"/>
      <c r="Q552" s="81">
        <f>IF($A552="","",IFERROR($K552*'Settings'!$B$10,0))</f>
        <v/>
      </c>
      <c r="R552" s="82">
        <f>IF($A552="","",IF($O552="Yes",IFERROR($K552*'Settings'!$B$8,0),0))</f>
        <v/>
      </c>
      <c r="S552" s="81">
        <f>IF($A552="","",IFERROR($R552*'Settings'!$B$10,0))</f>
        <v/>
      </c>
      <c r="T552" s="48">
        <f>IF($A552="","",IF(COUNTIF(tblTrips[Trip ID],$A552)&gt;1,"Duplicate Trip ID",IF(OR($B552="",$C552="",$D552="",$E552="",$F552="",$G552="",$H552="",$J552="",$K552="",$N552="",$P552=""),"Missing Required Data",IF(OR($J552&lt;0,$K552&lt;0,$L552=0),"Check Miles",IF(OR(AND($K552=0,$N552&lt;&gt;"No Empty Miles"),AND($K552&gt;0,$N552="No Empty Miles")),"Reason / Miles Mismatch",IF($M552&gt;='Settings'!$B$9,"High Empty %","OK"))))))</f>
        <v/>
      </c>
      <c r="U552" s="48" t="n"/>
    </row>
    <row r="553">
      <c r="A553" s="41" t="n"/>
      <c r="B553" s="79" t="n"/>
      <c r="C553" s="41" t="n"/>
      <c r="D553" s="41" t="n"/>
      <c r="E553" s="41" t="n"/>
      <c r="F553" s="43" t="n"/>
      <c r="G553" s="41" t="n"/>
      <c r="H553" s="43" t="n"/>
      <c r="I553" s="41">
        <f>IF($A553="","",IF(OR($E553="",$F553="",$G553="",$H553=""),"",$E553&amp;", "&amp;$F553&amp;" to "&amp;$G553&amp;", "&amp;$H553))</f>
        <v/>
      </c>
      <c r="J553" s="44" t="n"/>
      <c r="K553" s="44" t="n"/>
      <c r="L553" s="44">
        <f>IF($A553="","",IFERROR($J553+$K553,0))</f>
        <v/>
      </c>
      <c r="M553" s="80">
        <f>IF($A553="","",IFERROR($K553/$L553,0))</f>
        <v/>
      </c>
      <c r="N553" s="41" t="n"/>
      <c r="O553" s="43">
        <f>IF(OR($A553="",$N553=""),"",IFERROR(VLOOKUP($N553,'Settings'!$F$5:$H$13,2,FALSE),"Review"))</f>
        <v/>
      </c>
      <c r="P553" s="43" t="n"/>
      <c r="Q553" s="81">
        <f>IF($A553="","",IFERROR($K553*'Settings'!$B$10,0))</f>
        <v/>
      </c>
      <c r="R553" s="82">
        <f>IF($A553="","",IF($O553="Yes",IFERROR($K553*'Settings'!$B$8,0),0))</f>
        <v/>
      </c>
      <c r="S553" s="81">
        <f>IF($A553="","",IFERROR($R553*'Settings'!$B$10,0))</f>
        <v/>
      </c>
      <c r="T553" s="48">
        <f>IF($A553="","",IF(COUNTIF(tblTrips[Trip ID],$A553)&gt;1,"Duplicate Trip ID",IF(OR($B553="",$C553="",$D553="",$E553="",$F553="",$G553="",$H553="",$J553="",$K553="",$N553="",$P553=""),"Missing Required Data",IF(OR($J553&lt;0,$K553&lt;0,$L553=0),"Check Miles",IF(OR(AND($K553=0,$N553&lt;&gt;"No Empty Miles"),AND($K553&gt;0,$N553="No Empty Miles")),"Reason / Miles Mismatch",IF($M553&gt;='Settings'!$B$9,"High Empty %","OK"))))))</f>
        <v/>
      </c>
      <c r="U553" s="48" t="n"/>
    </row>
    <row r="554">
      <c r="A554" s="41" t="n"/>
      <c r="B554" s="79" t="n"/>
      <c r="C554" s="41" t="n"/>
      <c r="D554" s="41" t="n"/>
      <c r="E554" s="41" t="n"/>
      <c r="F554" s="43" t="n"/>
      <c r="G554" s="41" t="n"/>
      <c r="H554" s="43" t="n"/>
      <c r="I554" s="41">
        <f>IF($A554="","",IF(OR($E554="",$F554="",$G554="",$H554=""),"",$E554&amp;", "&amp;$F554&amp;" to "&amp;$G554&amp;", "&amp;$H554))</f>
        <v/>
      </c>
      <c r="J554" s="44" t="n"/>
      <c r="K554" s="44" t="n"/>
      <c r="L554" s="44">
        <f>IF($A554="","",IFERROR($J554+$K554,0))</f>
        <v/>
      </c>
      <c r="M554" s="80">
        <f>IF($A554="","",IFERROR($K554/$L554,0))</f>
        <v/>
      </c>
      <c r="N554" s="41" t="n"/>
      <c r="O554" s="43">
        <f>IF(OR($A554="",$N554=""),"",IFERROR(VLOOKUP($N554,'Settings'!$F$5:$H$13,2,FALSE),"Review"))</f>
        <v/>
      </c>
      <c r="P554" s="43" t="n"/>
      <c r="Q554" s="81">
        <f>IF($A554="","",IFERROR($K554*'Settings'!$B$10,0))</f>
        <v/>
      </c>
      <c r="R554" s="82">
        <f>IF($A554="","",IF($O554="Yes",IFERROR($K554*'Settings'!$B$8,0),0))</f>
        <v/>
      </c>
      <c r="S554" s="81">
        <f>IF($A554="","",IFERROR($R554*'Settings'!$B$10,0))</f>
        <v/>
      </c>
      <c r="T554" s="48">
        <f>IF($A554="","",IF(COUNTIF(tblTrips[Trip ID],$A554)&gt;1,"Duplicate Trip ID",IF(OR($B554="",$C554="",$D554="",$E554="",$F554="",$G554="",$H554="",$J554="",$K554="",$N554="",$P554=""),"Missing Required Data",IF(OR($J554&lt;0,$K554&lt;0,$L554=0),"Check Miles",IF(OR(AND($K554=0,$N554&lt;&gt;"No Empty Miles"),AND($K554&gt;0,$N554="No Empty Miles")),"Reason / Miles Mismatch",IF($M554&gt;='Settings'!$B$9,"High Empty %","OK"))))))</f>
        <v/>
      </c>
      <c r="U554" s="48" t="n"/>
    </row>
    <row r="555">
      <c r="A555" s="41" t="n"/>
      <c r="B555" s="79" t="n"/>
      <c r="C555" s="41" t="n"/>
      <c r="D555" s="41" t="n"/>
      <c r="E555" s="41" t="n"/>
      <c r="F555" s="43" t="n"/>
      <c r="G555" s="41" t="n"/>
      <c r="H555" s="43" t="n"/>
      <c r="I555" s="41">
        <f>IF($A555="","",IF(OR($E555="",$F555="",$G555="",$H555=""),"",$E555&amp;", "&amp;$F555&amp;" to "&amp;$G555&amp;", "&amp;$H555))</f>
        <v/>
      </c>
      <c r="J555" s="44" t="n"/>
      <c r="K555" s="44" t="n"/>
      <c r="L555" s="44">
        <f>IF($A555="","",IFERROR($J555+$K555,0))</f>
        <v/>
      </c>
      <c r="M555" s="80">
        <f>IF($A555="","",IFERROR($K555/$L555,0))</f>
        <v/>
      </c>
      <c r="N555" s="41" t="n"/>
      <c r="O555" s="43">
        <f>IF(OR($A555="",$N555=""),"",IFERROR(VLOOKUP($N555,'Settings'!$F$5:$H$13,2,FALSE),"Review"))</f>
        <v/>
      </c>
      <c r="P555" s="43" t="n"/>
      <c r="Q555" s="81">
        <f>IF($A555="","",IFERROR($K555*'Settings'!$B$10,0))</f>
        <v/>
      </c>
      <c r="R555" s="82">
        <f>IF($A555="","",IF($O555="Yes",IFERROR($K555*'Settings'!$B$8,0),0))</f>
        <v/>
      </c>
      <c r="S555" s="81">
        <f>IF($A555="","",IFERROR($R555*'Settings'!$B$10,0))</f>
        <v/>
      </c>
      <c r="T555" s="48">
        <f>IF($A555="","",IF(COUNTIF(tblTrips[Trip ID],$A555)&gt;1,"Duplicate Trip ID",IF(OR($B555="",$C555="",$D555="",$E555="",$F555="",$G555="",$H555="",$J555="",$K555="",$N555="",$P555=""),"Missing Required Data",IF(OR($J555&lt;0,$K555&lt;0,$L555=0),"Check Miles",IF(OR(AND($K555=0,$N555&lt;&gt;"No Empty Miles"),AND($K555&gt;0,$N555="No Empty Miles")),"Reason / Miles Mismatch",IF($M555&gt;='Settings'!$B$9,"High Empty %","OK"))))))</f>
        <v/>
      </c>
      <c r="U555" s="48" t="n"/>
    </row>
    <row r="556">
      <c r="A556" s="41" t="n"/>
      <c r="B556" s="79" t="n"/>
      <c r="C556" s="41" t="n"/>
      <c r="D556" s="41" t="n"/>
      <c r="E556" s="41" t="n"/>
      <c r="F556" s="43" t="n"/>
      <c r="G556" s="41" t="n"/>
      <c r="H556" s="43" t="n"/>
      <c r="I556" s="41">
        <f>IF($A556="","",IF(OR($E556="",$F556="",$G556="",$H556=""),"",$E556&amp;", "&amp;$F556&amp;" to "&amp;$G556&amp;", "&amp;$H556))</f>
        <v/>
      </c>
      <c r="J556" s="44" t="n"/>
      <c r="K556" s="44" t="n"/>
      <c r="L556" s="44">
        <f>IF($A556="","",IFERROR($J556+$K556,0))</f>
        <v/>
      </c>
      <c r="M556" s="80">
        <f>IF($A556="","",IFERROR($K556/$L556,0))</f>
        <v/>
      </c>
      <c r="N556" s="41" t="n"/>
      <c r="O556" s="43">
        <f>IF(OR($A556="",$N556=""),"",IFERROR(VLOOKUP($N556,'Settings'!$F$5:$H$13,2,FALSE),"Review"))</f>
        <v/>
      </c>
      <c r="P556" s="43" t="n"/>
      <c r="Q556" s="81">
        <f>IF($A556="","",IFERROR($K556*'Settings'!$B$10,0))</f>
        <v/>
      </c>
      <c r="R556" s="82">
        <f>IF($A556="","",IF($O556="Yes",IFERROR($K556*'Settings'!$B$8,0),0))</f>
        <v/>
      </c>
      <c r="S556" s="81">
        <f>IF($A556="","",IFERROR($R556*'Settings'!$B$10,0))</f>
        <v/>
      </c>
      <c r="T556" s="48">
        <f>IF($A556="","",IF(COUNTIF(tblTrips[Trip ID],$A556)&gt;1,"Duplicate Trip ID",IF(OR($B556="",$C556="",$D556="",$E556="",$F556="",$G556="",$H556="",$J556="",$K556="",$N556="",$P556=""),"Missing Required Data",IF(OR($J556&lt;0,$K556&lt;0,$L556=0),"Check Miles",IF(OR(AND($K556=0,$N556&lt;&gt;"No Empty Miles"),AND($K556&gt;0,$N556="No Empty Miles")),"Reason / Miles Mismatch",IF($M556&gt;='Settings'!$B$9,"High Empty %","OK"))))))</f>
        <v/>
      </c>
      <c r="U556" s="48" t="n"/>
    </row>
    <row r="557">
      <c r="A557" s="41" t="n"/>
      <c r="B557" s="79" t="n"/>
      <c r="C557" s="41" t="n"/>
      <c r="D557" s="41" t="n"/>
      <c r="E557" s="41" t="n"/>
      <c r="F557" s="43" t="n"/>
      <c r="G557" s="41" t="n"/>
      <c r="H557" s="43" t="n"/>
      <c r="I557" s="41">
        <f>IF($A557="","",IF(OR($E557="",$F557="",$G557="",$H557=""),"",$E557&amp;", "&amp;$F557&amp;" to "&amp;$G557&amp;", "&amp;$H557))</f>
        <v/>
      </c>
      <c r="J557" s="44" t="n"/>
      <c r="K557" s="44" t="n"/>
      <c r="L557" s="44">
        <f>IF($A557="","",IFERROR($J557+$K557,0))</f>
        <v/>
      </c>
      <c r="M557" s="80">
        <f>IF($A557="","",IFERROR($K557/$L557,0))</f>
        <v/>
      </c>
      <c r="N557" s="41" t="n"/>
      <c r="O557" s="43">
        <f>IF(OR($A557="",$N557=""),"",IFERROR(VLOOKUP($N557,'Settings'!$F$5:$H$13,2,FALSE),"Review"))</f>
        <v/>
      </c>
      <c r="P557" s="43" t="n"/>
      <c r="Q557" s="81">
        <f>IF($A557="","",IFERROR($K557*'Settings'!$B$10,0))</f>
        <v/>
      </c>
      <c r="R557" s="82">
        <f>IF($A557="","",IF($O557="Yes",IFERROR($K557*'Settings'!$B$8,0),0))</f>
        <v/>
      </c>
      <c r="S557" s="81">
        <f>IF($A557="","",IFERROR($R557*'Settings'!$B$10,0))</f>
        <v/>
      </c>
      <c r="T557" s="48">
        <f>IF($A557="","",IF(COUNTIF(tblTrips[Trip ID],$A557)&gt;1,"Duplicate Trip ID",IF(OR($B557="",$C557="",$D557="",$E557="",$F557="",$G557="",$H557="",$J557="",$K557="",$N557="",$P557=""),"Missing Required Data",IF(OR($J557&lt;0,$K557&lt;0,$L557=0),"Check Miles",IF(OR(AND($K557=0,$N557&lt;&gt;"No Empty Miles"),AND($K557&gt;0,$N557="No Empty Miles")),"Reason / Miles Mismatch",IF($M557&gt;='Settings'!$B$9,"High Empty %","OK"))))))</f>
        <v/>
      </c>
      <c r="U557" s="48" t="n"/>
    </row>
    <row r="558">
      <c r="A558" s="41" t="n"/>
      <c r="B558" s="79" t="n"/>
      <c r="C558" s="41" t="n"/>
      <c r="D558" s="41" t="n"/>
      <c r="E558" s="41" t="n"/>
      <c r="F558" s="43" t="n"/>
      <c r="G558" s="41" t="n"/>
      <c r="H558" s="43" t="n"/>
      <c r="I558" s="41">
        <f>IF($A558="","",IF(OR($E558="",$F558="",$G558="",$H558=""),"",$E558&amp;", "&amp;$F558&amp;" to "&amp;$G558&amp;", "&amp;$H558))</f>
        <v/>
      </c>
      <c r="J558" s="44" t="n"/>
      <c r="K558" s="44" t="n"/>
      <c r="L558" s="44">
        <f>IF($A558="","",IFERROR($J558+$K558,0))</f>
        <v/>
      </c>
      <c r="M558" s="80">
        <f>IF($A558="","",IFERROR($K558/$L558,0))</f>
        <v/>
      </c>
      <c r="N558" s="41" t="n"/>
      <c r="O558" s="43">
        <f>IF(OR($A558="",$N558=""),"",IFERROR(VLOOKUP($N558,'Settings'!$F$5:$H$13,2,FALSE),"Review"))</f>
        <v/>
      </c>
      <c r="P558" s="43" t="n"/>
      <c r="Q558" s="81">
        <f>IF($A558="","",IFERROR($K558*'Settings'!$B$10,0))</f>
        <v/>
      </c>
      <c r="R558" s="82">
        <f>IF($A558="","",IF($O558="Yes",IFERROR($K558*'Settings'!$B$8,0),0))</f>
        <v/>
      </c>
      <c r="S558" s="81">
        <f>IF($A558="","",IFERROR($R558*'Settings'!$B$10,0))</f>
        <v/>
      </c>
      <c r="T558" s="48">
        <f>IF($A558="","",IF(COUNTIF(tblTrips[Trip ID],$A558)&gt;1,"Duplicate Trip ID",IF(OR($B558="",$C558="",$D558="",$E558="",$F558="",$G558="",$H558="",$J558="",$K558="",$N558="",$P558=""),"Missing Required Data",IF(OR($J558&lt;0,$K558&lt;0,$L558=0),"Check Miles",IF(OR(AND($K558=0,$N558&lt;&gt;"No Empty Miles"),AND($K558&gt;0,$N558="No Empty Miles")),"Reason / Miles Mismatch",IF($M558&gt;='Settings'!$B$9,"High Empty %","OK"))))))</f>
        <v/>
      </c>
      <c r="U558" s="48" t="n"/>
    </row>
    <row r="559">
      <c r="A559" s="41" t="n"/>
      <c r="B559" s="79" t="n"/>
      <c r="C559" s="41" t="n"/>
      <c r="D559" s="41" t="n"/>
      <c r="E559" s="41" t="n"/>
      <c r="F559" s="43" t="n"/>
      <c r="G559" s="41" t="n"/>
      <c r="H559" s="43" t="n"/>
      <c r="I559" s="41">
        <f>IF($A559="","",IF(OR($E559="",$F559="",$G559="",$H559=""),"",$E559&amp;", "&amp;$F559&amp;" to "&amp;$G559&amp;", "&amp;$H559))</f>
        <v/>
      </c>
      <c r="J559" s="44" t="n"/>
      <c r="K559" s="44" t="n"/>
      <c r="L559" s="44">
        <f>IF($A559="","",IFERROR($J559+$K559,0))</f>
        <v/>
      </c>
      <c r="M559" s="80">
        <f>IF($A559="","",IFERROR($K559/$L559,0))</f>
        <v/>
      </c>
      <c r="N559" s="41" t="n"/>
      <c r="O559" s="43">
        <f>IF(OR($A559="",$N559=""),"",IFERROR(VLOOKUP($N559,'Settings'!$F$5:$H$13,2,FALSE),"Review"))</f>
        <v/>
      </c>
      <c r="P559" s="43" t="n"/>
      <c r="Q559" s="81">
        <f>IF($A559="","",IFERROR($K559*'Settings'!$B$10,0))</f>
        <v/>
      </c>
      <c r="R559" s="82">
        <f>IF($A559="","",IF($O559="Yes",IFERROR($K559*'Settings'!$B$8,0),0))</f>
        <v/>
      </c>
      <c r="S559" s="81">
        <f>IF($A559="","",IFERROR($R559*'Settings'!$B$10,0))</f>
        <v/>
      </c>
      <c r="T559" s="48">
        <f>IF($A559="","",IF(COUNTIF(tblTrips[Trip ID],$A559)&gt;1,"Duplicate Trip ID",IF(OR($B559="",$C559="",$D559="",$E559="",$F559="",$G559="",$H559="",$J559="",$K559="",$N559="",$P559=""),"Missing Required Data",IF(OR($J559&lt;0,$K559&lt;0,$L559=0),"Check Miles",IF(OR(AND($K559=0,$N559&lt;&gt;"No Empty Miles"),AND($K559&gt;0,$N559="No Empty Miles")),"Reason / Miles Mismatch",IF($M559&gt;='Settings'!$B$9,"High Empty %","OK"))))))</f>
        <v/>
      </c>
      <c r="U559" s="48" t="n"/>
    </row>
    <row r="560">
      <c r="A560" s="41" t="n"/>
      <c r="B560" s="79" t="n"/>
      <c r="C560" s="41" t="n"/>
      <c r="D560" s="41" t="n"/>
      <c r="E560" s="41" t="n"/>
      <c r="F560" s="43" t="n"/>
      <c r="G560" s="41" t="n"/>
      <c r="H560" s="43" t="n"/>
      <c r="I560" s="41">
        <f>IF($A560="","",IF(OR($E560="",$F560="",$G560="",$H560=""),"",$E560&amp;", "&amp;$F560&amp;" to "&amp;$G560&amp;", "&amp;$H560))</f>
        <v/>
      </c>
      <c r="J560" s="44" t="n"/>
      <c r="K560" s="44" t="n"/>
      <c r="L560" s="44">
        <f>IF($A560="","",IFERROR($J560+$K560,0))</f>
        <v/>
      </c>
      <c r="M560" s="80">
        <f>IF($A560="","",IFERROR($K560/$L560,0))</f>
        <v/>
      </c>
      <c r="N560" s="41" t="n"/>
      <c r="O560" s="43">
        <f>IF(OR($A560="",$N560=""),"",IFERROR(VLOOKUP($N560,'Settings'!$F$5:$H$13,2,FALSE),"Review"))</f>
        <v/>
      </c>
      <c r="P560" s="43" t="n"/>
      <c r="Q560" s="81">
        <f>IF($A560="","",IFERROR($K560*'Settings'!$B$10,0))</f>
        <v/>
      </c>
      <c r="R560" s="82">
        <f>IF($A560="","",IF($O560="Yes",IFERROR($K560*'Settings'!$B$8,0),0))</f>
        <v/>
      </c>
      <c r="S560" s="81">
        <f>IF($A560="","",IFERROR($R560*'Settings'!$B$10,0))</f>
        <v/>
      </c>
      <c r="T560" s="48">
        <f>IF($A560="","",IF(COUNTIF(tblTrips[Trip ID],$A560)&gt;1,"Duplicate Trip ID",IF(OR($B560="",$C560="",$D560="",$E560="",$F560="",$G560="",$H560="",$J560="",$K560="",$N560="",$P560=""),"Missing Required Data",IF(OR($J560&lt;0,$K560&lt;0,$L560=0),"Check Miles",IF(OR(AND($K560=0,$N560&lt;&gt;"No Empty Miles"),AND($K560&gt;0,$N560="No Empty Miles")),"Reason / Miles Mismatch",IF($M560&gt;='Settings'!$B$9,"High Empty %","OK"))))))</f>
        <v/>
      </c>
      <c r="U560" s="48" t="n"/>
    </row>
    <row r="561">
      <c r="A561" s="41" t="n"/>
      <c r="B561" s="79" t="n"/>
      <c r="C561" s="41" t="n"/>
      <c r="D561" s="41" t="n"/>
      <c r="E561" s="41" t="n"/>
      <c r="F561" s="43" t="n"/>
      <c r="G561" s="41" t="n"/>
      <c r="H561" s="43" t="n"/>
      <c r="I561" s="41">
        <f>IF($A561="","",IF(OR($E561="",$F561="",$G561="",$H561=""),"",$E561&amp;", "&amp;$F561&amp;" to "&amp;$G561&amp;", "&amp;$H561))</f>
        <v/>
      </c>
      <c r="J561" s="44" t="n"/>
      <c r="K561" s="44" t="n"/>
      <c r="L561" s="44">
        <f>IF($A561="","",IFERROR($J561+$K561,0))</f>
        <v/>
      </c>
      <c r="M561" s="80">
        <f>IF($A561="","",IFERROR($K561/$L561,0))</f>
        <v/>
      </c>
      <c r="N561" s="41" t="n"/>
      <c r="O561" s="43">
        <f>IF(OR($A561="",$N561=""),"",IFERROR(VLOOKUP($N561,'Settings'!$F$5:$H$13,2,FALSE),"Review"))</f>
        <v/>
      </c>
      <c r="P561" s="43" t="n"/>
      <c r="Q561" s="81">
        <f>IF($A561="","",IFERROR($K561*'Settings'!$B$10,0))</f>
        <v/>
      </c>
      <c r="R561" s="82">
        <f>IF($A561="","",IF($O561="Yes",IFERROR($K561*'Settings'!$B$8,0),0))</f>
        <v/>
      </c>
      <c r="S561" s="81">
        <f>IF($A561="","",IFERROR($R561*'Settings'!$B$10,0))</f>
        <v/>
      </c>
      <c r="T561" s="48">
        <f>IF($A561="","",IF(COUNTIF(tblTrips[Trip ID],$A561)&gt;1,"Duplicate Trip ID",IF(OR($B561="",$C561="",$D561="",$E561="",$F561="",$G561="",$H561="",$J561="",$K561="",$N561="",$P561=""),"Missing Required Data",IF(OR($J561&lt;0,$K561&lt;0,$L561=0),"Check Miles",IF(OR(AND($K561=0,$N561&lt;&gt;"No Empty Miles"),AND($K561&gt;0,$N561="No Empty Miles")),"Reason / Miles Mismatch",IF($M561&gt;='Settings'!$B$9,"High Empty %","OK"))))))</f>
        <v/>
      </c>
      <c r="U561" s="48" t="n"/>
    </row>
    <row r="562">
      <c r="A562" s="41" t="n"/>
      <c r="B562" s="79" t="n"/>
      <c r="C562" s="41" t="n"/>
      <c r="D562" s="41" t="n"/>
      <c r="E562" s="41" t="n"/>
      <c r="F562" s="43" t="n"/>
      <c r="G562" s="41" t="n"/>
      <c r="H562" s="43" t="n"/>
      <c r="I562" s="41">
        <f>IF($A562="","",IF(OR($E562="",$F562="",$G562="",$H562=""),"",$E562&amp;", "&amp;$F562&amp;" to "&amp;$G562&amp;", "&amp;$H562))</f>
        <v/>
      </c>
      <c r="J562" s="44" t="n"/>
      <c r="K562" s="44" t="n"/>
      <c r="L562" s="44">
        <f>IF($A562="","",IFERROR($J562+$K562,0))</f>
        <v/>
      </c>
      <c r="M562" s="80">
        <f>IF($A562="","",IFERROR($K562/$L562,0))</f>
        <v/>
      </c>
      <c r="N562" s="41" t="n"/>
      <c r="O562" s="43">
        <f>IF(OR($A562="",$N562=""),"",IFERROR(VLOOKUP($N562,'Settings'!$F$5:$H$13,2,FALSE),"Review"))</f>
        <v/>
      </c>
      <c r="P562" s="43" t="n"/>
      <c r="Q562" s="81">
        <f>IF($A562="","",IFERROR($K562*'Settings'!$B$10,0))</f>
        <v/>
      </c>
      <c r="R562" s="82">
        <f>IF($A562="","",IF($O562="Yes",IFERROR($K562*'Settings'!$B$8,0),0))</f>
        <v/>
      </c>
      <c r="S562" s="81">
        <f>IF($A562="","",IFERROR($R562*'Settings'!$B$10,0))</f>
        <v/>
      </c>
      <c r="T562" s="48">
        <f>IF($A562="","",IF(COUNTIF(tblTrips[Trip ID],$A562)&gt;1,"Duplicate Trip ID",IF(OR($B562="",$C562="",$D562="",$E562="",$F562="",$G562="",$H562="",$J562="",$K562="",$N562="",$P562=""),"Missing Required Data",IF(OR($J562&lt;0,$K562&lt;0,$L562=0),"Check Miles",IF(OR(AND($K562=0,$N562&lt;&gt;"No Empty Miles"),AND($K562&gt;0,$N562="No Empty Miles")),"Reason / Miles Mismatch",IF($M562&gt;='Settings'!$B$9,"High Empty %","OK"))))))</f>
        <v/>
      </c>
      <c r="U562" s="48" t="n"/>
    </row>
    <row r="563">
      <c r="A563" s="41" t="n"/>
      <c r="B563" s="79" t="n"/>
      <c r="C563" s="41" t="n"/>
      <c r="D563" s="41" t="n"/>
      <c r="E563" s="41" t="n"/>
      <c r="F563" s="43" t="n"/>
      <c r="G563" s="41" t="n"/>
      <c r="H563" s="43" t="n"/>
      <c r="I563" s="41">
        <f>IF($A563="","",IF(OR($E563="",$F563="",$G563="",$H563=""),"",$E563&amp;", "&amp;$F563&amp;" to "&amp;$G563&amp;", "&amp;$H563))</f>
        <v/>
      </c>
      <c r="J563" s="44" t="n"/>
      <c r="K563" s="44" t="n"/>
      <c r="L563" s="44">
        <f>IF($A563="","",IFERROR($J563+$K563,0))</f>
        <v/>
      </c>
      <c r="M563" s="80">
        <f>IF($A563="","",IFERROR($K563/$L563,0))</f>
        <v/>
      </c>
      <c r="N563" s="41" t="n"/>
      <c r="O563" s="43">
        <f>IF(OR($A563="",$N563=""),"",IFERROR(VLOOKUP($N563,'Settings'!$F$5:$H$13,2,FALSE),"Review"))</f>
        <v/>
      </c>
      <c r="P563" s="43" t="n"/>
      <c r="Q563" s="81">
        <f>IF($A563="","",IFERROR($K563*'Settings'!$B$10,0))</f>
        <v/>
      </c>
      <c r="R563" s="82">
        <f>IF($A563="","",IF($O563="Yes",IFERROR($K563*'Settings'!$B$8,0),0))</f>
        <v/>
      </c>
      <c r="S563" s="81">
        <f>IF($A563="","",IFERROR($R563*'Settings'!$B$10,0))</f>
        <v/>
      </c>
      <c r="T563" s="48">
        <f>IF($A563="","",IF(COUNTIF(tblTrips[Trip ID],$A563)&gt;1,"Duplicate Trip ID",IF(OR($B563="",$C563="",$D563="",$E563="",$F563="",$G563="",$H563="",$J563="",$K563="",$N563="",$P563=""),"Missing Required Data",IF(OR($J563&lt;0,$K563&lt;0,$L563=0),"Check Miles",IF(OR(AND($K563=0,$N563&lt;&gt;"No Empty Miles"),AND($K563&gt;0,$N563="No Empty Miles")),"Reason / Miles Mismatch",IF($M563&gt;='Settings'!$B$9,"High Empty %","OK"))))))</f>
        <v/>
      </c>
      <c r="U563" s="48" t="n"/>
    </row>
    <row r="564">
      <c r="A564" s="41" t="n"/>
      <c r="B564" s="79" t="n"/>
      <c r="C564" s="41" t="n"/>
      <c r="D564" s="41" t="n"/>
      <c r="E564" s="41" t="n"/>
      <c r="F564" s="43" t="n"/>
      <c r="G564" s="41" t="n"/>
      <c r="H564" s="43" t="n"/>
      <c r="I564" s="41">
        <f>IF($A564="","",IF(OR($E564="",$F564="",$G564="",$H564=""),"",$E564&amp;", "&amp;$F564&amp;" to "&amp;$G564&amp;", "&amp;$H564))</f>
        <v/>
      </c>
      <c r="J564" s="44" t="n"/>
      <c r="K564" s="44" t="n"/>
      <c r="L564" s="44">
        <f>IF($A564="","",IFERROR($J564+$K564,0))</f>
        <v/>
      </c>
      <c r="M564" s="80">
        <f>IF($A564="","",IFERROR($K564/$L564,0))</f>
        <v/>
      </c>
      <c r="N564" s="41" t="n"/>
      <c r="O564" s="43">
        <f>IF(OR($A564="",$N564=""),"",IFERROR(VLOOKUP($N564,'Settings'!$F$5:$H$13,2,FALSE),"Review"))</f>
        <v/>
      </c>
      <c r="P564" s="43" t="n"/>
      <c r="Q564" s="81">
        <f>IF($A564="","",IFERROR($K564*'Settings'!$B$10,0))</f>
        <v/>
      </c>
      <c r="R564" s="82">
        <f>IF($A564="","",IF($O564="Yes",IFERROR($K564*'Settings'!$B$8,0),0))</f>
        <v/>
      </c>
      <c r="S564" s="81">
        <f>IF($A564="","",IFERROR($R564*'Settings'!$B$10,0))</f>
        <v/>
      </c>
      <c r="T564" s="48">
        <f>IF($A564="","",IF(COUNTIF(tblTrips[Trip ID],$A564)&gt;1,"Duplicate Trip ID",IF(OR($B564="",$C564="",$D564="",$E564="",$F564="",$G564="",$H564="",$J564="",$K564="",$N564="",$P564=""),"Missing Required Data",IF(OR($J564&lt;0,$K564&lt;0,$L564=0),"Check Miles",IF(OR(AND($K564=0,$N564&lt;&gt;"No Empty Miles"),AND($K564&gt;0,$N564="No Empty Miles")),"Reason / Miles Mismatch",IF($M564&gt;='Settings'!$B$9,"High Empty %","OK"))))))</f>
        <v/>
      </c>
      <c r="U564" s="48" t="n"/>
    </row>
    <row r="565">
      <c r="A565" s="41" t="n"/>
      <c r="B565" s="79" t="n"/>
      <c r="C565" s="41" t="n"/>
      <c r="D565" s="41" t="n"/>
      <c r="E565" s="41" t="n"/>
      <c r="F565" s="43" t="n"/>
      <c r="G565" s="41" t="n"/>
      <c r="H565" s="43" t="n"/>
      <c r="I565" s="41">
        <f>IF($A565="","",IF(OR($E565="",$F565="",$G565="",$H565=""),"",$E565&amp;", "&amp;$F565&amp;" to "&amp;$G565&amp;", "&amp;$H565))</f>
        <v/>
      </c>
      <c r="J565" s="44" t="n"/>
      <c r="K565" s="44" t="n"/>
      <c r="L565" s="44">
        <f>IF($A565="","",IFERROR($J565+$K565,0))</f>
        <v/>
      </c>
      <c r="M565" s="80">
        <f>IF($A565="","",IFERROR($K565/$L565,0))</f>
        <v/>
      </c>
      <c r="N565" s="41" t="n"/>
      <c r="O565" s="43">
        <f>IF(OR($A565="",$N565=""),"",IFERROR(VLOOKUP($N565,'Settings'!$F$5:$H$13,2,FALSE),"Review"))</f>
        <v/>
      </c>
      <c r="P565" s="43" t="n"/>
      <c r="Q565" s="81">
        <f>IF($A565="","",IFERROR($K565*'Settings'!$B$10,0))</f>
        <v/>
      </c>
      <c r="R565" s="82">
        <f>IF($A565="","",IF($O565="Yes",IFERROR($K565*'Settings'!$B$8,0),0))</f>
        <v/>
      </c>
      <c r="S565" s="81">
        <f>IF($A565="","",IFERROR($R565*'Settings'!$B$10,0))</f>
        <v/>
      </c>
      <c r="T565" s="48">
        <f>IF($A565="","",IF(COUNTIF(tblTrips[Trip ID],$A565)&gt;1,"Duplicate Trip ID",IF(OR($B565="",$C565="",$D565="",$E565="",$F565="",$G565="",$H565="",$J565="",$K565="",$N565="",$P565=""),"Missing Required Data",IF(OR($J565&lt;0,$K565&lt;0,$L565=0),"Check Miles",IF(OR(AND($K565=0,$N565&lt;&gt;"No Empty Miles"),AND($K565&gt;0,$N565="No Empty Miles")),"Reason / Miles Mismatch",IF($M565&gt;='Settings'!$B$9,"High Empty %","OK"))))))</f>
        <v/>
      </c>
      <c r="U565" s="48" t="n"/>
    </row>
    <row r="566">
      <c r="A566" s="41" t="n"/>
      <c r="B566" s="79" t="n"/>
      <c r="C566" s="41" t="n"/>
      <c r="D566" s="41" t="n"/>
      <c r="E566" s="41" t="n"/>
      <c r="F566" s="43" t="n"/>
      <c r="G566" s="41" t="n"/>
      <c r="H566" s="43" t="n"/>
      <c r="I566" s="41">
        <f>IF($A566="","",IF(OR($E566="",$F566="",$G566="",$H566=""),"",$E566&amp;", "&amp;$F566&amp;" to "&amp;$G566&amp;", "&amp;$H566))</f>
        <v/>
      </c>
      <c r="J566" s="44" t="n"/>
      <c r="K566" s="44" t="n"/>
      <c r="L566" s="44">
        <f>IF($A566="","",IFERROR($J566+$K566,0))</f>
        <v/>
      </c>
      <c r="M566" s="80">
        <f>IF($A566="","",IFERROR($K566/$L566,0))</f>
        <v/>
      </c>
      <c r="N566" s="41" t="n"/>
      <c r="O566" s="43">
        <f>IF(OR($A566="",$N566=""),"",IFERROR(VLOOKUP($N566,'Settings'!$F$5:$H$13,2,FALSE),"Review"))</f>
        <v/>
      </c>
      <c r="P566" s="43" t="n"/>
      <c r="Q566" s="81">
        <f>IF($A566="","",IFERROR($K566*'Settings'!$B$10,0))</f>
        <v/>
      </c>
      <c r="R566" s="82">
        <f>IF($A566="","",IF($O566="Yes",IFERROR($K566*'Settings'!$B$8,0),0))</f>
        <v/>
      </c>
      <c r="S566" s="81">
        <f>IF($A566="","",IFERROR($R566*'Settings'!$B$10,0))</f>
        <v/>
      </c>
      <c r="T566" s="48">
        <f>IF($A566="","",IF(COUNTIF(tblTrips[Trip ID],$A566)&gt;1,"Duplicate Trip ID",IF(OR($B566="",$C566="",$D566="",$E566="",$F566="",$G566="",$H566="",$J566="",$K566="",$N566="",$P566=""),"Missing Required Data",IF(OR($J566&lt;0,$K566&lt;0,$L566=0),"Check Miles",IF(OR(AND($K566=0,$N566&lt;&gt;"No Empty Miles"),AND($K566&gt;0,$N566="No Empty Miles")),"Reason / Miles Mismatch",IF($M566&gt;='Settings'!$B$9,"High Empty %","OK"))))))</f>
        <v/>
      </c>
      <c r="U566" s="48" t="n"/>
    </row>
    <row r="567">
      <c r="A567" s="41" t="n"/>
      <c r="B567" s="79" t="n"/>
      <c r="C567" s="41" t="n"/>
      <c r="D567" s="41" t="n"/>
      <c r="E567" s="41" t="n"/>
      <c r="F567" s="43" t="n"/>
      <c r="G567" s="41" t="n"/>
      <c r="H567" s="43" t="n"/>
      <c r="I567" s="41">
        <f>IF($A567="","",IF(OR($E567="",$F567="",$G567="",$H567=""),"",$E567&amp;", "&amp;$F567&amp;" to "&amp;$G567&amp;", "&amp;$H567))</f>
        <v/>
      </c>
      <c r="J567" s="44" t="n"/>
      <c r="K567" s="44" t="n"/>
      <c r="L567" s="44">
        <f>IF($A567="","",IFERROR($J567+$K567,0))</f>
        <v/>
      </c>
      <c r="M567" s="80">
        <f>IF($A567="","",IFERROR($K567/$L567,0))</f>
        <v/>
      </c>
      <c r="N567" s="41" t="n"/>
      <c r="O567" s="43">
        <f>IF(OR($A567="",$N567=""),"",IFERROR(VLOOKUP($N567,'Settings'!$F$5:$H$13,2,FALSE),"Review"))</f>
        <v/>
      </c>
      <c r="P567" s="43" t="n"/>
      <c r="Q567" s="81">
        <f>IF($A567="","",IFERROR($K567*'Settings'!$B$10,0))</f>
        <v/>
      </c>
      <c r="R567" s="82">
        <f>IF($A567="","",IF($O567="Yes",IFERROR($K567*'Settings'!$B$8,0),0))</f>
        <v/>
      </c>
      <c r="S567" s="81">
        <f>IF($A567="","",IFERROR($R567*'Settings'!$B$10,0))</f>
        <v/>
      </c>
      <c r="T567" s="48">
        <f>IF($A567="","",IF(COUNTIF(tblTrips[Trip ID],$A567)&gt;1,"Duplicate Trip ID",IF(OR($B567="",$C567="",$D567="",$E567="",$F567="",$G567="",$H567="",$J567="",$K567="",$N567="",$P567=""),"Missing Required Data",IF(OR($J567&lt;0,$K567&lt;0,$L567=0),"Check Miles",IF(OR(AND($K567=0,$N567&lt;&gt;"No Empty Miles"),AND($K567&gt;0,$N567="No Empty Miles")),"Reason / Miles Mismatch",IF($M567&gt;='Settings'!$B$9,"High Empty %","OK"))))))</f>
        <v/>
      </c>
      <c r="U567" s="48" t="n"/>
    </row>
    <row r="568">
      <c r="A568" s="41" t="n"/>
      <c r="B568" s="79" t="n"/>
      <c r="C568" s="41" t="n"/>
      <c r="D568" s="41" t="n"/>
      <c r="E568" s="41" t="n"/>
      <c r="F568" s="43" t="n"/>
      <c r="G568" s="41" t="n"/>
      <c r="H568" s="43" t="n"/>
      <c r="I568" s="41">
        <f>IF($A568="","",IF(OR($E568="",$F568="",$G568="",$H568=""),"",$E568&amp;", "&amp;$F568&amp;" to "&amp;$G568&amp;", "&amp;$H568))</f>
        <v/>
      </c>
      <c r="J568" s="44" t="n"/>
      <c r="K568" s="44" t="n"/>
      <c r="L568" s="44">
        <f>IF($A568="","",IFERROR($J568+$K568,0))</f>
        <v/>
      </c>
      <c r="M568" s="80">
        <f>IF($A568="","",IFERROR($K568/$L568,0))</f>
        <v/>
      </c>
      <c r="N568" s="41" t="n"/>
      <c r="O568" s="43">
        <f>IF(OR($A568="",$N568=""),"",IFERROR(VLOOKUP($N568,'Settings'!$F$5:$H$13,2,FALSE),"Review"))</f>
        <v/>
      </c>
      <c r="P568" s="43" t="n"/>
      <c r="Q568" s="81">
        <f>IF($A568="","",IFERROR($K568*'Settings'!$B$10,0))</f>
        <v/>
      </c>
      <c r="R568" s="82">
        <f>IF($A568="","",IF($O568="Yes",IFERROR($K568*'Settings'!$B$8,0),0))</f>
        <v/>
      </c>
      <c r="S568" s="81">
        <f>IF($A568="","",IFERROR($R568*'Settings'!$B$10,0))</f>
        <v/>
      </c>
      <c r="T568" s="48">
        <f>IF($A568="","",IF(COUNTIF(tblTrips[Trip ID],$A568)&gt;1,"Duplicate Trip ID",IF(OR($B568="",$C568="",$D568="",$E568="",$F568="",$G568="",$H568="",$J568="",$K568="",$N568="",$P568=""),"Missing Required Data",IF(OR($J568&lt;0,$K568&lt;0,$L568=0),"Check Miles",IF(OR(AND($K568=0,$N568&lt;&gt;"No Empty Miles"),AND($K568&gt;0,$N568="No Empty Miles")),"Reason / Miles Mismatch",IF($M568&gt;='Settings'!$B$9,"High Empty %","OK"))))))</f>
        <v/>
      </c>
      <c r="U568" s="48" t="n"/>
    </row>
    <row r="569">
      <c r="A569" s="41" t="n"/>
      <c r="B569" s="79" t="n"/>
      <c r="C569" s="41" t="n"/>
      <c r="D569" s="41" t="n"/>
      <c r="E569" s="41" t="n"/>
      <c r="F569" s="43" t="n"/>
      <c r="G569" s="41" t="n"/>
      <c r="H569" s="43" t="n"/>
      <c r="I569" s="41">
        <f>IF($A569="","",IF(OR($E569="",$F569="",$G569="",$H569=""),"",$E569&amp;", "&amp;$F569&amp;" to "&amp;$G569&amp;", "&amp;$H569))</f>
        <v/>
      </c>
      <c r="J569" s="44" t="n"/>
      <c r="K569" s="44" t="n"/>
      <c r="L569" s="44">
        <f>IF($A569="","",IFERROR($J569+$K569,0))</f>
        <v/>
      </c>
      <c r="M569" s="80">
        <f>IF($A569="","",IFERROR($K569/$L569,0))</f>
        <v/>
      </c>
      <c r="N569" s="41" t="n"/>
      <c r="O569" s="43">
        <f>IF(OR($A569="",$N569=""),"",IFERROR(VLOOKUP($N569,'Settings'!$F$5:$H$13,2,FALSE),"Review"))</f>
        <v/>
      </c>
      <c r="P569" s="43" t="n"/>
      <c r="Q569" s="81">
        <f>IF($A569="","",IFERROR($K569*'Settings'!$B$10,0))</f>
        <v/>
      </c>
      <c r="R569" s="82">
        <f>IF($A569="","",IF($O569="Yes",IFERROR($K569*'Settings'!$B$8,0),0))</f>
        <v/>
      </c>
      <c r="S569" s="81">
        <f>IF($A569="","",IFERROR($R569*'Settings'!$B$10,0))</f>
        <v/>
      </c>
      <c r="T569" s="48">
        <f>IF($A569="","",IF(COUNTIF(tblTrips[Trip ID],$A569)&gt;1,"Duplicate Trip ID",IF(OR($B569="",$C569="",$D569="",$E569="",$F569="",$G569="",$H569="",$J569="",$K569="",$N569="",$P569=""),"Missing Required Data",IF(OR($J569&lt;0,$K569&lt;0,$L569=0),"Check Miles",IF(OR(AND($K569=0,$N569&lt;&gt;"No Empty Miles"),AND($K569&gt;0,$N569="No Empty Miles")),"Reason / Miles Mismatch",IF($M569&gt;='Settings'!$B$9,"High Empty %","OK"))))))</f>
        <v/>
      </c>
      <c r="U569" s="48" t="n"/>
    </row>
    <row r="570">
      <c r="A570" s="41" t="n"/>
      <c r="B570" s="79" t="n"/>
      <c r="C570" s="41" t="n"/>
      <c r="D570" s="41" t="n"/>
      <c r="E570" s="41" t="n"/>
      <c r="F570" s="43" t="n"/>
      <c r="G570" s="41" t="n"/>
      <c r="H570" s="43" t="n"/>
      <c r="I570" s="41">
        <f>IF($A570="","",IF(OR($E570="",$F570="",$G570="",$H570=""),"",$E570&amp;", "&amp;$F570&amp;" to "&amp;$G570&amp;", "&amp;$H570))</f>
        <v/>
      </c>
      <c r="J570" s="44" t="n"/>
      <c r="K570" s="44" t="n"/>
      <c r="L570" s="44">
        <f>IF($A570="","",IFERROR($J570+$K570,0))</f>
        <v/>
      </c>
      <c r="M570" s="80">
        <f>IF($A570="","",IFERROR($K570/$L570,0))</f>
        <v/>
      </c>
      <c r="N570" s="41" t="n"/>
      <c r="O570" s="43">
        <f>IF(OR($A570="",$N570=""),"",IFERROR(VLOOKUP($N570,'Settings'!$F$5:$H$13,2,FALSE),"Review"))</f>
        <v/>
      </c>
      <c r="P570" s="43" t="n"/>
      <c r="Q570" s="81">
        <f>IF($A570="","",IFERROR($K570*'Settings'!$B$10,0))</f>
        <v/>
      </c>
      <c r="R570" s="82">
        <f>IF($A570="","",IF($O570="Yes",IFERROR($K570*'Settings'!$B$8,0),0))</f>
        <v/>
      </c>
      <c r="S570" s="81">
        <f>IF($A570="","",IFERROR($R570*'Settings'!$B$10,0))</f>
        <v/>
      </c>
      <c r="T570" s="48">
        <f>IF($A570="","",IF(COUNTIF(tblTrips[Trip ID],$A570)&gt;1,"Duplicate Trip ID",IF(OR($B570="",$C570="",$D570="",$E570="",$F570="",$G570="",$H570="",$J570="",$K570="",$N570="",$P570=""),"Missing Required Data",IF(OR($J570&lt;0,$K570&lt;0,$L570=0),"Check Miles",IF(OR(AND($K570=0,$N570&lt;&gt;"No Empty Miles"),AND($K570&gt;0,$N570="No Empty Miles")),"Reason / Miles Mismatch",IF($M570&gt;='Settings'!$B$9,"High Empty %","OK"))))))</f>
        <v/>
      </c>
      <c r="U570" s="48" t="n"/>
    </row>
    <row r="571">
      <c r="A571" s="41" t="n"/>
      <c r="B571" s="79" t="n"/>
      <c r="C571" s="41" t="n"/>
      <c r="D571" s="41" t="n"/>
      <c r="E571" s="41" t="n"/>
      <c r="F571" s="43" t="n"/>
      <c r="G571" s="41" t="n"/>
      <c r="H571" s="43" t="n"/>
      <c r="I571" s="41">
        <f>IF($A571="","",IF(OR($E571="",$F571="",$G571="",$H571=""),"",$E571&amp;", "&amp;$F571&amp;" to "&amp;$G571&amp;", "&amp;$H571))</f>
        <v/>
      </c>
      <c r="J571" s="44" t="n"/>
      <c r="K571" s="44" t="n"/>
      <c r="L571" s="44">
        <f>IF($A571="","",IFERROR($J571+$K571,0))</f>
        <v/>
      </c>
      <c r="M571" s="80">
        <f>IF($A571="","",IFERROR($K571/$L571,0))</f>
        <v/>
      </c>
      <c r="N571" s="41" t="n"/>
      <c r="O571" s="43">
        <f>IF(OR($A571="",$N571=""),"",IFERROR(VLOOKUP($N571,'Settings'!$F$5:$H$13,2,FALSE),"Review"))</f>
        <v/>
      </c>
      <c r="P571" s="43" t="n"/>
      <c r="Q571" s="81">
        <f>IF($A571="","",IFERROR($K571*'Settings'!$B$10,0))</f>
        <v/>
      </c>
      <c r="R571" s="82">
        <f>IF($A571="","",IF($O571="Yes",IFERROR($K571*'Settings'!$B$8,0),0))</f>
        <v/>
      </c>
      <c r="S571" s="81">
        <f>IF($A571="","",IFERROR($R571*'Settings'!$B$10,0))</f>
        <v/>
      </c>
      <c r="T571" s="48">
        <f>IF($A571="","",IF(COUNTIF(tblTrips[Trip ID],$A571)&gt;1,"Duplicate Trip ID",IF(OR($B571="",$C571="",$D571="",$E571="",$F571="",$G571="",$H571="",$J571="",$K571="",$N571="",$P571=""),"Missing Required Data",IF(OR($J571&lt;0,$K571&lt;0,$L571=0),"Check Miles",IF(OR(AND($K571=0,$N571&lt;&gt;"No Empty Miles"),AND($K571&gt;0,$N571="No Empty Miles")),"Reason / Miles Mismatch",IF($M571&gt;='Settings'!$B$9,"High Empty %","OK"))))))</f>
        <v/>
      </c>
      <c r="U571" s="48" t="n"/>
    </row>
    <row r="572">
      <c r="A572" s="41" t="n"/>
      <c r="B572" s="79" t="n"/>
      <c r="C572" s="41" t="n"/>
      <c r="D572" s="41" t="n"/>
      <c r="E572" s="41" t="n"/>
      <c r="F572" s="43" t="n"/>
      <c r="G572" s="41" t="n"/>
      <c r="H572" s="43" t="n"/>
      <c r="I572" s="41">
        <f>IF($A572="","",IF(OR($E572="",$F572="",$G572="",$H572=""),"",$E572&amp;", "&amp;$F572&amp;" to "&amp;$G572&amp;", "&amp;$H572))</f>
        <v/>
      </c>
      <c r="J572" s="44" t="n"/>
      <c r="K572" s="44" t="n"/>
      <c r="L572" s="44">
        <f>IF($A572="","",IFERROR($J572+$K572,0))</f>
        <v/>
      </c>
      <c r="M572" s="80">
        <f>IF($A572="","",IFERROR($K572/$L572,0))</f>
        <v/>
      </c>
      <c r="N572" s="41" t="n"/>
      <c r="O572" s="43">
        <f>IF(OR($A572="",$N572=""),"",IFERROR(VLOOKUP($N572,'Settings'!$F$5:$H$13,2,FALSE),"Review"))</f>
        <v/>
      </c>
      <c r="P572" s="43" t="n"/>
      <c r="Q572" s="81">
        <f>IF($A572="","",IFERROR($K572*'Settings'!$B$10,0))</f>
        <v/>
      </c>
      <c r="R572" s="82">
        <f>IF($A572="","",IF($O572="Yes",IFERROR($K572*'Settings'!$B$8,0),0))</f>
        <v/>
      </c>
      <c r="S572" s="81">
        <f>IF($A572="","",IFERROR($R572*'Settings'!$B$10,0))</f>
        <v/>
      </c>
      <c r="T572" s="48">
        <f>IF($A572="","",IF(COUNTIF(tblTrips[Trip ID],$A572)&gt;1,"Duplicate Trip ID",IF(OR($B572="",$C572="",$D572="",$E572="",$F572="",$G572="",$H572="",$J572="",$K572="",$N572="",$P572=""),"Missing Required Data",IF(OR($J572&lt;0,$K572&lt;0,$L572=0),"Check Miles",IF(OR(AND($K572=0,$N572&lt;&gt;"No Empty Miles"),AND($K572&gt;0,$N572="No Empty Miles")),"Reason / Miles Mismatch",IF($M572&gt;='Settings'!$B$9,"High Empty %","OK"))))))</f>
        <v/>
      </c>
      <c r="U572" s="48" t="n"/>
    </row>
    <row r="573">
      <c r="A573" s="41" t="n"/>
      <c r="B573" s="79" t="n"/>
      <c r="C573" s="41" t="n"/>
      <c r="D573" s="41" t="n"/>
      <c r="E573" s="41" t="n"/>
      <c r="F573" s="43" t="n"/>
      <c r="G573" s="41" t="n"/>
      <c r="H573" s="43" t="n"/>
      <c r="I573" s="41">
        <f>IF($A573="","",IF(OR($E573="",$F573="",$G573="",$H573=""),"",$E573&amp;", "&amp;$F573&amp;" to "&amp;$G573&amp;", "&amp;$H573))</f>
        <v/>
      </c>
      <c r="J573" s="44" t="n"/>
      <c r="K573" s="44" t="n"/>
      <c r="L573" s="44">
        <f>IF($A573="","",IFERROR($J573+$K573,0))</f>
        <v/>
      </c>
      <c r="M573" s="80">
        <f>IF($A573="","",IFERROR($K573/$L573,0))</f>
        <v/>
      </c>
      <c r="N573" s="41" t="n"/>
      <c r="O573" s="43">
        <f>IF(OR($A573="",$N573=""),"",IFERROR(VLOOKUP($N573,'Settings'!$F$5:$H$13,2,FALSE),"Review"))</f>
        <v/>
      </c>
      <c r="P573" s="43" t="n"/>
      <c r="Q573" s="81">
        <f>IF($A573="","",IFERROR($K573*'Settings'!$B$10,0))</f>
        <v/>
      </c>
      <c r="R573" s="82">
        <f>IF($A573="","",IF($O573="Yes",IFERROR($K573*'Settings'!$B$8,0),0))</f>
        <v/>
      </c>
      <c r="S573" s="81">
        <f>IF($A573="","",IFERROR($R573*'Settings'!$B$10,0))</f>
        <v/>
      </c>
      <c r="T573" s="48">
        <f>IF($A573="","",IF(COUNTIF(tblTrips[Trip ID],$A573)&gt;1,"Duplicate Trip ID",IF(OR($B573="",$C573="",$D573="",$E573="",$F573="",$G573="",$H573="",$J573="",$K573="",$N573="",$P573=""),"Missing Required Data",IF(OR($J573&lt;0,$K573&lt;0,$L573=0),"Check Miles",IF(OR(AND($K573=0,$N573&lt;&gt;"No Empty Miles"),AND($K573&gt;0,$N573="No Empty Miles")),"Reason / Miles Mismatch",IF($M573&gt;='Settings'!$B$9,"High Empty %","OK"))))))</f>
        <v/>
      </c>
      <c r="U573" s="48" t="n"/>
    </row>
    <row r="574">
      <c r="A574" s="41" t="n"/>
      <c r="B574" s="79" t="n"/>
      <c r="C574" s="41" t="n"/>
      <c r="D574" s="41" t="n"/>
      <c r="E574" s="41" t="n"/>
      <c r="F574" s="43" t="n"/>
      <c r="G574" s="41" t="n"/>
      <c r="H574" s="43" t="n"/>
      <c r="I574" s="41">
        <f>IF($A574="","",IF(OR($E574="",$F574="",$G574="",$H574=""),"",$E574&amp;", "&amp;$F574&amp;" to "&amp;$G574&amp;", "&amp;$H574))</f>
        <v/>
      </c>
      <c r="J574" s="44" t="n"/>
      <c r="K574" s="44" t="n"/>
      <c r="L574" s="44">
        <f>IF($A574="","",IFERROR($J574+$K574,0))</f>
        <v/>
      </c>
      <c r="M574" s="80">
        <f>IF($A574="","",IFERROR($K574/$L574,0))</f>
        <v/>
      </c>
      <c r="N574" s="41" t="n"/>
      <c r="O574" s="43">
        <f>IF(OR($A574="",$N574=""),"",IFERROR(VLOOKUP($N574,'Settings'!$F$5:$H$13,2,FALSE),"Review"))</f>
        <v/>
      </c>
      <c r="P574" s="43" t="n"/>
      <c r="Q574" s="81">
        <f>IF($A574="","",IFERROR($K574*'Settings'!$B$10,0))</f>
        <v/>
      </c>
      <c r="R574" s="82">
        <f>IF($A574="","",IF($O574="Yes",IFERROR($K574*'Settings'!$B$8,0),0))</f>
        <v/>
      </c>
      <c r="S574" s="81">
        <f>IF($A574="","",IFERROR($R574*'Settings'!$B$10,0))</f>
        <v/>
      </c>
      <c r="T574" s="48">
        <f>IF($A574="","",IF(COUNTIF(tblTrips[Trip ID],$A574)&gt;1,"Duplicate Trip ID",IF(OR($B574="",$C574="",$D574="",$E574="",$F574="",$G574="",$H574="",$J574="",$K574="",$N574="",$P574=""),"Missing Required Data",IF(OR($J574&lt;0,$K574&lt;0,$L574=0),"Check Miles",IF(OR(AND($K574=0,$N574&lt;&gt;"No Empty Miles"),AND($K574&gt;0,$N574="No Empty Miles")),"Reason / Miles Mismatch",IF($M574&gt;='Settings'!$B$9,"High Empty %","OK"))))))</f>
        <v/>
      </c>
      <c r="U574" s="48" t="n"/>
    </row>
    <row r="575">
      <c r="A575" s="41" t="n"/>
      <c r="B575" s="79" t="n"/>
      <c r="C575" s="41" t="n"/>
      <c r="D575" s="41" t="n"/>
      <c r="E575" s="41" t="n"/>
      <c r="F575" s="43" t="n"/>
      <c r="G575" s="41" t="n"/>
      <c r="H575" s="43" t="n"/>
      <c r="I575" s="41">
        <f>IF($A575="","",IF(OR($E575="",$F575="",$G575="",$H575=""),"",$E575&amp;", "&amp;$F575&amp;" to "&amp;$G575&amp;", "&amp;$H575))</f>
        <v/>
      </c>
      <c r="J575" s="44" t="n"/>
      <c r="K575" s="44" t="n"/>
      <c r="L575" s="44">
        <f>IF($A575="","",IFERROR($J575+$K575,0))</f>
        <v/>
      </c>
      <c r="M575" s="80">
        <f>IF($A575="","",IFERROR($K575/$L575,0))</f>
        <v/>
      </c>
      <c r="N575" s="41" t="n"/>
      <c r="O575" s="43">
        <f>IF(OR($A575="",$N575=""),"",IFERROR(VLOOKUP($N575,'Settings'!$F$5:$H$13,2,FALSE),"Review"))</f>
        <v/>
      </c>
      <c r="P575" s="43" t="n"/>
      <c r="Q575" s="81">
        <f>IF($A575="","",IFERROR($K575*'Settings'!$B$10,0))</f>
        <v/>
      </c>
      <c r="R575" s="82">
        <f>IF($A575="","",IF($O575="Yes",IFERROR($K575*'Settings'!$B$8,0),0))</f>
        <v/>
      </c>
      <c r="S575" s="81">
        <f>IF($A575="","",IFERROR($R575*'Settings'!$B$10,0))</f>
        <v/>
      </c>
      <c r="T575" s="48">
        <f>IF($A575="","",IF(COUNTIF(tblTrips[Trip ID],$A575)&gt;1,"Duplicate Trip ID",IF(OR($B575="",$C575="",$D575="",$E575="",$F575="",$G575="",$H575="",$J575="",$K575="",$N575="",$P575=""),"Missing Required Data",IF(OR($J575&lt;0,$K575&lt;0,$L575=0),"Check Miles",IF(OR(AND($K575=0,$N575&lt;&gt;"No Empty Miles"),AND($K575&gt;0,$N575="No Empty Miles")),"Reason / Miles Mismatch",IF($M575&gt;='Settings'!$B$9,"High Empty %","OK"))))))</f>
        <v/>
      </c>
      <c r="U575" s="48" t="n"/>
    </row>
    <row r="576">
      <c r="A576" s="41" t="n"/>
      <c r="B576" s="79" t="n"/>
      <c r="C576" s="41" t="n"/>
      <c r="D576" s="41" t="n"/>
      <c r="E576" s="41" t="n"/>
      <c r="F576" s="43" t="n"/>
      <c r="G576" s="41" t="n"/>
      <c r="H576" s="43" t="n"/>
      <c r="I576" s="41">
        <f>IF($A576="","",IF(OR($E576="",$F576="",$G576="",$H576=""),"",$E576&amp;", "&amp;$F576&amp;" to "&amp;$G576&amp;", "&amp;$H576))</f>
        <v/>
      </c>
      <c r="J576" s="44" t="n"/>
      <c r="K576" s="44" t="n"/>
      <c r="L576" s="44">
        <f>IF($A576="","",IFERROR($J576+$K576,0))</f>
        <v/>
      </c>
      <c r="M576" s="80">
        <f>IF($A576="","",IFERROR($K576/$L576,0))</f>
        <v/>
      </c>
      <c r="N576" s="41" t="n"/>
      <c r="O576" s="43">
        <f>IF(OR($A576="",$N576=""),"",IFERROR(VLOOKUP($N576,'Settings'!$F$5:$H$13,2,FALSE),"Review"))</f>
        <v/>
      </c>
      <c r="P576" s="43" t="n"/>
      <c r="Q576" s="81">
        <f>IF($A576="","",IFERROR($K576*'Settings'!$B$10,0))</f>
        <v/>
      </c>
      <c r="R576" s="82">
        <f>IF($A576="","",IF($O576="Yes",IFERROR($K576*'Settings'!$B$8,0),0))</f>
        <v/>
      </c>
      <c r="S576" s="81">
        <f>IF($A576="","",IFERROR($R576*'Settings'!$B$10,0))</f>
        <v/>
      </c>
      <c r="T576" s="48">
        <f>IF($A576="","",IF(COUNTIF(tblTrips[Trip ID],$A576)&gt;1,"Duplicate Trip ID",IF(OR($B576="",$C576="",$D576="",$E576="",$F576="",$G576="",$H576="",$J576="",$K576="",$N576="",$P576=""),"Missing Required Data",IF(OR($J576&lt;0,$K576&lt;0,$L576=0),"Check Miles",IF(OR(AND($K576=0,$N576&lt;&gt;"No Empty Miles"),AND($K576&gt;0,$N576="No Empty Miles")),"Reason / Miles Mismatch",IF($M576&gt;='Settings'!$B$9,"High Empty %","OK"))))))</f>
        <v/>
      </c>
      <c r="U576" s="48" t="n"/>
    </row>
    <row r="577">
      <c r="A577" s="41" t="n"/>
      <c r="B577" s="79" t="n"/>
      <c r="C577" s="41" t="n"/>
      <c r="D577" s="41" t="n"/>
      <c r="E577" s="41" t="n"/>
      <c r="F577" s="43" t="n"/>
      <c r="G577" s="41" t="n"/>
      <c r="H577" s="43" t="n"/>
      <c r="I577" s="41">
        <f>IF($A577="","",IF(OR($E577="",$F577="",$G577="",$H577=""),"",$E577&amp;", "&amp;$F577&amp;" to "&amp;$G577&amp;", "&amp;$H577))</f>
        <v/>
      </c>
      <c r="J577" s="44" t="n"/>
      <c r="K577" s="44" t="n"/>
      <c r="L577" s="44">
        <f>IF($A577="","",IFERROR($J577+$K577,0))</f>
        <v/>
      </c>
      <c r="M577" s="80">
        <f>IF($A577="","",IFERROR($K577/$L577,0))</f>
        <v/>
      </c>
      <c r="N577" s="41" t="n"/>
      <c r="O577" s="43">
        <f>IF(OR($A577="",$N577=""),"",IFERROR(VLOOKUP($N577,'Settings'!$F$5:$H$13,2,FALSE),"Review"))</f>
        <v/>
      </c>
      <c r="P577" s="43" t="n"/>
      <c r="Q577" s="81">
        <f>IF($A577="","",IFERROR($K577*'Settings'!$B$10,0))</f>
        <v/>
      </c>
      <c r="R577" s="82">
        <f>IF($A577="","",IF($O577="Yes",IFERROR($K577*'Settings'!$B$8,0),0))</f>
        <v/>
      </c>
      <c r="S577" s="81">
        <f>IF($A577="","",IFERROR($R577*'Settings'!$B$10,0))</f>
        <v/>
      </c>
      <c r="T577" s="48">
        <f>IF($A577="","",IF(COUNTIF(tblTrips[Trip ID],$A577)&gt;1,"Duplicate Trip ID",IF(OR($B577="",$C577="",$D577="",$E577="",$F577="",$G577="",$H577="",$J577="",$K577="",$N577="",$P577=""),"Missing Required Data",IF(OR($J577&lt;0,$K577&lt;0,$L577=0),"Check Miles",IF(OR(AND($K577=0,$N577&lt;&gt;"No Empty Miles"),AND($K577&gt;0,$N577="No Empty Miles")),"Reason / Miles Mismatch",IF($M577&gt;='Settings'!$B$9,"High Empty %","OK"))))))</f>
        <v/>
      </c>
      <c r="U577" s="48" t="n"/>
    </row>
    <row r="578">
      <c r="A578" s="41" t="n"/>
      <c r="B578" s="79" t="n"/>
      <c r="C578" s="41" t="n"/>
      <c r="D578" s="41" t="n"/>
      <c r="E578" s="41" t="n"/>
      <c r="F578" s="43" t="n"/>
      <c r="G578" s="41" t="n"/>
      <c r="H578" s="43" t="n"/>
      <c r="I578" s="41">
        <f>IF($A578="","",IF(OR($E578="",$F578="",$G578="",$H578=""),"",$E578&amp;", "&amp;$F578&amp;" to "&amp;$G578&amp;", "&amp;$H578))</f>
        <v/>
      </c>
      <c r="J578" s="44" t="n"/>
      <c r="K578" s="44" t="n"/>
      <c r="L578" s="44">
        <f>IF($A578="","",IFERROR($J578+$K578,0))</f>
        <v/>
      </c>
      <c r="M578" s="80">
        <f>IF($A578="","",IFERROR($K578/$L578,0))</f>
        <v/>
      </c>
      <c r="N578" s="41" t="n"/>
      <c r="O578" s="43">
        <f>IF(OR($A578="",$N578=""),"",IFERROR(VLOOKUP($N578,'Settings'!$F$5:$H$13,2,FALSE),"Review"))</f>
        <v/>
      </c>
      <c r="P578" s="43" t="n"/>
      <c r="Q578" s="81">
        <f>IF($A578="","",IFERROR($K578*'Settings'!$B$10,0))</f>
        <v/>
      </c>
      <c r="R578" s="82">
        <f>IF($A578="","",IF($O578="Yes",IFERROR($K578*'Settings'!$B$8,0),0))</f>
        <v/>
      </c>
      <c r="S578" s="81">
        <f>IF($A578="","",IFERROR($R578*'Settings'!$B$10,0))</f>
        <v/>
      </c>
      <c r="T578" s="48">
        <f>IF($A578="","",IF(COUNTIF(tblTrips[Trip ID],$A578)&gt;1,"Duplicate Trip ID",IF(OR($B578="",$C578="",$D578="",$E578="",$F578="",$G578="",$H578="",$J578="",$K578="",$N578="",$P578=""),"Missing Required Data",IF(OR($J578&lt;0,$K578&lt;0,$L578=0),"Check Miles",IF(OR(AND($K578=0,$N578&lt;&gt;"No Empty Miles"),AND($K578&gt;0,$N578="No Empty Miles")),"Reason / Miles Mismatch",IF($M578&gt;='Settings'!$B$9,"High Empty %","OK"))))))</f>
        <v/>
      </c>
      <c r="U578" s="48" t="n"/>
    </row>
    <row r="579">
      <c r="A579" s="41" t="n"/>
      <c r="B579" s="79" t="n"/>
      <c r="C579" s="41" t="n"/>
      <c r="D579" s="41" t="n"/>
      <c r="E579" s="41" t="n"/>
      <c r="F579" s="43" t="n"/>
      <c r="G579" s="41" t="n"/>
      <c r="H579" s="43" t="n"/>
      <c r="I579" s="41">
        <f>IF($A579="","",IF(OR($E579="",$F579="",$G579="",$H579=""),"",$E579&amp;", "&amp;$F579&amp;" to "&amp;$G579&amp;", "&amp;$H579))</f>
        <v/>
      </c>
      <c r="J579" s="44" t="n"/>
      <c r="K579" s="44" t="n"/>
      <c r="L579" s="44">
        <f>IF($A579="","",IFERROR($J579+$K579,0))</f>
        <v/>
      </c>
      <c r="M579" s="80">
        <f>IF($A579="","",IFERROR($K579/$L579,0))</f>
        <v/>
      </c>
      <c r="N579" s="41" t="n"/>
      <c r="O579" s="43">
        <f>IF(OR($A579="",$N579=""),"",IFERROR(VLOOKUP($N579,'Settings'!$F$5:$H$13,2,FALSE),"Review"))</f>
        <v/>
      </c>
      <c r="P579" s="43" t="n"/>
      <c r="Q579" s="81">
        <f>IF($A579="","",IFERROR($K579*'Settings'!$B$10,0))</f>
        <v/>
      </c>
      <c r="R579" s="82">
        <f>IF($A579="","",IF($O579="Yes",IFERROR($K579*'Settings'!$B$8,0),0))</f>
        <v/>
      </c>
      <c r="S579" s="81">
        <f>IF($A579="","",IFERROR($R579*'Settings'!$B$10,0))</f>
        <v/>
      </c>
      <c r="T579" s="48">
        <f>IF($A579="","",IF(COUNTIF(tblTrips[Trip ID],$A579)&gt;1,"Duplicate Trip ID",IF(OR($B579="",$C579="",$D579="",$E579="",$F579="",$G579="",$H579="",$J579="",$K579="",$N579="",$P579=""),"Missing Required Data",IF(OR($J579&lt;0,$K579&lt;0,$L579=0),"Check Miles",IF(OR(AND($K579=0,$N579&lt;&gt;"No Empty Miles"),AND($K579&gt;0,$N579="No Empty Miles")),"Reason / Miles Mismatch",IF($M579&gt;='Settings'!$B$9,"High Empty %","OK"))))))</f>
        <v/>
      </c>
      <c r="U579" s="48" t="n"/>
    </row>
    <row r="580">
      <c r="A580" s="41" t="n"/>
      <c r="B580" s="79" t="n"/>
      <c r="C580" s="41" t="n"/>
      <c r="D580" s="41" t="n"/>
      <c r="E580" s="41" t="n"/>
      <c r="F580" s="43" t="n"/>
      <c r="G580" s="41" t="n"/>
      <c r="H580" s="43" t="n"/>
      <c r="I580" s="41">
        <f>IF($A580="","",IF(OR($E580="",$F580="",$G580="",$H580=""),"",$E580&amp;", "&amp;$F580&amp;" to "&amp;$G580&amp;", "&amp;$H580))</f>
        <v/>
      </c>
      <c r="J580" s="44" t="n"/>
      <c r="K580" s="44" t="n"/>
      <c r="L580" s="44">
        <f>IF($A580="","",IFERROR($J580+$K580,0))</f>
        <v/>
      </c>
      <c r="M580" s="80">
        <f>IF($A580="","",IFERROR($K580/$L580,0))</f>
        <v/>
      </c>
      <c r="N580" s="41" t="n"/>
      <c r="O580" s="43">
        <f>IF(OR($A580="",$N580=""),"",IFERROR(VLOOKUP($N580,'Settings'!$F$5:$H$13,2,FALSE),"Review"))</f>
        <v/>
      </c>
      <c r="P580" s="43" t="n"/>
      <c r="Q580" s="81">
        <f>IF($A580="","",IFERROR($K580*'Settings'!$B$10,0))</f>
        <v/>
      </c>
      <c r="R580" s="82">
        <f>IF($A580="","",IF($O580="Yes",IFERROR($K580*'Settings'!$B$8,0),0))</f>
        <v/>
      </c>
      <c r="S580" s="81">
        <f>IF($A580="","",IFERROR($R580*'Settings'!$B$10,0))</f>
        <v/>
      </c>
      <c r="T580" s="48">
        <f>IF($A580="","",IF(COUNTIF(tblTrips[Trip ID],$A580)&gt;1,"Duplicate Trip ID",IF(OR($B580="",$C580="",$D580="",$E580="",$F580="",$G580="",$H580="",$J580="",$K580="",$N580="",$P580=""),"Missing Required Data",IF(OR($J580&lt;0,$K580&lt;0,$L580=0),"Check Miles",IF(OR(AND($K580=0,$N580&lt;&gt;"No Empty Miles"),AND($K580&gt;0,$N580="No Empty Miles")),"Reason / Miles Mismatch",IF($M580&gt;='Settings'!$B$9,"High Empty %","OK"))))))</f>
        <v/>
      </c>
      <c r="U580" s="48" t="n"/>
    </row>
    <row r="581">
      <c r="A581" s="41" t="n"/>
      <c r="B581" s="79" t="n"/>
      <c r="C581" s="41" t="n"/>
      <c r="D581" s="41" t="n"/>
      <c r="E581" s="41" t="n"/>
      <c r="F581" s="43" t="n"/>
      <c r="G581" s="41" t="n"/>
      <c r="H581" s="43" t="n"/>
      <c r="I581" s="41">
        <f>IF($A581="","",IF(OR($E581="",$F581="",$G581="",$H581=""),"",$E581&amp;", "&amp;$F581&amp;" to "&amp;$G581&amp;", "&amp;$H581))</f>
        <v/>
      </c>
      <c r="J581" s="44" t="n"/>
      <c r="K581" s="44" t="n"/>
      <c r="L581" s="44">
        <f>IF($A581="","",IFERROR($J581+$K581,0))</f>
        <v/>
      </c>
      <c r="M581" s="80">
        <f>IF($A581="","",IFERROR($K581/$L581,0))</f>
        <v/>
      </c>
      <c r="N581" s="41" t="n"/>
      <c r="O581" s="43">
        <f>IF(OR($A581="",$N581=""),"",IFERROR(VLOOKUP($N581,'Settings'!$F$5:$H$13,2,FALSE),"Review"))</f>
        <v/>
      </c>
      <c r="P581" s="43" t="n"/>
      <c r="Q581" s="81">
        <f>IF($A581="","",IFERROR($K581*'Settings'!$B$10,0))</f>
        <v/>
      </c>
      <c r="R581" s="82">
        <f>IF($A581="","",IF($O581="Yes",IFERROR($K581*'Settings'!$B$8,0),0))</f>
        <v/>
      </c>
      <c r="S581" s="81">
        <f>IF($A581="","",IFERROR($R581*'Settings'!$B$10,0))</f>
        <v/>
      </c>
      <c r="T581" s="48">
        <f>IF($A581="","",IF(COUNTIF(tblTrips[Trip ID],$A581)&gt;1,"Duplicate Trip ID",IF(OR($B581="",$C581="",$D581="",$E581="",$F581="",$G581="",$H581="",$J581="",$K581="",$N581="",$P581=""),"Missing Required Data",IF(OR($J581&lt;0,$K581&lt;0,$L581=0),"Check Miles",IF(OR(AND($K581=0,$N581&lt;&gt;"No Empty Miles"),AND($K581&gt;0,$N581="No Empty Miles")),"Reason / Miles Mismatch",IF($M581&gt;='Settings'!$B$9,"High Empty %","OK"))))))</f>
        <v/>
      </c>
      <c r="U581" s="48" t="n"/>
    </row>
    <row r="582">
      <c r="A582" s="41" t="n"/>
      <c r="B582" s="79" t="n"/>
      <c r="C582" s="41" t="n"/>
      <c r="D582" s="41" t="n"/>
      <c r="E582" s="41" t="n"/>
      <c r="F582" s="43" t="n"/>
      <c r="G582" s="41" t="n"/>
      <c r="H582" s="43" t="n"/>
      <c r="I582" s="41">
        <f>IF($A582="","",IF(OR($E582="",$F582="",$G582="",$H582=""),"",$E582&amp;", "&amp;$F582&amp;" to "&amp;$G582&amp;", "&amp;$H582))</f>
        <v/>
      </c>
      <c r="J582" s="44" t="n"/>
      <c r="K582" s="44" t="n"/>
      <c r="L582" s="44">
        <f>IF($A582="","",IFERROR($J582+$K582,0))</f>
        <v/>
      </c>
      <c r="M582" s="80">
        <f>IF($A582="","",IFERROR($K582/$L582,0))</f>
        <v/>
      </c>
      <c r="N582" s="41" t="n"/>
      <c r="O582" s="43">
        <f>IF(OR($A582="",$N582=""),"",IFERROR(VLOOKUP($N582,'Settings'!$F$5:$H$13,2,FALSE),"Review"))</f>
        <v/>
      </c>
      <c r="P582" s="43" t="n"/>
      <c r="Q582" s="81">
        <f>IF($A582="","",IFERROR($K582*'Settings'!$B$10,0))</f>
        <v/>
      </c>
      <c r="R582" s="82">
        <f>IF($A582="","",IF($O582="Yes",IFERROR($K582*'Settings'!$B$8,0),0))</f>
        <v/>
      </c>
      <c r="S582" s="81">
        <f>IF($A582="","",IFERROR($R582*'Settings'!$B$10,0))</f>
        <v/>
      </c>
      <c r="T582" s="48">
        <f>IF($A582="","",IF(COUNTIF(tblTrips[Trip ID],$A582)&gt;1,"Duplicate Trip ID",IF(OR($B582="",$C582="",$D582="",$E582="",$F582="",$G582="",$H582="",$J582="",$K582="",$N582="",$P582=""),"Missing Required Data",IF(OR($J582&lt;0,$K582&lt;0,$L582=0),"Check Miles",IF(OR(AND($K582=0,$N582&lt;&gt;"No Empty Miles"),AND($K582&gt;0,$N582="No Empty Miles")),"Reason / Miles Mismatch",IF($M582&gt;='Settings'!$B$9,"High Empty %","OK"))))))</f>
        <v/>
      </c>
      <c r="U582" s="48" t="n"/>
    </row>
    <row r="583">
      <c r="A583" s="41" t="n"/>
      <c r="B583" s="79" t="n"/>
      <c r="C583" s="41" t="n"/>
      <c r="D583" s="41" t="n"/>
      <c r="E583" s="41" t="n"/>
      <c r="F583" s="43" t="n"/>
      <c r="G583" s="41" t="n"/>
      <c r="H583" s="43" t="n"/>
      <c r="I583" s="41">
        <f>IF($A583="","",IF(OR($E583="",$F583="",$G583="",$H583=""),"",$E583&amp;", "&amp;$F583&amp;" to "&amp;$G583&amp;", "&amp;$H583))</f>
        <v/>
      </c>
      <c r="J583" s="44" t="n"/>
      <c r="K583" s="44" t="n"/>
      <c r="L583" s="44">
        <f>IF($A583="","",IFERROR($J583+$K583,0))</f>
        <v/>
      </c>
      <c r="M583" s="80">
        <f>IF($A583="","",IFERROR($K583/$L583,0))</f>
        <v/>
      </c>
      <c r="N583" s="41" t="n"/>
      <c r="O583" s="43">
        <f>IF(OR($A583="",$N583=""),"",IFERROR(VLOOKUP($N583,'Settings'!$F$5:$H$13,2,FALSE),"Review"))</f>
        <v/>
      </c>
      <c r="P583" s="43" t="n"/>
      <c r="Q583" s="81">
        <f>IF($A583="","",IFERROR($K583*'Settings'!$B$10,0))</f>
        <v/>
      </c>
      <c r="R583" s="82">
        <f>IF($A583="","",IF($O583="Yes",IFERROR($K583*'Settings'!$B$8,0),0))</f>
        <v/>
      </c>
      <c r="S583" s="81">
        <f>IF($A583="","",IFERROR($R583*'Settings'!$B$10,0))</f>
        <v/>
      </c>
      <c r="T583" s="48">
        <f>IF($A583="","",IF(COUNTIF(tblTrips[Trip ID],$A583)&gt;1,"Duplicate Trip ID",IF(OR($B583="",$C583="",$D583="",$E583="",$F583="",$G583="",$H583="",$J583="",$K583="",$N583="",$P583=""),"Missing Required Data",IF(OR($J583&lt;0,$K583&lt;0,$L583=0),"Check Miles",IF(OR(AND($K583=0,$N583&lt;&gt;"No Empty Miles"),AND($K583&gt;0,$N583="No Empty Miles")),"Reason / Miles Mismatch",IF($M583&gt;='Settings'!$B$9,"High Empty %","OK"))))))</f>
        <v/>
      </c>
      <c r="U583" s="48" t="n"/>
    </row>
    <row r="584">
      <c r="A584" s="41" t="n"/>
      <c r="B584" s="79" t="n"/>
      <c r="C584" s="41" t="n"/>
      <c r="D584" s="41" t="n"/>
      <c r="E584" s="41" t="n"/>
      <c r="F584" s="43" t="n"/>
      <c r="G584" s="41" t="n"/>
      <c r="H584" s="43" t="n"/>
      <c r="I584" s="41">
        <f>IF($A584="","",IF(OR($E584="",$F584="",$G584="",$H584=""),"",$E584&amp;", "&amp;$F584&amp;" to "&amp;$G584&amp;", "&amp;$H584))</f>
        <v/>
      </c>
      <c r="J584" s="44" t="n"/>
      <c r="K584" s="44" t="n"/>
      <c r="L584" s="44">
        <f>IF($A584="","",IFERROR($J584+$K584,0))</f>
        <v/>
      </c>
      <c r="M584" s="80">
        <f>IF($A584="","",IFERROR($K584/$L584,0))</f>
        <v/>
      </c>
      <c r="N584" s="41" t="n"/>
      <c r="O584" s="43">
        <f>IF(OR($A584="",$N584=""),"",IFERROR(VLOOKUP($N584,'Settings'!$F$5:$H$13,2,FALSE),"Review"))</f>
        <v/>
      </c>
      <c r="P584" s="43" t="n"/>
      <c r="Q584" s="81">
        <f>IF($A584="","",IFERROR($K584*'Settings'!$B$10,0))</f>
        <v/>
      </c>
      <c r="R584" s="82">
        <f>IF($A584="","",IF($O584="Yes",IFERROR($K584*'Settings'!$B$8,0),0))</f>
        <v/>
      </c>
      <c r="S584" s="81">
        <f>IF($A584="","",IFERROR($R584*'Settings'!$B$10,0))</f>
        <v/>
      </c>
      <c r="T584" s="48">
        <f>IF($A584="","",IF(COUNTIF(tblTrips[Trip ID],$A584)&gt;1,"Duplicate Trip ID",IF(OR($B584="",$C584="",$D584="",$E584="",$F584="",$G584="",$H584="",$J584="",$K584="",$N584="",$P584=""),"Missing Required Data",IF(OR($J584&lt;0,$K584&lt;0,$L584=0),"Check Miles",IF(OR(AND($K584=0,$N584&lt;&gt;"No Empty Miles"),AND($K584&gt;0,$N584="No Empty Miles")),"Reason / Miles Mismatch",IF($M584&gt;='Settings'!$B$9,"High Empty %","OK"))))))</f>
        <v/>
      </c>
      <c r="U584" s="48" t="n"/>
    </row>
    <row r="585">
      <c r="A585" s="41" t="n"/>
      <c r="B585" s="79" t="n"/>
      <c r="C585" s="41" t="n"/>
      <c r="D585" s="41" t="n"/>
      <c r="E585" s="41" t="n"/>
      <c r="F585" s="43" t="n"/>
      <c r="G585" s="41" t="n"/>
      <c r="H585" s="43" t="n"/>
      <c r="I585" s="41">
        <f>IF($A585="","",IF(OR($E585="",$F585="",$G585="",$H585=""),"",$E585&amp;", "&amp;$F585&amp;" to "&amp;$G585&amp;", "&amp;$H585))</f>
        <v/>
      </c>
      <c r="J585" s="44" t="n"/>
      <c r="K585" s="44" t="n"/>
      <c r="L585" s="44">
        <f>IF($A585="","",IFERROR($J585+$K585,0))</f>
        <v/>
      </c>
      <c r="M585" s="80">
        <f>IF($A585="","",IFERROR($K585/$L585,0))</f>
        <v/>
      </c>
      <c r="N585" s="41" t="n"/>
      <c r="O585" s="43">
        <f>IF(OR($A585="",$N585=""),"",IFERROR(VLOOKUP($N585,'Settings'!$F$5:$H$13,2,FALSE),"Review"))</f>
        <v/>
      </c>
      <c r="P585" s="43" t="n"/>
      <c r="Q585" s="81">
        <f>IF($A585="","",IFERROR($K585*'Settings'!$B$10,0))</f>
        <v/>
      </c>
      <c r="R585" s="82">
        <f>IF($A585="","",IF($O585="Yes",IFERROR($K585*'Settings'!$B$8,0),0))</f>
        <v/>
      </c>
      <c r="S585" s="81">
        <f>IF($A585="","",IFERROR($R585*'Settings'!$B$10,0))</f>
        <v/>
      </c>
      <c r="T585" s="48">
        <f>IF($A585="","",IF(COUNTIF(tblTrips[Trip ID],$A585)&gt;1,"Duplicate Trip ID",IF(OR($B585="",$C585="",$D585="",$E585="",$F585="",$G585="",$H585="",$J585="",$K585="",$N585="",$P585=""),"Missing Required Data",IF(OR($J585&lt;0,$K585&lt;0,$L585=0),"Check Miles",IF(OR(AND($K585=0,$N585&lt;&gt;"No Empty Miles"),AND($K585&gt;0,$N585="No Empty Miles")),"Reason / Miles Mismatch",IF($M585&gt;='Settings'!$B$9,"High Empty %","OK"))))))</f>
        <v/>
      </c>
      <c r="U585" s="48" t="n"/>
    </row>
    <row r="586">
      <c r="A586" s="41" t="n"/>
      <c r="B586" s="79" t="n"/>
      <c r="C586" s="41" t="n"/>
      <c r="D586" s="41" t="n"/>
      <c r="E586" s="41" t="n"/>
      <c r="F586" s="43" t="n"/>
      <c r="G586" s="41" t="n"/>
      <c r="H586" s="43" t="n"/>
      <c r="I586" s="41">
        <f>IF($A586="","",IF(OR($E586="",$F586="",$G586="",$H586=""),"",$E586&amp;", "&amp;$F586&amp;" to "&amp;$G586&amp;", "&amp;$H586))</f>
        <v/>
      </c>
      <c r="J586" s="44" t="n"/>
      <c r="K586" s="44" t="n"/>
      <c r="L586" s="44">
        <f>IF($A586="","",IFERROR($J586+$K586,0))</f>
        <v/>
      </c>
      <c r="M586" s="80">
        <f>IF($A586="","",IFERROR($K586/$L586,0))</f>
        <v/>
      </c>
      <c r="N586" s="41" t="n"/>
      <c r="O586" s="43">
        <f>IF(OR($A586="",$N586=""),"",IFERROR(VLOOKUP($N586,'Settings'!$F$5:$H$13,2,FALSE),"Review"))</f>
        <v/>
      </c>
      <c r="P586" s="43" t="n"/>
      <c r="Q586" s="81">
        <f>IF($A586="","",IFERROR($K586*'Settings'!$B$10,0))</f>
        <v/>
      </c>
      <c r="R586" s="82">
        <f>IF($A586="","",IF($O586="Yes",IFERROR($K586*'Settings'!$B$8,0),0))</f>
        <v/>
      </c>
      <c r="S586" s="81">
        <f>IF($A586="","",IFERROR($R586*'Settings'!$B$10,0))</f>
        <v/>
      </c>
      <c r="T586" s="48">
        <f>IF($A586="","",IF(COUNTIF(tblTrips[Trip ID],$A586)&gt;1,"Duplicate Trip ID",IF(OR($B586="",$C586="",$D586="",$E586="",$F586="",$G586="",$H586="",$J586="",$K586="",$N586="",$P586=""),"Missing Required Data",IF(OR($J586&lt;0,$K586&lt;0,$L586=0),"Check Miles",IF(OR(AND($K586=0,$N586&lt;&gt;"No Empty Miles"),AND($K586&gt;0,$N586="No Empty Miles")),"Reason / Miles Mismatch",IF($M586&gt;='Settings'!$B$9,"High Empty %","OK"))))))</f>
        <v/>
      </c>
      <c r="U586" s="48" t="n"/>
    </row>
    <row r="587">
      <c r="A587" s="41" t="n"/>
      <c r="B587" s="79" t="n"/>
      <c r="C587" s="41" t="n"/>
      <c r="D587" s="41" t="n"/>
      <c r="E587" s="41" t="n"/>
      <c r="F587" s="43" t="n"/>
      <c r="G587" s="41" t="n"/>
      <c r="H587" s="43" t="n"/>
      <c r="I587" s="41">
        <f>IF($A587="","",IF(OR($E587="",$F587="",$G587="",$H587=""),"",$E587&amp;", "&amp;$F587&amp;" to "&amp;$G587&amp;", "&amp;$H587))</f>
        <v/>
      </c>
      <c r="J587" s="44" t="n"/>
      <c r="K587" s="44" t="n"/>
      <c r="L587" s="44">
        <f>IF($A587="","",IFERROR($J587+$K587,0))</f>
        <v/>
      </c>
      <c r="M587" s="80">
        <f>IF($A587="","",IFERROR($K587/$L587,0))</f>
        <v/>
      </c>
      <c r="N587" s="41" t="n"/>
      <c r="O587" s="43">
        <f>IF(OR($A587="",$N587=""),"",IFERROR(VLOOKUP($N587,'Settings'!$F$5:$H$13,2,FALSE),"Review"))</f>
        <v/>
      </c>
      <c r="P587" s="43" t="n"/>
      <c r="Q587" s="81">
        <f>IF($A587="","",IFERROR($K587*'Settings'!$B$10,0))</f>
        <v/>
      </c>
      <c r="R587" s="82">
        <f>IF($A587="","",IF($O587="Yes",IFERROR($K587*'Settings'!$B$8,0),0))</f>
        <v/>
      </c>
      <c r="S587" s="81">
        <f>IF($A587="","",IFERROR($R587*'Settings'!$B$10,0))</f>
        <v/>
      </c>
      <c r="T587" s="48">
        <f>IF($A587="","",IF(COUNTIF(tblTrips[Trip ID],$A587)&gt;1,"Duplicate Trip ID",IF(OR($B587="",$C587="",$D587="",$E587="",$F587="",$G587="",$H587="",$J587="",$K587="",$N587="",$P587=""),"Missing Required Data",IF(OR($J587&lt;0,$K587&lt;0,$L587=0),"Check Miles",IF(OR(AND($K587=0,$N587&lt;&gt;"No Empty Miles"),AND($K587&gt;0,$N587="No Empty Miles")),"Reason / Miles Mismatch",IF($M587&gt;='Settings'!$B$9,"High Empty %","OK"))))))</f>
        <v/>
      </c>
      <c r="U587" s="48" t="n"/>
    </row>
    <row r="588">
      <c r="A588" s="41" t="n"/>
      <c r="B588" s="79" t="n"/>
      <c r="C588" s="41" t="n"/>
      <c r="D588" s="41" t="n"/>
      <c r="E588" s="41" t="n"/>
      <c r="F588" s="43" t="n"/>
      <c r="G588" s="41" t="n"/>
      <c r="H588" s="43" t="n"/>
      <c r="I588" s="41">
        <f>IF($A588="","",IF(OR($E588="",$F588="",$G588="",$H588=""),"",$E588&amp;", "&amp;$F588&amp;" to "&amp;$G588&amp;", "&amp;$H588))</f>
        <v/>
      </c>
      <c r="J588" s="44" t="n"/>
      <c r="K588" s="44" t="n"/>
      <c r="L588" s="44">
        <f>IF($A588="","",IFERROR($J588+$K588,0))</f>
        <v/>
      </c>
      <c r="M588" s="80">
        <f>IF($A588="","",IFERROR($K588/$L588,0))</f>
        <v/>
      </c>
      <c r="N588" s="41" t="n"/>
      <c r="O588" s="43">
        <f>IF(OR($A588="",$N588=""),"",IFERROR(VLOOKUP($N588,'Settings'!$F$5:$H$13,2,FALSE),"Review"))</f>
        <v/>
      </c>
      <c r="P588" s="43" t="n"/>
      <c r="Q588" s="81">
        <f>IF($A588="","",IFERROR($K588*'Settings'!$B$10,0))</f>
        <v/>
      </c>
      <c r="R588" s="82">
        <f>IF($A588="","",IF($O588="Yes",IFERROR($K588*'Settings'!$B$8,0),0))</f>
        <v/>
      </c>
      <c r="S588" s="81">
        <f>IF($A588="","",IFERROR($R588*'Settings'!$B$10,0))</f>
        <v/>
      </c>
      <c r="T588" s="48">
        <f>IF($A588="","",IF(COUNTIF(tblTrips[Trip ID],$A588)&gt;1,"Duplicate Trip ID",IF(OR($B588="",$C588="",$D588="",$E588="",$F588="",$G588="",$H588="",$J588="",$K588="",$N588="",$P588=""),"Missing Required Data",IF(OR($J588&lt;0,$K588&lt;0,$L588=0),"Check Miles",IF(OR(AND($K588=0,$N588&lt;&gt;"No Empty Miles"),AND($K588&gt;0,$N588="No Empty Miles")),"Reason / Miles Mismatch",IF($M588&gt;='Settings'!$B$9,"High Empty %","OK"))))))</f>
        <v/>
      </c>
      <c r="U588" s="48" t="n"/>
    </row>
    <row r="589">
      <c r="A589" s="41" t="n"/>
      <c r="B589" s="79" t="n"/>
      <c r="C589" s="41" t="n"/>
      <c r="D589" s="41" t="n"/>
      <c r="E589" s="41" t="n"/>
      <c r="F589" s="43" t="n"/>
      <c r="G589" s="41" t="n"/>
      <c r="H589" s="43" t="n"/>
      <c r="I589" s="41">
        <f>IF($A589="","",IF(OR($E589="",$F589="",$G589="",$H589=""),"",$E589&amp;", "&amp;$F589&amp;" to "&amp;$G589&amp;", "&amp;$H589))</f>
        <v/>
      </c>
      <c r="J589" s="44" t="n"/>
      <c r="K589" s="44" t="n"/>
      <c r="L589" s="44">
        <f>IF($A589="","",IFERROR($J589+$K589,0))</f>
        <v/>
      </c>
      <c r="M589" s="80">
        <f>IF($A589="","",IFERROR($K589/$L589,0))</f>
        <v/>
      </c>
      <c r="N589" s="41" t="n"/>
      <c r="O589" s="43">
        <f>IF(OR($A589="",$N589=""),"",IFERROR(VLOOKUP($N589,'Settings'!$F$5:$H$13,2,FALSE),"Review"))</f>
        <v/>
      </c>
      <c r="P589" s="43" t="n"/>
      <c r="Q589" s="81">
        <f>IF($A589="","",IFERROR($K589*'Settings'!$B$10,0))</f>
        <v/>
      </c>
      <c r="R589" s="82">
        <f>IF($A589="","",IF($O589="Yes",IFERROR($K589*'Settings'!$B$8,0),0))</f>
        <v/>
      </c>
      <c r="S589" s="81">
        <f>IF($A589="","",IFERROR($R589*'Settings'!$B$10,0))</f>
        <v/>
      </c>
      <c r="T589" s="48">
        <f>IF($A589="","",IF(COUNTIF(tblTrips[Trip ID],$A589)&gt;1,"Duplicate Trip ID",IF(OR($B589="",$C589="",$D589="",$E589="",$F589="",$G589="",$H589="",$J589="",$K589="",$N589="",$P589=""),"Missing Required Data",IF(OR($J589&lt;0,$K589&lt;0,$L589=0),"Check Miles",IF(OR(AND($K589=0,$N589&lt;&gt;"No Empty Miles"),AND($K589&gt;0,$N589="No Empty Miles")),"Reason / Miles Mismatch",IF($M589&gt;='Settings'!$B$9,"High Empty %","OK"))))))</f>
        <v/>
      </c>
      <c r="U589" s="48" t="n"/>
    </row>
    <row r="590">
      <c r="A590" s="41" t="n"/>
      <c r="B590" s="79" t="n"/>
      <c r="C590" s="41" t="n"/>
      <c r="D590" s="41" t="n"/>
      <c r="E590" s="41" t="n"/>
      <c r="F590" s="43" t="n"/>
      <c r="G590" s="41" t="n"/>
      <c r="H590" s="43" t="n"/>
      <c r="I590" s="41">
        <f>IF($A590="","",IF(OR($E590="",$F590="",$G590="",$H590=""),"",$E590&amp;", "&amp;$F590&amp;" to "&amp;$G590&amp;", "&amp;$H590))</f>
        <v/>
      </c>
      <c r="J590" s="44" t="n"/>
      <c r="K590" s="44" t="n"/>
      <c r="L590" s="44">
        <f>IF($A590="","",IFERROR($J590+$K590,0))</f>
        <v/>
      </c>
      <c r="M590" s="80">
        <f>IF($A590="","",IFERROR($K590/$L590,0))</f>
        <v/>
      </c>
      <c r="N590" s="41" t="n"/>
      <c r="O590" s="43">
        <f>IF(OR($A590="",$N590=""),"",IFERROR(VLOOKUP($N590,'Settings'!$F$5:$H$13,2,FALSE),"Review"))</f>
        <v/>
      </c>
      <c r="P590" s="43" t="n"/>
      <c r="Q590" s="81">
        <f>IF($A590="","",IFERROR($K590*'Settings'!$B$10,0))</f>
        <v/>
      </c>
      <c r="R590" s="82">
        <f>IF($A590="","",IF($O590="Yes",IFERROR($K590*'Settings'!$B$8,0),0))</f>
        <v/>
      </c>
      <c r="S590" s="81">
        <f>IF($A590="","",IFERROR($R590*'Settings'!$B$10,0))</f>
        <v/>
      </c>
      <c r="T590" s="48">
        <f>IF($A590="","",IF(COUNTIF(tblTrips[Trip ID],$A590)&gt;1,"Duplicate Trip ID",IF(OR($B590="",$C590="",$D590="",$E590="",$F590="",$G590="",$H590="",$J590="",$K590="",$N590="",$P590=""),"Missing Required Data",IF(OR($J590&lt;0,$K590&lt;0,$L590=0),"Check Miles",IF(OR(AND($K590=0,$N590&lt;&gt;"No Empty Miles"),AND($K590&gt;0,$N590="No Empty Miles")),"Reason / Miles Mismatch",IF($M590&gt;='Settings'!$B$9,"High Empty %","OK"))))))</f>
        <v/>
      </c>
      <c r="U590" s="48" t="n"/>
    </row>
    <row r="591">
      <c r="A591" s="41" t="n"/>
      <c r="B591" s="79" t="n"/>
      <c r="C591" s="41" t="n"/>
      <c r="D591" s="41" t="n"/>
      <c r="E591" s="41" t="n"/>
      <c r="F591" s="43" t="n"/>
      <c r="G591" s="41" t="n"/>
      <c r="H591" s="43" t="n"/>
      <c r="I591" s="41">
        <f>IF($A591="","",IF(OR($E591="",$F591="",$G591="",$H591=""),"",$E591&amp;", "&amp;$F591&amp;" to "&amp;$G591&amp;", "&amp;$H591))</f>
        <v/>
      </c>
      <c r="J591" s="44" t="n"/>
      <c r="K591" s="44" t="n"/>
      <c r="L591" s="44">
        <f>IF($A591="","",IFERROR($J591+$K591,0))</f>
        <v/>
      </c>
      <c r="M591" s="80">
        <f>IF($A591="","",IFERROR($K591/$L591,0))</f>
        <v/>
      </c>
      <c r="N591" s="41" t="n"/>
      <c r="O591" s="43">
        <f>IF(OR($A591="",$N591=""),"",IFERROR(VLOOKUP($N591,'Settings'!$F$5:$H$13,2,FALSE),"Review"))</f>
        <v/>
      </c>
      <c r="P591" s="43" t="n"/>
      <c r="Q591" s="81">
        <f>IF($A591="","",IFERROR($K591*'Settings'!$B$10,0))</f>
        <v/>
      </c>
      <c r="R591" s="82">
        <f>IF($A591="","",IF($O591="Yes",IFERROR($K591*'Settings'!$B$8,0),0))</f>
        <v/>
      </c>
      <c r="S591" s="81">
        <f>IF($A591="","",IFERROR($R591*'Settings'!$B$10,0))</f>
        <v/>
      </c>
      <c r="T591" s="48">
        <f>IF($A591="","",IF(COUNTIF(tblTrips[Trip ID],$A591)&gt;1,"Duplicate Trip ID",IF(OR($B591="",$C591="",$D591="",$E591="",$F591="",$G591="",$H591="",$J591="",$K591="",$N591="",$P591=""),"Missing Required Data",IF(OR($J591&lt;0,$K591&lt;0,$L591=0),"Check Miles",IF(OR(AND($K591=0,$N591&lt;&gt;"No Empty Miles"),AND($K591&gt;0,$N591="No Empty Miles")),"Reason / Miles Mismatch",IF($M591&gt;='Settings'!$B$9,"High Empty %","OK"))))))</f>
        <v/>
      </c>
      <c r="U591" s="48" t="n"/>
    </row>
    <row r="592">
      <c r="A592" s="41" t="n"/>
      <c r="B592" s="79" t="n"/>
      <c r="C592" s="41" t="n"/>
      <c r="D592" s="41" t="n"/>
      <c r="E592" s="41" t="n"/>
      <c r="F592" s="43" t="n"/>
      <c r="G592" s="41" t="n"/>
      <c r="H592" s="43" t="n"/>
      <c r="I592" s="41">
        <f>IF($A592="","",IF(OR($E592="",$F592="",$G592="",$H592=""),"",$E592&amp;", "&amp;$F592&amp;" to "&amp;$G592&amp;", "&amp;$H592))</f>
        <v/>
      </c>
      <c r="J592" s="44" t="n"/>
      <c r="K592" s="44" t="n"/>
      <c r="L592" s="44">
        <f>IF($A592="","",IFERROR($J592+$K592,0))</f>
        <v/>
      </c>
      <c r="M592" s="80">
        <f>IF($A592="","",IFERROR($K592/$L592,0))</f>
        <v/>
      </c>
      <c r="N592" s="41" t="n"/>
      <c r="O592" s="43">
        <f>IF(OR($A592="",$N592=""),"",IFERROR(VLOOKUP($N592,'Settings'!$F$5:$H$13,2,FALSE),"Review"))</f>
        <v/>
      </c>
      <c r="P592" s="43" t="n"/>
      <c r="Q592" s="81">
        <f>IF($A592="","",IFERROR($K592*'Settings'!$B$10,0))</f>
        <v/>
      </c>
      <c r="R592" s="82">
        <f>IF($A592="","",IF($O592="Yes",IFERROR($K592*'Settings'!$B$8,0),0))</f>
        <v/>
      </c>
      <c r="S592" s="81">
        <f>IF($A592="","",IFERROR($R592*'Settings'!$B$10,0))</f>
        <v/>
      </c>
      <c r="T592" s="48">
        <f>IF($A592="","",IF(COUNTIF(tblTrips[Trip ID],$A592)&gt;1,"Duplicate Trip ID",IF(OR($B592="",$C592="",$D592="",$E592="",$F592="",$G592="",$H592="",$J592="",$K592="",$N592="",$P592=""),"Missing Required Data",IF(OR($J592&lt;0,$K592&lt;0,$L592=0),"Check Miles",IF(OR(AND($K592=0,$N592&lt;&gt;"No Empty Miles"),AND($K592&gt;0,$N592="No Empty Miles")),"Reason / Miles Mismatch",IF($M592&gt;='Settings'!$B$9,"High Empty %","OK"))))))</f>
        <v/>
      </c>
      <c r="U592" s="48" t="n"/>
    </row>
    <row r="593">
      <c r="A593" s="41" t="n"/>
      <c r="B593" s="79" t="n"/>
      <c r="C593" s="41" t="n"/>
      <c r="D593" s="41" t="n"/>
      <c r="E593" s="41" t="n"/>
      <c r="F593" s="43" t="n"/>
      <c r="G593" s="41" t="n"/>
      <c r="H593" s="43" t="n"/>
      <c r="I593" s="41">
        <f>IF($A593="","",IF(OR($E593="",$F593="",$G593="",$H593=""),"",$E593&amp;", "&amp;$F593&amp;" to "&amp;$G593&amp;", "&amp;$H593))</f>
        <v/>
      </c>
      <c r="J593" s="44" t="n"/>
      <c r="K593" s="44" t="n"/>
      <c r="L593" s="44">
        <f>IF($A593="","",IFERROR($J593+$K593,0))</f>
        <v/>
      </c>
      <c r="M593" s="80">
        <f>IF($A593="","",IFERROR($K593/$L593,0))</f>
        <v/>
      </c>
      <c r="N593" s="41" t="n"/>
      <c r="O593" s="43">
        <f>IF(OR($A593="",$N593=""),"",IFERROR(VLOOKUP($N593,'Settings'!$F$5:$H$13,2,FALSE),"Review"))</f>
        <v/>
      </c>
      <c r="P593" s="43" t="n"/>
      <c r="Q593" s="81">
        <f>IF($A593="","",IFERROR($K593*'Settings'!$B$10,0))</f>
        <v/>
      </c>
      <c r="R593" s="82">
        <f>IF($A593="","",IF($O593="Yes",IFERROR($K593*'Settings'!$B$8,0),0))</f>
        <v/>
      </c>
      <c r="S593" s="81">
        <f>IF($A593="","",IFERROR($R593*'Settings'!$B$10,0))</f>
        <v/>
      </c>
      <c r="T593" s="48">
        <f>IF($A593="","",IF(COUNTIF(tblTrips[Trip ID],$A593)&gt;1,"Duplicate Trip ID",IF(OR($B593="",$C593="",$D593="",$E593="",$F593="",$G593="",$H593="",$J593="",$K593="",$N593="",$P593=""),"Missing Required Data",IF(OR($J593&lt;0,$K593&lt;0,$L593=0),"Check Miles",IF(OR(AND($K593=0,$N593&lt;&gt;"No Empty Miles"),AND($K593&gt;0,$N593="No Empty Miles")),"Reason / Miles Mismatch",IF($M593&gt;='Settings'!$B$9,"High Empty %","OK"))))))</f>
        <v/>
      </c>
      <c r="U593" s="48" t="n"/>
    </row>
    <row r="594">
      <c r="A594" s="41" t="n"/>
      <c r="B594" s="79" t="n"/>
      <c r="C594" s="41" t="n"/>
      <c r="D594" s="41" t="n"/>
      <c r="E594" s="41" t="n"/>
      <c r="F594" s="43" t="n"/>
      <c r="G594" s="41" t="n"/>
      <c r="H594" s="43" t="n"/>
      <c r="I594" s="41">
        <f>IF($A594="","",IF(OR($E594="",$F594="",$G594="",$H594=""),"",$E594&amp;", "&amp;$F594&amp;" to "&amp;$G594&amp;", "&amp;$H594))</f>
        <v/>
      </c>
      <c r="J594" s="44" t="n"/>
      <c r="K594" s="44" t="n"/>
      <c r="L594" s="44">
        <f>IF($A594="","",IFERROR($J594+$K594,0))</f>
        <v/>
      </c>
      <c r="M594" s="80">
        <f>IF($A594="","",IFERROR($K594/$L594,0))</f>
        <v/>
      </c>
      <c r="N594" s="41" t="n"/>
      <c r="O594" s="43">
        <f>IF(OR($A594="",$N594=""),"",IFERROR(VLOOKUP($N594,'Settings'!$F$5:$H$13,2,FALSE),"Review"))</f>
        <v/>
      </c>
      <c r="P594" s="43" t="n"/>
      <c r="Q594" s="81">
        <f>IF($A594="","",IFERROR($K594*'Settings'!$B$10,0))</f>
        <v/>
      </c>
      <c r="R594" s="82">
        <f>IF($A594="","",IF($O594="Yes",IFERROR($K594*'Settings'!$B$8,0),0))</f>
        <v/>
      </c>
      <c r="S594" s="81">
        <f>IF($A594="","",IFERROR($R594*'Settings'!$B$10,0))</f>
        <v/>
      </c>
      <c r="T594" s="48">
        <f>IF($A594="","",IF(COUNTIF(tblTrips[Trip ID],$A594)&gt;1,"Duplicate Trip ID",IF(OR($B594="",$C594="",$D594="",$E594="",$F594="",$G594="",$H594="",$J594="",$K594="",$N594="",$P594=""),"Missing Required Data",IF(OR($J594&lt;0,$K594&lt;0,$L594=0),"Check Miles",IF(OR(AND($K594=0,$N594&lt;&gt;"No Empty Miles"),AND($K594&gt;0,$N594="No Empty Miles")),"Reason / Miles Mismatch",IF($M594&gt;='Settings'!$B$9,"High Empty %","OK"))))))</f>
        <v/>
      </c>
      <c r="U594" s="48" t="n"/>
    </row>
    <row r="595">
      <c r="A595" s="41" t="n"/>
      <c r="B595" s="79" t="n"/>
      <c r="C595" s="41" t="n"/>
      <c r="D595" s="41" t="n"/>
      <c r="E595" s="41" t="n"/>
      <c r="F595" s="43" t="n"/>
      <c r="G595" s="41" t="n"/>
      <c r="H595" s="43" t="n"/>
      <c r="I595" s="41">
        <f>IF($A595="","",IF(OR($E595="",$F595="",$G595="",$H595=""),"",$E595&amp;", "&amp;$F595&amp;" to "&amp;$G595&amp;", "&amp;$H595))</f>
        <v/>
      </c>
      <c r="J595" s="44" t="n"/>
      <c r="K595" s="44" t="n"/>
      <c r="L595" s="44">
        <f>IF($A595="","",IFERROR($J595+$K595,0))</f>
        <v/>
      </c>
      <c r="M595" s="80">
        <f>IF($A595="","",IFERROR($K595/$L595,0))</f>
        <v/>
      </c>
      <c r="N595" s="41" t="n"/>
      <c r="O595" s="43">
        <f>IF(OR($A595="",$N595=""),"",IFERROR(VLOOKUP($N595,'Settings'!$F$5:$H$13,2,FALSE),"Review"))</f>
        <v/>
      </c>
      <c r="P595" s="43" t="n"/>
      <c r="Q595" s="81">
        <f>IF($A595="","",IFERROR($K595*'Settings'!$B$10,0))</f>
        <v/>
      </c>
      <c r="R595" s="82">
        <f>IF($A595="","",IF($O595="Yes",IFERROR($K595*'Settings'!$B$8,0),0))</f>
        <v/>
      </c>
      <c r="S595" s="81">
        <f>IF($A595="","",IFERROR($R595*'Settings'!$B$10,0))</f>
        <v/>
      </c>
      <c r="T595" s="48">
        <f>IF($A595="","",IF(COUNTIF(tblTrips[Trip ID],$A595)&gt;1,"Duplicate Trip ID",IF(OR($B595="",$C595="",$D595="",$E595="",$F595="",$G595="",$H595="",$J595="",$K595="",$N595="",$P595=""),"Missing Required Data",IF(OR($J595&lt;0,$K595&lt;0,$L595=0),"Check Miles",IF(OR(AND($K595=0,$N595&lt;&gt;"No Empty Miles"),AND($K595&gt;0,$N595="No Empty Miles")),"Reason / Miles Mismatch",IF($M595&gt;='Settings'!$B$9,"High Empty %","OK"))))))</f>
        <v/>
      </c>
      <c r="U595" s="48" t="n"/>
    </row>
    <row r="596">
      <c r="A596" s="41" t="n"/>
      <c r="B596" s="79" t="n"/>
      <c r="C596" s="41" t="n"/>
      <c r="D596" s="41" t="n"/>
      <c r="E596" s="41" t="n"/>
      <c r="F596" s="43" t="n"/>
      <c r="G596" s="41" t="n"/>
      <c r="H596" s="43" t="n"/>
      <c r="I596" s="41">
        <f>IF($A596="","",IF(OR($E596="",$F596="",$G596="",$H596=""),"",$E596&amp;", "&amp;$F596&amp;" to "&amp;$G596&amp;", "&amp;$H596))</f>
        <v/>
      </c>
      <c r="J596" s="44" t="n"/>
      <c r="K596" s="44" t="n"/>
      <c r="L596" s="44">
        <f>IF($A596="","",IFERROR($J596+$K596,0))</f>
        <v/>
      </c>
      <c r="M596" s="80">
        <f>IF($A596="","",IFERROR($K596/$L596,0))</f>
        <v/>
      </c>
      <c r="N596" s="41" t="n"/>
      <c r="O596" s="43">
        <f>IF(OR($A596="",$N596=""),"",IFERROR(VLOOKUP($N596,'Settings'!$F$5:$H$13,2,FALSE),"Review"))</f>
        <v/>
      </c>
      <c r="P596" s="43" t="n"/>
      <c r="Q596" s="81">
        <f>IF($A596="","",IFERROR($K596*'Settings'!$B$10,0))</f>
        <v/>
      </c>
      <c r="R596" s="82">
        <f>IF($A596="","",IF($O596="Yes",IFERROR($K596*'Settings'!$B$8,0),0))</f>
        <v/>
      </c>
      <c r="S596" s="81">
        <f>IF($A596="","",IFERROR($R596*'Settings'!$B$10,0))</f>
        <v/>
      </c>
      <c r="T596" s="48">
        <f>IF($A596="","",IF(COUNTIF(tblTrips[Trip ID],$A596)&gt;1,"Duplicate Trip ID",IF(OR($B596="",$C596="",$D596="",$E596="",$F596="",$G596="",$H596="",$J596="",$K596="",$N596="",$P596=""),"Missing Required Data",IF(OR($J596&lt;0,$K596&lt;0,$L596=0),"Check Miles",IF(OR(AND($K596=0,$N596&lt;&gt;"No Empty Miles"),AND($K596&gt;0,$N596="No Empty Miles")),"Reason / Miles Mismatch",IF($M596&gt;='Settings'!$B$9,"High Empty %","OK"))))))</f>
        <v/>
      </c>
      <c r="U596" s="48" t="n"/>
    </row>
    <row r="597">
      <c r="A597" s="41" t="n"/>
      <c r="B597" s="79" t="n"/>
      <c r="C597" s="41" t="n"/>
      <c r="D597" s="41" t="n"/>
      <c r="E597" s="41" t="n"/>
      <c r="F597" s="43" t="n"/>
      <c r="G597" s="41" t="n"/>
      <c r="H597" s="43" t="n"/>
      <c r="I597" s="41">
        <f>IF($A597="","",IF(OR($E597="",$F597="",$G597="",$H597=""),"",$E597&amp;", "&amp;$F597&amp;" to "&amp;$G597&amp;", "&amp;$H597))</f>
        <v/>
      </c>
      <c r="J597" s="44" t="n"/>
      <c r="K597" s="44" t="n"/>
      <c r="L597" s="44">
        <f>IF($A597="","",IFERROR($J597+$K597,0))</f>
        <v/>
      </c>
      <c r="M597" s="80">
        <f>IF($A597="","",IFERROR($K597/$L597,0))</f>
        <v/>
      </c>
      <c r="N597" s="41" t="n"/>
      <c r="O597" s="43">
        <f>IF(OR($A597="",$N597=""),"",IFERROR(VLOOKUP($N597,'Settings'!$F$5:$H$13,2,FALSE),"Review"))</f>
        <v/>
      </c>
      <c r="P597" s="43" t="n"/>
      <c r="Q597" s="81">
        <f>IF($A597="","",IFERROR($K597*'Settings'!$B$10,0))</f>
        <v/>
      </c>
      <c r="R597" s="82">
        <f>IF($A597="","",IF($O597="Yes",IFERROR($K597*'Settings'!$B$8,0),0))</f>
        <v/>
      </c>
      <c r="S597" s="81">
        <f>IF($A597="","",IFERROR($R597*'Settings'!$B$10,0))</f>
        <v/>
      </c>
      <c r="T597" s="48">
        <f>IF($A597="","",IF(COUNTIF(tblTrips[Trip ID],$A597)&gt;1,"Duplicate Trip ID",IF(OR($B597="",$C597="",$D597="",$E597="",$F597="",$G597="",$H597="",$J597="",$K597="",$N597="",$P597=""),"Missing Required Data",IF(OR($J597&lt;0,$K597&lt;0,$L597=0),"Check Miles",IF(OR(AND($K597=0,$N597&lt;&gt;"No Empty Miles"),AND($K597&gt;0,$N597="No Empty Miles")),"Reason / Miles Mismatch",IF($M597&gt;='Settings'!$B$9,"High Empty %","OK"))))))</f>
        <v/>
      </c>
      <c r="U597" s="48" t="n"/>
    </row>
    <row r="598">
      <c r="A598" s="41" t="n"/>
      <c r="B598" s="79" t="n"/>
      <c r="C598" s="41" t="n"/>
      <c r="D598" s="41" t="n"/>
      <c r="E598" s="41" t="n"/>
      <c r="F598" s="43" t="n"/>
      <c r="G598" s="41" t="n"/>
      <c r="H598" s="43" t="n"/>
      <c r="I598" s="41">
        <f>IF($A598="","",IF(OR($E598="",$F598="",$G598="",$H598=""),"",$E598&amp;", "&amp;$F598&amp;" to "&amp;$G598&amp;", "&amp;$H598))</f>
        <v/>
      </c>
      <c r="J598" s="44" t="n"/>
      <c r="K598" s="44" t="n"/>
      <c r="L598" s="44">
        <f>IF($A598="","",IFERROR($J598+$K598,0))</f>
        <v/>
      </c>
      <c r="M598" s="80">
        <f>IF($A598="","",IFERROR($K598/$L598,0))</f>
        <v/>
      </c>
      <c r="N598" s="41" t="n"/>
      <c r="O598" s="43">
        <f>IF(OR($A598="",$N598=""),"",IFERROR(VLOOKUP($N598,'Settings'!$F$5:$H$13,2,FALSE),"Review"))</f>
        <v/>
      </c>
      <c r="P598" s="43" t="n"/>
      <c r="Q598" s="81">
        <f>IF($A598="","",IFERROR($K598*'Settings'!$B$10,0))</f>
        <v/>
      </c>
      <c r="R598" s="82">
        <f>IF($A598="","",IF($O598="Yes",IFERROR($K598*'Settings'!$B$8,0),0))</f>
        <v/>
      </c>
      <c r="S598" s="81">
        <f>IF($A598="","",IFERROR($R598*'Settings'!$B$10,0))</f>
        <v/>
      </c>
      <c r="T598" s="48">
        <f>IF($A598="","",IF(COUNTIF(tblTrips[Trip ID],$A598)&gt;1,"Duplicate Trip ID",IF(OR($B598="",$C598="",$D598="",$E598="",$F598="",$G598="",$H598="",$J598="",$K598="",$N598="",$P598=""),"Missing Required Data",IF(OR($J598&lt;0,$K598&lt;0,$L598=0),"Check Miles",IF(OR(AND($K598=0,$N598&lt;&gt;"No Empty Miles"),AND($K598&gt;0,$N598="No Empty Miles")),"Reason / Miles Mismatch",IF($M598&gt;='Settings'!$B$9,"High Empty %","OK"))))))</f>
        <v/>
      </c>
      <c r="U598" s="48" t="n"/>
    </row>
    <row r="599">
      <c r="A599" s="41" t="n"/>
      <c r="B599" s="79" t="n"/>
      <c r="C599" s="41" t="n"/>
      <c r="D599" s="41" t="n"/>
      <c r="E599" s="41" t="n"/>
      <c r="F599" s="43" t="n"/>
      <c r="G599" s="41" t="n"/>
      <c r="H599" s="43" t="n"/>
      <c r="I599" s="41">
        <f>IF($A599="","",IF(OR($E599="",$F599="",$G599="",$H599=""),"",$E599&amp;", "&amp;$F599&amp;" to "&amp;$G599&amp;", "&amp;$H599))</f>
        <v/>
      </c>
      <c r="J599" s="44" t="n"/>
      <c r="K599" s="44" t="n"/>
      <c r="L599" s="44">
        <f>IF($A599="","",IFERROR($J599+$K599,0))</f>
        <v/>
      </c>
      <c r="M599" s="80">
        <f>IF($A599="","",IFERROR($K599/$L599,0))</f>
        <v/>
      </c>
      <c r="N599" s="41" t="n"/>
      <c r="O599" s="43">
        <f>IF(OR($A599="",$N599=""),"",IFERROR(VLOOKUP($N599,'Settings'!$F$5:$H$13,2,FALSE),"Review"))</f>
        <v/>
      </c>
      <c r="P599" s="43" t="n"/>
      <c r="Q599" s="81">
        <f>IF($A599="","",IFERROR($K599*'Settings'!$B$10,0))</f>
        <v/>
      </c>
      <c r="R599" s="82">
        <f>IF($A599="","",IF($O599="Yes",IFERROR($K599*'Settings'!$B$8,0),0))</f>
        <v/>
      </c>
      <c r="S599" s="81">
        <f>IF($A599="","",IFERROR($R599*'Settings'!$B$10,0))</f>
        <v/>
      </c>
      <c r="T599" s="48">
        <f>IF($A599="","",IF(COUNTIF(tblTrips[Trip ID],$A599)&gt;1,"Duplicate Trip ID",IF(OR($B599="",$C599="",$D599="",$E599="",$F599="",$G599="",$H599="",$J599="",$K599="",$N599="",$P599=""),"Missing Required Data",IF(OR($J599&lt;0,$K599&lt;0,$L599=0),"Check Miles",IF(OR(AND($K599=0,$N599&lt;&gt;"No Empty Miles"),AND($K599&gt;0,$N599="No Empty Miles")),"Reason / Miles Mismatch",IF($M599&gt;='Settings'!$B$9,"High Empty %","OK"))))))</f>
        <v/>
      </c>
      <c r="U599" s="48" t="n"/>
    </row>
    <row r="600">
      <c r="A600" s="41" t="n"/>
      <c r="B600" s="79" t="n"/>
      <c r="C600" s="41" t="n"/>
      <c r="D600" s="41" t="n"/>
      <c r="E600" s="41" t="n"/>
      <c r="F600" s="43" t="n"/>
      <c r="G600" s="41" t="n"/>
      <c r="H600" s="43" t="n"/>
      <c r="I600" s="41">
        <f>IF($A600="","",IF(OR($E600="",$F600="",$G600="",$H600=""),"",$E600&amp;", "&amp;$F600&amp;" to "&amp;$G600&amp;", "&amp;$H600))</f>
        <v/>
      </c>
      <c r="J600" s="44" t="n"/>
      <c r="K600" s="44" t="n"/>
      <c r="L600" s="44">
        <f>IF($A600="","",IFERROR($J600+$K600,0))</f>
        <v/>
      </c>
      <c r="M600" s="80">
        <f>IF($A600="","",IFERROR($K600/$L600,0))</f>
        <v/>
      </c>
      <c r="N600" s="41" t="n"/>
      <c r="O600" s="43">
        <f>IF(OR($A600="",$N600=""),"",IFERROR(VLOOKUP($N600,'Settings'!$F$5:$H$13,2,FALSE),"Review"))</f>
        <v/>
      </c>
      <c r="P600" s="43" t="n"/>
      <c r="Q600" s="81">
        <f>IF($A600="","",IFERROR($K600*'Settings'!$B$10,0))</f>
        <v/>
      </c>
      <c r="R600" s="82">
        <f>IF($A600="","",IF($O600="Yes",IFERROR($K600*'Settings'!$B$8,0),0))</f>
        <v/>
      </c>
      <c r="S600" s="81">
        <f>IF($A600="","",IFERROR($R600*'Settings'!$B$10,0))</f>
        <v/>
      </c>
      <c r="T600" s="48">
        <f>IF($A600="","",IF(COUNTIF(tblTrips[Trip ID],$A600)&gt;1,"Duplicate Trip ID",IF(OR($B600="",$C600="",$D600="",$E600="",$F600="",$G600="",$H600="",$J600="",$K600="",$N600="",$P600=""),"Missing Required Data",IF(OR($J600&lt;0,$K600&lt;0,$L600=0),"Check Miles",IF(OR(AND($K600=0,$N600&lt;&gt;"No Empty Miles"),AND($K600&gt;0,$N600="No Empty Miles")),"Reason / Miles Mismatch",IF($M600&gt;='Settings'!$B$9,"High Empty %","OK"))))))</f>
        <v/>
      </c>
      <c r="U600" s="48" t="n"/>
    </row>
    <row r="601">
      <c r="A601" s="41" t="n"/>
      <c r="B601" s="79" t="n"/>
      <c r="C601" s="41" t="n"/>
      <c r="D601" s="41" t="n"/>
      <c r="E601" s="41" t="n"/>
      <c r="F601" s="43" t="n"/>
      <c r="G601" s="41" t="n"/>
      <c r="H601" s="43" t="n"/>
      <c r="I601" s="41">
        <f>IF($A601="","",IF(OR($E601="",$F601="",$G601="",$H601=""),"",$E601&amp;", "&amp;$F601&amp;" to "&amp;$G601&amp;", "&amp;$H601))</f>
        <v/>
      </c>
      <c r="J601" s="44" t="n"/>
      <c r="K601" s="44" t="n"/>
      <c r="L601" s="44">
        <f>IF($A601="","",IFERROR($J601+$K601,0))</f>
        <v/>
      </c>
      <c r="M601" s="80">
        <f>IF($A601="","",IFERROR($K601/$L601,0))</f>
        <v/>
      </c>
      <c r="N601" s="41" t="n"/>
      <c r="O601" s="43">
        <f>IF(OR($A601="",$N601=""),"",IFERROR(VLOOKUP($N601,'Settings'!$F$5:$H$13,2,FALSE),"Review"))</f>
        <v/>
      </c>
      <c r="P601" s="43" t="n"/>
      <c r="Q601" s="81">
        <f>IF($A601="","",IFERROR($K601*'Settings'!$B$10,0))</f>
        <v/>
      </c>
      <c r="R601" s="82">
        <f>IF($A601="","",IF($O601="Yes",IFERROR($K601*'Settings'!$B$8,0),0))</f>
        <v/>
      </c>
      <c r="S601" s="81">
        <f>IF($A601="","",IFERROR($R601*'Settings'!$B$10,0))</f>
        <v/>
      </c>
      <c r="T601" s="48">
        <f>IF($A601="","",IF(COUNTIF(tblTrips[Trip ID],$A601)&gt;1,"Duplicate Trip ID",IF(OR($B601="",$C601="",$D601="",$E601="",$F601="",$G601="",$H601="",$J601="",$K601="",$N601="",$P601=""),"Missing Required Data",IF(OR($J601&lt;0,$K601&lt;0,$L601=0),"Check Miles",IF(OR(AND($K601=0,$N601&lt;&gt;"No Empty Miles"),AND($K601&gt;0,$N601="No Empty Miles")),"Reason / Miles Mismatch",IF($M601&gt;='Settings'!$B$9,"High Empty %","OK"))))))</f>
        <v/>
      </c>
      <c r="U601" s="48" t="n"/>
    </row>
    <row r="602">
      <c r="A602" s="41" t="n"/>
      <c r="B602" s="79" t="n"/>
      <c r="C602" s="41" t="n"/>
      <c r="D602" s="41" t="n"/>
      <c r="E602" s="41" t="n"/>
      <c r="F602" s="43" t="n"/>
      <c r="G602" s="41" t="n"/>
      <c r="H602" s="43" t="n"/>
      <c r="I602" s="41">
        <f>IF($A602="","",IF(OR($E602="",$F602="",$G602="",$H602=""),"",$E602&amp;", "&amp;$F602&amp;" to "&amp;$G602&amp;", "&amp;$H602))</f>
        <v/>
      </c>
      <c r="J602" s="44" t="n"/>
      <c r="K602" s="44" t="n"/>
      <c r="L602" s="44">
        <f>IF($A602="","",IFERROR($J602+$K602,0))</f>
        <v/>
      </c>
      <c r="M602" s="80">
        <f>IF($A602="","",IFERROR($K602/$L602,0))</f>
        <v/>
      </c>
      <c r="N602" s="41" t="n"/>
      <c r="O602" s="43">
        <f>IF(OR($A602="",$N602=""),"",IFERROR(VLOOKUP($N602,'Settings'!$F$5:$H$13,2,FALSE),"Review"))</f>
        <v/>
      </c>
      <c r="P602" s="43" t="n"/>
      <c r="Q602" s="81">
        <f>IF($A602="","",IFERROR($K602*'Settings'!$B$10,0))</f>
        <v/>
      </c>
      <c r="R602" s="82">
        <f>IF($A602="","",IF($O602="Yes",IFERROR($K602*'Settings'!$B$8,0),0))</f>
        <v/>
      </c>
      <c r="S602" s="81">
        <f>IF($A602="","",IFERROR($R602*'Settings'!$B$10,0))</f>
        <v/>
      </c>
      <c r="T602" s="48">
        <f>IF($A602="","",IF(COUNTIF(tblTrips[Trip ID],$A602)&gt;1,"Duplicate Trip ID",IF(OR($B602="",$C602="",$D602="",$E602="",$F602="",$G602="",$H602="",$J602="",$K602="",$N602="",$P602=""),"Missing Required Data",IF(OR($J602&lt;0,$K602&lt;0,$L602=0),"Check Miles",IF(OR(AND($K602=0,$N602&lt;&gt;"No Empty Miles"),AND($K602&gt;0,$N602="No Empty Miles")),"Reason / Miles Mismatch",IF($M602&gt;='Settings'!$B$9,"High Empty %","OK"))))))</f>
        <v/>
      </c>
      <c r="U602" s="48" t="n"/>
    </row>
    <row r="603">
      <c r="A603" s="41" t="n"/>
      <c r="B603" s="79" t="n"/>
      <c r="C603" s="41" t="n"/>
      <c r="D603" s="41" t="n"/>
      <c r="E603" s="41" t="n"/>
      <c r="F603" s="43" t="n"/>
      <c r="G603" s="41" t="n"/>
      <c r="H603" s="43" t="n"/>
      <c r="I603" s="41">
        <f>IF($A603="","",IF(OR($E603="",$F603="",$G603="",$H603=""),"",$E603&amp;", "&amp;$F603&amp;" to "&amp;$G603&amp;", "&amp;$H603))</f>
        <v/>
      </c>
      <c r="J603" s="44" t="n"/>
      <c r="K603" s="44" t="n"/>
      <c r="L603" s="44">
        <f>IF($A603="","",IFERROR($J603+$K603,0))</f>
        <v/>
      </c>
      <c r="M603" s="80">
        <f>IF($A603="","",IFERROR($K603/$L603,0))</f>
        <v/>
      </c>
      <c r="N603" s="41" t="n"/>
      <c r="O603" s="43">
        <f>IF(OR($A603="",$N603=""),"",IFERROR(VLOOKUP($N603,'Settings'!$F$5:$H$13,2,FALSE),"Review"))</f>
        <v/>
      </c>
      <c r="P603" s="43" t="n"/>
      <c r="Q603" s="81">
        <f>IF($A603="","",IFERROR($K603*'Settings'!$B$10,0))</f>
        <v/>
      </c>
      <c r="R603" s="82">
        <f>IF($A603="","",IF($O603="Yes",IFERROR($K603*'Settings'!$B$8,0),0))</f>
        <v/>
      </c>
      <c r="S603" s="81">
        <f>IF($A603="","",IFERROR($R603*'Settings'!$B$10,0))</f>
        <v/>
      </c>
      <c r="T603" s="48">
        <f>IF($A603="","",IF(COUNTIF(tblTrips[Trip ID],$A603)&gt;1,"Duplicate Trip ID",IF(OR($B603="",$C603="",$D603="",$E603="",$F603="",$G603="",$H603="",$J603="",$K603="",$N603="",$P603=""),"Missing Required Data",IF(OR($J603&lt;0,$K603&lt;0,$L603=0),"Check Miles",IF(OR(AND($K603=0,$N603&lt;&gt;"No Empty Miles"),AND($K603&gt;0,$N603="No Empty Miles")),"Reason / Miles Mismatch",IF($M603&gt;='Settings'!$B$9,"High Empty %","OK"))))))</f>
        <v/>
      </c>
      <c r="U603" s="48" t="n"/>
    </row>
    <row r="604">
      <c r="A604" s="41" t="n"/>
      <c r="B604" s="79" t="n"/>
      <c r="C604" s="41" t="n"/>
      <c r="D604" s="41" t="n"/>
      <c r="E604" s="41" t="n"/>
      <c r="F604" s="43" t="n"/>
      <c r="G604" s="41" t="n"/>
      <c r="H604" s="43" t="n"/>
      <c r="I604" s="41">
        <f>IF($A604="","",IF(OR($E604="",$F604="",$G604="",$H604=""),"",$E604&amp;", "&amp;$F604&amp;" to "&amp;$G604&amp;", "&amp;$H604))</f>
        <v/>
      </c>
      <c r="J604" s="44" t="n"/>
      <c r="K604" s="44" t="n"/>
      <c r="L604" s="44">
        <f>IF($A604="","",IFERROR($J604+$K604,0))</f>
        <v/>
      </c>
      <c r="M604" s="80">
        <f>IF($A604="","",IFERROR($K604/$L604,0))</f>
        <v/>
      </c>
      <c r="N604" s="41" t="n"/>
      <c r="O604" s="43">
        <f>IF(OR($A604="",$N604=""),"",IFERROR(VLOOKUP($N604,'Settings'!$F$5:$H$13,2,FALSE),"Review"))</f>
        <v/>
      </c>
      <c r="P604" s="43" t="n"/>
      <c r="Q604" s="81">
        <f>IF($A604="","",IFERROR($K604*'Settings'!$B$10,0))</f>
        <v/>
      </c>
      <c r="R604" s="82">
        <f>IF($A604="","",IF($O604="Yes",IFERROR($K604*'Settings'!$B$8,0),0))</f>
        <v/>
      </c>
      <c r="S604" s="81">
        <f>IF($A604="","",IFERROR($R604*'Settings'!$B$10,0))</f>
        <v/>
      </c>
      <c r="T604" s="48">
        <f>IF($A604="","",IF(COUNTIF(tblTrips[Trip ID],$A604)&gt;1,"Duplicate Trip ID",IF(OR($B604="",$C604="",$D604="",$E604="",$F604="",$G604="",$H604="",$J604="",$K604="",$N604="",$P604=""),"Missing Required Data",IF(OR($J604&lt;0,$K604&lt;0,$L604=0),"Check Miles",IF(OR(AND($K604=0,$N604&lt;&gt;"No Empty Miles"),AND($K604&gt;0,$N604="No Empty Miles")),"Reason / Miles Mismatch",IF($M604&gt;='Settings'!$B$9,"High Empty %","OK"))))))</f>
        <v/>
      </c>
      <c r="U604" s="48" t="n"/>
    </row>
    <row r="605">
      <c r="A605" s="41" t="n"/>
      <c r="B605" s="79" t="n"/>
      <c r="C605" s="41" t="n"/>
      <c r="D605" s="41" t="n"/>
      <c r="E605" s="41" t="n"/>
      <c r="F605" s="43" t="n"/>
      <c r="G605" s="41" t="n"/>
      <c r="H605" s="43" t="n"/>
      <c r="I605" s="41">
        <f>IF($A605="","",IF(OR($E605="",$F605="",$G605="",$H605=""),"",$E605&amp;", "&amp;$F605&amp;" to "&amp;$G605&amp;", "&amp;$H605))</f>
        <v/>
      </c>
      <c r="J605" s="44" t="n"/>
      <c r="K605" s="44" t="n"/>
      <c r="L605" s="44">
        <f>IF($A605="","",IFERROR($J605+$K605,0))</f>
        <v/>
      </c>
      <c r="M605" s="80">
        <f>IF($A605="","",IFERROR($K605/$L605,0))</f>
        <v/>
      </c>
      <c r="N605" s="41" t="n"/>
      <c r="O605" s="43">
        <f>IF(OR($A605="",$N605=""),"",IFERROR(VLOOKUP($N605,'Settings'!$F$5:$H$13,2,FALSE),"Review"))</f>
        <v/>
      </c>
      <c r="P605" s="43" t="n"/>
      <c r="Q605" s="81">
        <f>IF($A605="","",IFERROR($K605*'Settings'!$B$10,0))</f>
        <v/>
      </c>
      <c r="R605" s="82">
        <f>IF($A605="","",IF($O605="Yes",IFERROR($K605*'Settings'!$B$8,0),0))</f>
        <v/>
      </c>
      <c r="S605" s="81">
        <f>IF($A605="","",IFERROR($R605*'Settings'!$B$10,0))</f>
        <v/>
      </c>
      <c r="T605" s="48">
        <f>IF($A605="","",IF(COUNTIF(tblTrips[Trip ID],$A605)&gt;1,"Duplicate Trip ID",IF(OR($B605="",$C605="",$D605="",$E605="",$F605="",$G605="",$H605="",$J605="",$K605="",$N605="",$P605=""),"Missing Required Data",IF(OR($J605&lt;0,$K605&lt;0,$L605=0),"Check Miles",IF(OR(AND($K605=0,$N605&lt;&gt;"No Empty Miles"),AND($K605&gt;0,$N605="No Empty Miles")),"Reason / Miles Mismatch",IF($M605&gt;='Settings'!$B$9,"High Empty %","OK"))))))</f>
        <v/>
      </c>
      <c r="U605" s="48" t="n"/>
    </row>
    <row r="606">
      <c r="A606" s="41" t="n"/>
      <c r="B606" s="79" t="n"/>
      <c r="C606" s="41" t="n"/>
      <c r="D606" s="41" t="n"/>
      <c r="E606" s="41" t="n"/>
      <c r="F606" s="43" t="n"/>
      <c r="G606" s="41" t="n"/>
      <c r="H606" s="43" t="n"/>
      <c r="I606" s="41">
        <f>IF($A606="","",IF(OR($E606="",$F606="",$G606="",$H606=""),"",$E606&amp;", "&amp;$F606&amp;" to "&amp;$G606&amp;", "&amp;$H606))</f>
        <v/>
      </c>
      <c r="J606" s="44" t="n"/>
      <c r="K606" s="44" t="n"/>
      <c r="L606" s="44">
        <f>IF($A606="","",IFERROR($J606+$K606,0))</f>
        <v/>
      </c>
      <c r="M606" s="80">
        <f>IF($A606="","",IFERROR($K606/$L606,0))</f>
        <v/>
      </c>
      <c r="N606" s="41" t="n"/>
      <c r="O606" s="43">
        <f>IF(OR($A606="",$N606=""),"",IFERROR(VLOOKUP($N606,'Settings'!$F$5:$H$13,2,FALSE),"Review"))</f>
        <v/>
      </c>
      <c r="P606" s="43" t="n"/>
      <c r="Q606" s="81">
        <f>IF($A606="","",IFERROR($K606*'Settings'!$B$10,0))</f>
        <v/>
      </c>
      <c r="R606" s="82">
        <f>IF($A606="","",IF($O606="Yes",IFERROR($K606*'Settings'!$B$8,0),0))</f>
        <v/>
      </c>
      <c r="S606" s="81">
        <f>IF($A606="","",IFERROR($R606*'Settings'!$B$10,0))</f>
        <v/>
      </c>
      <c r="T606" s="48">
        <f>IF($A606="","",IF(COUNTIF(tblTrips[Trip ID],$A606)&gt;1,"Duplicate Trip ID",IF(OR($B606="",$C606="",$D606="",$E606="",$F606="",$G606="",$H606="",$J606="",$K606="",$N606="",$P606=""),"Missing Required Data",IF(OR($J606&lt;0,$K606&lt;0,$L606=0),"Check Miles",IF(OR(AND($K606=0,$N606&lt;&gt;"No Empty Miles"),AND($K606&gt;0,$N606="No Empty Miles")),"Reason / Miles Mismatch",IF($M606&gt;='Settings'!$B$9,"High Empty %","OK"))))))</f>
        <v/>
      </c>
      <c r="U606" s="48" t="n"/>
    </row>
    <row r="607">
      <c r="A607" s="41" t="n"/>
      <c r="B607" s="79" t="n"/>
      <c r="C607" s="41" t="n"/>
      <c r="D607" s="41" t="n"/>
      <c r="E607" s="41" t="n"/>
      <c r="F607" s="43" t="n"/>
      <c r="G607" s="41" t="n"/>
      <c r="H607" s="43" t="n"/>
      <c r="I607" s="41">
        <f>IF($A607="","",IF(OR($E607="",$F607="",$G607="",$H607=""),"",$E607&amp;", "&amp;$F607&amp;" to "&amp;$G607&amp;", "&amp;$H607))</f>
        <v/>
      </c>
      <c r="J607" s="44" t="n"/>
      <c r="K607" s="44" t="n"/>
      <c r="L607" s="44">
        <f>IF($A607="","",IFERROR($J607+$K607,0))</f>
        <v/>
      </c>
      <c r="M607" s="80">
        <f>IF($A607="","",IFERROR($K607/$L607,0))</f>
        <v/>
      </c>
      <c r="N607" s="41" t="n"/>
      <c r="O607" s="43">
        <f>IF(OR($A607="",$N607=""),"",IFERROR(VLOOKUP($N607,'Settings'!$F$5:$H$13,2,FALSE),"Review"))</f>
        <v/>
      </c>
      <c r="P607" s="43" t="n"/>
      <c r="Q607" s="81">
        <f>IF($A607="","",IFERROR($K607*'Settings'!$B$10,0))</f>
        <v/>
      </c>
      <c r="R607" s="82">
        <f>IF($A607="","",IF($O607="Yes",IFERROR($K607*'Settings'!$B$8,0),0))</f>
        <v/>
      </c>
      <c r="S607" s="81">
        <f>IF($A607="","",IFERROR($R607*'Settings'!$B$10,0))</f>
        <v/>
      </c>
      <c r="T607" s="48">
        <f>IF($A607="","",IF(COUNTIF(tblTrips[Trip ID],$A607)&gt;1,"Duplicate Trip ID",IF(OR($B607="",$C607="",$D607="",$E607="",$F607="",$G607="",$H607="",$J607="",$K607="",$N607="",$P607=""),"Missing Required Data",IF(OR($J607&lt;0,$K607&lt;0,$L607=0),"Check Miles",IF(OR(AND($K607=0,$N607&lt;&gt;"No Empty Miles"),AND($K607&gt;0,$N607="No Empty Miles")),"Reason / Miles Mismatch",IF($M607&gt;='Settings'!$B$9,"High Empty %","OK"))))))</f>
        <v/>
      </c>
      <c r="U607" s="48" t="n"/>
    </row>
    <row r="608">
      <c r="A608" s="41" t="n"/>
      <c r="B608" s="79" t="n"/>
      <c r="C608" s="41" t="n"/>
      <c r="D608" s="41" t="n"/>
      <c r="E608" s="41" t="n"/>
      <c r="F608" s="43" t="n"/>
      <c r="G608" s="41" t="n"/>
      <c r="H608" s="43" t="n"/>
      <c r="I608" s="41">
        <f>IF($A608="","",IF(OR($E608="",$F608="",$G608="",$H608=""),"",$E608&amp;", "&amp;$F608&amp;" to "&amp;$G608&amp;", "&amp;$H608))</f>
        <v/>
      </c>
      <c r="J608" s="44" t="n"/>
      <c r="K608" s="44" t="n"/>
      <c r="L608" s="44">
        <f>IF($A608="","",IFERROR($J608+$K608,0))</f>
        <v/>
      </c>
      <c r="M608" s="80">
        <f>IF($A608="","",IFERROR($K608/$L608,0))</f>
        <v/>
      </c>
      <c r="N608" s="41" t="n"/>
      <c r="O608" s="43">
        <f>IF(OR($A608="",$N608=""),"",IFERROR(VLOOKUP($N608,'Settings'!$F$5:$H$13,2,FALSE),"Review"))</f>
        <v/>
      </c>
      <c r="P608" s="43" t="n"/>
      <c r="Q608" s="81">
        <f>IF($A608="","",IFERROR($K608*'Settings'!$B$10,0))</f>
        <v/>
      </c>
      <c r="R608" s="82">
        <f>IF($A608="","",IF($O608="Yes",IFERROR($K608*'Settings'!$B$8,0),0))</f>
        <v/>
      </c>
      <c r="S608" s="81">
        <f>IF($A608="","",IFERROR($R608*'Settings'!$B$10,0))</f>
        <v/>
      </c>
      <c r="T608" s="48">
        <f>IF($A608="","",IF(COUNTIF(tblTrips[Trip ID],$A608)&gt;1,"Duplicate Trip ID",IF(OR($B608="",$C608="",$D608="",$E608="",$F608="",$G608="",$H608="",$J608="",$K608="",$N608="",$P608=""),"Missing Required Data",IF(OR($J608&lt;0,$K608&lt;0,$L608=0),"Check Miles",IF(OR(AND($K608=0,$N608&lt;&gt;"No Empty Miles"),AND($K608&gt;0,$N608="No Empty Miles")),"Reason / Miles Mismatch",IF($M608&gt;='Settings'!$B$9,"High Empty %","OK"))))))</f>
        <v/>
      </c>
      <c r="U608" s="48" t="n"/>
    </row>
    <row r="609">
      <c r="A609" s="41" t="n"/>
      <c r="B609" s="79" t="n"/>
      <c r="C609" s="41" t="n"/>
      <c r="D609" s="41" t="n"/>
      <c r="E609" s="41" t="n"/>
      <c r="F609" s="43" t="n"/>
      <c r="G609" s="41" t="n"/>
      <c r="H609" s="43" t="n"/>
      <c r="I609" s="41">
        <f>IF($A609="","",IF(OR($E609="",$F609="",$G609="",$H609=""),"",$E609&amp;", "&amp;$F609&amp;" to "&amp;$G609&amp;", "&amp;$H609))</f>
        <v/>
      </c>
      <c r="J609" s="44" t="n"/>
      <c r="K609" s="44" t="n"/>
      <c r="L609" s="44">
        <f>IF($A609="","",IFERROR($J609+$K609,0))</f>
        <v/>
      </c>
      <c r="M609" s="80">
        <f>IF($A609="","",IFERROR($K609/$L609,0))</f>
        <v/>
      </c>
      <c r="N609" s="41" t="n"/>
      <c r="O609" s="43">
        <f>IF(OR($A609="",$N609=""),"",IFERROR(VLOOKUP($N609,'Settings'!$F$5:$H$13,2,FALSE),"Review"))</f>
        <v/>
      </c>
      <c r="P609" s="43" t="n"/>
      <c r="Q609" s="81">
        <f>IF($A609="","",IFERROR($K609*'Settings'!$B$10,0))</f>
        <v/>
      </c>
      <c r="R609" s="82">
        <f>IF($A609="","",IF($O609="Yes",IFERROR($K609*'Settings'!$B$8,0),0))</f>
        <v/>
      </c>
      <c r="S609" s="81">
        <f>IF($A609="","",IFERROR($R609*'Settings'!$B$10,0))</f>
        <v/>
      </c>
      <c r="T609" s="48">
        <f>IF($A609="","",IF(COUNTIF(tblTrips[Trip ID],$A609)&gt;1,"Duplicate Trip ID",IF(OR($B609="",$C609="",$D609="",$E609="",$F609="",$G609="",$H609="",$J609="",$K609="",$N609="",$P609=""),"Missing Required Data",IF(OR($J609&lt;0,$K609&lt;0,$L609=0),"Check Miles",IF(OR(AND($K609=0,$N609&lt;&gt;"No Empty Miles"),AND($K609&gt;0,$N609="No Empty Miles")),"Reason / Miles Mismatch",IF($M609&gt;='Settings'!$B$9,"High Empty %","OK"))))))</f>
        <v/>
      </c>
      <c r="U609" s="48" t="n"/>
    </row>
    <row r="610">
      <c r="A610" s="41" t="n"/>
      <c r="B610" s="79" t="n"/>
      <c r="C610" s="41" t="n"/>
      <c r="D610" s="41" t="n"/>
      <c r="E610" s="41" t="n"/>
      <c r="F610" s="43" t="n"/>
      <c r="G610" s="41" t="n"/>
      <c r="H610" s="43" t="n"/>
      <c r="I610" s="41">
        <f>IF($A610="","",IF(OR($E610="",$F610="",$G610="",$H610=""),"",$E610&amp;", "&amp;$F610&amp;" to "&amp;$G610&amp;", "&amp;$H610))</f>
        <v/>
      </c>
      <c r="J610" s="44" t="n"/>
      <c r="K610" s="44" t="n"/>
      <c r="L610" s="44">
        <f>IF($A610="","",IFERROR($J610+$K610,0))</f>
        <v/>
      </c>
      <c r="M610" s="80">
        <f>IF($A610="","",IFERROR($K610/$L610,0))</f>
        <v/>
      </c>
      <c r="N610" s="41" t="n"/>
      <c r="O610" s="43">
        <f>IF(OR($A610="",$N610=""),"",IFERROR(VLOOKUP($N610,'Settings'!$F$5:$H$13,2,FALSE),"Review"))</f>
        <v/>
      </c>
      <c r="P610" s="43" t="n"/>
      <c r="Q610" s="81">
        <f>IF($A610="","",IFERROR($K610*'Settings'!$B$10,0))</f>
        <v/>
      </c>
      <c r="R610" s="82">
        <f>IF($A610="","",IF($O610="Yes",IFERROR($K610*'Settings'!$B$8,0),0))</f>
        <v/>
      </c>
      <c r="S610" s="81">
        <f>IF($A610="","",IFERROR($R610*'Settings'!$B$10,0))</f>
        <v/>
      </c>
      <c r="T610" s="48">
        <f>IF($A610="","",IF(COUNTIF(tblTrips[Trip ID],$A610)&gt;1,"Duplicate Trip ID",IF(OR($B610="",$C610="",$D610="",$E610="",$F610="",$G610="",$H610="",$J610="",$K610="",$N610="",$P610=""),"Missing Required Data",IF(OR($J610&lt;0,$K610&lt;0,$L610=0),"Check Miles",IF(OR(AND($K610=0,$N610&lt;&gt;"No Empty Miles"),AND($K610&gt;0,$N610="No Empty Miles")),"Reason / Miles Mismatch",IF($M610&gt;='Settings'!$B$9,"High Empty %","OK"))))))</f>
        <v/>
      </c>
      <c r="U610" s="48" t="n"/>
    </row>
    <row r="611">
      <c r="A611" s="41" t="n"/>
      <c r="B611" s="79" t="n"/>
      <c r="C611" s="41" t="n"/>
      <c r="D611" s="41" t="n"/>
      <c r="E611" s="41" t="n"/>
      <c r="F611" s="43" t="n"/>
      <c r="G611" s="41" t="n"/>
      <c r="H611" s="43" t="n"/>
      <c r="I611" s="41">
        <f>IF($A611="","",IF(OR($E611="",$F611="",$G611="",$H611=""),"",$E611&amp;", "&amp;$F611&amp;" to "&amp;$G611&amp;", "&amp;$H611))</f>
        <v/>
      </c>
      <c r="J611" s="44" t="n"/>
      <c r="K611" s="44" t="n"/>
      <c r="L611" s="44">
        <f>IF($A611="","",IFERROR($J611+$K611,0))</f>
        <v/>
      </c>
      <c r="M611" s="80">
        <f>IF($A611="","",IFERROR($K611/$L611,0))</f>
        <v/>
      </c>
      <c r="N611" s="41" t="n"/>
      <c r="O611" s="43">
        <f>IF(OR($A611="",$N611=""),"",IFERROR(VLOOKUP($N611,'Settings'!$F$5:$H$13,2,FALSE),"Review"))</f>
        <v/>
      </c>
      <c r="P611" s="43" t="n"/>
      <c r="Q611" s="81">
        <f>IF($A611="","",IFERROR($K611*'Settings'!$B$10,0))</f>
        <v/>
      </c>
      <c r="R611" s="82">
        <f>IF($A611="","",IF($O611="Yes",IFERROR($K611*'Settings'!$B$8,0),0))</f>
        <v/>
      </c>
      <c r="S611" s="81">
        <f>IF($A611="","",IFERROR($R611*'Settings'!$B$10,0))</f>
        <v/>
      </c>
      <c r="T611" s="48">
        <f>IF($A611="","",IF(COUNTIF(tblTrips[Trip ID],$A611)&gt;1,"Duplicate Trip ID",IF(OR($B611="",$C611="",$D611="",$E611="",$F611="",$G611="",$H611="",$J611="",$K611="",$N611="",$P611=""),"Missing Required Data",IF(OR($J611&lt;0,$K611&lt;0,$L611=0),"Check Miles",IF(OR(AND($K611=0,$N611&lt;&gt;"No Empty Miles"),AND($K611&gt;0,$N611="No Empty Miles")),"Reason / Miles Mismatch",IF($M611&gt;='Settings'!$B$9,"High Empty %","OK"))))))</f>
        <v/>
      </c>
      <c r="U611" s="48" t="n"/>
    </row>
    <row r="612">
      <c r="A612" s="41" t="n"/>
      <c r="B612" s="79" t="n"/>
      <c r="C612" s="41" t="n"/>
      <c r="D612" s="41" t="n"/>
      <c r="E612" s="41" t="n"/>
      <c r="F612" s="43" t="n"/>
      <c r="G612" s="41" t="n"/>
      <c r="H612" s="43" t="n"/>
      <c r="I612" s="41">
        <f>IF($A612="","",IF(OR($E612="",$F612="",$G612="",$H612=""),"",$E612&amp;", "&amp;$F612&amp;" to "&amp;$G612&amp;", "&amp;$H612))</f>
        <v/>
      </c>
      <c r="J612" s="44" t="n"/>
      <c r="K612" s="44" t="n"/>
      <c r="L612" s="44">
        <f>IF($A612="","",IFERROR($J612+$K612,0))</f>
        <v/>
      </c>
      <c r="M612" s="80">
        <f>IF($A612="","",IFERROR($K612/$L612,0))</f>
        <v/>
      </c>
      <c r="N612" s="41" t="n"/>
      <c r="O612" s="43">
        <f>IF(OR($A612="",$N612=""),"",IFERROR(VLOOKUP($N612,'Settings'!$F$5:$H$13,2,FALSE),"Review"))</f>
        <v/>
      </c>
      <c r="P612" s="43" t="n"/>
      <c r="Q612" s="81">
        <f>IF($A612="","",IFERROR($K612*'Settings'!$B$10,0))</f>
        <v/>
      </c>
      <c r="R612" s="82">
        <f>IF($A612="","",IF($O612="Yes",IFERROR($K612*'Settings'!$B$8,0),0))</f>
        <v/>
      </c>
      <c r="S612" s="81">
        <f>IF($A612="","",IFERROR($R612*'Settings'!$B$10,0))</f>
        <v/>
      </c>
      <c r="T612" s="48">
        <f>IF($A612="","",IF(COUNTIF(tblTrips[Trip ID],$A612)&gt;1,"Duplicate Trip ID",IF(OR($B612="",$C612="",$D612="",$E612="",$F612="",$G612="",$H612="",$J612="",$K612="",$N612="",$P612=""),"Missing Required Data",IF(OR($J612&lt;0,$K612&lt;0,$L612=0),"Check Miles",IF(OR(AND($K612=0,$N612&lt;&gt;"No Empty Miles"),AND($K612&gt;0,$N612="No Empty Miles")),"Reason / Miles Mismatch",IF($M612&gt;='Settings'!$B$9,"High Empty %","OK"))))))</f>
        <v/>
      </c>
      <c r="U612" s="48" t="n"/>
    </row>
    <row r="613">
      <c r="A613" s="41" t="n"/>
      <c r="B613" s="79" t="n"/>
      <c r="C613" s="41" t="n"/>
      <c r="D613" s="41" t="n"/>
      <c r="E613" s="41" t="n"/>
      <c r="F613" s="43" t="n"/>
      <c r="G613" s="41" t="n"/>
      <c r="H613" s="43" t="n"/>
      <c r="I613" s="41">
        <f>IF($A613="","",IF(OR($E613="",$F613="",$G613="",$H613=""),"",$E613&amp;", "&amp;$F613&amp;" to "&amp;$G613&amp;", "&amp;$H613))</f>
        <v/>
      </c>
      <c r="J613" s="44" t="n"/>
      <c r="K613" s="44" t="n"/>
      <c r="L613" s="44">
        <f>IF($A613="","",IFERROR($J613+$K613,0))</f>
        <v/>
      </c>
      <c r="M613" s="80">
        <f>IF($A613="","",IFERROR($K613/$L613,0))</f>
        <v/>
      </c>
      <c r="N613" s="41" t="n"/>
      <c r="O613" s="43">
        <f>IF(OR($A613="",$N613=""),"",IFERROR(VLOOKUP($N613,'Settings'!$F$5:$H$13,2,FALSE),"Review"))</f>
        <v/>
      </c>
      <c r="P613" s="43" t="n"/>
      <c r="Q613" s="81">
        <f>IF($A613="","",IFERROR($K613*'Settings'!$B$10,0))</f>
        <v/>
      </c>
      <c r="R613" s="82">
        <f>IF($A613="","",IF($O613="Yes",IFERROR($K613*'Settings'!$B$8,0),0))</f>
        <v/>
      </c>
      <c r="S613" s="81">
        <f>IF($A613="","",IFERROR($R613*'Settings'!$B$10,0))</f>
        <v/>
      </c>
      <c r="T613" s="48">
        <f>IF($A613="","",IF(COUNTIF(tblTrips[Trip ID],$A613)&gt;1,"Duplicate Trip ID",IF(OR($B613="",$C613="",$D613="",$E613="",$F613="",$G613="",$H613="",$J613="",$K613="",$N613="",$P613=""),"Missing Required Data",IF(OR($J613&lt;0,$K613&lt;0,$L613=0),"Check Miles",IF(OR(AND($K613=0,$N613&lt;&gt;"No Empty Miles"),AND($K613&gt;0,$N613="No Empty Miles")),"Reason / Miles Mismatch",IF($M613&gt;='Settings'!$B$9,"High Empty %","OK"))))))</f>
        <v/>
      </c>
      <c r="U613" s="48" t="n"/>
    </row>
    <row r="614">
      <c r="A614" s="41" t="n"/>
      <c r="B614" s="79" t="n"/>
      <c r="C614" s="41" t="n"/>
      <c r="D614" s="41" t="n"/>
      <c r="E614" s="41" t="n"/>
      <c r="F614" s="43" t="n"/>
      <c r="G614" s="41" t="n"/>
      <c r="H614" s="43" t="n"/>
      <c r="I614" s="41">
        <f>IF($A614="","",IF(OR($E614="",$F614="",$G614="",$H614=""),"",$E614&amp;", "&amp;$F614&amp;" to "&amp;$G614&amp;", "&amp;$H614))</f>
        <v/>
      </c>
      <c r="J614" s="44" t="n"/>
      <c r="K614" s="44" t="n"/>
      <c r="L614" s="44">
        <f>IF($A614="","",IFERROR($J614+$K614,0))</f>
        <v/>
      </c>
      <c r="M614" s="80">
        <f>IF($A614="","",IFERROR($K614/$L614,0))</f>
        <v/>
      </c>
      <c r="N614" s="41" t="n"/>
      <c r="O614" s="43">
        <f>IF(OR($A614="",$N614=""),"",IFERROR(VLOOKUP($N614,'Settings'!$F$5:$H$13,2,FALSE),"Review"))</f>
        <v/>
      </c>
      <c r="P614" s="43" t="n"/>
      <c r="Q614" s="81">
        <f>IF($A614="","",IFERROR($K614*'Settings'!$B$10,0))</f>
        <v/>
      </c>
      <c r="R614" s="82">
        <f>IF($A614="","",IF($O614="Yes",IFERROR($K614*'Settings'!$B$8,0),0))</f>
        <v/>
      </c>
      <c r="S614" s="81">
        <f>IF($A614="","",IFERROR($R614*'Settings'!$B$10,0))</f>
        <v/>
      </c>
      <c r="T614" s="48">
        <f>IF($A614="","",IF(COUNTIF(tblTrips[Trip ID],$A614)&gt;1,"Duplicate Trip ID",IF(OR($B614="",$C614="",$D614="",$E614="",$F614="",$G614="",$H614="",$J614="",$K614="",$N614="",$P614=""),"Missing Required Data",IF(OR($J614&lt;0,$K614&lt;0,$L614=0),"Check Miles",IF(OR(AND($K614=0,$N614&lt;&gt;"No Empty Miles"),AND($K614&gt;0,$N614="No Empty Miles")),"Reason / Miles Mismatch",IF($M614&gt;='Settings'!$B$9,"High Empty %","OK"))))))</f>
        <v/>
      </c>
      <c r="U614" s="48" t="n"/>
    </row>
    <row r="615">
      <c r="A615" s="41" t="n"/>
      <c r="B615" s="79" t="n"/>
      <c r="C615" s="41" t="n"/>
      <c r="D615" s="41" t="n"/>
      <c r="E615" s="41" t="n"/>
      <c r="F615" s="43" t="n"/>
      <c r="G615" s="41" t="n"/>
      <c r="H615" s="43" t="n"/>
      <c r="I615" s="41">
        <f>IF($A615="","",IF(OR($E615="",$F615="",$G615="",$H615=""),"",$E615&amp;", "&amp;$F615&amp;" to "&amp;$G615&amp;", "&amp;$H615))</f>
        <v/>
      </c>
      <c r="J615" s="44" t="n"/>
      <c r="K615" s="44" t="n"/>
      <c r="L615" s="44">
        <f>IF($A615="","",IFERROR($J615+$K615,0))</f>
        <v/>
      </c>
      <c r="M615" s="80">
        <f>IF($A615="","",IFERROR($K615/$L615,0))</f>
        <v/>
      </c>
      <c r="N615" s="41" t="n"/>
      <c r="O615" s="43">
        <f>IF(OR($A615="",$N615=""),"",IFERROR(VLOOKUP($N615,'Settings'!$F$5:$H$13,2,FALSE),"Review"))</f>
        <v/>
      </c>
      <c r="P615" s="43" t="n"/>
      <c r="Q615" s="81">
        <f>IF($A615="","",IFERROR($K615*'Settings'!$B$10,0))</f>
        <v/>
      </c>
      <c r="R615" s="82">
        <f>IF($A615="","",IF($O615="Yes",IFERROR($K615*'Settings'!$B$8,0),0))</f>
        <v/>
      </c>
      <c r="S615" s="81">
        <f>IF($A615="","",IFERROR($R615*'Settings'!$B$10,0))</f>
        <v/>
      </c>
      <c r="T615" s="48">
        <f>IF($A615="","",IF(COUNTIF(tblTrips[Trip ID],$A615)&gt;1,"Duplicate Trip ID",IF(OR($B615="",$C615="",$D615="",$E615="",$F615="",$G615="",$H615="",$J615="",$K615="",$N615="",$P615=""),"Missing Required Data",IF(OR($J615&lt;0,$K615&lt;0,$L615=0),"Check Miles",IF(OR(AND($K615=0,$N615&lt;&gt;"No Empty Miles"),AND($K615&gt;0,$N615="No Empty Miles")),"Reason / Miles Mismatch",IF($M615&gt;='Settings'!$B$9,"High Empty %","OK"))))))</f>
        <v/>
      </c>
      <c r="U615" s="48" t="n"/>
    </row>
    <row r="616">
      <c r="A616" s="41" t="n"/>
      <c r="B616" s="79" t="n"/>
      <c r="C616" s="41" t="n"/>
      <c r="D616" s="41" t="n"/>
      <c r="E616" s="41" t="n"/>
      <c r="F616" s="43" t="n"/>
      <c r="G616" s="41" t="n"/>
      <c r="H616" s="43" t="n"/>
      <c r="I616" s="41">
        <f>IF($A616="","",IF(OR($E616="",$F616="",$G616="",$H616=""),"",$E616&amp;", "&amp;$F616&amp;" to "&amp;$G616&amp;", "&amp;$H616))</f>
        <v/>
      </c>
      <c r="J616" s="44" t="n"/>
      <c r="K616" s="44" t="n"/>
      <c r="L616" s="44">
        <f>IF($A616="","",IFERROR($J616+$K616,0))</f>
        <v/>
      </c>
      <c r="M616" s="80">
        <f>IF($A616="","",IFERROR($K616/$L616,0))</f>
        <v/>
      </c>
      <c r="N616" s="41" t="n"/>
      <c r="O616" s="43">
        <f>IF(OR($A616="",$N616=""),"",IFERROR(VLOOKUP($N616,'Settings'!$F$5:$H$13,2,FALSE),"Review"))</f>
        <v/>
      </c>
      <c r="P616" s="43" t="n"/>
      <c r="Q616" s="81">
        <f>IF($A616="","",IFERROR($K616*'Settings'!$B$10,0))</f>
        <v/>
      </c>
      <c r="R616" s="82">
        <f>IF($A616="","",IF($O616="Yes",IFERROR($K616*'Settings'!$B$8,0),0))</f>
        <v/>
      </c>
      <c r="S616" s="81">
        <f>IF($A616="","",IFERROR($R616*'Settings'!$B$10,0))</f>
        <v/>
      </c>
      <c r="T616" s="48">
        <f>IF($A616="","",IF(COUNTIF(tblTrips[Trip ID],$A616)&gt;1,"Duplicate Trip ID",IF(OR($B616="",$C616="",$D616="",$E616="",$F616="",$G616="",$H616="",$J616="",$K616="",$N616="",$P616=""),"Missing Required Data",IF(OR($J616&lt;0,$K616&lt;0,$L616=0),"Check Miles",IF(OR(AND($K616=0,$N616&lt;&gt;"No Empty Miles"),AND($K616&gt;0,$N616="No Empty Miles")),"Reason / Miles Mismatch",IF($M616&gt;='Settings'!$B$9,"High Empty %","OK"))))))</f>
        <v/>
      </c>
      <c r="U616" s="48" t="n"/>
    </row>
    <row r="617">
      <c r="A617" s="41" t="n"/>
      <c r="B617" s="79" t="n"/>
      <c r="C617" s="41" t="n"/>
      <c r="D617" s="41" t="n"/>
      <c r="E617" s="41" t="n"/>
      <c r="F617" s="43" t="n"/>
      <c r="G617" s="41" t="n"/>
      <c r="H617" s="43" t="n"/>
      <c r="I617" s="41">
        <f>IF($A617="","",IF(OR($E617="",$F617="",$G617="",$H617=""),"",$E617&amp;", "&amp;$F617&amp;" to "&amp;$G617&amp;", "&amp;$H617))</f>
        <v/>
      </c>
      <c r="J617" s="44" t="n"/>
      <c r="K617" s="44" t="n"/>
      <c r="L617" s="44">
        <f>IF($A617="","",IFERROR($J617+$K617,0))</f>
        <v/>
      </c>
      <c r="M617" s="80">
        <f>IF($A617="","",IFERROR($K617/$L617,0))</f>
        <v/>
      </c>
      <c r="N617" s="41" t="n"/>
      <c r="O617" s="43">
        <f>IF(OR($A617="",$N617=""),"",IFERROR(VLOOKUP($N617,'Settings'!$F$5:$H$13,2,FALSE),"Review"))</f>
        <v/>
      </c>
      <c r="P617" s="43" t="n"/>
      <c r="Q617" s="81">
        <f>IF($A617="","",IFERROR($K617*'Settings'!$B$10,0))</f>
        <v/>
      </c>
      <c r="R617" s="82">
        <f>IF($A617="","",IF($O617="Yes",IFERROR($K617*'Settings'!$B$8,0),0))</f>
        <v/>
      </c>
      <c r="S617" s="81">
        <f>IF($A617="","",IFERROR($R617*'Settings'!$B$10,0))</f>
        <v/>
      </c>
      <c r="T617" s="48">
        <f>IF($A617="","",IF(COUNTIF(tblTrips[Trip ID],$A617)&gt;1,"Duplicate Trip ID",IF(OR($B617="",$C617="",$D617="",$E617="",$F617="",$G617="",$H617="",$J617="",$K617="",$N617="",$P617=""),"Missing Required Data",IF(OR($J617&lt;0,$K617&lt;0,$L617=0),"Check Miles",IF(OR(AND($K617=0,$N617&lt;&gt;"No Empty Miles"),AND($K617&gt;0,$N617="No Empty Miles")),"Reason / Miles Mismatch",IF($M617&gt;='Settings'!$B$9,"High Empty %","OK"))))))</f>
        <v/>
      </c>
      <c r="U617" s="48" t="n"/>
    </row>
    <row r="618">
      <c r="A618" s="41" t="n"/>
      <c r="B618" s="79" t="n"/>
      <c r="C618" s="41" t="n"/>
      <c r="D618" s="41" t="n"/>
      <c r="E618" s="41" t="n"/>
      <c r="F618" s="43" t="n"/>
      <c r="G618" s="41" t="n"/>
      <c r="H618" s="43" t="n"/>
      <c r="I618" s="41">
        <f>IF($A618="","",IF(OR($E618="",$F618="",$G618="",$H618=""),"",$E618&amp;", "&amp;$F618&amp;" to "&amp;$G618&amp;", "&amp;$H618))</f>
        <v/>
      </c>
      <c r="J618" s="44" t="n"/>
      <c r="K618" s="44" t="n"/>
      <c r="L618" s="44">
        <f>IF($A618="","",IFERROR($J618+$K618,0))</f>
        <v/>
      </c>
      <c r="M618" s="80">
        <f>IF($A618="","",IFERROR($K618/$L618,0))</f>
        <v/>
      </c>
      <c r="N618" s="41" t="n"/>
      <c r="O618" s="43">
        <f>IF(OR($A618="",$N618=""),"",IFERROR(VLOOKUP($N618,'Settings'!$F$5:$H$13,2,FALSE),"Review"))</f>
        <v/>
      </c>
      <c r="P618" s="43" t="n"/>
      <c r="Q618" s="81">
        <f>IF($A618="","",IFERROR($K618*'Settings'!$B$10,0))</f>
        <v/>
      </c>
      <c r="R618" s="82">
        <f>IF($A618="","",IF($O618="Yes",IFERROR($K618*'Settings'!$B$8,0),0))</f>
        <v/>
      </c>
      <c r="S618" s="81">
        <f>IF($A618="","",IFERROR($R618*'Settings'!$B$10,0))</f>
        <v/>
      </c>
      <c r="T618" s="48">
        <f>IF($A618="","",IF(COUNTIF(tblTrips[Trip ID],$A618)&gt;1,"Duplicate Trip ID",IF(OR($B618="",$C618="",$D618="",$E618="",$F618="",$G618="",$H618="",$J618="",$K618="",$N618="",$P618=""),"Missing Required Data",IF(OR($J618&lt;0,$K618&lt;0,$L618=0),"Check Miles",IF(OR(AND($K618=0,$N618&lt;&gt;"No Empty Miles"),AND($K618&gt;0,$N618="No Empty Miles")),"Reason / Miles Mismatch",IF($M618&gt;='Settings'!$B$9,"High Empty %","OK"))))))</f>
        <v/>
      </c>
      <c r="U618" s="48" t="n"/>
    </row>
    <row r="619">
      <c r="A619" s="41" t="n"/>
      <c r="B619" s="79" t="n"/>
      <c r="C619" s="41" t="n"/>
      <c r="D619" s="41" t="n"/>
      <c r="E619" s="41" t="n"/>
      <c r="F619" s="43" t="n"/>
      <c r="G619" s="41" t="n"/>
      <c r="H619" s="43" t="n"/>
      <c r="I619" s="41">
        <f>IF($A619="","",IF(OR($E619="",$F619="",$G619="",$H619=""),"",$E619&amp;", "&amp;$F619&amp;" to "&amp;$G619&amp;", "&amp;$H619))</f>
        <v/>
      </c>
      <c r="J619" s="44" t="n"/>
      <c r="K619" s="44" t="n"/>
      <c r="L619" s="44">
        <f>IF($A619="","",IFERROR($J619+$K619,0))</f>
        <v/>
      </c>
      <c r="M619" s="80">
        <f>IF($A619="","",IFERROR($K619/$L619,0))</f>
        <v/>
      </c>
      <c r="N619" s="41" t="n"/>
      <c r="O619" s="43">
        <f>IF(OR($A619="",$N619=""),"",IFERROR(VLOOKUP($N619,'Settings'!$F$5:$H$13,2,FALSE),"Review"))</f>
        <v/>
      </c>
      <c r="P619" s="43" t="n"/>
      <c r="Q619" s="81">
        <f>IF($A619="","",IFERROR($K619*'Settings'!$B$10,0))</f>
        <v/>
      </c>
      <c r="R619" s="82">
        <f>IF($A619="","",IF($O619="Yes",IFERROR($K619*'Settings'!$B$8,0),0))</f>
        <v/>
      </c>
      <c r="S619" s="81">
        <f>IF($A619="","",IFERROR($R619*'Settings'!$B$10,0))</f>
        <v/>
      </c>
      <c r="T619" s="48">
        <f>IF($A619="","",IF(COUNTIF(tblTrips[Trip ID],$A619)&gt;1,"Duplicate Trip ID",IF(OR($B619="",$C619="",$D619="",$E619="",$F619="",$G619="",$H619="",$J619="",$K619="",$N619="",$P619=""),"Missing Required Data",IF(OR($J619&lt;0,$K619&lt;0,$L619=0),"Check Miles",IF(OR(AND($K619=0,$N619&lt;&gt;"No Empty Miles"),AND($K619&gt;0,$N619="No Empty Miles")),"Reason / Miles Mismatch",IF($M619&gt;='Settings'!$B$9,"High Empty %","OK"))))))</f>
        <v/>
      </c>
      <c r="U619" s="48" t="n"/>
    </row>
    <row r="620">
      <c r="A620" s="41" t="n"/>
      <c r="B620" s="79" t="n"/>
      <c r="C620" s="41" t="n"/>
      <c r="D620" s="41" t="n"/>
      <c r="E620" s="41" t="n"/>
      <c r="F620" s="43" t="n"/>
      <c r="G620" s="41" t="n"/>
      <c r="H620" s="43" t="n"/>
      <c r="I620" s="41">
        <f>IF($A620="","",IF(OR($E620="",$F620="",$G620="",$H620=""),"",$E620&amp;", "&amp;$F620&amp;" to "&amp;$G620&amp;", "&amp;$H620))</f>
        <v/>
      </c>
      <c r="J620" s="44" t="n"/>
      <c r="K620" s="44" t="n"/>
      <c r="L620" s="44">
        <f>IF($A620="","",IFERROR($J620+$K620,0))</f>
        <v/>
      </c>
      <c r="M620" s="80">
        <f>IF($A620="","",IFERROR($K620/$L620,0))</f>
        <v/>
      </c>
      <c r="N620" s="41" t="n"/>
      <c r="O620" s="43">
        <f>IF(OR($A620="",$N620=""),"",IFERROR(VLOOKUP($N620,'Settings'!$F$5:$H$13,2,FALSE),"Review"))</f>
        <v/>
      </c>
      <c r="P620" s="43" t="n"/>
      <c r="Q620" s="81">
        <f>IF($A620="","",IFERROR($K620*'Settings'!$B$10,0))</f>
        <v/>
      </c>
      <c r="R620" s="82">
        <f>IF($A620="","",IF($O620="Yes",IFERROR($K620*'Settings'!$B$8,0),0))</f>
        <v/>
      </c>
      <c r="S620" s="81">
        <f>IF($A620="","",IFERROR($R620*'Settings'!$B$10,0))</f>
        <v/>
      </c>
      <c r="T620" s="48">
        <f>IF($A620="","",IF(COUNTIF(tblTrips[Trip ID],$A620)&gt;1,"Duplicate Trip ID",IF(OR($B620="",$C620="",$D620="",$E620="",$F620="",$G620="",$H620="",$J620="",$K620="",$N620="",$P620=""),"Missing Required Data",IF(OR($J620&lt;0,$K620&lt;0,$L620=0),"Check Miles",IF(OR(AND($K620=0,$N620&lt;&gt;"No Empty Miles"),AND($K620&gt;0,$N620="No Empty Miles")),"Reason / Miles Mismatch",IF($M620&gt;='Settings'!$B$9,"High Empty %","OK"))))))</f>
        <v/>
      </c>
      <c r="U620" s="48" t="n"/>
    </row>
    <row r="621">
      <c r="A621" s="41" t="n"/>
      <c r="B621" s="79" t="n"/>
      <c r="C621" s="41" t="n"/>
      <c r="D621" s="41" t="n"/>
      <c r="E621" s="41" t="n"/>
      <c r="F621" s="43" t="n"/>
      <c r="G621" s="41" t="n"/>
      <c r="H621" s="43" t="n"/>
      <c r="I621" s="41">
        <f>IF($A621="","",IF(OR($E621="",$F621="",$G621="",$H621=""),"",$E621&amp;", "&amp;$F621&amp;" to "&amp;$G621&amp;", "&amp;$H621))</f>
        <v/>
      </c>
      <c r="J621" s="44" t="n"/>
      <c r="K621" s="44" t="n"/>
      <c r="L621" s="44">
        <f>IF($A621="","",IFERROR($J621+$K621,0))</f>
        <v/>
      </c>
      <c r="M621" s="80">
        <f>IF($A621="","",IFERROR($K621/$L621,0))</f>
        <v/>
      </c>
      <c r="N621" s="41" t="n"/>
      <c r="O621" s="43">
        <f>IF(OR($A621="",$N621=""),"",IFERROR(VLOOKUP($N621,'Settings'!$F$5:$H$13,2,FALSE),"Review"))</f>
        <v/>
      </c>
      <c r="P621" s="43" t="n"/>
      <c r="Q621" s="81">
        <f>IF($A621="","",IFERROR($K621*'Settings'!$B$10,0))</f>
        <v/>
      </c>
      <c r="R621" s="82">
        <f>IF($A621="","",IF($O621="Yes",IFERROR($K621*'Settings'!$B$8,0),0))</f>
        <v/>
      </c>
      <c r="S621" s="81">
        <f>IF($A621="","",IFERROR($R621*'Settings'!$B$10,0))</f>
        <v/>
      </c>
      <c r="T621" s="48">
        <f>IF($A621="","",IF(COUNTIF(tblTrips[Trip ID],$A621)&gt;1,"Duplicate Trip ID",IF(OR($B621="",$C621="",$D621="",$E621="",$F621="",$G621="",$H621="",$J621="",$K621="",$N621="",$P621=""),"Missing Required Data",IF(OR($J621&lt;0,$K621&lt;0,$L621=0),"Check Miles",IF(OR(AND($K621=0,$N621&lt;&gt;"No Empty Miles"),AND($K621&gt;0,$N621="No Empty Miles")),"Reason / Miles Mismatch",IF($M621&gt;='Settings'!$B$9,"High Empty %","OK"))))))</f>
        <v/>
      </c>
      <c r="U621" s="48" t="n"/>
    </row>
    <row r="622">
      <c r="A622" s="41" t="n"/>
      <c r="B622" s="79" t="n"/>
      <c r="C622" s="41" t="n"/>
      <c r="D622" s="41" t="n"/>
      <c r="E622" s="41" t="n"/>
      <c r="F622" s="43" t="n"/>
      <c r="G622" s="41" t="n"/>
      <c r="H622" s="43" t="n"/>
      <c r="I622" s="41">
        <f>IF($A622="","",IF(OR($E622="",$F622="",$G622="",$H622=""),"",$E622&amp;", "&amp;$F622&amp;" to "&amp;$G622&amp;", "&amp;$H622))</f>
        <v/>
      </c>
      <c r="J622" s="44" t="n"/>
      <c r="K622" s="44" t="n"/>
      <c r="L622" s="44">
        <f>IF($A622="","",IFERROR($J622+$K622,0))</f>
        <v/>
      </c>
      <c r="M622" s="80">
        <f>IF($A622="","",IFERROR($K622/$L622,0))</f>
        <v/>
      </c>
      <c r="N622" s="41" t="n"/>
      <c r="O622" s="43">
        <f>IF(OR($A622="",$N622=""),"",IFERROR(VLOOKUP($N622,'Settings'!$F$5:$H$13,2,FALSE),"Review"))</f>
        <v/>
      </c>
      <c r="P622" s="43" t="n"/>
      <c r="Q622" s="81">
        <f>IF($A622="","",IFERROR($K622*'Settings'!$B$10,0))</f>
        <v/>
      </c>
      <c r="R622" s="82">
        <f>IF($A622="","",IF($O622="Yes",IFERROR($K622*'Settings'!$B$8,0),0))</f>
        <v/>
      </c>
      <c r="S622" s="81">
        <f>IF($A622="","",IFERROR($R622*'Settings'!$B$10,0))</f>
        <v/>
      </c>
      <c r="T622" s="48">
        <f>IF($A622="","",IF(COUNTIF(tblTrips[Trip ID],$A622)&gt;1,"Duplicate Trip ID",IF(OR($B622="",$C622="",$D622="",$E622="",$F622="",$G622="",$H622="",$J622="",$K622="",$N622="",$P622=""),"Missing Required Data",IF(OR($J622&lt;0,$K622&lt;0,$L622=0),"Check Miles",IF(OR(AND($K622=0,$N622&lt;&gt;"No Empty Miles"),AND($K622&gt;0,$N622="No Empty Miles")),"Reason / Miles Mismatch",IF($M622&gt;='Settings'!$B$9,"High Empty %","OK"))))))</f>
        <v/>
      </c>
      <c r="U622" s="48" t="n"/>
    </row>
    <row r="623">
      <c r="A623" s="41" t="n"/>
      <c r="B623" s="79" t="n"/>
      <c r="C623" s="41" t="n"/>
      <c r="D623" s="41" t="n"/>
      <c r="E623" s="41" t="n"/>
      <c r="F623" s="43" t="n"/>
      <c r="G623" s="41" t="n"/>
      <c r="H623" s="43" t="n"/>
      <c r="I623" s="41">
        <f>IF($A623="","",IF(OR($E623="",$F623="",$G623="",$H623=""),"",$E623&amp;", "&amp;$F623&amp;" to "&amp;$G623&amp;", "&amp;$H623))</f>
        <v/>
      </c>
      <c r="J623" s="44" t="n"/>
      <c r="K623" s="44" t="n"/>
      <c r="L623" s="44">
        <f>IF($A623="","",IFERROR($J623+$K623,0))</f>
        <v/>
      </c>
      <c r="M623" s="80">
        <f>IF($A623="","",IFERROR($K623/$L623,0))</f>
        <v/>
      </c>
      <c r="N623" s="41" t="n"/>
      <c r="O623" s="43">
        <f>IF(OR($A623="",$N623=""),"",IFERROR(VLOOKUP($N623,'Settings'!$F$5:$H$13,2,FALSE),"Review"))</f>
        <v/>
      </c>
      <c r="P623" s="43" t="n"/>
      <c r="Q623" s="81">
        <f>IF($A623="","",IFERROR($K623*'Settings'!$B$10,0))</f>
        <v/>
      </c>
      <c r="R623" s="82">
        <f>IF($A623="","",IF($O623="Yes",IFERROR($K623*'Settings'!$B$8,0),0))</f>
        <v/>
      </c>
      <c r="S623" s="81">
        <f>IF($A623="","",IFERROR($R623*'Settings'!$B$10,0))</f>
        <v/>
      </c>
      <c r="T623" s="48">
        <f>IF($A623="","",IF(COUNTIF(tblTrips[Trip ID],$A623)&gt;1,"Duplicate Trip ID",IF(OR($B623="",$C623="",$D623="",$E623="",$F623="",$G623="",$H623="",$J623="",$K623="",$N623="",$P623=""),"Missing Required Data",IF(OR($J623&lt;0,$K623&lt;0,$L623=0),"Check Miles",IF(OR(AND($K623=0,$N623&lt;&gt;"No Empty Miles"),AND($K623&gt;0,$N623="No Empty Miles")),"Reason / Miles Mismatch",IF($M623&gt;='Settings'!$B$9,"High Empty %","OK"))))))</f>
        <v/>
      </c>
      <c r="U623" s="48" t="n"/>
    </row>
    <row r="624">
      <c r="A624" s="41" t="n"/>
      <c r="B624" s="79" t="n"/>
      <c r="C624" s="41" t="n"/>
      <c r="D624" s="41" t="n"/>
      <c r="E624" s="41" t="n"/>
      <c r="F624" s="43" t="n"/>
      <c r="G624" s="41" t="n"/>
      <c r="H624" s="43" t="n"/>
      <c r="I624" s="41">
        <f>IF($A624="","",IF(OR($E624="",$F624="",$G624="",$H624=""),"",$E624&amp;", "&amp;$F624&amp;" to "&amp;$G624&amp;", "&amp;$H624))</f>
        <v/>
      </c>
      <c r="J624" s="44" t="n"/>
      <c r="K624" s="44" t="n"/>
      <c r="L624" s="44">
        <f>IF($A624="","",IFERROR($J624+$K624,0))</f>
        <v/>
      </c>
      <c r="M624" s="80">
        <f>IF($A624="","",IFERROR($K624/$L624,0))</f>
        <v/>
      </c>
      <c r="N624" s="41" t="n"/>
      <c r="O624" s="43">
        <f>IF(OR($A624="",$N624=""),"",IFERROR(VLOOKUP($N624,'Settings'!$F$5:$H$13,2,FALSE),"Review"))</f>
        <v/>
      </c>
      <c r="P624" s="43" t="n"/>
      <c r="Q624" s="81">
        <f>IF($A624="","",IFERROR($K624*'Settings'!$B$10,0))</f>
        <v/>
      </c>
      <c r="R624" s="82">
        <f>IF($A624="","",IF($O624="Yes",IFERROR($K624*'Settings'!$B$8,0),0))</f>
        <v/>
      </c>
      <c r="S624" s="81">
        <f>IF($A624="","",IFERROR($R624*'Settings'!$B$10,0))</f>
        <v/>
      </c>
      <c r="T624" s="48">
        <f>IF($A624="","",IF(COUNTIF(tblTrips[Trip ID],$A624)&gt;1,"Duplicate Trip ID",IF(OR($B624="",$C624="",$D624="",$E624="",$F624="",$G624="",$H624="",$J624="",$K624="",$N624="",$P624=""),"Missing Required Data",IF(OR($J624&lt;0,$K624&lt;0,$L624=0),"Check Miles",IF(OR(AND($K624=0,$N624&lt;&gt;"No Empty Miles"),AND($K624&gt;0,$N624="No Empty Miles")),"Reason / Miles Mismatch",IF($M624&gt;='Settings'!$B$9,"High Empty %","OK"))))))</f>
        <v/>
      </c>
      <c r="U624" s="48" t="n"/>
    </row>
    <row r="625">
      <c r="A625" s="41" t="n"/>
      <c r="B625" s="79" t="n"/>
      <c r="C625" s="41" t="n"/>
      <c r="D625" s="41" t="n"/>
      <c r="E625" s="41" t="n"/>
      <c r="F625" s="43" t="n"/>
      <c r="G625" s="41" t="n"/>
      <c r="H625" s="43" t="n"/>
      <c r="I625" s="41">
        <f>IF($A625="","",IF(OR($E625="",$F625="",$G625="",$H625=""),"",$E625&amp;", "&amp;$F625&amp;" to "&amp;$G625&amp;", "&amp;$H625))</f>
        <v/>
      </c>
      <c r="J625" s="44" t="n"/>
      <c r="K625" s="44" t="n"/>
      <c r="L625" s="44">
        <f>IF($A625="","",IFERROR($J625+$K625,0))</f>
        <v/>
      </c>
      <c r="M625" s="80">
        <f>IF($A625="","",IFERROR($K625/$L625,0))</f>
        <v/>
      </c>
      <c r="N625" s="41" t="n"/>
      <c r="O625" s="43">
        <f>IF(OR($A625="",$N625=""),"",IFERROR(VLOOKUP($N625,'Settings'!$F$5:$H$13,2,FALSE),"Review"))</f>
        <v/>
      </c>
      <c r="P625" s="43" t="n"/>
      <c r="Q625" s="81">
        <f>IF($A625="","",IFERROR($K625*'Settings'!$B$10,0))</f>
        <v/>
      </c>
      <c r="R625" s="82">
        <f>IF($A625="","",IF($O625="Yes",IFERROR($K625*'Settings'!$B$8,0),0))</f>
        <v/>
      </c>
      <c r="S625" s="81">
        <f>IF($A625="","",IFERROR($R625*'Settings'!$B$10,0))</f>
        <v/>
      </c>
      <c r="T625" s="48">
        <f>IF($A625="","",IF(COUNTIF(tblTrips[Trip ID],$A625)&gt;1,"Duplicate Trip ID",IF(OR($B625="",$C625="",$D625="",$E625="",$F625="",$G625="",$H625="",$J625="",$K625="",$N625="",$P625=""),"Missing Required Data",IF(OR($J625&lt;0,$K625&lt;0,$L625=0),"Check Miles",IF(OR(AND($K625=0,$N625&lt;&gt;"No Empty Miles"),AND($K625&gt;0,$N625="No Empty Miles")),"Reason / Miles Mismatch",IF($M625&gt;='Settings'!$B$9,"High Empty %","OK"))))))</f>
        <v/>
      </c>
      <c r="U625" s="48" t="n"/>
    </row>
    <row r="626">
      <c r="A626" s="41" t="n"/>
      <c r="B626" s="79" t="n"/>
      <c r="C626" s="41" t="n"/>
      <c r="D626" s="41" t="n"/>
      <c r="E626" s="41" t="n"/>
      <c r="F626" s="43" t="n"/>
      <c r="G626" s="41" t="n"/>
      <c r="H626" s="43" t="n"/>
      <c r="I626" s="41">
        <f>IF($A626="","",IF(OR($E626="",$F626="",$G626="",$H626=""),"",$E626&amp;", "&amp;$F626&amp;" to "&amp;$G626&amp;", "&amp;$H626))</f>
        <v/>
      </c>
      <c r="J626" s="44" t="n"/>
      <c r="K626" s="44" t="n"/>
      <c r="L626" s="44">
        <f>IF($A626="","",IFERROR($J626+$K626,0))</f>
        <v/>
      </c>
      <c r="M626" s="80">
        <f>IF($A626="","",IFERROR($K626/$L626,0))</f>
        <v/>
      </c>
      <c r="N626" s="41" t="n"/>
      <c r="O626" s="43">
        <f>IF(OR($A626="",$N626=""),"",IFERROR(VLOOKUP($N626,'Settings'!$F$5:$H$13,2,FALSE),"Review"))</f>
        <v/>
      </c>
      <c r="P626" s="43" t="n"/>
      <c r="Q626" s="81">
        <f>IF($A626="","",IFERROR($K626*'Settings'!$B$10,0))</f>
        <v/>
      </c>
      <c r="R626" s="82">
        <f>IF($A626="","",IF($O626="Yes",IFERROR($K626*'Settings'!$B$8,0),0))</f>
        <v/>
      </c>
      <c r="S626" s="81">
        <f>IF($A626="","",IFERROR($R626*'Settings'!$B$10,0))</f>
        <v/>
      </c>
      <c r="T626" s="48">
        <f>IF($A626="","",IF(COUNTIF(tblTrips[Trip ID],$A626)&gt;1,"Duplicate Trip ID",IF(OR($B626="",$C626="",$D626="",$E626="",$F626="",$G626="",$H626="",$J626="",$K626="",$N626="",$P626=""),"Missing Required Data",IF(OR($J626&lt;0,$K626&lt;0,$L626=0),"Check Miles",IF(OR(AND($K626=0,$N626&lt;&gt;"No Empty Miles"),AND($K626&gt;0,$N626="No Empty Miles")),"Reason / Miles Mismatch",IF($M626&gt;='Settings'!$B$9,"High Empty %","OK"))))))</f>
        <v/>
      </c>
      <c r="U626" s="48" t="n"/>
    </row>
    <row r="627">
      <c r="A627" s="41" t="n"/>
      <c r="B627" s="79" t="n"/>
      <c r="C627" s="41" t="n"/>
      <c r="D627" s="41" t="n"/>
      <c r="E627" s="41" t="n"/>
      <c r="F627" s="43" t="n"/>
      <c r="G627" s="41" t="n"/>
      <c r="H627" s="43" t="n"/>
      <c r="I627" s="41">
        <f>IF($A627="","",IF(OR($E627="",$F627="",$G627="",$H627=""),"",$E627&amp;", "&amp;$F627&amp;" to "&amp;$G627&amp;", "&amp;$H627))</f>
        <v/>
      </c>
      <c r="J627" s="44" t="n"/>
      <c r="K627" s="44" t="n"/>
      <c r="L627" s="44">
        <f>IF($A627="","",IFERROR($J627+$K627,0))</f>
        <v/>
      </c>
      <c r="M627" s="80">
        <f>IF($A627="","",IFERROR($K627/$L627,0))</f>
        <v/>
      </c>
      <c r="N627" s="41" t="n"/>
      <c r="O627" s="43">
        <f>IF(OR($A627="",$N627=""),"",IFERROR(VLOOKUP($N627,'Settings'!$F$5:$H$13,2,FALSE),"Review"))</f>
        <v/>
      </c>
      <c r="P627" s="43" t="n"/>
      <c r="Q627" s="81">
        <f>IF($A627="","",IFERROR($K627*'Settings'!$B$10,0))</f>
        <v/>
      </c>
      <c r="R627" s="82">
        <f>IF($A627="","",IF($O627="Yes",IFERROR($K627*'Settings'!$B$8,0),0))</f>
        <v/>
      </c>
      <c r="S627" s="81">
        <f>IF($A627="","",IFERROR($R627*'Settings'!$B$10,0))</f>
        <v/>
      </c>
      <c r="T627" s="48">
        <f>IF($A627="","",IF(COUNTIF(tblTrips[Trip ID],$A627)&gt;1,"Duplicate Trip ID",IF(OR($B627="",$C627="",$D627="",$E627="",$F627="",$G627="",$H627="",$J627="",$K627="",$N627="",$P627=""),"Missing Required Data",IF(OR($J627&lt;0,$K627&lt;0,$L627=0),"Check Miles",IF(OR(AND($K627=0,$N627&lt;&gt;"No Empty Miles"),AND($K627&gt;0,$N627="No Empty Miles")),"Reason / Miles Mismatch",IF($M627&gt;='Settings'!$B$9,"High Empty %","OK"))))))</f>
        <v/>
      </c>
      <c r="U627" s="48" t="n"/>
    </row>
    <row r="628">
      <c r="A628" s="41" t="n"/>
      <c r="B628" s="79" t="n"/>
      <c r="C628" s="41" t="n"/>
      <c r="D628" s="41" t="n"/>
      <c r="E628" s="41" t="n"/>
      <c r="F628" s="43" t="n"/>
      <c r="G628" s="41" t="n"/>
      <c r="H628" s="43" t="n"/>
      <c r="I628" s="41">
        <f>IF($A628="","",IF(OR($E628="",$F628="",$G628="",$H628=""),"",$E628&amp;", "&amp;$F628&amp;" to "&amp;$G628&amp;", "&amp;$H628))</f>
        <v/>
      </c>
      <c r="J628" s="44" t="n"/>
      <c r="K628" s="44" t="n"/>
      <c r="L628" s="44">
        <f>IF($A628="","",IFERROR($J628+$K628,0))</f>
        <v/>
      </c>
      <c r="M628" s="80">
        <f>IF($A628="","",IFERROR($K628/$L628,0))</f>
        <v/>
      </c>
      <c r="N628" s="41" t="n"/>
      <c r="O628" s="43">
        <f>IF(OR($A628="",$N628=""),"",IFERROR(VLOOKUP($N628,'Settings'!$F$5:$H$13,2,FALSE),"Review"))</f>
        <v/>
      </c>
      <c r="P628" s="43" t="n"/>
      <c r="Q628" s="81">
        <f>IF($A628="","",IFERROR($K628*'Settings'!$B$10,0))</f>
        <v/>
      </c>
      <c r="R628" s="82">
        <f>IF($A628="","",IF($O628="Yes",IFERROR($K628*'Settings'!$B$8,0),0))</f>
        <v/>
      </c>
      <c r="S628" s="81">
        <f>IF($A628="","",IFERROR($R628*'Settings'!$B$10,0))</f>
        <v/>
      </c>
      <c r="T628" s="48">
        <f>IF($A628="","",IF(COUNTIF(tblTrips[Trip ID],$A628)&gt;1,"Duplicate Trip ID",IF(OR($B628="",$C628="",$D628="",$E628="",$F628="",$G628="",$H628="",$J628="",$K628="",$N628="",$P628=""),"Missing Required Data",IF(OR($J628&lt;0,$K628&lt;0,$L628=0),"Check Miles",IF(OR(AND($K628=0,$N628&lt;&gt;"No Empty Miles"),AND($K628&gt;0,$N628="No Empty Miles")),"Reason / Miles Mismatch",IF($M628&gt;='Settings'!$B$9,"High Empty %","OK"))))))</f>
        <v/>
      </c>
      <c r="U628" s="48" t="n"/>
    </row>
    <row r="629">
      <c r="A629" s="41" t="n"/>
      <c r="B629" s="79" t="n"/>
      <c r="C629" s="41" t="n"/>
      <c r="D629" s="41" t="n"/>
      <c r="E629" s="41" t="n"/>
      <c r="F629" s="43" t="n"/>
      <c r="G629" s="41" t="n"/>
      <c r="H629" s="43" t="n"/>
      <c r="I629" s="41">
        <f>IF($A629="","",IF(OR($E629="",$F629="",$G629="",$H629=""),"",$E629&amp;", "&amp;$F629&amp;" to "&amp;$G629&amp;", "&amp;$H629))</f>
        <v/>
      </c>
      <c r="J629" s="44" t="n"/>
      <c r="K629" s="44" t="n"/>
      <c r="L629" s="44">
        <f>IF($A629="","",IFERROR($J629+$K629,0))</f>
        <v/>
      </c>
      <c r="M629" s="80">
        <f>IF($A629="","",IFERROR($K629/$L629,0))</f>
        <v/>
      </c>
      <c r="N629" s="41" t="n"/>
      <c r="O629" s="43">
        <f>IF(OR($A629="",$N629=""),"",IFERROR(VLOOKUP($N629,'Settings'!$F$5:$H$13,2,FALSE),"Review"))</f>
        <v/>
      </c>
      <c r="P629" s="43" t="n"/>
      <c r="Q629" s="81">
        <f>IF($A629="","",IFERROR($K629*'Settings'!$B$10,0))</f>
        <v/>
      </c>
      <c r="R629" s="82">
        <f>IF($A629="","",IF($O629="Yes",IFERROR($K629*'Settings'!$B$8,0),0))</f>
        <v/>
      </c>
      <c r="S629" s="81">
        <f>IF($A629="","",IFERROR($R629*'Settings'!$B$10,0))</f>
        <v/>
      </c>
      <c r="T629" s="48">
        <f>IF($A629="","",IF(COUNTIF(tblTrips[Trip ID],$A629)&gt;1,"Duplicate Trip ID",IF(OR($B629="",$C629="",$D629="",$E629="",$F629="",$G629="",$H629="",$J629="",$K629="",$N629="",$P629=""),"Missing Required Data",IF(OR($J629&lt;0,$K629&lt;0,$L629=0),"Check Miles",IF(OR(AND($K629=0,$N629&lt;&gt;"No Empty Miles"),AND($K629&gt;0,$N629="No Empty Miles")),"Reason / Miles Mismatch",IF($M629&gt;='Settings'!$B$9,"High Empty %","OK"))))))</f>
        <v/>
      </c>
      <c r="U629" s="48" t="n"/>
    </row>
    <row r="630">
      <c r="A630" s="41" t="n"/>
      <c r="B630" s="79" t="n"/>
      <c r="C630" s="41" t="n"/>
      <c r="D630" s="41" t="n"/>
      <c r="E630" s="41" t="n"/>
      <c r="F630" s="43" t="n"/>
      <c r="G630" s="41" t="n"/>
      <c r="H630" s="43" t="n"/>
      <c r="I630" s="41">
        <f>IF($A630="","",IF(OR($E630="",$F630="",$G630="",$H630=""),"",$E630&amp;", "&amp;$F630&amp;" to "&amp;$G630&amp;", "&amp;$H630))</f>
        <v/>
      </c>
      <c r="J630" s="44" t="n"/>
      <c r="K630" s="44" t="n"/>
      <c r="L630" s="44">
        <f>IF($A630="","",IFERROR($J630+$K630,0))</f>
        <v/>
      </c>
      <c r="M630" s="80">
        <f>IF($A630="","",IFERROR($K630/$L630,0))</f>
        <v/>
      </c>
      <c r="N630" s="41" t="n"/>
      <c r="O630" s="43">
        <f>IF(OR($A630="",$N630=""),"",IFERROR(VLOOKUP($N630,'Settings'!$F$5:$H$13,2,FALSE),"Review"))</f>
        <v/>
      </c>
      <c r="P630" s="43" t="n"/>
      <c r="Q630" s="81">
        <f>IF($A630="","",IFERROR($K630*'Settings'!$B$10,0))</f>
        <v/>
      </c>
      <c r="R630" s="82">
        <f>IF($A630="","",IF($O630="Yes",IFERROR($K630*'Settings'!$B$8,0),0))</f>
        <v/>
      </c>
      <c r="S630" s="81">
        <f>IF($A630="","",IFERROR($R630*'Settings'!$B$10,0))</f>
        <v/>
      </c>
      <c r="T630" s="48">
        <f>IF($A630="","",IF(COUNTIF(tblTrips[Trip ID],$A630)&gt;1,"Duplicate Trip ID",IF(OR($B630="",$C630="",$D630="",$E630="",$F630="",$G630="",$H630="",$J630="",$K630="",$N630="",$P630=""),"Missing Required Data",IF(OR($J630&lt;0,$K630&lt;0,$L630=0),"Check Miles",IF(OR(AND($K630=0,$N630&lt;&gt;"No Empty Miles"),AND($K630&gt;0,$N630="No Empty Miles")),"Reason / Miles Mismatch",IF($M630&gt;='Settings'!$B$9,"High Empty %","OK"))))))</f>
        <v/>
      </c>
      <c r="U630" s="48" t="n"/>
    </row>
    <row r="631">
      <c r="A631" s="41" t="n"/>
      <c r="B631" s="79" t="n"/>
      <c r="C631" s="41" t="n"/>
      <c r="D631" s="41" t="n"/>
      <c r="E631" s="41" t="n"/>
      <c r="F631" s="43" t="n"/>
      <c r="G631" s="41" t="n"/>
      <c r="H631" s="43" t="n"/>
      <c r="I631" s="41">
        <f>IF($A631="","",IF(OR($E631="",$F631="",$G631="",$H631=""),"",$E631&amp;", "&amp;$F631&amp;" to "&amp;$G631&amp;", "&amp;$H631))</f>
        <v/>
      </c>
      <c r="J631" s="44" t="n"/>
      <c r="K631" s="44" t="n"/>
      <c r="L631" s="44">
        <f>IF($A631="","",IFERROR($J631+$K631,0))</f>
        <v/>
      </c>
      <c r="M631" s="80">
        <f>IF($A631="","",IFERROR($K631/$L631,0))</f>
        <v/>
      </c>
      <c r="N631" s="41" t="n"/>
      <c r="O631" s="43">
        <f>IF(OR($A631="",$N631=""),"",IFERROR(VLOOKUP($N631,'Settings'!$F$5:$H$13,2,FALSE),"Review"))</f>
        <v/>
      </c>
      <c r="P631" s="43" t="n"/>
      <c r="Q631" s="81">
        <f>IF($A631="","",IFERROR($K631*'Settings'!$B$10,0))</f>
        <v/>
      </c>
      <c r="R631" s="82">
        <f>IF($A631="","",IF($O631="Yes",IFERROR($K631*'Settings'!$B$8,0),0))</f>
        <v/>
      </c>
      <c r="S631" s="81">
        <f>IF($A631="","",IFERROR($R631*'Settings'!$B$10,0))</f>
        <v/>
      </c>
      <c r="T631" s="48">
        <f>IF($A631="","",IF(COUNTIF(tblTrips[Trip ID],$A631)&gt;1,"Duplicate Trip ID",IF(OR($B631="",$C631="",$D631="",$E631="",$F631="",$G631="",$H631="",$J631="",$K631="",$N631="",$P631=""),"Missing Required Data",IF(OR($J631&lt;0,$K631&lt;0,$L631=0),"Check Miles",IF(OR(AND($K631=0,$N631&lt;&gt;"No Empty Miles"),AND($K631&gt;0,$N631="No Empty Miles")),"Reason / Miles Mismatch",IF($M631&gt;='Settings'!$B$9,"High Empty %","OK"))))))</f>
        <v/>
      </c>
      <c r="U631" s="48" t="n"/>
    </row>
    <row r="632">
      <c r="A632" s="41" t="n"/>
      <c r="B632" s="79" t="n"/>
      <c r="C632" s="41" t="n"/>
      <c r="D632" s="41" t="n"/>
      <c r="E632" s="41" t="n"/>
      <c r="F632" s="43" t="n"/>
      <c r="G632" s="41" t="n"/>
      <c r="H632" s="43" t="n"/>
      <c r="I632" s="41">
        <f>IF($A632="","",IF(OR($E632="",$F632="",$G632="",$H632=""),"",$E632&amp;", "&amp;$F632&amp;" to "&amp;$G632&amp;", "&amp;$H632))</f>
        <v/>
      </c>
      <c r="J632" s="44" t="n"/>
      <c r="K632" s="44" t="n"/>
      <c r="L632" s="44">
        <f>IF($A632="","",IFERROR($J632+$K632,0))</f>
        <v/>
      </c>
      <c r="M632" s="80">
        <f>IF($A632="","",IFERROR($K632/$L632,0))</f>
        <v/>
      </c>
      <c r="N632" s="41" t="n"/>
      <c r="O632" s="43">
        <f>IF(OR($A632="",$N632=""),"",IFERROR(VLOOKUP($N632,'Settings'!$F$5:$H$13,2,FALSE),"Review"))</f>
        <v/>
      </c>
      <c r="P632" s="43" t="n"/>
      <c r="Q632" s="81">
        <f>IF($A632="","",IFERROR($K632*'Settings'!$B$10,0))</f>
        <v/>
      </c>
      <c r="R632" s="82">
        <f>IF($A632="","",IF($O632="Yes",IFERROR($K632*'Settings'!$B$8,0),0))</f>
        <v/>
      </c>
      <c r="S632" s="81">
        <f>IF($A632="","",IFERROR($R632*'Settings'!$B$10,0))</f>
        <v/>
      </c>
      <c r="T632" s="48">
        <f>IF($A632="","",IF(COUNTIF(tblTrips[Trip ID],$A632)&gt;1,"Duplicate Trip ID",IF(OR($B632="",$C632="",$D632="",$E632="",$F632="",$G632="",$H632="",$J632="",$K632="",$N632="",$P632=""),"Missing Required Data",IF(OR($J632&lt;0,$K632&lt;0,$L632=0),"Check Miles",IF(OR(AND($K632=0,$N632&lt;&gt;"No Empty Miles"),AND($K632&gt;0,$N632="No Empty Miles")),"Reason / Miles Mismatch",IF($M632&gt;='Settings'!$B$9,"High Empty %","OK"))))))</f>
        <v/>
      </c>
      <c r="U632" s="48" t="n"/>
    </row>
    <row r="633">
      <c r="A633" s="41" t="n"/>
      <c r="B633" s="79" t="n"/>
      <c r="C633" s="41" t="n"/>
      <c r="D633" s="41" t="n"/>
      <c r="E633" s="41" t="n"/>
      <c r="F633" s="43" t="n"/>
      <c r="G633" s="41" t="n"/>
      <c r="H633" s="43" t="n"/>
      <c r="I633" s="41">
        <f>IF($A633="","",IF(OR($E633="",$F633="",$G633="",$H633=""),"",$E633&amp;", "&amp;$F633&amp;" to "&amp;$G633&amp;", "&amp;$H633))</f>
        <v/>
      </c>
      <c r="J633" s="44" t="n"/>
      <c r="K633" s="44" t="n"/>
      <c r="L633" s="44">
        <f>IF($A633="","",IFERROR($J633+$K633,0))</f>
        <v/>
      </c>
      <c r="M633" s="80">
        <f>IF($A633="","",IFERROR($K633/$L633,0))</f>
        <v/>
      </c>
      <c r="N633" s="41" t="n"/>
      <c r="O633" s="43">
        <f>IF(OR($A633="",$N633=""),"",IFERROR(VLOOKUP($N633,'Settings'!$F$5:$H$13,2,FALSE),"Review"))</f>
        <v/>
      </c>
      <c r="P633" s="43" t="n"/>
      <c r="Q633" s="81">
        <f>IF($A633="","",IFERROR($K633*'Settings'!$B$10,0))</f>
        <v/>
      </c>
      <c r="R633" s="82">
        <f>IF($A633="","",IF($O633="Yes",IFERROR($K633*'Settings'!$B$8,0),0))</f>
        <v/>
      </c>
      <c r="S633" s="81">
        <f>IF($A633="","",IFERROR($R633*'Settings'!$B$10,0))</f>
        <v/>
      </c>
      <c r="T633" s="48">
        <f>IF($A633="","",IF(COUNTIF(tblTrips[Trip ID],$A633)&gt;1,"Duplicate Trip ID",IF(OR($B633="",$C633="",$D633="",$E633="",$F633="",$G633="",$H633="",$J633="",$K633="",$N633="",$P633=""),"Missing Required Data",IF(OR($J633&lt;0,$K633&lt;0,$L633=0),"Check Miles",IF(OR(AND($K633=0,$N633&lt;&gt;"No Empty Miles"),AND($K633&gt;0,$N633="No Empty Miles")),"Reason / Miles Mismatch",IF($M633&gt;='Settings'!$B$9,"High Empty %","OK"))))))</f>
        <v/>
      </c>
      <c r="U633" s="48" t="n"/>
    </row>
    <row r="634">
      <c r="A634" s="41" t="n"/>
      <c r="B634" s="79" t="n"/>
      <c r="C634" s="41" t="n"/>
      <c r="D634" s="41" t="n"/>
      <c r="E634" s="41" t="n"/>
      <c r="F634" s="43" t="n"/>
      <c r="G634" s="41" t="n"/>
      <c r="H634" s="43" t="n"/>
      <c r="I634" s="41">
        <f>IF($A634="","",IF(OR($E634="",$F634="",$G634="",$H634=""),"",$E634&amp;", "&amp;$F634&amp;" to "&amp;$G634&amp;", "&amp;$H634))</f>
        <v/>
      </c>
      <c r="J634" s="44" t="n"/>
      <c r="K634" s="44" t="n"/>
      <c r="L634" s="44">
        <f>IF($A634="","",IFERROR($J634+$K634,0))</f>
        <v/>
      </c>
      <c r="M634" s="80">
        <f>IF($A634="","",IFERROR($K634/$L634,0))</f>
        <v/>
      </c>
      <c r="N634" s="41" t="n"/>
      <c r="O634" s="43">
        <f>IF(OR($A634="",$N634=""),"",IFERROR(VLOOKUP($N634,'Settings'!$F$5:$H$13,2,FALSE),"Review"))</f>
        <v/>
      </c>
      <c r="P634" s="43" t="n"/>
      <c r="Q634" s="81">
        <f>IF($A634="","",IFERROR($K634*'Settings'!$B$10,0))</f>
        <v/>
      </c>
      <c r="R634" s="82">
        <f>IF($A634="","",IF($O634="Yes",IFERROR($K634*'Settings'!$B$8,0),0))</f>
        <v/>
      </c>
      <c r="S634" s="81">
        <f>IF($A634="","",IFERROR($R634*'Settings'!$B$10,0))</f>
        <v/>
      </c>
      <c r="T634" s="48">
        <f>IF($A634="","",IF(COUNTIF(tblTrips[Trip ID],$A634)&gt;1,"Duplicate Trip ID",IF(OR($B634="",$C634="",$D634="",$E634="",$F634="",$G634="",$H634="",$J634="",$K634="",$N634="",$P634=""),"Missing Required Data",IF(OR($J634&lt;0,$K634&lt;0,$L634=0),"Check Miles",IF(OR(AND($K634=0,$N634&lt;&gt;"No Empty Miles"),AND($K634&gt;0,$N634="No Empty Miles")),"Reason / Miles Mismatch",IF($M634&gt;='Settings'!$B$9,"High Empty %","OK"))))))</f>
        <v/>
      </c>
      <c r="U634" s="48" t="n"/>
    </row>
    <row r="635">
      <c r="A635" s="41" t="n"/>
      <c r="B635" s="79" t="n"/>
      <c r="C635" s="41" t="n"/>
      <c r="D635" s="41" t="n"/>
      <c r="E635" s="41" t="n"/>
      <c r="F635" s="43" t="n"/>
      <c r="G635" s="41" t="n"/>
      <c r="H635" s="43" t="n"/>
      <c r="I635" s="41">
        <f>IF($A635="","",IF(OR($E635="",$F635="",$G635="",$H635=""),"",$E635&amp;", "&amp;$F635&amp;" to "&amp;$G635&amp;", "&amp;$H635))</f>
        <v/>
      </c>
      <c r="J635" s="44" t="n"/>
      <c r="K635" s="44" t="n"/>
      <c r="L635" s="44">
        <f>IF($A635="","",IFERROR($J635+$K635,0))</f>
        <v/>
      </c>
      <c r="M635" s="80">
        <f>IF($A635="","",IFERROR($K635/$L635,0))</f>
        <v/>
      </c>
      <c r="N635" s="41" t="n"/>
      <c r="O635" s="43">
        <f>IF(OR($A635="",$N635=""),"",IFERROR(VLOOKUP($N635,'Settings'!$F$5:$H$13,2,FALSE),"Review"))</f>
        <v/>
      </c>
      <c r="P635" s="43" t="n"/>
      <c r="Q635" s="81">
        <f>IF($A635="","",IFERROR($K635*'Settings'!$B$10,0))</f>
        <v/>
      </c>
      <c r="R635" s="82">
        <f>IF($A635="","",IF($O635="Yes",IFERROR($K635*'Settings'!$B$8,0),0))</f>
        <v/>
      </c>
      <c r="S635" s="81">
        <f>IF($A635="","",IFERROR($R635*'Settings'!$B$10,0))</f>
        <v/>
      </c>
      <c r="T635" s="48">
        <f>IF($A635="","",IF(COUNTIF(tblTrips[Trip ID],$A635)&gt;1,"Duplicate Trip ID",IF(OR($B635="",$C635="",$D635="",$E635="",$F635="",$G635="",$H635="",$J635="",$K635="",$N635="",$P635=""),"Missing Required Data",IF(OR($J635&lt;0,$K635&lt;0,$L635=0),"Check Miles",IF(OR(AND($K635=0,$N635&lt;&gt;"No Empty Miles"),AND($K635&gt;0,$N635="No Empty Miles")),"Reason / Miles Mismatch",IF($M635&gt;='Settings'!$B$9,"High Empty %","OK"))))))</f>
        <v/>
      </c>
      <c r="U635" s="48" t="n"/>
    </row>
    <row r="636">
      <c r="A636" s="41" t="n"/>
      <c r="B636" s="79" t="n"/>
      <c r="C636" s="41" t="n"/>
      <c r="D636" s="41" t="n"/>
      <c r="E636" s="41" t="n"/>
      <c r="F636" s="43" t="n"/>
      <c r="G636" s="41" t="n"/>
      <c r="H636" s="43" t="n"/>
      <c r="I636" s="41">
        <f>IF($A636="","",IF(OR($E636="",$F636="",$G636="",$H636=""),"",$E636&amp;", "&amp;$F636&amp;" to "&amp;$G636&amp;", "&amp;$H636))</f>
        <v/>
      </c>
      <c r="J636" s="44" t="n"/>
      <c r="K636" s="44" t="n"/>
      <c r="L636" s="44">
        <f>IF($A636="","",IFERROR($J636+$K636,0))</f>
        <v/>
      </c>
      <c r="M636" s="80">
        <f>IF($A636="","",IFERROR($K636/$L636,0))</f>
        <v/>
      </c>
      <c r="N636" s="41" t="n"/>
      <c r="O636" s="43">
        <f>IF(OR($A636="",$N636=""),"",IFERROR(VLOOKUP($N636,'Settings'!$F$5:$H$13,2,FALSE),"Review"))</f>
        <v/>
      </c>
      <c r="P636" s="43" t="n"/>
      <c r="Q636" s="81">
        <f>IF($A636="","",IFERROR($K636*'Settings'!$B$10,0))</f>
        <v/>
      </c>
      <c r="R636" s="82">
        <f>IF($A636="","",IF($O636="Yes",IFERROR($K636*'Settings'!$B$8,0),0))</f>
        <v/>
      </c>
      <c r="S636" s="81">
        <f>IF($A636="","",IFERROR($R636*'Settings'!$B$10,0))</f>
        <v/>
      </c>
      <c r="T636" s="48">
        <f>IF($A636="","",IF(COUNTIF(tblTrips[Trip ID],$A636)&gt;1,"Duplicate Trip ID",IF(OR($B636="",$C636="",$D636="",$E636="",$F636="",$G636="",$H636="",$J636="",$K636="",$N636="",$P636=""),"Missing Required Data",IF(OR($J636&lt;0,$K636&lt;0,$L636=0),"Check Miles",IF(OR(AND($K636=0,$N636&lt;&gt;"No Empty Miles"),AND($K636&gt;0,$N636="No Empty Miles")),"Reason / Miles Mismatch",IF($M636&gt;='Settings'!$B$9,"High Empty %","OK"))))))</f>
        <v/>
      </c>
      <c r="U636" s="48" t="n"/>
    </row>
    <row r="637">
      <c r="A637" s="41" t="n"/>
      <c r="B637" s="79" t="n"/>
      <c r="C637" s="41" t="n"/>
      <c r="D637" s="41" t="n"/>
      <c r="E637" s="41" t="n"/>
      <c r="F637" s="43" t="n"/>
      <c r="G637" s="41" t="n"/>
      <c r="H637" s="43" t="n"/>
      <c r="I637" s="41">
        <f>IF($A637="","",IF(OR($E637="",$F637="",$G637="",$H637=""),"",$E637&amp;", "&amp;$F637&amp;" to "&amp;$G637&amp;", "&amp;$H637))</f>
        <v/>
      </c>
      <c r="J637" s="44" t="n"/>
      <c r="K637" s="44" t="n"/>
      <c r="L637" s="44">
        <f>IF($A637="","",IFERROR($J637+$K637,0))</f>
        <v/>
      </c>
      <c r="M637" s="80">
        <f>IF($A637="","",IFERROR($K637/$L637,0))</f>
        <v/>
      </c>
      <c r="N637" s="41" t="n"/>
      <c r="O637" s="43">
        <f>IF(OR($A637="",$N637=""),"",IFERROR(VLOOKUP($N637,'Settings'!$F$5:$H$13,2,FALSE),"Review"))</f>
        <v/>
      </c>
      <c r="P637" s="43" t="n"/>
      <c r="Q637" s="81">
        <f>IF($A637="","",IFERROR($K637*'Settings'!$B$10,0))</f>
        <v/>
      </c>
      <c r="R637" s="82">
        <f>IF($A637="","",IF($O637="Yes",IFERROR($K637*'Settings'!$B$8,0),0))</f>
        <v/>
      </c>
      <c r="S637" s="81">
        <f>IF($A637="","",IFERROR($R637*'Settings'!$B$10,0))</f>
        <v/>
      </c>
      <c r="T637" s="48">
        <f>IF($A637="","",IF(COUNTIF(tblTrips[Trip ID],$A637)&gt;1,"Duplicate Trip ID",IF(OR($B637="",$C637="",$D637="",$E637="",$F637="",$G637="",$H637="",$J637="",$K637="",$N637="",$P637=""),"Missing Required Data",IF(OR($J637&lt;0,$K637&lt;0,$L637=0),"Check Miles",IF(OR(AND($K637=0,$N637&lt;&gt;"No Empty Miles"),AND($K637&gt;0,$N637="No Empty Miles")),"Reason / Miles Mismatch",IF($M637&gt;='Settings'!$B$9,"High Empty %","OK"))))))</f>
        <v/>
      </c>
      <c r="U637" s="48" t="n"/>
    </row>
    <row r="638">
      <c r="A638" s="41" t="n"/>
      <c r="B638" s="79" t="n"/>
      <c r="C638" s="41" t="n"/>
      <c r="D638" s="41" t="n"/>
      <c r="E638" s="41" t="n"/>
      <c r="F638" s="43" t="n"/>
      <c r="G638" s="41" t="n"/>
      <c r="H638" s="43" t="n"/>
      <c r="I638" s="41">
        <f>IF($A638="","",IF(OR($E638="",$F638="",$G638="",$H638=""),"",$E638&amp;", "&amp;$F638&amp;" to "&amp;$G638&amp;", "&amp;$H638))</f>
        <v/>
      </c>
      <c r="J638" s="44" t="n"/>
      <c r="K638" s="44" t="n"/>
      <c r="L638" s="44">
        <f>IF($A638="","",IFERROR($J638+$K638,0))</f>
        <v/>
      </c>
      <c r="M638" s="80">
        <f>IF($A638="","",IFERROR($K638/$L638,0))</f>
        <v/>
      </c>
      <c r="N638" s="41" t="n"/>
      <c r="O638" s="43">
        <f>IF(OR($A638="",$N638=""),"",IFERROR(VLOOKUP($N638,'Settings'!$F$5:$H$13,2,FALSE),"Review"))</f>
        <v/>
      </c>
      <c r="P638" s="43" t="n"/>
      <c r="Q638" s="81">
        <f>IF($A638="","",IFERROR($K638*'Settings'!$B$10,0))</f>
        <v/>
      </c>
      <c r="R638" s="82">
        <f>IF($A638="","",IF($O638="Yes",IFERROR($K638*'Settings'!$B$8,0),0))</f>
        <v/>
      </c>
      <c r="S638" s="81">
        <f>IF($A638="","",IFERROR($R638*'Settings'!$B$10,0))</f>
        <v/>
      </c>
      <c r="T638" s="48">
        <f>IF($A638="","",IF(COUNTIF(tblTrips[Trip ID],$A638)&gt;1,"Duplicate Trip ID",IF(OR($B638="",$C638="",$D638="",$E638="",$F638="",$G638="",$H638="",$J638="",$K638="",$N638="",$P638=""),"Missing Required Data",IF(OR($J638&lt;0,$K638&lt;0,$L638=0),"Check Miles",IF(OR(AND($K638=0,$N638&lt;&gt;"No Empty Miles"),AND($K638&gt;0,$N638="No Empty Miles")),"Reason / Miles Mismatch",IF($M638&gt;='Settings'!$B$9,"High Empty %","OK"))))))</f>
        <v/>
      </c>
      <c r="U638" s="48" t="n"/>
    </row>
    <row r="639">
      <c r="A639" s="41" t="n"/>
      <c r="B639" s="79" t="n"/>
      <c r="C639" s="41" t="n"/>
      <c r="D639" s="41" t="n"/>
      <c r="E639" s="41" t="n"/>
      <c r="F639" s="43" t="n"/>
      <c r="G639" s="41" t="n"/>
      <c r="H639" s="43" t="n"/>
      <c r="I639" s="41">
        <f>IF($A639="","",IF(OR($E639="",$F639="",$G639="",$H639=""),"",$E639&amp;", "&amp;$F639&amp;" to "&amp;$G639&amp;", "&amp;$H639))</f>
        <v/>
      </c>
      <c r="J639" s="44" t="n"/>
      <c r="K639" s="44" t="n"/>
      <c r="L639" s="44">
        <f>IF($A639="","",IFERROR($J639+$K639,0))</f>
        <v/>
      </c>
      <c r="M639" s="80">
        <f>IF($A639="","",IFERROR($K639/$L639,0))</f>
        <v/>
      </c>
      <c r="N639" s="41" t="n"/>
      <c r="O639" s="43">
        <f>IF(OR($A639="",$N639=""),"",IFERROR(VLOOKUP($N639,'Settings'!$F$5:$H$13,2,FALSE),"Review"))</f>
        <v/>
      </c>
      <c r="P639" s="43" t="n"/>
      <c r="Q639" s="81">
        <f>IF($A639="","",IFERROR($K639*'Settings'!$B$10,0))</f>
        <v/>
      </c>
      <c r="R639" s="82">
        <f>IF($A639="","",IF($O639="Yes",IFERROR($K639*'Settings'!$B$8,0),0))</f>
        <v/>
      </c>
      <c r="S639" s="81">
        <f>IF($A639="","",IFERROR($R639*'Settings'!$B$10,0))</f>
        <v/>
      </c>
      <c r="T639" s="48">
        <f>IF($A639="","",IF(COUNTIF(tblTrips[Trip ID],$A639)&gt;1,"Duplicate Trip ID",IF(OR($B639="",$C639="",$D639="",$E639="",$F639="",$G639="",$H639="",$J639="",$K639="",$N639="",$P639=""),"Missing Required Data",IF(OR($J639&lt;0,$K639&lt;0,$L639=0),"Check Miles",IF(OR(AND($K639=0,$N639&lt;&gt;"No Empty Miles"),AND($K639&gt;0,$N639="No Empty Miles")),"Reason / Miles Mismatch",IF($M639&gt;='Settings'!$B$9,"High Empty %","OK"))))))</f>
        <v/>
      </c>
      <c r="U639" s="48" t="n"/>
    </row>
    <row r="640">
      <c r="A640" s="41" t="n"/>
      <c r="B640" s="79" t="n"/>
      <c r="C640" s="41" t="n"/>
      <c r="D640" s="41" t="n"/>
      <c r="E640" s="41" t="n"/>
      <c r="F640" s="43" t="n"/>
      <c r="G640" s="41" t="n"/>
      <c r="H640" s="43" t="n"/>
      <c r="I640" s="41">
        <f>IF($A640="","",IF(OR($E640="",$F640="",$G640="",$H640=""),"",$E640&amp;", "&amp;$F640&amp;" to "&amp;$G640&amp;", "&amp;$H640))</f>
        <v/>
      </c>
      <c r="J640" s="44" t="n"/>
      <c r="K640" s="44" t="n"/>
      <c r="L640" s="44">
        <f>IF($A640="","",IFERROR($J640+$K640,0))</f>
        <v/>
      </c>
      <c r="M640" s="80">
        <f>IF($A640="","",IFERROR($K640/$L640,0))</f>
        <v/>
      </c>
      <c r="N640" s="41" t="n"/>
      <c r="O640" s="43">
        <f>IF(OR($A640="",$N640=""),"",IFERROR(VLOOKUP($N640,'Settings'!$F$5:$H$13,2,FALSE),"Review"))</f>
        <v/>
      </c>
      <c r="P640" s="43" t="n"/>
      <c r="Q640" s="81">
        <f>IF($A640="","",IFERROR($K640*'Settings'!$B$10,0))</f>
        <v/>
      </c>
      <c r="R640" s="82">
        <f>IF($A640="","",IF($O640="Yes",IFERROR($K640*'Settings'!$B$8,0),0))</f>
        <v/>
      </c>
      <c r="S640" s="81">
        <f>IF($A640="","",IFERROR($R640*'Settings'!$B$10,0))</f>
        <v/>
      </c>
      <c r="T640" s="48">
        <f>IF($A640="","",IF(COUNTIF(tblTrips[Trip ID],$A640)&gt;1,"Duplicate Trip ID",IF(OR($B640="",$C640="",$D640="",$E640="",$F640="",$G640="",$H640="",$J640="",$K640="",$N640="",$P640=""),"Missing Required Data",IF(OR($J640&lt;0,$K640&lt;0,$L640=0),"Check Miles",IF(OR(AND($K640=0,$N640&lt;&gt;"No Empty Miles"),AND($K640&gt;0,$N640="No Empty Miles")),"Reason / Miles Mismatch",IF($M640&gt;='Settings'!$B$9,"High Empty %","OK"))))))</f>
        <v/>
      </c>
      <c r="U640" s="48" t="n"/>
    </row>
    <row r="641">
      <c r="A641" s="41" t="n"/>
      <c r="B641" s="79" t="n"/>
      <c r="C641" s="41" t="n"/>
      <c r="D641" s="41" t="n"/>
      <c r="E641" s="41" t="n"/>
      <c r="F641" s="43" t="n"/>
      <c r="G641" s="41" t="n"/>
      <c r="H641" s="43" t="n"/>
      <c r="I641" s="41">
        <f>IF($A641="","",IF(OR($E641="",$F641="",$G641="",$H641=""),"",$E641&amp;", "&amp;$F641&amp;" to "&amp;$G641&amp;", "&amp;$H641))</f>
        <v/>
      </c>
      <c r="J641" s="44" t="n"/>
      <c r="K641" s="44" t="n"/>
      <c r="L641" s="44">
        <f>IF($A641="","",IFERROR($J641+$K641,0))</f>
        <v/>
      </c>
      <c r="M641" s="80">
        <f>IF($A641="","",IFERROR($K641/$L641,0))</f>
        <v/>
      </c>
      <c r="N641" s="41" t="n"/>
      <c r="O641" s="43">
        <f>IF(OR($A641="",$N641=""),"",IFERROR(VLOOKUP($N641,'Settings'!$F$5:$H$13,2,FALSE),"Review"))</f>
        <v/>
      </c>
      <c r="P641" s="43" t="n"/>
      <c r="Q641" s="81">
        <f>IF($A641="","",IFERROR($K641*'Settings'!$B$10,0))</f>
        <v/>
      </c>
      <c r="R641" s="82">
        <f>IF($A641="","",IF($O641="Yes",IFERROR($K641*'Settings'!$B$8,0),0))</f>
        <v/>
      </c>
      <c r="S641" s="81">
        <f>IF($A641="","",IFERROR($R641*'Settings'!$B$10,0))</f>
        <v/>
      </c>
      <c r="T641" s="48">
        <f>IF($A641="","",IF(COUNTIF(tblTrips[Trip ID],$A641)&gt;1,"Duplicate Trip ID",IF(OR($B641="",$C641="",$D641="",$E641="",$F641="",$G641="",$H641="",$J641="",$K641="",$N641="",$P641=""),"Missing Required Data",IF(OR($J641&lt;0,$K641&lt;0,$L641=0),"Check Miles",IF(OR(AND($K641=0,$N641&lt;&gt;"No Empty Miles"),AND($K641&gt;0,$N641="No Empty Miles")),"Reason / Miles Mismatch",IF($M641&gt;='Settings'!$B$9,"High Empty %","OK"))))))</f>
        <v/>
      </c>
      <c r="U641" s="48" t="n"/>
    </row>
    <row r="642">
      <c r="A642" s="41" t="n"/>
      <c r="B642" s="79" t="n"/>
      <c r="C642" s="41" t="n"/>
      <c r="D642" s="41" t="n"/>
      <c r="E642" s="41" t="n"/>
      <c r="F642" s="43" t="n"/>
      <c r="G642" s="41" t="n"/>
      <c r="H642" s="43" t="n"/>
      <c r="I642" s="41">
        <f>IF($A642="","",IF(OR($E642="",$F642="",$G642="",$H642=""),"",$E642&amp;", "&amp;$F642&amp;" to "&amp;$G642&amp;", "&amp;$H642))</f>
        <v/>
      </c>
      <c r="J642" s="44" t="n"/>
      <c r="K642" s="44" t="n"/>
      <c r="L642" s="44">
        <f>IF($A642="","",IFERROR($J642+$K642,0))</f>
        <v/>
      </c>
      <c r="M642" s="80">
        <f>IF($A642="","",IFERROR($K642/$L642,0))</f>
        <v/>
      </c>
      <c r="N642" s="41" t="n"/>
      <c r="O642" s="43">
        <f>IF(OR($A642="",$N642=""),"",IFERROR(VLOOKUP($N642,'Settings'!$F$5:$H$13,2,FALSE),"Review"))</f>
        <v/>
      </c>
      <c r="P642" s="43" t="n"/>
      <c r="Q642" s="81">
        <f>IF($A642="","",IFERROR($K642*'Settings'!$B$10,0))</f>
        <v/>
      </c>
      <c r="R642" s="82">
        <f>IF($A642="","",IF($O642="Yes",IFERROR($K642*'Settings'!$B$8,0),0))</f>
        <v/>
      </c>
      <c r="S642" s="81">
        <f>IF($A642="","",IFERROR($R642*'Settings'!$B$10,0))</f>
        <v/>
      </c>
      <c r="T642" s="48">
        <f>IF($A642="","",IF(COUNTIF(tblTrips[Trip ID],$A642)&gt;1,"Duplicate Trip ID",IF(OR($B642="",$C642="",$D642="",$E642="",$F642="",$G642="",$H642="",$J642="",$K642="",$N642="",$P642=""),"Missing Required Data",IF(OR($J642&lt;0,$K642&lt;0,$L642=0),"Check Miles",IF(OR(AND($K642=0,$N642&lt;&gt;"No Empty Miles"),AND($K642&gt;0,$N642="No Empty Miles")),"Reason / Miles Mismatch",IF($M642&gt;='Settings'!$B$9,"High Empty %","OK"))))))</f>
        <v/>
      </c>
      <c r="U642" s="48" t="n"/>
    </row>
    <row r="643">
      <c r="A643" s="41" t="n"/>
      <c r="B643" s="79" t="n"/>
      <c r="C643" s="41" t="n"/>
      <c r="D643" s="41" t="n"/>
      <c r="E643" s="41" t="n"/>
      <c r="F643" s="43" t="n"/>
      <c r="G643" s="41" t="n"/>
      <c r="H643" s="43" t="n"/>
      <c r="I643" s="41">
        <f>IF($A643="","",IF(OR($E643="",$F643="",$G643="",$H643=""),"",$E643&amp;", "&amp;$F643&amp;" to "&amp;$G643&amp;", "&amp;$H643))</f>
        <v/>
      </c>
      <c r="J643" s="44" t="n"/>
      <c r="K643" s="44" t="n"/>
      <c r="L643" s="44">
        <f>IF($A643="","",IFERROR($J643+$K643,0))</f>
        <v/>
      </c>
      <c r="M643" s="80">
        <f>IF($A643="","",IFERROR($K643/$L643,0))</f>
        <v/>
      </c>
      <c r="N643" s="41" t="n"/>
      <c r="O643" s="43">
        <f>IF(OR($A643="",$N643=""),"",IFERROR(VLOOKUP($N643,'Settings'!$F$5:$H$13,2,FALSE),"Review"))</f>
        <v/>
      </c>
      <c r="P643" s="43" t="n"/>
      <c r="Q643" s="81">
        <f>IF($A643="","",IFERROR($K643*'Settings'!$B$10,0))</f>
        <v/>
      </c>
      <c r="R643" s="82">
        <f>IF($A643="","",IF($O643="Yes",IFERROR($K643*'Settings'!$B$8,0),0))</f>
        <v/>
      </c>
      <c r="S643" s="81">
        <f>IF($A643="","",IFERROR($R643*'Settings'!$B$10,0))</f>
        <v/>
      </c>
      <c r="T643" s="48">
        <f>IF($A643="","",IF(COUNTIF(tblTrips[Trip ID],$A643)&gt;1,"Duplicate Trip ID",IF(OR($B643="",$C643="",$D643="",$E643="",$F643="",$G643="",$H643="",$J643="",$K643="",$N643="",$P643=""),"Missing Required Data",IF(OR($J643&lt;0,$K643&lt;0,$L643=0),"Check Miles",IF(OR(AND($K643=0,$N643&lt;&gt;"No Empty Miles"),AND($K643&gt;0,$N643="No Empty Miles")),"Reason / Miles Mismatch",IF($M643&gt;='Settings'!$B$9,"High Empty %","OK"))))))</f>
        <v/>
      </c>
      <c r="U643" s="48" t="n"/>
    </row>
    <row r="644">
      <c r="A644" s="41" t="n"/>
      <c r="B644" s="79" t="n"/>
      <c r="C644" s="41" t="n"/>
      <c r="D644" s="41" t="n"/>
      <c r="E644" s="41" t="n"/>
      <c r="F644" s="43" t="n"/>
      <c r="G644" s="41" t="n"/>
      <c r="H644" s="43" t="n"/>
      <c r="I644" s="41">
        <f>IF($A644="","",IF(OR($E644="",$F644="",$G644="",$H644=""),"",$E644&amp;", "&amp;$F644&amp;" to "&amp;$G644&amp;", "&amp;$H644))</f>
        <v/>
      </c>
      <c r="J644" s="44" t="n"/>
      <c r="K644" s="44" t="n"/>
      <c r="L644" s="44">
        <f>IF($A644="","",IFERROR($J644+$K644,0))</f>
        <v/>
      </c>
      <c r="M644" s="80">
        <f>IF($A644="","",IFERROR($K644/$L644,0))</f>
        <v/>
      </c>
      <c r="N644" s="41" t="n"/>
      <c r="O644" s="43">
        <f>IF(OR($A644="",$N644=""),"",IFERROR(VLOOKUP($N644,'Settings'!$F$5:$H$13,2,FALSE),"Review"))</f>
        <v/>
      </c>
      <c r="P644" s="43" t="n"/>
      <c r="Q644" s="81">
        <f>IF($A644="","",IFERROR($K644*'Settings'!$B$10,0))</f>
        <v/>
      </c>
      <c r="R644" s="82">
        <f>IF($A644="","",IF($O644="Yes",IFERROR($K644*'Settings'!$B$8,0),0))</f>
        <v/>
      </c>
      <c r="S644" s="81">
        <f>IF($A644="","",IFERROR($R644*'Settings'!$B$10,0))</f>
        <v/>
      </c>
      <c r="T644" s="48">
        <f>IF($A644="","",IF(COUNTIF(tblTrips[Trip ID],$A644)&gt;1,"Duplicate Trip ID",IF(OR($B644="",$C644="",$D644="",$E644="",$F644="",$G644="",$H644="",$J644="",$K644="",$N644="",$P644=""),"Missing Required Data",IF(OR($J644&lt;0,$K644&lt;0,$L644=0),"Check Miles",IF(OR(AND($K644=0,$N644&lt;&gt;"No Empty Miles"),AND($K644&gt;0,$N644="No Empty Miles")),"Reason / Miles Mismatch",IF($M644&gt;='Settings'!$B$9,"High Empty %","OK"))))))</f>
        <v/>
      </c>
      <c r="U644" s="48" t="n"/>
    </row>
    <row r="645">
      <c r="A645" s="41" t="n"/>
      <c r="B645" s="79" t="n"/>
      <c r="C645" s="41" t="n"/>
      <c r="D645" s="41" t="n"/>
      <c r="E645" s="41" t="n"/>
      <c r="F645" s="43" t="n"/>
      <c r="G645" s="41" t="n"/>
      <c r="H645" s="43" t="n"/>
      <c r="I645" s="41">
        <f>IF($A645="","",IF(OR($E645="",$F645="",$G645="",$H645=""),"",$E645&amp;", "&amp;$F645&amp;" to "&amp;$G645&amp;", "&amp;$H645))</f>
        <v/>
      </c>
      <c r="J645" s="44" t="n"/>
      <c r="K645" s="44" t="n"/>
      <c r="L645" s="44">
        <f>IF($A645="","",IFERROR($J645+$K645,0))</f>
        <v/>
      </c>
      <c r="M645" s="80">
        <f>IF($A645="","",IFERROR($K645/$L645,0))</f>
        <v/>
      </c>
      <c r="N645" s="41" t="n"/>
      <c r="O645" s="43">
        <f>IF(OR($A645="",$N645=""),"",IFERROR(VLOOKUP($N645,'Settings'!$F$5:$H$13,2,FALSE),"Review"))</f>
        <v/>
      </c>
      <c r="P645" s="43" t="n"/>
      <c r="Q645" s="81">
        <f>IF($A645="","",IFERROR($K645*'Settings'!$B$10,0))</f>
        <v/>
      </c>
      <c r="R645" s="82">
        <f>IF($A645="","",IF($O645="Yes",IFERROR($K645*'Settings'!$B$8,0),0))</f>
        <v/>
      </c>
      <c r="S645" s="81">
        <f>IF($A645="","",IFERROR($R645*'Settings'!$B$10,0))</f>
        <v/>
      </c>
      <c r="T645" s="48">
        <f>IF($A645="","",IF(COUNTIF(tblTrips[Trip ID],$A645)&gt;1,"Duplicate Trip ID",IF(OR($B645="",$C645="",$D645="",$E645="",$F645="",$G645="",$H645="",$J645="",$K645="",$N645="",$P645=""),"Missing Required Data",IF(OR($J645&lt;0,$K645&lt;0,$L645=0),"Check Miles",IF(OR(AND($K645=0,$N645&lt;&gt;"No Empty Miles"),AND($K645&gt;0,$N645="No Empty Miles")),"Reason / Miles Mismatch",IF($M645&gt;='Settings'!$B$9,"High Empty %","OK"))))))</f>
        <v/>
      </c>
      <c r="U645" s="48" t="n"/>
    </row>
    <row r="646">
      <c r="A646" s="41" t="n"/>
      <c r="B646" s="79" t="n"/>
      <c r="C646" s="41" t="n"/>
      <c r="D646" s="41" t="n"/>
      <c r="E646" s="41" t="n"/>
      <c r="F646" s="43" t="n"/>
      <c r="G646" s="41" t="n"/>
      <c r="H646" s="43" t="n"/>
      <c r="I646" s="41">
        <f>IF($A646="","",IF(OR($E646="",$F646="",$G646="",$H646=""),"",$E646&amp;", "&amp;$F646&amp;" to "&amp;$G646&amp;", "&amp;$H646))</f>
        <v/>
      </c>
      <c r="J646" s="44" t="n"/>
      <c r="K646" s="44" t="n"/>
      <c r="L646" s="44">
        <f>IF($A646="","",IFERROR($J646+$K646,0))</f>
        <v/>
      </c>
      <c r="M646" s="80">
        <f>IF($A646="","",IFERROR($K646/$L646,0))</f>
        <v/>
      </c>
      <c r="N646" s="41" t="n"/>
      <c r="O646" s="43">
        <f>IF(OR($A646="",$N646=""),"",IFERROR(VLOOKUP($N646,'Settings'!$F$5:$H$13,2,FALSE),"Review"))</f>
        <v/>
      </c>
      <c r="P646" s="43" t="n"/>
      <c r="Q646" s="81">
        <f>IF($A646="","",IFERROR($K646*'Settings'!$B$10,0))</f>
        <v/>
      </c>
      <c r="R646" s="82">
        <f>IF($A646="","",IF($O646="Yes",IFERROR($K646*'Settings'!$B$8,0),0))</f>
        <v/>
      </c>
      <c r="S646" s="81">
        <f>IF($A646="","",IFERROR($R646*'Settings'!$B$10,0))</f>
        <v/>
      </c>
      <c r="T646" s="48">
        <f>IF($A646="","",IF(COUNTIF(tblTrips[Trip ID],$A646)&gt;1,"Duplicate Trip ID",IF(OR($B646="",$C646="",$D646="",$E646="",$F646="",$G646="",$H646="",$J646="",$K646="",$N646="",$P646=""),"Missing Required Data",IF(OR($J646&lt;0,$K646&lt;0,$L646=0),"Check Miles",IF(OR(AND($K646=0,$N646&lt;&gt;"No Empty Miles"),AND($K646&gt;0,$N646="No Empty Miles")),"Reason / Miles Mismatch",IF($M646&gt;='Settings'!$B$9,"High Empty %","OK"))))))</f>
        <v/>
      </c>
      <c r="U646" s="48" t="n"/>
    </row>
    <row r="647">
      <c r="A647" s="41" t="n"/>
      <c r="B647" s="79" t="n"/>
      <c r="C647" s="41" t="n"/>
      <c r="D647" s="41" t="n"/>
      <c r="E647" s="41" t="n"/>
      <c r="F647" s="43" t="n"/>
      <c r="G647" s="41" t="n"/>
      <c r="H647" s="43" t="n"/>
      <c r="I647" s="41">
        <f>IF($A647="","",IF(OR($E647="",$F647="",$G647="",$H647=""),"",$E647&amp;", "&amp;$F647&amp;" to "&amp;$G647&amp;", "&amp;$H647))</f>
        <v/>
      </c>
      <c r="J647" s="44" t="n"/>
      <c r="K647" s="44" t="n"/>
      <c r="L647" s="44">
        <f>IF($A647="","",IFERROR($J647+$K647,0))</f>
        <v/>
      </c>
      <c r="M647" s="80">
        <f>IF($A647="","",IFERROR($K647/$L647,0))</f>
        <v/>
      </c>
      <c r="N647" s="41" t="n"/>
      <c r="O647" s="43">
        <f>IF(OR($A647="",$N647=""),"",IFERROR(VLOOKUP($N647,'Settings'!$F$5:$H$13,2,FALSE),"Review"))</f>
        <v/>
      </c>
      <c r="P647" s="43" t="n"/>
      <c r="Q647" s="81">
        <f>IF($A647="","",IFERROR($K647*'Settings'!$B$10,0))</f>
        <v/>
      </c>
      <c r="R647" s="82">
        <f>IF($A647="","",IF($O647="Yes",IFERROR($K647*'Settings'!$B$8,0),0))</f>
        <v/>
      </c>
      <c r="S647" s="81">
        <f>IF($A647="","",IFERROR($R647*'Settings'!$B$10,0))</f>
        <v/>
      </c>
      <c r="T647" s="48">
        <f>IF($A647="","",IF(COUNTIF(tblTrips[Trip ID],$A647)&gt;1,"Duplicate Trip ID",IF(OR($B647="",$C647="",$D647="",$E647="",$F647="",$G647="",$H647="",$J647="",$K647="",$N647="",$P647=""),"Missing Required Data",IF(OR($J647&lt;0,$K647&lt;0,$L647=0),"Check Miles",IF(OR(AND($K647=0,$N647&lt;&gt;"No Empty Miles"),AND($K647&gt;0,$N647="No Empty Miles")),"Reason / Miles Mismatch",IF($M647&gt;='Settings'!$B$9,"High Empty %","OK"))))))</f>
        <v/>
      </c>
      <c r="U647" s="48" t="n"/>
    </row>
    <row r="648">
      <c r="A648" s="41" t="n"/>
      <c r="B648" s="79" t="n"/>
      <c r="C648" s="41" t="n"/>
      <c r="D648" s="41" t="n"/>
      <c r="E648" s="41" t="n"/>
      <c r="F648" s="43" t="n"/>
      <c r="G648" s="41" t="n"/>
      <c r="H648" s="43" t="n"/>
      <c r="I648" s="41">
        <f>IF($A648="","",IF(OR($E648="",$F648="",$G648="",$H648=""),"",$E648&amp;", "&amp;$F648&amp;" to "&amp;$G648&amp;", "&amp;$H648))</f>
        <v/>
      </c>
      <c r="J648" s="44" t="n"/>
      <c r="K648" s="44" t="n"/>
      <c r="L648" s="44">
        <f>IF($A648="","",IFERROR($J648+$K648,0))</f>
        <v/>
      </c>
      <c r="M648" s="80">
        <f>IF($A648="","",IFERROR($K648/$L648,0))</f>
        <v/>
      </c>
      <c r="N648" s="41" t="n"/>
      <c r="O648" s="43">
        <f>IF(OR($A648="",$N648=""),"",IFERROR(VLOOKUP($N648,'Settings'!$F$5:$H$13,2,FALSE),"Review"))</f>
        <v/>
      </c>
      <c r="P648" s="43" t="n"/>
      <c r="Q648" s="81">
        <f>IF($A648="","",IFERROR($K648*'Settings'!$B$10,0))</f>
        <v/>
      </c>
      <c r="R648" s="82">
        <f>IF($A648="","",IF($O648="Yes",IFERROR($K648*'Settings'!$B$8,0),0))</f>
        <v/>
      </c>
      <c r="S648" s="81">
        <f>IF($A648="","",IFERROR($R648*'Settings'!$B$10,0))</f>
        <v/>
      </c>
      <c r="T648" s="48">
        <f>IF($A648="","",IF(COUNTIF(tblTrips[Trip ID],$A648)&gt;1,"Duplicate Trip ID",IF(OR($B648="",$C648="",$D648="",$E648="",$F648="",$G648="",$H648="",$J648="",$K648="",$N648="",$P648=""),"Missing Required Data",IF(OR($J648&lt;0,$K648&lt;0,$L648=0),"Check Miles",IF(OR(AND($K648=0,$N648&lt;&gt;"No Empty Miles"),AND($K648&gt;0,$N648="No Empty Miles")),"Reason / Miles Mismatch",IF($M648&gt;='Settings'!$B$9,"High Empty %","OK"))))))</f>
        <v/>
      </c>
      <c r="U648" s="48" t="n"/>
    </row>
    <row r="649">
      <c r="A649" s="41" t="n"/>
      <c r="B649" s="79" t="n"/>
      <c r="C649" s="41" t="n"/>
      <c r="D649" s="41" t="n"/>
      <c r="E649" s="41" t="n"/>
      <c r="F649" s="43" t="n"/>
      <c r="G649" s="41" t="n"/>
      <c r="H649" s="43" t="n"/>
      <c r="I649" s="41">
        <f>IF($A649="","",IF(OR($E649="",$F649="",$G649="",$H649=""),"",$E649&amp;", "&amp;$F649&amp;" to "&amp;$G649&amp;", "&amp;$H649))</f>
        <v/>
      </c>
      <c r="J649" s="44" t="n"/>
      <c r="K649" s="44" t="n"/>
      <c r="L649" s="44">
        <f>IF($A649="","",IFERROR($J649+$K649,0))</f>
        <v/>
      </c>
      <c r="M649" s="80">
        <f>IF($A649="","",IFERROR($K649/$L649,0))</f>
        <v/>
      </c>
      <c r="N649" s="41" t="n"/>
      <c r="O649" s="43">
        <f>IF(OR($A649="",$N649=""),"",IFERROR(VLOOKUP($N649,'Settings'!$F$5:$H$13,2,FALSE),"Review"))</f>
        <v/>
      </c>
      <c r="P649" s="43" t="n"/>
      <c r="Q649" s="81">
        <f>IF($A649="","",IFERROR($K649*'Settings'!$B$10,0))</f>
        <v/>
      </c>
      <c r="R649" s="82">
        <f>IF($A649="","",IF($O649="Yes",IFERROR($K649*'Settings'!$B$8,0),0))</f>
        <v/>
      </c>
      <c r="S649" s="81">
        <f>IF($A649="","",IFERROR($R649*'Settings'!$B$10,0))</f>
        <v/>
      </c>
      <c r="T649" s="48">
        <f>IF($A649="","",IF(COUNTIF(tblTrips[Trip ID],$A649)&gt;1,"Duplicate Trip ID",IF(OR($B649="",$C649="",$D649="",$E649="",$F649="",$G649="",$H649="",$J649="",$K649="",$N649="",$P649=""),"Missing Required Data",IF(OR($J649&lt;0,$K649&lt;0,$L649=0),"Check Miles",IF(OR(AND($K649=0,$N649&lt;&gt;"No Empty Miles"),AND($K649&gt;0,$N649="No Empty Miles")),"Reason / Miles Mismatch",IF($M649&gt;='Settings'!$B$9,"High Empty %","OK"))))))</f>
        <v/>
      </c>
      <c r="U649" s="48" t="n"/>
    </row>
    <row r="650">
      <c r="A650" s="41" t="n"/>
      <c r="B650" s="79" t="n"/>
      <c r="C650" s="41" t="n"/>
      <c r="D650" s="41" t="n"/>
      <c r="E650" s="41" t="n"/>
      <c r="F650" s="43" t="n"/>
      <c r="G650" s="41" t="n"/>
      <c r="H650" s="43" t="n"/>
      <c r="I650" s="41">
        <f>IF($A650="","",IF(OR($E650="",$F650="",$G650="",$H650=""),"",$E650&amp;", "&amp;$F650&amp;" to "&amp;$G650&amp;", "&amp;$H650))</f>
        <v/>
      </c>
      <c r="J650" s="44" t="n"/>
      <c r="K650" s="44" t="n"/>
      <c r="L650" s="44">
        <f>IF($A650="","",IFERROR($J650+$K650,0))</f>
        <v/>
      </c>
      <c r="M650" s="80">
        <f>IF($A650="","",IFERROR($K650/$L650,0))</f>
        <v/>
      </c>
      <c r="N650" s="41" t="n"/>
      <c r="O650" s="43">
        <f>IF(OR($A650="",$N650=""),"",IFERROR(VLOOKUP($N650,'Settings'!$F$5:$H$13,2,FALSE),"Review"))</f>
        <v/>
      </c>
      <c r="P650" s="43" t="n"/>
      <c r="Q650" s="81">
        <f>IF($A650="","",IFERROR($K650*'Settings'!$B$10,0))</f>
        <v/>
      </c>
      <c r="R650" s="82">
        <f>IF($A650="","",IF($O650="Yes",IFERROR($K650*'Settings'!$B$8,0),0))</f>
        <v/>
      </c>
      <c r="S650" s="81">
        <f>IF($A650="","",IFERROR($R650*'Settings'!$B$10,0))</f>
        <v/>
      </c>
      <c r="T650" s="48">
        <f>IF($A650="","",IF(COUNTIF(tblTrips[Trip ID],$A650)&gt;1,"Duplicate Trip ID",IF(OR($B650="",$C650="",$D650="",$E650="",$F650="",$G650="",$H650="",$J650="",$K650="",$N650="",$P650=""),"Missing Required Data",IF(OR($J650&lt;0,$K650&lt;0,$L650=0),"Check Miles",IF(OR(AND($K650=0,$N650&lt;&gt;"No Empty Miles"),AND($K650&gt;0,$N650="No Empty Miles")),"Reason / Miles Mismatch",IF($M650&gt;='Settings'!$B$9,"High Empty %","OK"))))))</f>
        <v/>
      </c>
      <c r="U650" s="48" t="n"/>
    </row>
    <row r="651">
      <c r="A651" s="41" t="n"/>
      <c r="B651" s="79" t="n"/>
      <c r="C651" s="41" t="n"/>
      <c r="D651" s="41" t="n"/>
      <c r="E651" s="41" t="n"/>
      <c r="F651" s="43" t="n"/>
      <c r="G651" s="41" t="n"/>
      <c r="H651" s="43" t="n"/>
      <c r="I651" s="41">
        <f>IF($A651="","",IF(OR($E651="",$F651="",$G651="",$H651=""),"",$E651&amp;", "&amp;$F651&amp;" to "&amp;$G651&amp;", "&amp;$H651))</f>
        <v/>
      </c>
      <c r="J651" s="44" t="n"/>
      <c r="K651" s="44" t="n"/>
      <c r="L651" s="44">
        <f>IF($A651="","",IFERROR($J651+$K651,0))</f>
        <v/>
      </c>
      <c r="M651" s="80">
        <f>IF($A651="","",IFERROR($K651/$L651,0))</f>
        <v/>
      </c>
      <c r="N651" s="41" t="n"/>
      <c r="O651" s="43">
        <f>IF(OR($A651="",$N651=""),"",IFERROR(VLOOKUP($N651,'Settings'!$F$5:$H$13,2,FALSE),"Review"))</f>
        <v/>
      </c>
      <c r="P651" s="43" t="n"/>
      <c r="Q651" s="81">
        <f>IF($A651="","",IFERROR($K651*'Settings'!$B$10,0))</f>
        <v/>
      </c>
      <c r="R651" s="82">
        <f>IF($A651="","",IF($O651="Yes",IFERROR($K651*'Settings'!$B$8,0),0))</f>
        <v/>
      </c>
      <c r="S651" s="81">
        <f>IF($A651="","",IFERROR($R651*'Settings'!$B$10,0))</f>
        <v/>
      </c>
      <c r="T651" s="48">
        <f>IF($A651="","",IF(COUNTIF(tblTrips[Trip ID],$A651)&gt;1,"Duplicate Trip ID",IF(OR($B651="",$C651="",$D651="",$E651="",$F651="",$G651="",$H651="",$J651="",$K651="",$N651="",$P651=""),"Missing Required Data",IF(OR($J651&lt;0,$K651&lt;0,$L651=0),"Check Miles",IF(OR(AND($K651=0,$N651&lt;&gt;"No Empty Miles"),AND($K651&gt;0,$N651="No Empty Miles")),"Reason / Miles Mismatch",IF($M651&gt;='Settings'!$B$9,"High Empty %","OK"))))))</f>
        <v/>
      </c>
      <c r="U651" s="48" t="n"/>
    </row>
    <row r="652">
      <c r="A652" s="41" t="n"/>
      <c r="B652" s="79" t="n"/>
      <c r="C652" s="41" t="n"/>
      <c r="D652" s="41" t="n"/>
      <c r="E652" s="41" t="n"/>
      <c r="F652" s="43" t="n"/>
      <c r="G652" s="41" t="n"/>
      <c r="H652" s="43" t="n"/>
      <c r="I652" s="41">
        <f>IF($A652="","",IF(OR($E652="",$F652="",$G652="",$H652=""),"",$E652&amp;", "&amp;$F652&amp;" to "&amp;$G652&amp;", "&amp;$H652))</f>
        <v/>
      </c>
      <c r="J652" s="44" t="n"/>
      <c r="K652" s="44" t="n"/>
      <c r="L652" s="44">
        <f>IF($A652="","",IFERROR($J652+$K652,0))</f>
        <v/>
      </c>
      <c r="M652" s="80">
        <f>IF($A652="","",IFERROR($K652/$L652,0))</f>
        <v/>
      </c>
      <c r="N652" s="41" t="n"/>
      <c r="O652" s="43">
        <f>IF(OR($A652="",$N652=""),"",IFERROR(VLOOKUP($N652,'Settings'!$F$5:$H$13,2,FALSE),"Review"))</f>
        <v/>
      </c>
      <c r="P652" s="43" t="n"/>
      <c r="Q652" s="81">
        <f>IF($A652="","",IFERROR($K652*'Settings'!$B$10,0))</f>
        <v/>
      </c>
      <c r="R652" s="82">
        <f>IF($A652="","",IF($O652="Yes",IFERROR($K652*'Settings'!$B$8,0),0))</f>
        <v/>
      </c>
      <c r="S652" s="81">
        <f>IF($A652="","",IFERROR($R652*'Settings'!$B$10,0))</f>
        <v/>
      </c>
      <c r="T652" s="48">
        <f>IF($A652="","",IF(COUNTIF(tblTrips[Trip ID],$A652)&gt;1,"Duplicate Trip ID",IF(OR($B652="",$C652="",$D652="",$E652="",$F652="",$G652="",$H652="",$J652="",$K652="",$N652="",$P652=""),"Missing Required Data",IF(OR($J652&lt;0,$K652&lt;0,$L652=0),"Check Miles",IF(OR(AND($K652=0,$N652&lt;&gt;"No Empty Miles"),AND($K652&gt;0,$N652="No Empty Miles")),"Reason / Miles Mismatch",IF($M652&gt;='Settings'!$B$9,"High Empty %","OK"))))))</f>
        <v/>
      </c>
      <c r="U652" s="48" t="n"/>
    </row>
    <row r="653">
      <c r="A653" s="41" t="n"/>
      <c r="B653" s="79" t="n"/>
      <c r="C653" s="41" t="n"/>
      <c r="D653" s="41" t="n"/>
      <c r="E653" s="41" t="n"/>
      <c r="F653" s="43" t="n"/>
      <c r="G653" s="41" t="n"/>
      <c r="H653" s="43" t="n"/>
      <c r="I653" s="41">
        <f>IF($A653="","",IF(OR($E653="",$F653="",$G653="",$H653=""),"",$E653&amp;", "&amp;$F653&amp;" to "&amp;$G653&amp;", "&amp;$H653))</f>
        <v/>
      </c>
      <c r="J653" s="44" t="n"/>
      <c r="K653" s="44" t="n"/>
      <c r="L653" s="44">
        <f>IF($A653="","",IFERROR($J653+$K653,0))</f>
        <v/>
      </c>
      <c r="M653" s="80">
        <f>IF($A653="","",IFERROR($K653/$L653,0))</f>
        <v/>
      </c>
      <c r="N653" s="41" t="n"/>
      <c r="O653" s="43">
        <f>IF(OR($A653="",$N653=""),"",IFERROR(VLOOKUP($N653,'Settings'!$F$5:$H$13,2,FALSE),"Review"))</f>
        <v/>
      </c>
      <c r="P653" s="43" t="n"/>
      <c r="Q653" s="81">
        <f>IF($A653="","",IFERROR($K653*'Settings'!$B$10,0))</f>
        <v/>
      </c>
      <c r="R653" s="82">
        <f>IF($A653="","",IF($O653="Yes",IFERROR($K653*'Settings'!$B$8,0),0))</f>
        <v/>
      </c>
      <c r="S653" s="81">
        <f>IF($A653="","",IFERROR($R653*'Settings'!$B$10,0))</f>
        <v/>
      </c>
      <c r="T653" s="48">
        <f>IF($A653="","",IF(COUNTIF(tblTrips[Trip ID],$A653)&gt;1,"Duplicate Trip ID",IF(OR($B653="",$C653="",$D653="",$E653="",$F653="",$G653="",$H653="",$J653="",$K653="",$N653="",$P653=""),"Missing Required Data",IF(OR($J653&lt;0,$K653&lt;0,$L653=0),"Check Miles",IF(OR(AND($K653=0,$N653&lt;&gt;"No Empty Miles"),AND($K653&gt;0,$N653="No Empty Miles")),"Reason / Miles Mismatch",IF($M653&gt;='Settings'!$B$9,"High Empty %","OK"))))))</f>
        <v/>
      </c>
      <c r="U653" s="48" t="n"/>
    </row>
    <row r="654">
      <c r="A654" s="41" t="n"/>
      <c r="B654" s="79" t="n"/>
      <c r="C654" s="41" t="n"/>
      <c r="D654" s="41" t="n"/>
      <c r="E654" s="41" t="n"/>
      <c r="F654" s="43" t="n"/>
      <c r="G654" s="41" t="n"/>
      <c r="H654" s="43" t="n"/>
      <c r="I654" s="41">
        <f>IF($A654="","",IF(OR($E654="",$F654="",$G654="",$H654=""),"",$E654&amp;", "&amp;$F654&amp;" to "&amp;$G654&amp;", "&amp;$H654))</f>
        <v/>
      </c>
      <c r="J654" s="44" t="n"/>
      <c r="K654" s="44" t="n"/>
      <c r="L654" s="44">
        <f>IF($A654="","",IFERROR($J654+$K654,0))</f>
        <v/>
      </c>
      <c r="M654" s="80">
        <f>IF($A654="","",IFERROR($K654/$L654,0))</f>
        <v/>
      </c>
      <c r="N654" s="41" t="n"/>
      <c r="O654" s="43">
        <f>IF(OR($A654="",$N654=""),"",IFERROR(VLOOKUP($N654,'Settings'!$F$5:$H$13,2,FALSE),"Review"))</f>
        <v/>
      </c>
      <c r="P654" s="43" t="n"/>
      <c r="Q654" s="81">
        <f>IF($A654="","",IFERROR($K654*'Settings'!$B$10,0))</f>
        <v/>
      </c>
      <c r="R654" s="82">
        <f>IF($A654="","",IF($O654="Yes",IFERROR($K654*'Settings'!$B$8,0),0))</f>
        <v/>
      </c>
      <c r="S654" s="81">
        <f>IF($A654="","",IFERROR($R654*'Settings'!$B$10,0))</f>
        <v/>
      </c>
      <c r="T654" s="48">
        <f>IF($A654="","",IF(COUNTIF(tblTrips[Trip ID],$A654)&gt;1,"Duplicate Trip ID",IF(OR($B654="",$C654="",$D654="",$E654="",$F654="",$G654="",$H654="",$J654="",$K654="",$N654="",$P654=""),"Missing Required Data",IF(OR($J654&lt;0,$K654&lt;0,$L654=0),"Check Miles",IF(OR(AND($K654=0,$N654&lt;&gt;"No Empty Miles"),AND($K654&gt;0,$N654="No Empty Miles")),"Reason / Miles Mismatch",IF($M654&gt;='Settings'!$B$9,"High Empty %","OK"))))))</f>
        <v/>
      </c>
      <c r="U654" s="48" t="n"/>
    </row>
    <row r="655">
      <c r="A655" s="41" t="n"/>
      <c r="B655" s="79" t="n"/>
      <c r="C655" s="41" t="n"/>
      <c r="D655" s="41" t="n"/>
      <c r="E655" s="41" t="n"/>
      <c r="F655" s="43" t="n"/>
      <c r="G655" s="41" t="n"/>
      <c r="H655" s="43" t="n"/>
      <c r="I655" s="41">
        <f>IF($A655="","",IF(OR($E655="",$F655="",$G655="",$H655=""),"",$E655&amp;", "&amp;$F655&amp;" to "&amp;$G655&amp;", "&amp;$H655))</f>
        <v/>
      </c>
      <c r="J655" s="44" t="n"/>
      <c r="K655" s="44" t="n"/>
      <c r="L655" s="44">
        <f>IF($A655="","",IFERROR($J655+$K655,0))</f>
        <v/>
      </c>
      <c r="M655" s="80">
        <f>IF($A655="","",IFERROR($K655/$L655,0))</f>
        <v/>
      </c>
      <c r="N655" s="41" t="n"/>
      <c r="O655" s="43">
        <f>IF(OR($A655="",$N655=""),"",IFERROR(VLOOKUP($N655,'Settings'!$F$5:$H$13,2,FALSE),"Review"))</f>
        <v/>
      </c>
      <c r="P655" s="43" t="n"/>
      <c r="Q655" s="81">
        <f>IF($A655="","",IFERROR($K655*'Settings'!$B$10,0))</f>
        <v/>
      </c>
      <c r="R655" s="82">
        <f>IF($A655="","",IF($O655="Yes",IFERROR($K655*'Settings'!$B$8,0),0))</f>
        <v/>
      </c>
      <c r="S655" s="81">
        <f>IF($A655="","",IFERROR($R655*'Settings'!$B$10,0))</f>
        <v/>
      </c>
      <c r="T655" s="48">
        <f>IF($A655="","",IF(COUNTIF(tblTrips[Trip ID],$A655)&gt;1,"Duplicate Trip ID",IF(OR($B655="",$C655="",$D655="",$E655="",$F655="",$G655="",$H655="",$J655="",$K655="",$N655="",$P655=""),"Missing Required Data",IF(OR($J655&lt;0,$K655&lt;0,$L655=0),"Check Miles",IF(OR(AND($K655=0,$N655&lt;&gt;"No Empty Miles"),AND($K655&gt;0,$N655="No Empty Miles")),"Reason / Miles Mismatch",IF($M655&gt;='Settings'!$B$9,"High Empty %","OK"))))))</f>
        <v/>
      </c>
      <c r="U655" s="48" t="n"/>
    </row>
    <row r="656">
      <c r="A656" s="41" t="n"/>
      <c r="B656" s="79" t="n"/>
      <c r="C656" s="41" t="n"/>
      <c r="D656" s="41" t="n"/>
      <c r="E656" s="41" t="n"/>
      <c r="F656" s="43" t="n"/>
      <c r="G656" s="41" t="n"/>
      <c r="H656" s="43" t="n"/>
      <c r="I656" s="41">
        <f>IF($A656="","",IF(OR($E656="",$F656="",$G656="",$H656=""),"",$E656&amp;", "&amp;$F656&amp;" to "&amp;$G656&amp;", "&amp;$H656))</f>
        <v/>
      </c>
      <c r="J656" s="44" t="n"/>
      <c r="K656" s="44" t="n"/>
      <c r="L656" s="44">
        <f>IF($A656="","",IFERROR($J656+$K656,0))</f>
        <v/>
      </c>
      <c r="M656" s="80">
        <f>IF($A656="","",IFERROR($K656/$L656,0))</f>
        <v/>
      </c>
      <c r="N656" s="41" t="n"/>
      <c r="O656" s="43">
        <f>IF(OR($A656="",$N656=""),"",IFERROR(VLOOKUP($N656,'Settings'!$F$5:$H$13,2,FALSE),"Review"))</f>
        <v/>
      </c>
      <c r="P656" s="43" t="n"/>
      <c r="Q656" s="81">
        <f>IF($A656="","",IFERROR($K656*'Settings'!$B$10,0))</f>
        <v/>
      </c>
      <c r="R656" s="82">
        <f>IF($A656="","",IF($O656="Yes",IFERROR($K656*'Settings'!$B$8,0),0))</f>
        <v/>
      </c>
      <c r="S656" s="81">
        <f>IF($A656="","",IFERROR($R656*'Settings'!$B$10,0))</f>
        <v/>
      </c>
      <c r="T656" s="48">
        <f>IF($A656="","",IF(COUNTIF(tblTrips[Trip ID],$A656)&gt;1,"Duplicate Trip ID",IF(OR($B656="",$C656="",$D656="",$E656="",$F656="",$G656="",$H656="",$J656="",$K656="",$N656="",$P656=""),"Missing Required Data",IF(OR($J656&lt;0,$K656&lt;0,$L656=0),"Check Miles",IF(OR(AND($K656=0,$N656&lt;&gt;"No Empty Miles"),AND($K656&gt;0,$N656="No Empty Miles")),"Reason / Miles Mismatch",IF($M656&gt;='Settings'!$B$9,"High Empty %","OK"))))))</f>
        <v/>
      </c>
      <c r="U656" s="48" t="n"/>
    </row>
    <row r="657">
      <c r="A657" s="41" t="n"/>
      <c r="B657" s="79" t="n"/>
      <c r="C657" s="41" t="n"/>
      <c r="D657" s="41" t="n"/>
      <c r="E657" s="41" t="n"/>
      <c r="F657" s="43" t="n"/>
      <c r="G657" s="41" t="n"/>
      <c r="H657" s="43" t="n"/>
      <c r="I657" s="41">
        <f>IF($A657="","",IF(OR($E657="",$F657="",$G657="",$H657=""),"",$E657&amp;", "&amp;$F657&amp;" to "&amp;$G657&amp;", "&amp;$H657))</f>
        <v/>
      </c>
      <c r="J657" s="44" t="n"/>
      <c r="K657" s="44" t="n"/>
      <c r="L657" s="44">
        <f>IF($A657="","",IFERROR($J657+$K657,0))</f>
        <v/>
      </c>
      <c r="M657" s="80">
        <f>IF($A657="","",IFERROR($K657/$L657,0))</f>
        <v/>
      </c>
      <c r="N657" s="41" t="n"/>
      <c r="O657" s="43">
        <f>IF(OR($A657="",$N657=""),"",IFERROR(VLOOKUP($N657,'Settings'!$F$5:$H$13,2,FALSE),"Review"))</f>
        <v/>
      </c>
      <c r="P657" s="43" t="n"/>
      <c r="Q657" s="81">
        <f>IF($A657="","",IFERROR($K657*'Settings'!$B$10,0))</f>
        <v/>
      </c>
      <c r="R657" s="82">
        <f>IF($A657="","",IF($O657="Yes",IFERROR($K657*'Settings'!$B$8,0),0))</f>
        <v/>
      </c>
      <c r="S657" s="81">
        <f>IF($A657="","",IFERROR($R657*'Settings'!$B$10,0))</f>
        <v/>
      </c>
      <c r="T657" s="48">
        <f>IF($A657="","",IF(COUNTIF(tblTrips[Trip ID],$A657)&gt;1,"Duplicate Trip ID",IF(OR($B657="",$C657="",$D657="",$E657="",$F657="",$G657="",$H657="",$J657="",$K657="",$N657="",$P657=""),"Missing Required Data",IF(OR($J657&lt;0,$K657&lt;0,$L657=0),"Check Miles",IF(OR(AND($K657=0,$N657&lt;&gt;"No Empty Miles"),AND($K657&gt;0,$N657="No Empty Miles")),"Reason / Miles Mismatch",IF($M657&gt;='Settings'!$B$9,"High Empty %","OK"))))))</f>
        <v/>
      </c>
      <c r="U657" s="48" t="n"/>
    </row>
    <row r="658">
      <c r="A658" s="41" t="n"/>
      <c r="B658" s="79" t="n"/>
      <c r="C658" s="41" t="n"/>
      <c r="D658" s="41" t="n"/>
      <c r="E658" s="41" t="n"/>
      <c r="F658" s="43" t="n"/>
      <c r="G658" s="41" t="n"/>
      <c r="H658" s="43" t="n"/>
      <c r="I658" s="41">
        <f>IF($A658="","",IF(OR($E658="",$F658="",$G658="",$H658=""),"",$E658&amp;", "&amp;$F658&amp;" to "&amp;$G658&amp;", "&amp;$H658))</f>
        <v/>
      </c>
      <c r="J658" s="44" t="n"/>
      <c r="K658" s="44" t="n"/>
      <c r="L658" s="44">
        <f>IF($A658="","",IFERROR($J658+$K658,0))</f>
        <v/>
      </c>
      <c r="M658" s="80">
        <f>IF($A658="","",IFERROR($K658/$L658,0))</f>
        <v/>
      </c>
      <c r="N658" s="41" t="n"/>
      <c r="O658" s="43">
        <f>IF(OR($A658="",$N658=""),"",IFERROR(VLOOKUP($N658,'Settings'!$F$5:$H$13,2,FALSE),"Review"))</f>
        <v/>
      </c>
      <c r="P658" s="43" t="n"/>
      <c r="Q658" s="81">
        <f>IF($A658="","",IFERROR($K658*'Settings'!$B$10,0))</f>
        <v/>
      </c>
      <c r="R658" s="82">
        <f>IF($A658="","",IF($O658="Yes",IFERROR($K658*'Settings'!$B$8,0),0))</f>
        <v/>
      </c>
      <c r="S658" s="81">
        <f>IF($A658="","",IFERROR($R658*'Settings'!$B$10,0))</f>
        <v/>
      </c>
      <c r="T658" s="48">
        <f>IF($A658="","",IF(COUNTIF(tblTrips[Trip ID],$A658)&gt;1,"Duplicate Trip ID",IF(OR($B658="",$C658="",$D658="",$E658="",$F658="",$G658="",$H658="",$J658="",$K658="",$N658="",$P658=""),"Missing Required Data",IF(OR($J658&lt;0,$K658&lt;0,$L658=0),"Check Miles",IF(OR(AND($K658=0,$N658&lt;&gt;"No Empty Miles"),AND($K658&gt;0,$N658="No Empty Miles")),"Reason / Miles Mismatch",IF($M658&gt;='Settings'!$B$9,"High Empty %","OK"))))))</f>
        <v/>
      </c>
      <c r="U658" s="48" t="n"/>
    </row>
    <row r="659">
      <c r="A659" s="41" t="n"/>
      <c r="B659" s="79" t="n"/>
      <c r="C659" s="41" t="n"/>
      <c r="D659" s="41" t="n"/>
      <c r="E659" s="41" t="n"/>
      <c r="F659" s="43" t="n"/>
      <c r="G659" s="41" t="n"/>
      <c r="H659" s="43" t="n"/>
      <c r="I659" s="41">
        <f>IF($A659="","",IF(OR($E659="",$F659="",$G659="",$H659=""),"",$E659&amp;", "&amp;$F659&amp;" to "&amp;$G659&amp;", "&amp;$H659))</f>
        <v/>
      </c>
      <c r="J659" s="44" t="n"/>
      <c r="K659" s="44" t="n"/>
      <c r="L659" s="44">
        <f>IF($A659="","",IFERROR($J659+$K659,0))</f>
        <v/>
      </c>
      <c r="M659" s="80">
        <f>IF($A659="","",IFERROR($K659/$L659,0))</f>
        <v/>
      </c>
      <c r="N659" s="41" t="n"/>
      <c r="O659" s="43">
        <f>IF(OR($A659="",$N659=""),"",IFERROR(VLOOKUP($N659,'Settings'!$F$5:$H$13,2,FALSE),"Review"))</f>
        <v/>
      </c>
      <c r="P659" s="43" t="n"/>
      <c r="Q659" s="81">
        <f>IF($A659="","",IFERROR($K659*'Settings'!$B$10,0))</f>
        <v/>
      </c>
      <c r="R659" s="82">
        <f>IF($A659="","",IF($O659="Yes",IFERROR($K659*'Settings'!$B$8,0),0))</f>
        <v/>
      </c>
      <c r="S659" s="81">
        <f>IF($A659="","",IFERROR($R659*'Settings'!$B$10,0))</f>
        <v/>
      </c>
      <c r="T659" s="48">
        <f>IF($A659="","",IF(COUNTIF(tblTrips[Trip ID],$A659)&gt;1,"Duplicate Trip ID",IF(OR($B659="",$C659="",$D659="",$E659="",$F659="",$G659="",$H659="",$J659="",$K659="",$N659="",$P659=""),"Missing Required Data",IF(OR($J659&lt;0,$K659&lt;0,$L659=0),"Check Miles",IF(OR(AND($K659=0,$N659&lt;&gt;"No Empty Miles"),AND($K659&gt;0,$N659="No Empty Miles")),"Reason / Miles Mismatch",IF($M659&gt;='Settings'!$B$9,"High Empty %","OK"))))))</f>
        <v/>
      </c>
      <c r="U659" s="48" t="n"/>
    </row>
    <row r="660">
      <c r="A660" s="41" t="n"/>
      <c r="B660" s="79" t="n"/>
      <c r="C660" s="41" t="n"/>
      <c r="D660" s="41" t="n"/>
      <c r="E660" s="41" t="n"/>
      <c r="F660" s="43" t="n"/>
      <c r="G660" s="41" t="n"/>
      <c r="H660" s="43" t="n"/>
      <c r="I660" s="41">
        <f>IF($A660="","",IF(OR($E660="",$F660="",$G660="",$H660=""),"",$E660&amp;", "&amp;$F660&amp;" to "&amp;$G660&amp;", "&amp;$H660))</f>
        <v/>
      </c>
      <c r="J660" s="44" t="n"/>
      <c r="K660" s="44" t="n"/>
      <c r="L660" s="44">
        <f>IF($A660="","",IFERROR($J660+$K660,0))</f>
        <v/>
      </c>
      <c r="M660" s="80">
        <f>IF($A660="","",IFERROR($K660/$L660,0))</f>
        <v/>
      </c>
      <c r="N660" s="41" t="n"/>
      <c r="O660" s="43">
        <f>IF(OR($A660="",$N660=""),"",IFERROR(VLOOKUP($N660,'Settings'!$F$5:$H$13,2,FALSE),"Review"))</f>
        <v/>
      </c>
      <c r="P660" s="43" t="n"/>
      <c r="Q660" s="81">
        <f>IF($A660="","",IFERROR($K660*'Settings'!$B$10,0))</f>
        <v/>
      </c>
      <c r="R660" s="82">
        <f>IF($A660="","",IF($O660="Yes",IFERROR($K660*'Settings'!$B$8,0),0))</f>
        <v/>
      </c>
      <c r="S660" s="81">
        <f>IF($A660="","",IFERROR($R660*'Settings'!$B$10,0))</f>
        <v/>
      </c>
      <c r="T660" s="48">
        <f>IF($A660="","",IF(COUNTIF(tblTrips[Trip ID],$A660)&gt;1,"Duplicate Trip ID",IF(OR($B660="",$C660="",$D660="",$E660="",$F660="",$G660="",$H660="",$J660="",$K660="",$N660="",$P660=""),"Missing Required Data",IF(OR($J660&lt;0,$K660&lt;0,$L660=0),"Check Miles",IF(OR(AND($K660=0,$N660&lt;&gt;"No Empty Miles"),AND($K660&gt;0,$N660="No Empty Miles")),"Reason / Miles Mismatch",IF($M660&gt;='Settings'!$B$9,"High Empty %","OK"))))))</f>
        <v/>
      </c>
      <c r="U660" s="48" t="n"/>
    </row>
    <row r="661">
      <c r="A661" s="41" t="n"/>
      <c r="B661" s="79" t="n"/>
      <c r="C661" s="41" t="n"/>
      <c r="D661" s="41" t="n"/>
      <c r="E661" s="41" t="n"/>
      <c r="F661" s="43" t="n"/>
      <c r="G661" s="41" t="n"/>
      <c r="H661" s="43" t="n"/>
      <c r="I661" s="41">
        <f>IF($A661="","",IF(OR($E661="",$F661="",$G661="",$H661=""),"",$E661&amp;", "&amp;$F661&amp;" to "&amp;$G661&amp;", "&amp;$H661))</f>
        <v/>
      </c>
      <c r="J661" s="44" t="n"/>
      <c r="K661" s="44" t="n"/>
      <c r="L661" s="44">
        <f>IF($A661="","",IFERROR($J661+$K661,0))</f>
        <v/>
      </c>
      <c r="M661" s="80">
        <f>IF($A661="","",IFERROR($K661/$L661,0))</f>
        <v/>
      </c>
      <c r="N661" s="41" t="n"/>
      <c r="O661" s="43">
        <f>IF(OR($A661="",$N661=""),"",IFERROR(VLOOKUP($N661,'Settings'!$F$5:$H$13,2,FALSE),"Review"))</f>
        <v/>
      </c>
      <c r="P661" s="43" t="n"/>
      <c r="Q661" s="81">
        <f>IF($A661="","",IFERROR($K661*'Settings'!$B$10,0))</f>
        <v/>
      </c>
      <c r="R661" s="82">
        <f>IF($A661="","",IF($O661="Yes",IFERROR($K661*'Settings'!$B$8,0),0))</f>
        <v/>
      </c>
      <c r="S661" s="81">
        <f>IF($A661="","",IFERROR($R661*'Settings'!$B$10,0))</f>
        <v/>
      </c>
      <c r="T661" s="48">
        <f>IF($A661="","",IF(COUNTIF(tblTrips[Trip ID],$A661)&gt;1,"Duplicate Trip ID",IF(OR($B661="",$C661="",$D661="",$E661="",$F661="",$G661="",$H661="",$J661="",$K661="",$N661="",$P661=""),"Missing Required Data",IF(OR($J661&lt;0,$K661&lt;0,$L661=0),"Check Miles",IF(OR(AND($K661=0,$N661&lt;&gt;"No Empty Miles"),AND($K661&gt;0,$N661="No Empty Miles")),"Reason / Miles Mismatch",IF($M661&gt;='Settings'!$B$9,"High Empty %","OK"))))))</f>
        <v/>
      </c>
      <c r="U661" s="48" t="n"/>
    </row>
    <row r="662">
      <c r="A662" s="41" t="n"/>
      <c r="B662" s="79" t="n"/>
      <c r="C662" s="41" t="n"/>
      <c r="D662" s="41" t="n"/>
      <c r="E662" s="41" t="n"/>
      <c r="F662" s="43" t="n"/>
      <c r="G662" s="41" t="n"/>
      <c r="H662" s="43" t="n"/>
      <c r="I662" s="41">
        <f>IF($A662="","",IF(OR($E662="",$F662="",$G662="",$H662=""),"",$E662&amp;", "&amp;$F662&amp;" to "&amp;$G662&amp;", "&amp;$H662))</f>
        <v/>
      </c>
      <c r="J662" s="44" t="n"/>
      <c r="K662" s="44" t="n"/>
      <c r="L662" s="44">
        <f>IF($A662="","",IFERROR($J662+$K662,0))</f>
        <v/>
      </c>
      <c r="M662" s="80">
        <f>IF($A662="","",IFERROR($K662/$L662,0))</f>
        <v/>
      </c>
      <c r="N662" s="41" t="n"/>
      <c r="O662" s="43">
        <f>IF(OR($A662="",$N662=""),"",IFERROR(VLOOKUP($N662,'Settings'!$F$5:$H$13,2,FALSE),"Review"))</f>
        <v/>
      </c>
      <c r="P662" s="43" t="n"/>
      <c r="Q662" s="81">
        <f>IF($A662="","",IFERROR($K662*'Settings'!$B$10,0))</f>
        <v/>
      </c>
      <c r="R662" s="82">
        <f>IF($A662="","",IF($O662="Yes",IFERROR($K662*'Settings'!$B$8,0),0))</f>
        <v/>
      </c>
      <c r="S662" s="81">
        <f>IF($A662="","",IFERROR($R662*'Settings'!$B$10,0))</f>
        <v/>
      </c>
      <c r="T662" s="48">
        <f>IF($A662="","",IF(COUNTIF(tblTrips[Trip ID],$A662)&gt;1,"Duplicate Trip ID",IF(OR($B662="",$C662="",$D662="",$E662="",$F662="",$G662="",$H662="",$J662="",$K662="",$N662="",$P662=""),"Missing Required Data",IF(OR($J662&lt;0,$K662&lt;0,$L662=0),"Check Miles",IF(OR(AND($K662=0,$N662&lt;&gt;"No Empty Miles"),AND($K662&gt;0,$N662="No Empty Miles")),"Reason / Miles Mismatch",IF($M662&gt;='Settings'!$B$9,"High Empty %","OK"))))))</f>
        <v/>
      </c>
      <c r="U662" s="48" t="n"/>
    </row>
    <row r="663">
      <c r="A663" s="41" t="n"/>
      <c r="B663" s="79" t="n"/>
      <c r="C663" s="41" t="n"/>
      <c r="D663" s="41" t="n"/>
      <c r="E663" s="41" t="n"/>
      <c r="F663" s="43" t="n"/>
      <c r="G663" s="41" t="n"/>
      <c r="H663" s="43" t="n"/>
      <c r="I663" s="41">
        <f>IF($A663="","",IF(OR($E663="",$F663="",$G663="",$H663=""),"",$E663&amp;", "&amp;$F663&amp;" to "&amp;$G663&amp;", "&amp;$H663))</f>
        <v/>
      </c>
      <c r="J663" s="44" t="n"/>
      <c r="K663" s="44" t="n"/>
      <c r="L663" s="44">
        <f>IF($A663="","",IFERROR($J663+$K663,0))</f>
        <v/>
      </c>
      <c r="M663" s="80">
        <f>IF($A663="","",IFERROR($K663/$L663,0))</f>
        <v/>
      </c>
      <c r="N663" s="41" t="n"/>
      <c r="O663" s="43">
        <f>IF(OR($A663="",$N663=""),"",IFERROR(VLOOKUP($N663,'Settings'!$F$5:$H$13,2,FALSE),"Review"))</f>
        <v/>
      </c>
      <c r="P663" s="43" t="n"/>
      <c r="Q663" s="81">
        <f>IF($A663="","",IFERROR($K663*'Settings'!$B$10,0))</f>
        <v/>
      </c>
      <c r="R663" s="82">
        <f>IF($A663="","",IF($O663="Yes",IFERROR($K663*'Settings'!$B$8,0),0))</f>
        <v/>
      </c>
      <c r="S663" s="81">
        <f>IF($A663="","",IFERROR($R663*'Settings'!$B$10,0))</f>
        <v/>
      </c>
      <c r="T663" s="48">
        <f>IF($A663="","",IF(COUNTIF(tblTrips[Trip ID],$A663)&gt;1,"Duplicate Trip ID",IF(OR($B663="",$C663="",$D663="",$E663="",$F663="",$G663="",$H663="",$J663="",$K663="",$N663="",$P663=""),"Missing Required Data",IF(OR($J663&lt;0,$K663&lt;0,$L663=0),"Check Miles",IF(OR(AND($K663=0,$N663&lt;&gt;"No Empty Miles"),AND($K663&gt;0,$N663="No Empty Miles")),"Reason / Miles Mismatch",IF($M663&gt;='Settings'!$B$9,"High Empty %","OK"))))))</f>
        <v/>
      </c>
      <c r="U663" s="48" t="n"/>
    </row>
    <row r="664">
      <c r="A664" s="41" t="n"/>
      <c r="B664" s="79" t="n"/>
      <c r="C664" s="41" t="n"/>
      <c r="D664" s="41" t="n"/>
      <c r="E664" s="41" t="n"/>
      <c r="F664" s="43" t="n"/>
      <c r="G664" s="41" t="n"/>
      <c r="H664" s="43" t="n"/>
      <c r="I664" s="41">
        <f>IF($A664="","",IF(OR($E664="",$F664="",$G664="",$H664=""),"",$E664&amp;", "&amp;$F664&amp;" to "&amp;$G664&amp;", "&amp;$H664))</f>
        <v/>
      </c>
      <c r="J664" s="44" t="n"/>
      <c r="K664" s="44" t="n"/>
      <c r="L664" s="44">
        <f>IF($A664="","",IFERROR($J664+$K664,0))</f>
        <v/>
      </c>
      <c r="M664" s="80">
        <f>IF($A664="","",IFERROR($K664/$L664,0))</f>
        <v/>
      </c>
      <c r="N664" s="41" t="n"/>
      <c r="O664" s="43">
        <f>IF(OR($A664="",$N664=""),"",IFERROR(VLOOKUP($N664,'Settings'!$F$5:$H$13,2,FALSE),"Review"))</f>
        <v/>
      </c>
      <c r="P664" s="43" t="n"/>
      <c r="Q664" s="81">
        <f>IF($A664="","",IFERROR($K664*'Settings'!$B$10,0))</f>
        <v/>
      </c>
      <c r="R664" s="82">
        <f>IF($A664="","",IF($O664="Yes",IFERROR($K664*'Settings'!$B$8,0),0))</f>
        <v/>
      </c>
      <c r="S664" s="81">
        <f>IF($A664="","",IFERROR($R664*'Settings'!$B$10,0))</f>
        <v/>
      </c>
      <c r="T664" s="48">
        <f>IF($A664="","",IF(COUNTIF(tblTrips[Trip ID],$A664)&gt;1,"Duplicate Trip ID",IF(OR($B664="",$C664="",$D664="",$E664="",$F664="",$G664="",$H664="",$J664="",$K664="",$N664="",$P664=""),"Missing Required Data",IF(OR($J664&lt;0,$K664&lt;0,$L664=0),"Check Miles",IF(OR(AND($K664=0,$N664&lt;&gt;"No Empty Miles"),AND($K664&gt;0,$N664="No Empty Miles")),"Reason / Miles Mismatch",IF($M664&gt;='Settings'!$B$9,"High Empty %","OK"))))))</f>
        <v/>
      </c>
      <c r="U664" s="48" t="n"/>
    </row>
    <row r="665">
      <c r="A665" s="41" t="n"/>
      <c r="B665" s="79" t="n"/>
      <c r="C665" s="41" t="n"/>
      <c r="D665" s="41" t="n"/>
      <c r="E665" s="41" t="n"/>
      <c r="F665" s="43" t="n"/>
      <c r="G665" s="41" t="n"/>
      <c r="H665" s="43" t="n"/>
      <c r="I665" s="41">
        <f>IF($A665="","",IF(OR($E665="",$F665="",$G665="",$H665=""),"",$E665&amp;", "&amp;$F665&amp;" to "&amp;$G665&amp;", "&amp;$H665))</f>
        <v/>
      </c>
      <c r="J665" s="44" t="n"/>
      <c r="K665" s="44" t="n"/>
      <c r="L665" s="44">
        <f>IF($A665="","",IFERROR($J665+$K665,0))</f>
        <v/>
      </c>
      <c r="M665" s="80">
        <f>IF($A665="","",IFERROR($K665/$L665,0))</f>
        <v/>
      </c>
      <c r="N665" s="41" t="n"/>
      <c r="O665" s="43">
        <f>IF(OR($A665="",$N665=""),"",IFERROR(VLOOKUP($N665,'Settings'!$F$5:$H$13,2,FALSE),"Review"))</f>
        <v/>
      </c>
      <c r="P665" s="43" t="n"/>
      <c r="Q665" s="81">
        <f>IF($A665="","",IFERROR($K665*'Settings'!$B$10,0))</f>
        <v/>
      </c>
      <c r="R665" s="82">
        <f>IF($A665="","",IF($O665="Yes",IFERROR($K665*'Settings'!$B$8,0),0))</f>
        <v/>
      </c>
      <c r="S665" s="81">
        <f>IF($A665="","",IFERROR($R665*'Settings'!$B$10,0))</f>
        <v/>
      </c>
      <c r="T665" s="48">
        <f>IF($A665="","",IF(COUNTIF(tblTrips[Trip ID],$A665)&gt;1,"Duplicate Trip ID",IF(OR($B665="",$C665="",$D665="",$E665="",$F665="",$G665="",$H665="",$J665="",$K665="",$N665="",$P665=""),"Missing Required Data",IF(OR($J665&lt;0,$K665&lt;0,$L665=0),"Check Miles",IF(OR(AND($K665=0,$N665&lt;&gt;"No Empty Miles"),AND($K665&gt;0,$N665="No Empty Miles")),"Reason / Miles Mismatch",IF($M665&gt;='Settings'!$B$9,"High Empty %","OK"))))))</f>
        <v/>
      </c>
      <c r="U665" s="48" t="n"/>
    </row>
    <row r="666">
      <c r="A666" s="41" t="n"/>
      <c r="B666" s="79" t="n"/>
      <c r="C666" s="41" t="n"/>
      <c r="D666" s="41" t="n"/>
      <c r="E666" s="41" t="n"/>
      <c r="F666" s="43" t="n"/>
      <c r="G666" s="41" t="n"/>
      <c r="H666" s="43" t="n"/>
      <c r="I666" s="41">
        <f>IF($A666="","",IF(OR($E666="",$F666="",$G666="",$H666=""),"",$E666&amp;", "&amp;$F666&amp;" to "&amp;$G666&amp;", "&amp;$H666))</f>
        <v/>
      </c>
      <c r="J666" s="44" t="n"/>
      <c r="K666" s="44" t="n"/>
      <c r="L666" s="44">
        <f>IF($A666="","",IFERROR($J666+$K666,0))</f>
        <v/>
      </c>
      <c r="M666" s="80">
        <f>IF($A666="","",IFERROR($K666/$L666,0))</f>
        <v/>
      </c>
      <c r="N666" s="41" t="n"/>
      <c r="O666" s="43">
        <f>IF(OR($A666="",$N666=""),"",IFERROR(VLOOKUP($N666,'Settings'!$F$5:$H$13,2,FALSE),"Review"))</f>
        <v/>
      </c>
      <c r="P666" s="43" t="n"/>
      <c r="Q666" s="81">
        <f>IF($A666="","",IFERROR($K666*'Settings'!$B$10,0))</f>
        <v/>
      </c>
      <c r="R666" s="82">
        <f>IF($A666="","",IF($O666="Yes",IFERROR($K666*'Settings'!$B$8,0),0))</f>
        <v/>
      </c>
      <c r="S666" s="81">
        <f>IF($A666="","",IFERROR($R666*'Settings'!$B$10,0))</f>
        <v/>
      </c>
      <c r="T666" s="48">
        <f>IF($A666="","",IF(COUNTIF(tblTrips[Trip ID],$A666)&gt;1,"Duplicate Trip ID",IF(OR($B666="",$C666="",$D666="",$E666="",$F666="",$G666="",$H666="",$J666="",$K666="",$N666="",$P666=""),"Missing Required Data",IF(OR($J666&lt;0,$K666&lt;0,$L666=0),"Check Miles",IF(OR(AND($K666=0,$N666&lt;&gt;"No Empty Miles"),AND($K666&gt;0,$N666="No Empty Miles")),"Reason / Miles Mismatch",IF($M666&gt;='Settings'!$B$9,"High Empty %","OK"))))))</f>
        <v/>
      </c>
      <c r="U666" s="48" t="n"/>
    </row>
    <row r="667">
      <c r="A667" s="41" t="n"/>
      <c r="B667" s="79" t="n"/>
      <c r="C667" s="41" t="n"/>
      <c r="D667" s="41" t="n"/>
      <c r="E667" s="41" t="n"/>
      <c r="F667" s="43" t="n"/>
      <c r="G667" s="41" t="n"/>
      <c r="H667" s="43" t="n"/>
      <c r="I667" s="41">
        <f>IF($A667="","",IF(OR($E667="",$F667="",$G667="",$H667=""),"",$E667&amp;", "&amp;$F667&amp;" to "&amp;$G667&amp;", "&amp;$H667))</f>
        <v/>
      </c>
      <c r="J667" s="44" t="n"/>
      <c r="K667" s="44" t="n"/>
      <c r="L667" s="44">
        <f>IF($A667="","",IFERROR($J667+$K667,0))</f>
        <v/>
      </c>
      <c r="M667" s="80">
        <f>IF($A667="","",IFERROR($K667/$L667,0))</f>
        <v/>
      </c>
      <c r="N667" s="41" t="n"/>
      <c r="O667" s="43">
        <f>IF(OR($A667="",$N667=""),"",IFERROR(VLOOKUP($N667,'Settings'!$F$5:$H$13,2,FALSE),"Review"))</f>
        <v/>
      </c>
      <c r="P667" s="43" t="n"/>
      <c r="Q667" s="81">
        <f>IF($A667="","",IFERROR($K667*'Settings'!$B$10,0))</f>
        <v/>
      </c>
      <c r="R667" s="82">
        <f>IF($A667="","",IF($O667="Yes",IFERROR($K667*'Settings'!$B$8,0),0))</f>
        <v/>
      </c>
      <c r="S667" s="81">
        <f>IF($A667="","",IFERROR($R667*'Settings'!$B$10,0))</f>
        <v/>
      </c>
      <c r="T667" s="48">
        <f>IF($A667="","",IF(COUNTIF(tblTrips[Trip ID],$A667)&gt;1,"Duplicate Trip ID",IF(OR($B667="",$C667="",$D667="",$E667="",$F667="",$G667="",$H667="",$J667="",$K667="",$N667="",$P667=""),"Missing Required Data",IF(OR($J667&lt;0,$K667&lt;0,$L667=0),"Check Miles",IF(OR(AND($K667=0,$N667&lt;&gt;"No Empty Miles"),AND($K667&gt;0,$N667="No Empty Miles")),"Reason / Miles Mismatch",IF($M667&gt;='Settings'!$B$9,"High Empty %","OK"))))))</f>
        <v/>
      </c>
      <c r="U667" s="48" t="n"/>
    </row>
    <row r="668">
      <c r="A668" s="41" t="n"/>
      <c r="B668" s="79" t="n"/>
      <c r="C668" s="41" t="n"/>
      <c r="D668" s="41" t="n"/>
      <c r="E668" s="41" t="n"/>
      <c r="F668" s="43" t="n"/>
      <c r="G668" s="41" t="n"/>
      <c r="H668" s="43" t="n"/>
      <c r="I668" s="41">
        <f>IF($A668="","",IF(OR($E668="",$F668="",$G668="",$H668=""),"",$E668&amp;", "&amp;$F668&amp;" to "&amp;$G668&amp;", "&amp;$H668))</f>
        <v/>
      </c>
      <c r="J668" s="44" t="n"/>
      <c r="K668" s="44" t="n"/>
      <c r="L668" s="44">
        <f>IF($A668="","",IFERROR($J668+$K668,0))</f>
        <v/>
      </c>
      <c r="M668" s="80">
        <f>IF($A668="","",IFERROR($K668/$L668,0))</f>
        <v/>
      </c>
      <c r="N668" s="41" t="n"/>
      <c r="O668" s="43">
        <f>IF(OR($A668="",$N668=""),"",IFERROR(VLOOKUP($N668,'Settings'!$F$5:$H$13,2,FALSE),"Review"))</f>
        <v/>
      </c>
      <c r="P668" s="43" t="n"/>
      <c r="Q668" s="81">
        <f>IF($A668="","",IFERROR($K668*'Settings'!$B$10,0))</f>
        <v/>
      </c>
      <c r="R668" s="82">
        <f>IF($A668="","",IF($O668="Yes",IFERROR($K668*'Settings'!$B$8,0),0))</f>
        <v/>
      </c>
      <c r="S668" s="81">
        <f>IF($A668="","",IFERROR($R668*'Settings'!$B$10,0))</f>
        <v/>
      </c>
      <c r="T668" s="48">
        <f>IF($A668="","",IF(COUNTIF(tblTrips[Trip ID],$A668)&gt;1,"Duplicate Trip ID",IF(OR($B668="",$C668="",$D668="",$E668="",$F668="",$G668="",$H668="",$J668="",$K668="",$N668="",$P668=""),"Missing Required Data",IF(OR($J668&lt;0,$K668&lt;0,$L668=0),"Check Miles",IF(OR(AND($K668=0,$N668&lt;&gt;"No Empty Miles"),AND($K668&gt;0,$N668="No Empty Miles")),"Reason / Miles Mismatch",IF($M668&gt;='Settings'!$B$9,"High Empty %","OK"))))))</f>
        <v/>
      </c>
      <c r="U668" s="48" t="n"/>
    </row>
    <row r="669">
      <c r="A669" s="41" t="n"/>
      <c r="B669" s="79" t="n"/>
      <c r="C669" s="41" t="n"/>
      <c r="D669" s="41" t="n"/>
      <c r="E669" s="41" t="n"/>
      <c r="F669" s="43" t="n"/>
      <c r="G669" s="41" t="n"/>
      <c r="H669" s="43" t="n"/>
      <c r="I669" s="41">
        <f>IF($A669="","",IF(OR($E669="",$F669="",$G669="",$H669=""),"",$E669&amp;", "&amp;$F669&amp;" to "&amp;$G669&amp;", "&amp;$H669))</f>
        <v/>
      </c>
      <c r="J669" s="44" t="n"/>
      <c r="K669" s="44" t="n"/>
      <c r="L669" s="44">
        <f>IF($A669="","",IFERROR($J669+$K669,0))</f>
        <v/>
      </c>
      <c r="M669" s="80">
        <f>IF($A669="","",IFERROR($K669/$L669,0))</f>
        <v/>
      </c>
      <c r="N669" s="41" t="n"/>
      <c r="O669" s="43">
        <f>IF(OR($A669="",$N669=""),"",IFERROR(VLOOKUP($N669,'Settings'!$F$5:$H$13,2,FALSE),"Review"))</f>
        <v/>
      </c>
      <c r="P669" s="43" t="n"/>
      <c r="Q669" s="81">
        <f>IF($A669="","",IFERROR($K669*'Settings'!$B$10,0))</f>
        <v/>
      </c>
      <c r="R669" s="82">
        <f>IF($A669="","",IF($O669="Yes",IFERROR($K669*'Settings'!$B$8,0),0))</f>
        <v/>
      </c>
      <c r="S669" s="81">
        <f>IF($A669="","",IFERROR($R669*'Settings'!$B$10,0))</f>
        <v/>
      </c>
      <c r="T669" s="48">
        <f>IF($A669="","",IF(COUNTIF(tblTrips[Trip ID],$A669)&gt;1,"Duplicate Trip ID",IF(OR($B669="",$C669="",$D669="",$E669="",$F669="",$G669="",$H669="",$J669="",$K669="",$N669="",$P669=""),"Missing Required Data",IF(OR($J669&lt;0,$K669&lt;0,$L669=0),"Check Miles",IF(OR(AND($K669=0,$N669&lt;&gt;"No Empty Miles"),AND($K669&gt;0,$N669="No Empty Miles")),"Reason / Miles Mismatch",IF($M669&gt;='Settings'!$B$9,"High Empty %","OK"))))))</f>
        <v/>
      </c>
      <c r="U669" s="48" t="n"/>
    </row>
    <row r="670">
      <c r="A670" s="41" t="n"/>
      <c r="B670" s="79" t="n"/>
      <c r="C670" s="41" t="n"/>
      <c r="D670" s="41" t="n"/>
      <c r="E670" s="41" t="n"/>
      <c r="F670" s="43" t="n"/>
      <c r="G670" s="41" t="n"/>
      <c r="H670" s="43" t="n"/>
      <c r="I670" s="41">
        <f>IF($A670="","",IF(OR($E670="",$F670="",$G670="",$H670=""),"",$E670&amp;", "&amp;$F670&amp;" to "&amp;$G670&amp;", "&amp;$H670))</f>
        <v/>
      </c>
      <c r="J670" s="44" t="n"/>
      <c r="K670" s="44" t="n"/>
      <c r="L670" s="44">
        <f>IF($A670="","",IFERROR($J670+$K670,0))</f>
        <v/>
      </c>
      <c r="M670" s="80">
        <f>IF($A670="","",IFERROR($K670/$L670,0))</f>
        <v/>
      </c>
      <c r="N670" s="41" t="n"/>
      <c r="O670" s="43">
        <f>IF(OR($A670="",$N670=""),"",IFERROR(VLOOKUP($N670,'Settings'!$F$5:$H$13,2,FALSE),"Review"))</f>
        <v/>
      </c>
      <c r="P670" s="43" t="n"/>
      <c r="Q670" s="81">
        <f>IF($A670="","",IFERROR($K670*'Settings'!$B$10,0))</f>
        <v/>
      </c>
      <c r="R670" s="82">
        <f>IF($A670="","",IF($O670="Yes",IFERROR($K670*'Settings'!$B$8,0),0))</f>
        <v/>
      </c>
      <c r="S670" s="81">
        <f>IF($A670="","",IFERROR($R670*'Settings'!$B$10,0))</f>
        <v/>
      </c>
      <c r="T670" s="48">
        <f>IF($A670="","",IF(COUNTIF(tblTrips[Trip ID],$A670)&gt;1,"Duplicate Trip ID",IF(OR($B670="",$C670="",$D670="",$E670="",$F670="",$G670="",$H670="",$J670="",$K670="",$N670="",$P670=""),"Missing Required Data",IF(OR($J670&lt;0,$K670&lt;0,$L670=0),"Check Miles",IF(OR(AND($K670=0,$N670&lt;&gt;"No Empty Miles"),AND($K670&gt;0,$N670="No Empty Miles")),"Reason / Miles Mismatch",IF($M670&gt;='Settings'!$B$9,"High Empty %","OK"))))))</f>
        <v/>
      </c>
      <c r="U670" s="48" t="n"/>
    </row>
    <row r="671">
      <c r="A671" s="41" t="n"/>
      <c r="B671" s="79" t="n"/>
      <c r="C671" s="41" t="n"/>
      <c r="D671" s="41" t="n"/>
      <c r="E671" s="41" t="n"/>
      <c r="F671" s="43" t="n"/>
      <c r="G671" s="41" t="n"/>
      <c r="H671" s="43" t="n"/>
      <c r="I671" s="41">
        <f>IF($A671="","",IF(OR($E671="",$F671="",$G671="",$H671=""),"",$E671&amp;", "&amp;$F671&amp;" to "&amp;$G671&amp;", "&amp;$H671))</f>
        <v/>
      </c>
      <c r="J671" s="44" t="n"/>
      <c r="K671" s="44" t="n"/>
      <c r="L671" s="44">
        <f>IF($A671="","",IFERROR($J671+$K671,0))</f>
        <v/>
      </c>
      <c r="M671" s="80">
        <f>IF($A671="","",IFERROR($K671/$L671,0))</f>
        <v/>
      </c>
      <c r="N671" s="41" t="n"/>
      <c r="O671" s="43">
        <f>IF(OR($A671="",$N671=""),"",IFERROR(VLOOKUP($N671,'Settings'!$F$5:$H$13,2,FALSE),"Review"))</f>
        <v/>
      </c>
      <c r="P671" s="43" t="n"/>
      <c r="Q671" s="81">
        <f>IF($A671="","",IFERROR($K671*'Settings'!$B$10,0))</f>
        <v/>
      </c>
      <c r="R671" s="82">
        <f>IF($A671="","",IF($O671="Yes",IFERROR($K671*'Settings'!$B$8,0),0))</f>
        <v/>
      </c>
      <c r="S671" s="81">
        <f>IF($A671="","",IFERROR($R671*'Settings'!$B$10,0))</f>
        <v/>
      </c>
      <c r="T671" s="48">
        <f>IF($A671="","",IF(COUNTIF(tblTrips[Trip ID],$A671)&gt;1,"Duplicate Trip ID",IF(OR($B671="",$C671="",$D671="",$E671="",$F671="",$G671="",$H671="",$J671="",$K671="",$N671="",$P671=""),"Missing Required Data",IF(OR($J671&lt;0,$K671&lt;0,$L671=0),"Check Miles",IF(OR(AND($K671=0,$N671&lt;&gt;"No Empty Miles"),AND($K671&gt;0,$N671="No Empty Miles")),"Reason / Miles Mismatch",IF($M671&gt;='Settings'!$B$9,"High Empty %","OK"))))))</f>
        <v/>
      </c>
      <c r="U671" s="48" t="n"/>
    </row>
    <row r="672">
      <c r="A672" s="41" t="n"/>
      <c r="B672" s="79" t="n"/>
      <c r="C672" s="41" t="n"/>
      <c r="D672" s="41" t="n"/>
      <c r="E672" s="41" t="n"/>
      <c r="F672" s="43" t="n"/>
      <c r="G672" s="41" t="n"/>
      <c r="H672" s="43" t="n"/>
      <c r="I672" s="41">
        <f>IF($A672="","",IF(OR($E672="",$F672="",$G672="",$H672=""),"",$E672&amp;", "&amp;$F672&amp;" to "&amp;$G672&amp;", "&amp;$H672))</f>
        <v/>
      </c>
      <c r="J672" s="44" t="n"/>
      <c r="K672" s="44" t="n"/>
      <c r="L672" s="44">
        <f>IF($A672="","",IFERROR($J672+$K672,0))</f>
        <v/>
      </c>
      <c r="M672" s="80">
        <f>IF($A672="","",IFERROR($K672/$L672,0))</f>
        <v/>
      </c>
      <c r="N672" s="41" t="n"/>
      <c r="O672" s="43">
        <f>IF(OR($A672="",$N672=""),"",IFERROR(VLOOKUP($N672,'Settings'!$F$5:$H$13,2,FALSE),"Review"))</f>
        <v/>
      </c>
      <c r="P672" s="43" t="n"/>
      <c r="Q672" s="81">
        <f>IF($A672="","",IFERROR($K672*'Settings'!$B$10,0))</f>
        <v/>
      </c>
      <c r="R672" s="82">
        <f>IF($A672="","",IF($O672="Yes",IFERROR($K672*'Settings'!$B$8,0),0))</f>
        <v/>
      </c>
      <c r="S672" s="81">
        <f>IF($A672="","",IFERROR($R672*'Settings'!$B$10,0))</f>
        <v/>
      </c>
      <c r="T672" s="48">
        <f>IF($A672="","",IF(COUNTIF(tblTrips[Trip ID],$A672)&gt;1,"Duplicate Trip ID",IF(OR($B672="",$C672="",$D672="",$E672="",$F672="",$G672="",$H672="",$J672="",$K672="",$N672="",$P672=""),"Missing Required Data",IF(OR($J672&lt;0,$K672&lt;0,$L672=0),"Check Miles",IF(OR(AND($K672=0,$N672&lt;&gt;"No Empty Miles"),AND($K672&gt;0,$N672="No Empty Miles")),"Reason / Miles Mismatch",IF($M672&gt;='Settings'!$B$9,"High Empty %","OK"))))))</f>
        <v/>
      </c>
      <c r="U672" s="48" t="n"/>
    </row>
    <row r="673">
      <c r="A673" s="41" t="n"/>
      <c r="B673" s="79" t="n"/>
      <c r="C673" s="41" t="n"/>
      <c r="D673" s="41" t="n"/>
      <c r="E673" s="41" t="n"/>
      <c r="F673" s="43" t="n"/>
      <c r="G673" s="41" t="n"/>
      <c r="H673" s="43" t="n"/>
      <c r="I673" s="41">
        <f>IF($A673="","",IF(OR($E673="",$F673="",$G673="",$H673=""),"",$E673&amp;", "&amp;$F673&amp;" to "&amp;$G673&amp;", "&amp;$H673))</f>
        <v/>
      </c>
      <c r="J673" s="44" t="n"/>
      <c r="K673" s="44" t="n"/>
      <c r="L673" s="44">
        <f>IF($A673="","",IFERROR($J673+$K673,0))</f>
        <v/>
      </c>
      <c r="M673" s="80">
        <f>IF($A673="","",IFERROR($K673/$L673,0))</f>
        <v/>
      </c>
      <c r="N673" s="41" t="n"/>
      <c r="O673" s="43">
        <f>IF(OR($A673="",$N673=""),"",IFERROR(VLOOKUP($N673,'Settings'!$F$5:$H$13,2,FALSE),"Review"))</f>
        <v/>
      </c>
      <c r="P673" s="43" t="n"/>
      <c r="Q673" s="81">
        <f>IF($A673="","",IFERROR($K673*'Settings'!$B$10,0))</f>
        <v/>
      </c>
      <c r="R673" s="82">
        <f>IF($A673="","",IF($O673="Yes",IFERROR($K673*'Settings'!$B$8,0),0))</f>
        <v/>
      </c>
      <c r="S673" s="81">
        <f>IF($A673="","",IFERROR($R673*'Settings'!$B$10,0))</f>
        <v/>
      </c>
      <c r="T673" s="48">
        <f>IF($A673="","",IF(COUNTIF(tblTrips[Trip ID],$A673)&gt;1,"Duplicate Trip ID",IF(OR($B673="",$C673="",$D673="",$E673="",$F673="",$G673="",$H673="",$J673="",$K673="",$N673="",$P673=""),"Missing Required Data",IF(OR($J673&lt;0,$K673&lt;0,$L673=0),"Check Miles",IF(OR(AND($K673=0,$N673&lt;&gt;"No Empty Miles"),AND($K673&gt;0,$N673="No Empty Miles")),"Reason / Miles Mismatch",IF($M673&gt;='Settings'!$B$9,"High Empty %","OK"))))))</f>
        <v/>
      </c>
      <c r="U673" s="48" t="n"/>
    </row>
    <row r="674">
      <c r="A674" s="41" t="n"/>
      <c r="B674" s="79" t="n"/>
      <c r="C674" s="41" t="n"/>
      <c r="D674" s="41" t="n"/>
      <c r="E674" s="41" t="n"/>
      <c r="F674" s="43" t="n"/>
      <c r="G674" s="41" t="n"/>
      <c r="H674" s="43" t="n"/>
      <c r="I674" s="41">
        <f>IF($A674="","",IF(OR($E674="",$F674="",$G674="",$H674=""),"",$E674&amp;", "&amp;$F674&amp;" to "&amp;$G674&amp;", "&amp;$H674))</f>
        <v/>
      </c>
      <c r="J674" s="44" t="n"/>
      <c r="K674" s="44" t="n"/>
      <c r="L674" s="44">
        <f>IF($A674="","",IFERROR($J674+$K674,0))</f>
        <v/>
      </c>
      <c r="M674" s="80">
        <f>IF($A674="","",IFERROR($K674/$L674,0))</f>
        <v/>
      </c>
      <c r="N674" s="41" t="n"/>
      <c r="O674" s="43">
        <f>IF(OR($A674="",$N674=""),"",IFERROR(VLOOKUP($N674,'Settings'!$F$5:$H$13,2,FALSE),"Review"))</f>
        <v/>
      </c>
      <c r="P674" s="43" t="n"/>
      <c r="Q674" s="81">
        <f>IF($A674="","",IFERROR($K674*'Settings'!$B$10,0))</f>
        <v/>
      </c>
      <c r="R674" s="82">
        <f>IF($A674="","",IF($O674="Yes",IFERROR($K674*'Settings'!$B$8,0),0))</f>
        <v/>
      </c>
      <c r="S674" s="81">
        <f>IF($A674="","",IFERROR($R674*'Settings'!$B$10,0))</f>
        <v/>
      </c>
      <c r="T674" s="48">
        <f>IF($A674="","",IF(COUNTIF(tblTrips[Trip ID],$A674)&gt;1,"Duplicate Trip ID",IF(OR($B674="",$C674="",$D674="",$E674="",$F674="",$G674="",$H674="",$J674="",$K674="",$N674="",$P674=""),"Missing Required Data",IF(OR($J674&lt;0,$K674&lt;0,$L674=0),"Check Miles",IF(OR(AND($K674=0,$N674&lt;&gt;"No Empty Miles"),AND($K674&gt;0,$N674="No Empty Miles")),"Reason / Miles Mismatch",IF($M674&gt;='Settings'!$B$9,"High Empty %","OK"))))))</f>
        <v/>
      </c>
      <c r="U674" s="48" t="n"/>
    </row>
    <row r="675">
      <c r="A675" s="41" t="n"/>
      <c r="B675" s="79" t="n"/>
      <c r="C675" s="41" t="n"/>
      <c r="D675" s="41" t="n"/>
      <c r="E675" s="41" t="n"/>
      <c r="F675" s="43" t="n"/>
      <c r="G675" s="41" t="n"/>
      <c r="H675" s="43" t="n"/>
      <c r="I675" s="41">
        <f>IF($A675="","",IF(OR($E675="",$F675="",$G675="",$H675=""),"",$E675&amp;", "&amp;$F675&amp;" to "&amp;$G675&amp;", "&amp;$H675))</f>
        <v/>
      </c>
      <c r="J675" s="44" t="n"/>
      <c r="K675" s="44" t="n"/>
      <c r="L675" s="44">
        <f>IF($A675="","",IFERROR($J675+$K675,0))</f>
        <v/>
      </c>
      <c r="M675" s="80">
        <f>IF($A675="","",IFERROR($K675/$L675,0))</f>
        <v/>
      </c>
      <c r="N675" s="41" t="n"/>
      <c r="O675" s="43">
        <f>IF(OR($A675="",$N675=""),"",IFERROR(VLOOKUP($N675,'Settings'!$F$5:$H$13,2,FALSE),"Review"))</f>
        <v/>
      </c>
      <c r="P675" s="43" t="n"/>
      <c r="Q675" s="81">
        <f>IF($A675="","",IFERROR($K675*'Settings'!$B$10,0))</f>
        <v/>
      </c>
      <c r="R675" s="82">
        <f>IF($A675="","",IF($O675="Yes",IFERROR($K675*'Settings'!$B$8,0),0))</f>
        <v/>
      </c>
      <c r="S675" s="81">
        <f>IF($A675="","",IFERROR($R675*'Settings'!$B$10,0))</f>
        <v/>
      </c>
      <c r="T675" s="48">
        <f>IF($A675="","",IF(COUNTIF(tblTrips[Trip ID],$A675)&gt;1,"Duplicate Trip ID",IF(OR($B675="",$C675="",$D675="",$E675="",$F675="",$G675="",$H675="",$J675="",$K675="",$N675="",$P675=""),"Missing Required Data",IF(OR($J675&lt;0,$K675&lt;0,$L675=0),"Check Miles",IF(OR(AND($K675=0,$N675&lt;&gt;"No Empty Miles"),AND($K675&gt;0,$N675="No Empty Miles")),"Reason / Miles Mismatch",IF($M675&gt;='Settings'!$B$9,"High Empty %","OK"))))))</f>
        <v/>
      </c>
      <c r="U675" s="48" t="n"/>
    </row>
    <row r="676">
      <c r="A676" s="41" t="n"/>
      <c r="B676" s="79" t="n"/>
      <c r="C676" s="41" t="n"/>
      <c r="D676" s="41" t="n"/>
      <c r="E676" s="41" t="n"/>
      <c r="F676" s="43" t="n"/>
      <c r="G676" s="41" t="n"/>
      <c r="H676" s="43" t="n"/>
      <c r="I676" s="41">
        <f>IF($A676="","",IF(OR($E676="",$F676="",$G676="",$H676=""),"",$E676&amp;", "&amp;$F676&amp;" to "&amp;$G676&amp;", "&amp;$H676))</f>
        <v/>
      </c>
      <c r="J676" s="44" t="n"/>
      <c r="K676" s="44" t="n"/>
      <c r="L676" s="44">
        <f>IF($A676="","",IFERROR($J676+$K676,0))</f>
        <v/>
      </c>
      <c r="M676" s="80">
        <f>IF($A676="","",IFERROR($K676/$L676,0))</f>
        <v/>
      </c>
      <c r="N676" s="41" t="n"/>
      <c r="O676" s="43">
        <f>IF(OR($A676="",$N676=""),"",IFERROR(VLOOKUP($N676,'Settings'!$F$5:$H$13,2,FALSE),"Review"))</f>
        <v/>
      </c>
      <c r="P676" s="43" t="n"/>
      <c r="Q676" s="81">
        <f>IF($A676="","",IFERROR($K676*'Settings'!$B$10,0))</f>
        <v/>
      </c>
      <c r="R676" s="82">
        <f>IF($A676="","",IF($O676="Yes",IFERROR($K676*'Settings'!$B$8,0),0))</f>
        <v/>
      </c>
      <c r="S676" s="81">
        <f>IF($A676="","",IFERROR($R676*'Settings'!$B$10,0))</f>
        <v/>
      </c>
      <c r="T676" s="48">
        <f>IF($A676="","",IF(COUNTIF(tblTrips[Trip ID],$A676)&gt;1,"Duplicate Trip ID",IF(OR($B676="",$C676="",$D676="",$E676="",$F676="",$G676="",$H676="",$J676="",$K676="",$N676="",$P676=""),"Missing Required Data",IF(OR($J676&lt;0,$K676&lt;0,$L676=0),"Check Miles",IF(OR(AND($K676=0,$N676&lt;&gt;"No Empty Miles"),AND($K676&gt;0,$N676="No Empty Miles")),"Reason / Miles Mismatch",IF($M676&gt;='Settings'!$B$9,"High Empty %","OK"))))))</f>
        <v/>
      </c>
      <c r="U676" s="48" t="n"/>
    </row>
    <row r="677">
      <c r="A677" s="41" t="n"/>
      <c r="B677" s="79" t="n"/>
      <c r="C677" s="41" t="n"/>
      <c r="D677" s="41" t="n"/>
      <c r="E677" s="41" t="n"/>
      <c r="F677" s="43" t="n"/>
      <c r="G677" s="41" t="n"/>
      <c r="H677" s="43" t="n"/>
      <c r="I677" s="41">
        <f>IF($A677="","",IF(OR($E677="",$F677="",$G677="",$H677=""),"",$E677&amp;", "&amp;$F677&amp;" to "&amp;$G677&amp;", "&amp;$H677))</f>
        <v/>
      </c>
      <c r="J677" s="44" t="n"/>
      <c r="K677" s="44" t="n"/>
      <c r="L677" s="44">
        <f>IF($A677="","",IFERROR($J677+$K677,0))</f>
        <v/>
      </c>
      <c r="M677" s="80">
        <f>IF($A677="","",IFERROR($K677/$L677,0))</f>
        <v/>
      </c>
      <c r="N677" s="41" t="n"/>
      <c r="O677" s="43">
        <f>IF(OR($A677="",$N677=""),"",IFERROR(VLOOKUP($N677,'Settings'!$F$5:$H$13,2,FALSE),"Review"))</f>
        <v/>
      </c>
      <c r="P677" s="43" t="n"/>
      <c r="Q677" s="81">
        <f>IF($A677="","",IFERROR($K677*'Settings'!$B$10,0))</f>
        <v/>
      </c>
      <c r="R677" s="82">
        <f>IF($A677="","",IF($O677="Yes",IFERROR($K677*'Settings'!$B$8,0),0))</f>
        <v/>
      </c>
      <c r="S677" s="81">
        <f>IF($A677="","",IFERROR($R677*'Settings'!$B$10,0))</f>
        <v/>
      </c>
      <c r="T677" s="48">
        <f>IF($A677="","",IF(COUNTIF(tblTrips[Trip ID],$A677)&gt;1,"Duplicate Trip ID",IF(OR($B677="",$C677="",$D677="",$E677="",$F677="",$G677="",$H677="",$J677="",$K677="",$N677="",$P677=""),"Missing Required Data",IF(OR($J677&lt;0,$K677&lt;0,$L677=0),"Check Miles",IF(OR(AND($K677=0,$N677&lt;&gt;"No Empty Miles"),AND($K677&gt;0,$N677="No Empty Miles")),"Reason / Miles Mismatch",IF($M677&gt;='Settings'!$B$9,"High Empty %","OK"))))))</f>
        <v/>
      </c>
      <c r="U677" s="48" t="n"/>
    </row>
    <row r="678">
      <c r="A678" s="41" t="n"/>
      <c r="B678" s="79" t="n"/>
      <c r="C678" s="41" t="n"/>
      <c r="D678" s="41" t="n"/>
      <c r="E678" s="41" t="n"/>
      <c r="F678" s="43" t="n"/>
      <c r="G678" s="41" t="n"/>
      <c r="H678" s="43" t="n"/>
      <c r="I678" s="41">
        <f>IF($A678="","",IF(OR($E678="",$F678="",$G678="",$H678=""),"",$E678&amp;", "&amp;$F678&amp;" to "&amp;$G678&amp;", "&amp;$H678))</f>
        <v/>
      </c>
      <c r="J678" s="44" t="n"/>
      <c r="K678" s="44" t="n"/>
      <c r="L678" s="44">
        <f>IF($A678="","",IFERROR($J678+$K678,0))</f>
        <v/>
      </c>
      <c r="M678" s="80">
        <f>IF($A678="","",IFERROR($K678/$L678,0))</f>
        <v/>
      </c>
      <c r="N678" s="41" t="n"/>
      <c r="O678" s="43">
        <f>IF(OR($A678="",$N678=""),"",IFERROR(VLOOKUP($N678,'Settings'!$F$5:$H$13,2,FALSE),"Review"))</f>
        <v/>
      </c>
      <c r="P678" s="43" t="n"/>
      <c r="Q678" s="81">
        <f>IF($A678="","",IFERROR($K678*'Settings'!$B$10,0))</f>
        <v/>
      </c>
      <c r="R678" s="82">
        <f>IF($A678="","",IF($O678="Yes",IFERROR($K678*'Settings'!$B$8,0),0))</f>
        <v/>
      </c>
      <c r="S678" s="81">
        <f>IF($A678="","",IFERROR($R678*'Settings'!$B$10,0))</f>
        <v/>
      </c>
      <c r="T678" s="48">
        <f>IF($A678="","",IF(COUNTIF(tblTrips[Trip ID],$A678)&gt;1,"Duplicate Trip ID",IF(OR($B678="",$C678="",$D678="",$E678="",$F678="",$G678="",$H678="",$J678="",$K678="",$N678="",$P678=""),"Missing Required Data",IF(OR($J678&lt;0,$K678&lt;0,$L678=0),"Check Miles",IF(OR(AND($K678=0,$N678&lt;&gt;"No Empty Miles"),AND($K678&gt;0,$N678="No Empty Miles")),"Reason / Miles Mismatch",IF($M678&gt;='Settings'!$B$9,"High Empty %","OK"))))))</f>
        <v/>
      </c>
      <c r="U678" s="48" t="n"/>
    </row>
    <row r="679">
      <c r="A679" s="41" t="n"/>
      <c r="B679" s="79" t="n"/>
      <c r="C679" s="41" t="n"/>
      <c r="D679" s="41" t="n"/>
      <c r="E679" s="41" t="n"/>
      <c r="F679" s="43" t="n"/>
      <c r="G679" s="41" t="n"/>
      <c r="H679" s="43" t="n"/>
      <c r="I679" s="41">
        <f>IF($A679="","",IF(OR($E679="",$F679="",$G679="",$H679=""),"",$E679&amp;", "&amp;$F679&amp;" to "&amp;$G679&amp;", "&amp;$H679))</f>
        <v/>
      </c>
      <c r="J679" s="44" t="n"/>
      <c r="K679" s="44" t="n"/>
      <c r="L679" s="44">
        <f>IF($A679="","",IFERROR($J679+$K679,0))</f>
        <v/>
      </c>
      <c r="M679" s="80">
        <f>IF($A679="","",IFERROR($K679/$L679,0))</f>
        <v/>
      </c>
      <c r="N679" s="41" t="n"/>
      <c r="O679" s="43">
        <f>IF(OR($A679="",$N679=""),"",IFERROR(VLOOKUP($N679,'Settings'!$F$5:$H$13,2,FALSE),"Review"))</f>
        <v/>
      </c>
      <c r="P679" s="43" t="n"/>
      <c r="Q679" s="81">
        <f>IF($A679="","",IFERROR($K679*'Settings'!$B$10,0))</f>
        <v/>
      </c>
      <c r="R679" s="82">
        <f>IF($A679="","",IF($O679="Yes",IFERROR($K679*'Settings'!$B$8,0),0))</f>
        <v/>
      </c>
      <c r="S679" s="81">
        <f>IF($A679="","",IFERROR($R679*'Settings'!$B$10,0))</f>
        <v/>
      </c>
      <c r="T679" s="48">
        <f>IF($A679="","",IF(COUNTIF(tblTrips[Trip ID],$A679)&gt;1,"Duplicate Trip ID",IF(OR($B679="",$C679="",$D679="",$E679="",$F679="",$G679="",$H679="",$J679="",$K679="",$N679="",$P679=""),"Missing Required Data",IF(OR($J679&lt;0,$K679&lt;0,$L679=0),"Check Miles",IF(OR(AND($K679=0,$N679&lt;&gt;"No Empty Miles"),AND($K679&gt;0,$N679="No Empty Miles")),"Reason / Miles Mismatch",IF($M679&gt;='Settings'!$B$9,"High Empty %","OK"))))))</f>
        <v/>
      </c>
      <c r="U679" s="48" t="n"/>
    </row>
    <row r="680">
      <c r="A680" s="41" t="n"/>
      <c r="B680" s="79" t="n"/>
      <c r="C680" s="41" t="n"/>
      <c r="D680" s="41" t="n"/>
      <c r="E680" s="41" t="n"/>
      <c r="F680" s="43" t="n"/>
      <c r="G680" s="41" t="n"/>
      <c r="H680" s="43" t="n"/>
      <c r="I680" s="41">
        <f>IF($A680="","",IF(OR($E680="",$F680="",$G680="",$H680=""),"",$E680&amp;", "&amp;$F680&amp;" to "&amp;$G680&amp;", "&amp;$H680))</f>
        <v/>
      </c>
      <c r="J680" s="44" t="n"/>
      <c r="K680" s="44" t="n"/>
      <c r="L680" s="44">
        <f>IF($A680="","",IFERROR($J680+$K680,0))</f>
        <v/>
      </c>
      <c r="M680" s="80">
        <f>IF($A680="","",IFERROR($K680/$L680,0))</f>
        <v/>
      </c>
      <c r="N680" s="41" t="n"/>
      <c r="O680" s="43">
        <f>IF(OR($A680="",$N680=""),"",IFERROR(VLOOKUP($N680,'Settings'!$F$5:$H$13,2,FALSE),"Review"))</f>
        <v/>
      </c>
      <c r="P680" s="43" t="n"/>
      <c r="Q680" s="81">
        <f>IF($A680="","",IFERROR($K680*'Settings'!$B$10,0))</f>
        <v/>
      </c>
      <c r="R680" s="82">
        <f>IF($A680="","",IF($O680="Yes",IFERROR($K680*'Settings'!$B$8,0),0))</f>
        <v/>
      </c>
      <c r="S680" s="81">
        <f>IF($A680="","",IFERROR($R680*'Settings'!$B$10,0))</f>
        <v/>
      </c>
      <c r="T680" s="48">
        <f>IF($A680="","",IF(COUNTIF(tblTrips[Trip ID],$A680)&gt;1,"Duplicate Trip ID",IF(OR($B680="",$C680="",$D680="",$E680="",$F680="",$G680="",$H680="",$J680="",$K680="",$N680="",$P680=""),"Missing Required Data",IF(OR($J680&lt;0,$K680&lt;0,$L680=0),"Check Miles",IF(OR(AND($K680=0,$N680&lt;&gt;"No Empty Miles"),AND($K680&gt;0,$N680="No Empty Miles")),"Reason / Miles Mismatch",IF($M680&gt;='Settings'!$B$9,"High Empty %","OK"))))))</f>
        <v/>
      </c>
      <c r="U680" s="48" t="n"/>
    </row>
    <row r="681">
      <c r="A681" s="41" t="n"/>
      <c r="B681" s="79" t="n"/>
      <c r="C681" s="41" t="n"/>
      <c r="D681" s="41" t="n"/>
      <c r="E681" s="41" t="n"/>
      <c r="F681" s="43" t="n"/>
      <c r="G681" s="41" t="n"/>
      <c r="H681" s="43" t="n"/>
      <c r="I681" s="41">
        <f>IF($A681="","",IF(OR($E681="",$F681="",$G681="",$H681=""),"",$E681&amp;", "&amp;$F681&amp;" to "&amp;$G681&amp;", "&amp;$H681))</f>
        <v/>
      </c>
      <c r="J681" s="44" t="n"/>
      <c r="K681" s="44" t="n"/>
      <c r="L681" s="44">
        <f>IF($A681="","",IFERROR($J681+$K681,0))</f>
        <v/>
      </c>
      <c r="M681" s="80">
        <f>IF($A681="","",IFERROR($K681/$L681,0))</f>
        <v/>
      </c>
      <c r="N681" s="41" t="n"/>
      <c r="O681" s="43">
        <f>IF(OR($A681="",$N681=""),"",IFERROR(VLOOKUP($N681,'Settings'!$F$5:$H$13,2,FALSE),"Review"))</f>
        <v/>
      </c>
      <c r="P681" s="43" t="n"/>
      <c r="Q681" s="81">
        <f>IF($A681="","",IFERROR($K681*'Settings'!$B$10,0))</f>
        <v/>
      </c>
      <c r="R681" s="82">
        <f>IF($A681="","",IF($O681="Yes",IFERROR($K681*'Settings'!$B$8,0),0))</f>
        <v/>
      </c>
      <c r="S681" s="81">
        <f>IF($A681="","",IFERROR($R681*'Settings'!$B$10,0))</f>
        <v/>
      </c>
      <c r="T681" s="48">
        <f>IF($A681="","",IF(COUNTIF(tblTrips[Trip ID],$A681)&gt;1,"Duplicate Trip ID",IF(OR($B681="",$C681="",$D681="",$E681="",$F681="",$G681="",$H681="",$J681="",$K681="",$N681="",$P681=""),"Missing Required Data",IF(OR($J681&lt;0,$K681&lt;0,$L681=0),"Check Miles",IF(OR(AND($K681=0,$N681&lt;&gt;"No Empty Miles"),AND($K681&gt;0,$N681="No Empty Miles")),"Reason / Miles Mismatch",IF($M681&gt;='Settings'!$B$9,"High Empty %","OK"))))))</f>
        <v/>
      </c>
      <c r="U681" s="48" t="n"/>
    </row>
    <row r="682">
      <c r="A682" s="41" t="n"/>
      <c r="B682" s="79" t="n"/>
      <c r="C682" s="41" t="n"/>
      <c r="D682" s="41" t="n"/>
      <c r="E682" s="41" t="n"/>
      <c r="F682" s="43" t="n"/>
      <c r="G682" s="41" t="n"/>
      <c r="H682" s="43" t="n"/>
      <c r="I682" s="41">
        <f>IF($A682="","",IF(OR($E682="",$F682="",$G682="",$H682=""),"",$E682&amp;", "&amp;$F682&amp;" to "&amp;$G682&amp;", "&amp;$H682))</f>
        <v/>
      </c>
      <c r="J682" s="44" t="n"/>
      <c r="K682" s="44" t="n"/>
      <c r="L682" s="44">
        <f>IF($A682="","",IFERROR($J682+$K682,0))</f>
        <v/>
      </c>
      <c r="M682" s="80">
        <f>IF($A682="","",IFERROR($K682/$L682,0))</f>
        <v/>
      </c>
      <c r="N682" s="41" t="n"/>
      <c r="O682" s="43">
        <f>IF(OR($A682="",$N682=""),"",IFERROR(VLOOKUP($N682,'Settings'!$F$5:$H$13,2,FALSE),"Review"))</f>
        <v/>
      </c>
      <c r="P682" s="43" t="n"/>
      <c r="Q682" s="81">
        <f>IF($A682="","",IFERROR($K682*'Settings'!$B$10,0))</f>
        <v/>
      </c>
      <c r="R682" s="82">
        <f>IF($A682="","",IF($O682="Yes",IFERROR($K682*'Settings'!$B$8,0),0))</f>
        <v/>
      </c>
      <c r="S682" s="81">
        <f>IF($A682="","",IFERROR($R682*'Settings'!$B$10,0))</f>
        <v/>
      </c>
      <c r="T682" s="48">
        <f>IF($A682="","",IF(COUNTIF(tblTrips[Trip ID],$A682)&gt;1,"Duplicate Trip ID",IF(OR($B682="",$C682="",$D682="",$E682="",$F682="",$G682="",$H682="",$J682="",$K682="",$N682="",$P682=""),"Missing Required Data",IF(OR($J682&lt;0,$K682&lt;0,$L682=0),"Check Miles",IF(OR(AND($K682=0,$N682&lt;&gt;"No Empty Miles"),AND($K682&gt;0,$N682="No Empty Miles")),"Reason / Miles Mismatch",IF($M682&gt;='Settings'!$B$9,"High Empty %","OK"))))))</f>
        <v/>
      </c>
      <c r="U682" s="48" t="n"/>
    </row>
    <row r="683">
      <c r="A683" s="41" t="n"/>
      <c r="B683" s="79" t="n"/>
      <c r="C683" s="41" t="n"/>
      <c r="D683" s="41" t="n"/>
      <c r="E683" s="41" t="n"/>
      <c r="F683" s="43" t="n"/>
      <c r="G683" s="41" t="n"/>
      <c r="H683" s="43" t="n"/>
      <c r="I683" s="41">
        <f>IF($A683="","",IF(OR($E683="",$F683="",$G683="",$H683=""),"",$E683&amp;", "&amp;$F683&amp;" to "&amp;$G683&amp;", "&amp;$H683))</f>
        <v/>
      </c>
      <c r="J683" s="44" t="n"/>
      <c r="K683" s="44" t="n"/>
      <c r="L683" s="44">
        <f>IF($A683="","",IFERROR($J683+$K683,0))</f>
        <v/>
      </c>
      <c r="M683" s="80">
        <f>IF($A683="","",IFERROR($K683/$L683,0))</f>
        <v/>
      </c>
      <c r="N683" s="41" t="n"/>
      <c r="O683" s="43">
        <f>IF(OR($A683="",$N683=""),"",IFERROR(VLOOKUP($N683,'Settings'!$F$5:$H$13,2,FALSE),"Review"))</f>
        <v/>
      </c>
      <c r="P683" s="43" t="n"/>
      <c r="Q683" s="81">
        <f>IF($A683="","",IFERROR($K683*'Settings'!$B$10,0))</f>
        <v/>
      </c>
      <c r="R683" s="82">
        <f>IF($A683="","",IF($O683="Yes",IFERROR($K683*'Settings'!$B$8,0),0))</f>
        <v/>
      </c>
      <c r="S683" s="81">
        <f>IF($A683="","",IFERROR($R683*'Settings'!$B$10,0))</f>
        <v/>
      </c>
      <c r="T683" s="48">
        <f>IF($A683="","",IF(COUNTIF(tblTrips[Trip ID],$A683)&gt;1,"Duplicate Trip ID",IF(OR($B683="",$C683="",$D683="",$E683="",$F683="",$G683="",$H683="",$J683="",$K683="",$N683="",$P683=""),"Missing Required Data",IF(OR($J683&lt;0,$K683&lt;0,$L683=0),"Check Miles",IF(OR(AND($K683=0,$N683&lt;&gt;"No Empty Miles"),AND($K683&gt;0,$N683="No Empty Miles")),"Reason / Miles Mismatch",IF($M683&gt;='Settings'!$B$9,"High Empty %","OK"))))))</f>
        <v/>
      </c>
      <c r="U683" s="48" t="n"/>
    </row>
    <row r="684">
      <c r="A684" s="41" t="n"/>
      <c r="B684" s="79" t="n"/>
      <c r="C684" s="41" t="n"/>
      <c r="D684" s="41" t="n"/>
      <c r="E684" s="41" t="n"/>
      <c r="F684" s="43" t="n"/>
      <c r="G684" s="41" t="n"/>
      <c r="H684" s="43" t="n"/>
      <c r="I684" s="41">
        <f>IF($A684="","",IF(OR($E684="",$F684="",$G684="",$H684=""),"",$E684&amp;", "&amp;$F684&amp;" to "&amp;$G684&amp;", "&amp;$H684))</f>
        <v/>
      </c>
      <c r="J684" s="44" t="n"/>
      <c r="K684" s="44" t="n"/>
      <c r="L684" s="44">
        <f>IF($A684="","",IFERROR($J684+$K684,0))</f>
        <v/>
      </c>
      <c r="M684" s="80">
        <f>IF($A684="","",IFERROR($K684/$L684,0))</f>
        <v/>
      </c>
      <c r="N684" s="41" t="n"/>
      <c r="O684" s="43">
        <f>IF(OR($A684="",$N684=""),"",IFERROR(VLOOKUP($N684,'Settings'!$F$5:$H$13,2,FALSE),"Review"))</f>
        <v/>
      </c>
      <c r="P684" s="43" t="n"/>
      <c r="Q684" s="81">
        <f>IF($A684="","",IFERROR($K684*'Settings'!$B$10,0))</f>
        <v/>
      </c>
      <c r="R684" s="82">
        <f>IF($A684="","",IF($O684="Yes",IFERROR($K684*'Settings'!$B$8,0),0))</f>
        <v/>
      </c>
      <c r="S684" s="81">
        <f>IF($A684="","",IFERROR($R684*'Settings'!$B$10,0))</f>
        <v/>
      </c>
      <c r="T684" s="48">
        <f>IF($A684="","",IF(COUNTIF(tblTrips[Trip ID],$A684)&gt;1,"Duplicate Trip ID",IF(OR($B684="",$C684="",$D684="",$E684="",$F684="",$G684="",$H684="",$J684="",$K684="",$N684="",$P684=""),"Missing Required Data",IF(OR($J684&lt;0,$K684&lt;0,$L684=0),"Check Miles",IF(OR(AND($K684=0,$N684&lt;&gt;"No Empty Miles"),AND($K684&gt;0,$N684="No Empty Miles")),"Reason / Miles Mismatch",IF($M684&gt;='Settings'!$B$9,"High Empty %","OK"))))))</f>
        <v/>
      </c>
      <c r="U684" s="48" t="n"/>
    </row>
    <row r="685">
      <c r="A685" s="41" t="n"/>
      <c r="B685" s="79" t="n"/>
      <c r="C685" s="41" t="n"/>
      <c r="D685" s="41" t="n"/>
      <c r="E685" s="41" t="n"/>
      <c r="F685" s="43" t="n"/>
      <c r="G685" s="41" t="n"/>
      <c r="H685" s="43" t="n"/>
      <c r="I685" s="41">
        <f>IF($A685="","",IF(OR($E685="",$F685="",$G685="",$H685=""),"",$E685&amp;", "&amp;$F685&amp;" to "&amp;$G685&amp;", "&amp;$H685))</f>
        <v/>
      </c>
      <c r="J685" s="44" t="n"/>
      <c r="K685" s="44" t="n"/>
      <c r="L685" s="44">
        <f>IF($A685="","",IFERROR($J685+$K685,0))</f>
        <v/>
      </c>
      <c r="M685" s="80">
        <f>IF($A685="","",IFERROR($K685/$L685,0))</f>
        <v/>
      </c>
      <c r="N685" s="41" t="n"/>
      <c r="O685" s="43">
        <f>IF(OR($A685="",$N685=""),"",IFERROR(VLOOKUP($N685,'Settings'!$F$5:$H$13,2,FALSE),"Review"))</f>
        <v/>
      </c>
      <c r="P685" s="43" t="n"/>
      <c r="Q685" s="81">
        <f>IF($A685="","",IFERROR($K685*'Settings'!$B$10,0))</f>
        <v/>
      </c>
      <c r="R685" s="82">
        <f>IF($A685="","",IF($O685="Yes",IFERROR($K685*'Settings'!$B$8,0),0))</f>
        <v/>
      </c>
      <c r="S685" s="81">
        <f>IF($A685="","",IFERROR($R685*'Settings'!$B$10,0))</f>
        <v/>
      </c>
      <c r="T685" s="48">
        <f>IF($A685="","",IF(COUNTIF(tblTrips[Trip ID],$A685)&gt;1,"Duplicate Trip ID",IF(OR($B685="",$C685="",$D685="",$E685="",$F685="",$G685="",$H685="",$J685="",$K685="",$N685="",$P685=""),"Missing Required Data",IF(OR($J685&lt;0,$K685&lt;0,$L685=0),"Check Miles",IF(OR(AND($K685=0,$N685&lt;&gt;"No Empty Miles"),AND($K685&gt;0,$N685="No Empty Miles")),"Reason / Miles Mismatch",IF($M685&gt;='Settings'!$B$9,"High Empty %","OK"))))))</f>
        <v/>
      </c>
      <c r="U685" s="48" t="n"/>
    </row>
    <row r="686">
      <c r="A686" s="41" t="n"/>
      <c r="B686" s="79" t="n"/>
      <c r="C686" s="41" t="n"/>
      <c r="D686" s="41" t="n"/>
      <c r="E686" s="41" t="n"/>
      <c r="F686" s="43" t="n"/>
      <c r="G686" s="41" t="n"/>
      <c r="H686" s="43" t="n"/>
      <c r="I686" s="41">
        <f>IF($A686="","",IF(OR($E686="",$F686="",$G686="",$H686=""),"",$E686&amp;", "&amp;$F686&amp;" to "&amp;$G686&amp;", "&amp;$H686))</f>
        <v/>
      </c>
      <c r="J686" s="44" t="n"/>
      <c r="K686" s="44" t="n"/>
      <c r="L686" s="44">
        <f>IF($A686="","",IFERROR($J686+$K686,0))</f>
        <v/>
      </c>
      <c r="M686" s="80">
        <f>IF($A686="","",IFERROR($K686/$L686,0))</f>
        <v/>
      </c>
      <c r="N686" s="41" t="n"/>
      <c r="O686" s="43">
        <f>IF(OR($A686="",$N686=""),"",IFERROR(VLOOKUP($N686,'Settings'!$F$5:$H$13,2,FALSE),"Review"))</f>
        <v/>
      </c>
      <c r="P686" s="43" t="n"/>
      <c r="Q686" s="81">
        <f>IF($A686="","",IFERROR($K686*'Settings'!$B$10,0))</f>
        <v/>
      </c>
      <c r="R686" s="82">
        <f>IF($A686="","",IF($O686="Yes",IFERROR($K686*'Settings'!$B$8,0),0))</f>
        <v/>
      </c>
      <c r="S686" s="81">
        <f>IF($A686="","",IFERROR($R686*'Settings'!$B$10,0))</f>
        <v/>
      </c>
      <c r="T686" s="48">
        <f>IF($A686="","",IF(COUNTIF(tblTrips[Trip ID],$A686)&gt;1,"Duplicate Trip ID",IF(OR($B686="",$C686="",$D686="",$E686="",$F686="",$G686="",$H686="",$J686="",$K686="",$N686="",$P686=""),"Missing Required Data",IF(OR($J686&lt;0,$K686&lt;0,$L686=0),"Check Miles",IF(OR(AND($K686=0,$N686&lt;&gt;"No Empty Miles"),AND($K686&gt;0,$N686="No Empty Miles")),"Reason / Miles Mismatch",IF($M686&gt;='Settings'!$B$9,"High Empty %","OK"))))))</f>
        <v/>
      </c>
      <c r="U686" s="48" t="n"/>
    </row>
    <row r="687">
      <c r="A687" s="41" t="n"/>
      <c r="B687" s="79" t="n"/>
      <c r="C687" s="41" t="n"/>
      <c r="D687" s="41" t="n"/>
      <c r="E687" s="41" t="n"/>
      <c r="F687" s="43" t="n"/>
      <c r="G687" s="41" t="n"/>
      <c r="H687" s="43" t="n"/>
      <c r="I687" s="41">
        <f>IF($A687="","",IF(OR($E687="",$F687="",$G687="",$H687=""),"",$E687&amp;", "&amp;$F687&amp;" to "&amp;$G687&amp;", "&amp;$H687))</f>
        <v/>
      </c>
      <c r="J687" s="44" t="n"/>
      <c r="K687" s="44" t="n"/>
      <c r="L687" s="44">
        <f>IF($A687="","",IFERROR($J687+$K687,0))</f>
        <v/>
      </c>
      <c r="M687" s="80">
        <f>IF($A687="","",IFERROR($K687/$L687,0))</f>
        <v/>
      </c>
      <c r="N687" s="41" t="n"/>
      <c r="O687" s="43">
        <f>IF(OR($A687="",$N687=""),"",IFERROR(VLOOKUP($N687,'Settings'!$F$5:$H$13,2,FALSE),"Review"))</f>
        <v/>
      </c>
      <c r="P687" s="43" t="n"/>
      <c r="Q687" s="81">
        <f>IF($A687="","",IFERROR($K687*'Settings'!$B$10,0))</f>
        <v/>
      </c>
      <c r="R687" s="82">
        <f>IF($A687="","",IF($O687="Yes",IFERROR($K687*'Settings'!$B$8,0),0))</f>
        <v/>
      </c>
      <c r="S687" s="81">
        <f>IF($A687="","",IFERROR($R687*'Settings'!$B$10,0))</f>
        <v/>
      </c>
      <c r="T687" s="48">
        <f>IF($A687="","",IF(COUNTIF(tblTrips[Trip ID],$A687)&gt;1,"Duplicate Trip ID",IF(OR($B687="",$C687="",$D687="",$E687="",$F687="",$G687="",$H687="",$J687="",$K687="",$N687="",$P687=""),"Missing Required Data",IF(OR($J687&lt;0,$K687&lt;0,$L687=0),"Check Miles",IF(OR(AND($K687=0,$N687&lt;&gt;"No Empty Miles"),AND($K687&gt;0,$N687="No Empty Miles")),"Reason / Miles Mismatch",IF($M687&gt;='Settings'!$B$9,"High Empty %","OK"))))))</f>
        <v/>
      </c>
      <c r="U687" s="48" t="n"/>
    </row>
    <row r="688">
      <c r="A688" s="41" t="n"/>
      <c r="B688" s="79" t="n"/>
      <c r="C688" s="41" t="n"/>
      <c r="D688" s="41" t="n"/>
      <c r="E688" s="41" t="n"/>
      <c r="F688" s="43" t="n"/>
      <c r="G688" s="41" t="n"/>
      <c r="H688" s="43" t="n"/>
      <c r="I688" s="41">
        <f>IF($A688="","",IF(OR($E688="",$F688="",$G688="",$H688=""),"",$E688&amp;", "&amp;$F688&amp;" to "&amp;$G688&amp;", "&amp;$H688))</f>
        <v/>
      </c>
      <c r="J688" s="44" t="n"/>
      <c r="K688" s="44" t="n"/>
      <c r="L688" s="44">
        <f>IF($A688="","",IFERROR($J688+$K688,0))</f>
        <v/>
      </c>
      <c r="M688" s="80">
        <f>IF($A688="","",IFERROR($K688/$L688,0))</f>
        <v/>
      </c>
      <c r="N688" s="41" t="n"/>
      <c r="O688" s="43">
        <f>IF(OR($A688="",$N688=""),"",IFERROR(VLOOKUP($N688,'Settings'!$F$5:$H$13,2,FALSE),"Review"))</f>
        <v/>
      </c>
      <c r="P688" s="43" t="n"/>
      <c r="Q688" s="81">
        <f>IF($A688="","",IFERROR($K688*'Settings'!$B$10,0))</f>
        <v/>
      </c>
      <c r="R688" s="82">
        <f>IF($A688="","",IF($O688="Yes",IFERROR($K688*'Settings'!$B$8,0),0))</f>
        <v/>
      </c>
      <c r="S688" s="81">
        <f>IF($A688="","",IFERROR($R688*'Settings'!$B$10,0))</f>
        <v/>
      </c>
      <c r="T688" s="48">
        <f>IF($A688="","",IF(COUNTIF(tblTrips[Trip ID],$A688)&gt;1,"Duplicate Trip ID",IF(OR($B688="",$C688="",$D688="",$E688="",$F688="",$G688="",$H688="",$J688="",$K688="",$N688="",$P688=""),"Missing Required Data",IF(OR($J688&lt;0,$K688&lt;0,$L688=0),"Check Miles",IF(OR(AND($K688=0,$N688&lt;&gt;"No Empty Miles"),AND($K688&gt;0,$N688="No Empty Miles")),"Reason / Miles Mismatch",IF($M688&gt;='Settings'!$B$9,"High Empty %","OK"))))))</f>
        <v/>
      </c>
      <c r="U688" s="48" t="n"/>
    </row>
    <row r="689">
      <c r="A689" s="41" t="n"/>
      <c r="B689" s="79" t="n"/>
      <c r="C689" s="41" t="n"/>
      <c r="D689" s="41" t="n"/>
      <c r="E689" s="41" t="n"/>
      <c r="F689" s="43" t="n"/>
      <c r="G689" s="41" t="n"/>
      <c r="H689" s="43" t="n"/>
      <c r="I689" s="41">
        <f>IF($A689="","",IF(OR($E689="",$F689="",$G689="",$H689=""),"",$E689&amp;", "&amp;$F689&amp;" to "&amp;$G689&amp;", "&amp;$H689))</f>
        <v/>
      </c>
      <c r="J689" s="44" t="n"/>
      <c r="K689" s="44" t="n"/>
      <c r="L689" s="44">
        <f>IF($A689="","",IFERROR($J689+$K689,0))</f>
        <v/>
      </c>
      <c r="M689" s="80">
        <f>IF($A689="","",IFERROR($K689/$L689,0))</f>
        <v/>
      </c>
      <c r="N689" s="41" t="n"/>
      <c r="O689" s="43">
        <f>IF(OR($A689="",$N689=""),"",IFERROR(VLOOKUP($N689,'Settings'!$F$5:$H$13,2,FALSE),"Review"))</f>
        <v/>
      </c>
      <c r="P689" s="43" t="n"/>
      <c r="Q689" s="81">
        <f>IF($A689="","",IFERROR($K689*'Settings'!$B$10,0))</f>
        <v/>
      </c>
      <c r="R689" s="82">
        <f>IF($A689="","",IF($O689="Yes",IFERROR($K689*'Settings'!$B$8,0),0))</f>
        <v/>
      </c>
      <c r="S689" s="81">
        <f>IF($A689="","",IFERROR($R689*'Settings'!$B$10,0))</f>
        <v/>
      </c>
      <c r="T689" s="48">
        <f>IF($A689="","",IF(COUNTIF(tblTrips[Trip ID],$A689)&gt;1,"Duplicate Trip ID",IF(OR($B689="",$C689="",$D689="",$E689="",$F689="",$G689="",$H689="",$J689="",$K689="",$N689="",$P689=""),"Missing Required Data",IF(OR($J689&lt;0,$K689&lt;0,$L689=0),"Check Miles",IF(OR(AND($K689=0,$N689&lt;&gt;"No Empty Miles"),AND($K689&gt;0,$N689="No Empty Miles")),"Reason / Miles Mismatch",IF($M689&gt;='Settings'!$B$9,"High Empty %","OK"))))))</f>
        <v/>
      </c>
      <c r="U689" s="48" t="n"/>
    </row>
    <row r="690">
      <c r="A690" s="41" t="n"/>
      <c r="B690" s="79" t="n"/>
      <c r="C690" s="41" t="n"/>
      <c r="D690" s="41" t="n"/>
      <c r="E690" s="41" t="n"/>
      <c r="F690" s="43" t="n"/>
      <c r="G690" s="41" t="n"/>
      <c r="H690" s="43" t="n"/>
      <c r="I690" s="41">
        <f>IF($A690="","",IF(OR($E690="",$F690="",$G690="",$H690=""),"",$E690&amp;", "&amp;$F690&amp;" to "&amp;$G690&amp;", "&amp;$H690))</f>
        <v/>
      </c>
      <c r="J690" s="44" t="n"/>
      <c r="K690" s="44" t="n"/>
      <c r="L690" s="44">
        <f>IF($A690="","",IFERROR($J690+$K690,0))</f>
        <v/>
      </c>
      <c r="M690" s="80">
        <f>IF($A690="","",IFERROR($K690/$L690,0))</f>
        <v/>
      </c>
      <c r="N690" s="41" t="n"/>
      <c r="O690" s="43">
        <f>IF(OR($A690="",$N690=""),"",IFERROR(VLOOKUP($N690,'Settings'!$F$5:$H$13,2,FALSE),"Review"))</f>
        <v/>
      </c>
      <c r="P690" s="43" t="n"/>
      <c r="Q690" s="81">
        <f>IF($A690="","",IFERROR($K690*'Settings'!$B$10,0))</f>
        <v/>
      </c>
      <c r="R690" s="82">
        <f>IF($A690="","",IF($O690="Yes",IFERROR($K690*'Settings'!$B$8,0),0))</f>
        <v/>
      </c>
      <c r="S690" s="81">
        <f>IF($A690="","",IFERROR($R690*'Settings'!$B$10,0))</f>
        <v/>
      </c>
      <c r="T690" s="48">
        <f>IF($A690="","",IF(COUNTIF(tblTrips[Trip ID],$A690)&gt;1,"Duplicate Trip ID",IF(OR($B690="",$C690="",$D690="",$E690="",$F690="",$G690="",$H690="",$J690="",$K690="",$N690="",$P690=""),"Missing Required Data",IF(OR($J690&lt;0,$K690&lt;0,$L690=0),"Check Miles",IF(OR(AND($K690=0,$N690&lt;&gt;"No Empty Miles"),AND($K690&gt;0,$N690="No Empty Miles")),"Reason / Miles Mismatch",IF($M690&gt;='Settings'!$B$9,"High Empty %","OK"))))))</f>
        <v/>
      </c>
      <c r="U690" s="48" t="n"/>
    </row>
    <row r="691">
      <c r="A691" s="41" t="n"/>
      <c r="B691" s="79" t="n"/>
      <c r="C691" s="41" t="n"/>
      <c r="D691" s="41" t="n"/>
      <c r="E691" s="41" t="n"/>
      <c r="F691" s="43" t="n"/>
      <c r="G691" s="41" t="n"/>
      <c r="H691" s="43" t="n"/>
      <c r="I691" s="41">
        <f>IF($A691="","",IF(OR($E691="",$F691="",$G691="",$H691=""),"",$E691&amp;", "&amp;$F691&amp;" to "&amp;$G691&amp;", "&amp;$H691))</f>
        <v/>
      </c>
      <c r="J691" s="44" t="n"/>
      <c r="K691" s="44" t="n"/>
      <c r="L691" s="44">
        <f>IF($A691="","",IFERROR($J691+$K691,0))</f>
        <v/>
      </c>
      <c r="M691" s="80">
        <f>IF($A691="","",IFERROR($K691/$L691,0))</f>
        <v/>
      </c>
      <c r="N691" s="41" t="n"/>
      <c r="O691" s="43">
        <f>IF(OR($A691="",$N691=""),"",IFERROR(VLOOKUP($N691,'Settings'!$F$5:$H$13,2,FALSE),"Review"))</f>
        <v/>
      </c>
      <c r="P691" s="43" t="n"/>
      <c r="Q691" s="81">
        <f>IF($A691="","",IFERROR($K691*'Settings'!$B$10,0))</f>
        <v/>
      </c>
      <c r="R691" s="82">
        <f>IF($A691="","",IF($O691="Yes",IFERROR($K691*'Settings'!$B$8,0),0))</f>
        <v/>
      </c>
      <c r="S691" s="81">
        <f>IF($A691="","",IFERROR($R691*'Settings'!$B$10,0))</f>
        <v/>
      </c>
      <c r="T691" s="48">
        <f>IF($A691="","",IF(COUNTIF(tblTrips[Trip ID],$A691)&gt;1,"Duplicate Trip ID",IF(OR($B691="",$C691="",$D691="",$E691="",$F691="",$G691="",$H691="",$J691="",$K691="",$N691="",$P691=""),"Missing Required Data",IF(OR($J691&lt;0,$K691&lt;0,$L691=0),"Check Miles",IF(OR(AND($K691=0,$N691&lt;&gt;"No Empty Miles"),AND($K691&gt;0,$N691="No Empty Miles")),"Reason / Miles Mismatch",IF($M691&gt;='Settings'!$B$9,"High Empty %","OK"))))))</f>
        <v/>
      </c>
      <c r="U691" s="48" t="n"/>
    </row>
    <row r="692">
      <c r="A692" s="41" t="n"/>
      <c r="B692" s="79" t="n"/>
      <c r="C692" s="41" t="n"/>
      <c r="D692" s="41" t="n"/>
      <c r="E692" s="41" t="n"/>
      <c r="F692" s="43" t="n"/>
      <c r="G692" s="41" t="n"/>
      <c r="H692" s="43" t="n"/>
      <c r="I692" s="41">
        <f>IF($A692="","",IF(OR($E692="",$F692="",$G692="",$H692=""),"",$E692&amp;", "&amp;$F692&amp;" to "&amp;$G692&amp;", "&amp;$H692))</f>
        <v/>
      </c>
      <c r="J692" s="44" t="n"/>
      <c r="K692" s="44" t="n"/>
      <c r="L692" s="44">
        <f>IF($A692="","",IFERROR($J692+$K692,0))</f>
        <v/>
      </c>
      <c r="M692" s="80">
        <f>IF($A692="","",IFERROR($K692/$L692,0))</f>
        <v/>
      </c>
      <c r="N692" s="41" t="n"/>
      <c r="O692" s="43">
        <f>IF(OR($A692="",$N692=""),"",IFERROR(VLOOKUP($N692,'Settings'!$F$5:$H$13,2,FALSE),"Review"))</f>
        <v/>
      </c>
      <c r="P692" s="43" t="n"/>
      <c r="Q692" s="81">
        <f>IF($A692="","",IFERROR($K692*'Settings'!$B$10,0))</f>
        <v/>
      </c>
      <c r="R692" s="82">
        <f>IF($A692="","",IF($O692="Yes",IFERROR($K692*'Settings'!$B$8,0),0))</f>
        <v/>
      </c>
      <c r="S692" s="81">
        <f>IF($A692="","",IFERROR($R692*'Settings'!$B$10,0))</f>
        <v/>
      </c>
      <c r="T692" s="48">
        <f>IF($A692="","",IF(COUNTIF(tblTrips[Trip ID],$A692)&gt;1,"Duplicate Trip ID",IF(OR($B692="",$C692="",$D692="",$E692="",$F692="",$G692="",$H692="",$J692="",$K692="",$N692="",$P692=""),"Missing Required Data",IF(OR($J692&lt;0,$K692&lt;0,$L692=0),"Check Miles",IF(OR(AND($K692=0,$N692&lt;&gt;"No Empty Miles"),AND($K692&gt;0,$N692="No Empty Miles")),"Reason / Miles Mismatch",IF($M692&gt;='Settings'!$B$9,"High Empty %","OK"))))))</f>
        <v/>
      </c>
      <c r="U692" s="48" t="n"/>
    </row>
    <row r="693">
      <c r="A693" s="41" t="n"/>
      <c r="B693" s="79" t="n"/>
      <c r="C693" s="41" t="n"/>
      <c r="D693" s="41" t="n"/>
      <c r="E693" s="41" t="n"/>
      <c r="F693" s="43" t="n"/>
      <c r="G693" s="41" t="n"/>
      <c r="H693" s="43" t="n"/>
      <c r="I693" s="41">
        <f>IF($A693="","",IF(OR($E693="",$F693="",$G693="",$H693=""),"",$E693&amp;", "&amp;$F693&amp;" to "&amp;$G693&amp;", "&amp;$H693))</f>
        <v/>
      </c>
      <c r="J693" s="44" t="n"/>
      <c r="K693" s="44" t="n"/>
      <c r="L693" s="44">
        <f>IF($A693="","",IFERROR($J693+$K693,0))</f>
        <v/>
      </c>
      <c r="M693" s="80">
        <f>IF($A693="","",IFERROR($K693/$L693,0))</f>
        <v/>
      </c>
      <c r="N693" s="41" t="n"/>
      <c r="O693" s="43">
        <f>IF(OR($A693="",$N693=""),"",IFERROR(VLOOKUP($N693,'Settings'!$F$5:$H$13,2,FALSE),"Review"))</f>
        <v/>
      </c>
      <c r="P693" s="43" t="n"/>
      <c r="Q693" s="81">
        <f>IF($A693="","",IFERROR($K693*'Settings'!$B$10,0))</f>
        <v/>
      </c>
      <c r="R693" s="82">
        <f>IF($A693="","",IF($O693="Yes",IFERROR($K693*'Settings'!$B$8,0),0))</f>
        <v/>
      </c>
      <c r="S693" s="81">
        <f>IF($A693="","",IFERROR($R693*'Settings'!$B$10,0))</f>
        <v/>
      </c>
      <c r="T693" s="48">
        <f>IF($A693="","",IF(COUNTIF(tblTrips[Trip ID],$A693)&gt;1,"Duplicate Trip ID",IF(OR($B693="",$C693="",$D693="",$E693="",$F693="",$G693="",$H693="",$J693="",$K693="",$N693="",$P693=""),"Missing Required Data",IF(OR($J693&lt;0,$K693&lt;0,$L693=0),"Check Miles",IF(OR(AND($K693=0,$N693&lt;&gt;"No Empty Miles"),AND($K693&gt;0,$N693="No Empty Miles")),"Reason / Miles Mismatch",IF($M693&gt;='Settings'!$B$9,"High Empty %","OK"))))))</f>
        <v/>
      </c>
      <c r="U693" s="48" t="n"/>
    </row>
    <row r="694">
      <c r="A694" s="41" t="n"/>
      <c r="B694" s="79" t="n"/>
      <c r="C694" s="41" t="n"/>
      <c r="D694" s="41" t="n"/>
      <c r="E694" s="41" t="n"/>
      <c r="F694" s="43" t="n"/>
      <c r="G694" s="41" t="n"/>
      <c r="H694" s="43" t="n"/>
      <c r="I694" s="41">
        <f>IF($A694="","",IF(OR($E694="",$F694="",$G694="",$H694=""),"",$E694&amp;", "&amp;$F694&amp;" to "&amp;$G694&amp;", "&amp;$H694))</f>
        <v/>
      </c>
      <c r="J694" s="44" t="n"/>
      <c r="K694" s="44" t="n"/>
      <c r="L694" s="44">
        <f>IF($A694="","",IFERROR($J694+$K694,0))</f>
        <v/>
      </c>
      <c r="M694" s="80">
        <f>IF($A694="","",IFERROR($K694/$L694,0))</f>
        <v/>
      </c>
      <c r="N694" s="41" t="n"/>
      <c r="O694" s="43">
        <f>IF(OR($A694="",$N694=""),"",IFERROR(VLOOKUP($N694,'Settings'!$F$5:$H$13,2,FALSE),"Review"))</f>
        <v/>
      </c>
      <c r="P694" s="43" t="n"/>
      <c r="Q694" s="81">
        <f>IF($A694="","",IFERROR($K694*'Settings'!$B$10,0))</f>
        <v/>
      </c>
      <c r="R694" s="82">
        <f>IF($A694="","",IF($O694="Yes",IFERROR($K694*'Settings'!$B$8,0),0))</f>
        <v/>
      </c>
      <c r="S694" s="81">
        <f>IF($A694="","",IFERROR($R694*'Settings'!$B$10,0))</f>
        <v/>
      </c>
      <c r="T694" s="48">
        <f>IF($A694="","",IF(COUNTIF(tblTrips[Trip ID],$A694)&gt;1,"Duplicate Trip ID",IF(OR($B694="",$C694="",$D694="",$E694="",$F694="",$G694="",$H694="",$J694="",$K694="",$N694="",$P694=""),"Missing Required Data",IF(OR($J694&lt;0,$K694&lt;0,$L694=0),"Check Miles",IF(OR(AND($K694=0,$N694&lt;&gt;"No Empty Miles"),AND($K694&gt;0,$N694="No Empty Miles")),"Reason / Miles Mismatch",IF($M694&gt;='Settings'!$B$9,"High Empty %","OK"))))))</f>
        <v/>
      </c>
      <c r="U694" s="48" t="n"/>
    </row>
    <row r="695">
      <c r="A695" s="41" t="n"/>
      <c r="B695" s="79" t="n"/>
      <c r="C695" s="41" t="n"/>
      <c r="D695" s="41" t="n"/>
      <c r="E695" s="41" t="n"/>
      <c r="F695" s="43" t="n"/>
      <c r="G695" s="41" t="n"/>
      <c r="H695" s="43" t="n"/>
      <c r="I695" s="41">
        <f>IF($A695="","",IF(OR($E695="",$F695="",$G695="",$H695=""),"",$E695&amp;", "&amp;$F695&amp;" to "&amp;$G695&amp;", "&amp;$H695))</f>
        <v/>
      </c>
      <c r="J695" s="44" t="n"/>
      <c r="K695" s="44" t="n"/>
      <c r="L695" s="44">
        <f>IF($A695="","",IFERROR($J695+$K695,0))</f>
        <v/>
      </c>
      <c r="M695" s="80">
        <f>IF($A695="","",IFERROR($K695/$L695,0))</f>
        <v/>
      </c>
      <c r="N695" s="41" t="n"/>
      <c r="O695" s="43">
        <f>IF(OR($A695="",$N695=""),"",IFERROR(VLOOKUP($N695,'Settings'!$F$5:$H$13,2,FALSE),"Review"))</f>
        <v/>
      </c>
      <c r="P695" s="43" t="n"/>
      <c r="Q695" s="81">
        <f>IF($A695="","",IFERROR($K695*'Settings'!$B$10,0))</f>
        <v/>
      </c>
      <c r="R695" s="82">
        <f>IF($A695="","",IF($O695="Yes",IFERROR($K695*'Settings'!$B$8,0),0))</f>
        <v/>
      </c>
      <c r="S695" s="81">
        <f>IF($A695="","",IFERROR($R695*'Settings'!$B$10,0))</f>
        <v/>
      </c>
      <c r="T695" s="48">
        <f>IF($A695="","",IF(COUNTIF(tblTrips[Trip ID],$A695)&gt;1,"Duplicate Trip ID",IF(OR($B695="",$C695="",$D695="",$E695="",$F695="",$G695="",$H695="",$J695="",$K695="",$N695="",$P695=""),"Missing Required Data",IF(OR($J695&lt;0,$K695&lt;0,$L695=0),"Check Miles",IF(OR(AND($K695=0,$N695&lt;&gt;"No Empty Miles"),AND($K695&gt;0,$N695="No Empty Miles")),"Reason / Miles Mismatch",IF($M695&gt;='Settings'!$B$9,"High Empty %","OK"))))))</f>
        <v/>
      </c>
      <c r="U695" s="48" t="n"/>
    </row>
    <row r="696">
      <c r="A696" s="41" t="n"/>
      <c r="B696" s="79" t="n"/>
      <c r="C696" s="41" t="n"/>
      <c r="D696" s="41" t="n"/>
      <c r="E696" s="41" t="n"/>
      <c r="F696" s="43" t="n"/>
      <c r="G696" s="41" t="n"/>
      <c r="H696" s="43" t="n"/>
      <c r="I696" s="41">
        <f>IF($A696="","",IF(OR($E696="",$F696="",$G696="",$H696=""),"",$E696&amp;", "&amp;$F696&amp;" to "&amp;$G696&amp;", "&amp;$H696))</f>
        <v/>
      </c>
      <c r="J696" s="44" t="n"/>
      <c r="K696" s="44" t="n"/>
      <c r="L696" s="44">
        <f>IF($A696="","",IFERROR($J696+$K696,0))</f>
        <v/>
      </c>
      <c r="M696" s="80">
        <f>IF($A696="","",IFERROR($K696/$L696,0))</f>
        <v/>
      </c>
      <c r="N696" s="41" t="n"/>
      <c r="O696" s="43">
        <f>IF(OR($A696="",$N696=""),"",IFERROR(VLOOKUP($N696,'Settings'!$F$5:$H$13,2,FALSE),"Review"))</f>
        <v/>
      </c>
      <c r="P696" s="43" t="n"/>
      <c r="Q696" s="81">
        <f>IF($A696="","",IFERROR($K696*'Settings'!$B$10,0))</f>
        <v/>
      </c>
      <c r="R696" s="82">
        <f>IF($A696="","",IF($O696="Yes",IFERROR($K696*'Settings'!$B$8,0),0))</f>
        <v/>
      </c>
      <c r="S696" s="81">
        <f>IF($A696="","",IFERROR($R696*'Settings'!$B$10,0))</f>
        <v/>
      </c>
      <c r="T696" s="48">
        <f>IF($A696="","",IF(COUNTIF(tblTrips[Trip ID],$A696)&gt;1,"Duplicate Trip ID",IF(OR($B696="",$C696="",$D696="",$E696="",$F696="",$G696="",$H696="",$J696="",$K696="",$N696="",$P696=""),"Missing Required Data",IF(OR($J696&lt;0,$K696&lt;0,$L696=0),"Check Miles",IF(OR(AND($K696=0,$N696&lt;&gt;"No Empty Miles"),AND($K696&gt;0,$N696="No Empty Miles")),"Reason / Miles Mismatch",IF($M696&gt;='Settings'!$B$9,"High Empty %","OK"))))))</f>
        <v/>
      </c>
      <c r="U696" s="48" t="n"/>
    </row>
    <row r="697">
      <c r="A697" s="41" t="n"/>
      <c r="B697" s="79" t="n"/>
      <c r="C697" s="41" t="n"/>
      <c r="D697" s="41" t="n"/>
      <c r="E697" s="41" t="n"/>
      <c r="F697" s="43" t="n"/>
      <c r="G697" s="41" t="n"/>
      <c r="H697" s="43" t="n"/>
      <c r="I697" s="41">
        <f>IF($A697="","",IF(OR($E697="",$F697="",$G697="",$H697=""),"",$E697&amp;", "&amp;$F697&amp;" to "&amp;$G697&amp;", "&amp;$H697))</f>
        <v/>
      </c>
      <c r="J697" s="44" t="n"/>
      <c r="K697" s="44" t="n"/>
      <c r="L697" s="44">
        <f>IF($A697="","",IFERROR($J697+$K697,0))</f>
        <v/>
      </c>
      <c r="M697" s="80">
        <f>IF($A697="","",IFERROR($K697/$L697,0))</f>
        <v/>
      </c>
      <c r="N697" s="41" t="n"/>
      <c r="O697" s="43">
        <f>IF(OR($A697="",$N697=""),"",IFERROR(VLOOKUP($N697,'Settings'!$F$5:$H$13,2,FALSE),"Review"))</f>
        <v/>
      </c>
      <c r="P697" s="43" t="n"/>
      <c r="Q697" s="81">
        <f>IF($A697="","",IFERROR($K697*'Settings'!$B$10,0))</f>
        <v/>
      </c>
      <c r="R697" s="82">
        <f>IF($A697="","",IF($O697="Yes",IFERROR($K697*'Settings'!$B$8,0),0))</f>
        <v/>
      </c>
      <c r="S697" s="81">
        <f>IF($A697="","",IFERROR($R697*'Settings'!$B$10,0))</f>
        <v/>
      </c>
      <c r="T697" s="48">
        <f>IF($A697="","",IF(COUNTIF(tblTrips[Trip ID],$A697)&gt;1,"Duplicate Trip ID",IF(OR($B697="",$C697="",$D697="",$E697="",$F697="",$G697="",$H697="",$J697="",$K697="",$N697="",$P697=""),"Missing Required Data",IF(OR($J697&lt;0,$K697&lt;0,$L697=0),"Check Miles",IF(OR(AND($K697=0,$N697&lt;&gt;"No Empty Miles"),AND($K697&gt;0,$N697="No Empty Miles")),"Reason / Miles Mismatch",IF($M697&gt;='Settings'!$B$9,"High Empty %","OK"))))))</f>
        <v/>
      </c>
      <c r="U697" s="48" t="n"/>
    </row>
    <row r="698">
      <c r="A698" s="41" t="n"/>
      <c r="B698" s="79" t="n"/>
      <c r="C698" s="41" t="n"/>
      <c r="D698" s="41" t="n"/>
      <c r="E698" s="41" t="n"/>
      <c r="F698" s="43" t="n"/>
      <c r="G698" s="41" t="n"/>
      <c r="H698" s="43" t="n"/>
      <c r="I698" s="41">
        <f>IF($A698="","",IF(OR($E698="",$F698="",$G698="",$H698=""),"",$E698&amp;", "&amp;$F698&amp;" to "&amp;$G698&amp;", "&amp;$H698))</f>
        <v/>
      </c>
      <c r="J698" s="44" t="n"/>
      <c r="K698" s="44" t="n"/>
      <c r="L698" s="44">
        <f>IF($A698="","",IFERROR($J698+$K698,0))</f>
        <v/>
      </c>
      <c r="M698" s="80">
        <f>IF($A698="","",IFERROR($K698/$L698,0))</f>
        <v/>
      </c>
      <c r="N698" s="41" t="n"/>
      <c r="O698" s="43">
        <f>IF(OR($A698="",$N698=""),"",IFERROR(VLOOKUP($N698,'Settings'!$F$5:$H$13,2,FALSE),"Review"))</f>
        <v/>
      </c>
      <c r="P698" s="43" t="n"/>
      <c r="Q698" s="81">
        <f>IF($A698="","",IFERROR($K698*'Settings'!$B$10,0))</f>
        <v/>
      </c>
      <c r="R698" s="82">
        <f>IF($A698="","",IF($O698="Yes",IFERROR($K698*'Settings'!$B$8,0),0))</f>
        <v/>
      </c>
      <c r="S698" s="81">
        <f>IF($A698="","",IFERROR($R698*'Settings'!$B$10,0))</f>
        <v/>
      </c>
      <c r="T698" s="48">
        <f>IF($A698="","",IF(COUNTIF(tblTrips[Trip ID],$A698)&gt;1,"Duplicate Trip ID",IF(OR($B698="",$C698="",$D698="",$E698="",$F698="",$G698="",$H698="",$J698="",$K698="",$N698="",$P698=""),"Missing Required Data",IF(OR($J698&lt;0,$K698&lt;0,$L698=0),"Check Miles",IF(OR(AND($K698=0,$N698&lt;&gt;"No Empty Miles"),AND($K698&gt;0,$N698="No Empty Miles")),"Reason / Miles Mismatch",IF($M698&gt;='Settings'!$B$9,"High Empty %","OK"))))))</f>
        <v/>
      </c>
      <c r="U698" s="48" t="n"/>
    </row>
    <row r="699">
      <c r="A699" s="41" t="n"/>
      <c r="B699" s="79" t="n"/>
      <c r="C699" s="41" t="n"/>
      <c r="D699" s="41" t="n"/>
      <c r="E699" s="41" t="n"/>
      <c r="F699" s="43" t="n"/>
      <c r="G699" s="41" t="n"/>
      <c r="H699" s="43" t="n"/>
      <c r="I699" s="41">
        <f>IF($A699="","",IF(OR($E699="",$F699="",$G699="",$H699=""),"",$E699&amp;", "&amp;$F699&amp;" to "&amp;$G699&amp;", "&amp;$H699))</f>
        <v/>
      </c>
      <c r="J699" s="44" t="n"/>
      <c r="K699" s="44" t="n"/>
      <c r="L699" s="44">
        <f>IF($A699="","",IFERROR($J699+$K699,0))</f>
        <v/>
      </c>
      <c r="M699" s="80">
        <f>IF($A699="","",IFERROR($K699/$L699,0))</f>
        <v/>
      </c>
      <c r="N699" s="41" t="n"/>
      <c r="O699" s="43">
        <f>IF(OR($A699="",$N699=""),"",IFERROR(VLOOKUP($N699,'Settings'!$F$5:$H$13,2,FALSE),"Review"))</f>
        <v/>
      </c>
      <c r="P699" s="43" t="n"/>
      <c r="Q699" s="81">
        <f>IF($A699="","",IFERROR($K699*'Settings'!$B$10,0))</f>
        <v/>
      </c>
      <c r="R699" s="82">
        <f>IF($A699="","",IF($O699="Yes",IFERROR($K699*'Settings'!$B$8,0),0))</f>
        <v/>
      </c>
      <c r="S699" s="81">
        <f>IF($A699="","",IFERROR($R699*'Settings'!$B$10,0))</f>
        <v/>
      </c>
      <c r="T699" s="48">
        <f>IF($A699="","",IF(COUNTIF(tblTrips[Trip ID],$A699)&gt;1,"Duplicate Trip ID",IF(OR($B699="",$C699="",$D699="",$E699="",$F699="",$G699="",$H699="",$J699="",$K699="",$N699="",$P699=""),"Missing Required Data",IF(OR($J699&lt;0,$K699&lt;0,$L699=0),"Check Miles",IF(OR(AND($K699=0,$N699&lt;&gt;"No Empty Miles"),AND($K699&gt;0,$N699="No Empty Miles")),"Reason / Miles Mismatch",IF($M699&gt;='Settings'!$B$9,"High Empty %","OK"))))))</f>
        <v/>
      </c>
      <c r="U699" s="48" t="n"/>
    </row>
    <row r="700">
      <c r="A700" s="41" t="n"/>
      <c r="B700" s="79" t="n"/>
      <c r="C700" s="41" t="n"/>
      <c r="D700" s="41" t="n"/>
      <c r="E700" s="41" t="n"/>
      <c r="F700" s="43" t="n"/>
      <c r="G700" s="41" t="n"/>
      <c r="H700" s="43" t="n"/>
      <c r="I700" s="41">
        <f>IF($A700="","",IF(OR($E700="",$F700="",$G700="",$H700=""),"",$E700&amp;", "&amp;$F700&amp;" to "&amp;$G700&amp;", "&amp;$H700))</f>
        <v/>
      </c>
      <c r="J700" s="44" t="n"/>
      <c r="K700" s="44" t="n"/>
      <c r="L700" s="44">
        <f>IF($A700="","",IFERROR($J700+$K700,0))</f>
        <v/>
      </c>
      <c r="M700" s="80">
        <f>IF($A700="","",IFERROR($K700/$L700,0))</f>
        <v/>
      </c>
      <c r="N700" s="41" t="n"/>
      <c r="O700" s="43">
        <f>IF(OR($A700="",$N700=""),"",IFERROR(VLOOKUP($N700,'Settings'!$F$5:$H$13,2,FALSE),"Review"))</f>
        <v/>
      </c>
      <c r="P700" s="43" t="n"/>
      <c r="Q700" s="81">
        <f>IF($A700="","",IFERROR($K700*'Settings'!$B$10,0))</f>
        <v/>
      </c>
      <c r="R700" s="82">
        <f>IF($A700="","",IF($O700="Yes",IFERROR($K700*'Settings'!$B$8,0),0))</f>
        <v/>
      </c>
      <c r="S700" s="81">
        <f>IF($A700="","",IFERROR($R700*'Settings'!$B$10,0))</f>
        <v/>
      </c>
      <c r="T700" s="48">
        <f>IF($A700="","",IF(COUNTIF(tblTrips[Trip ID],$A700)&gt;1,"Duplicate Trip ID",IF(OR($B700="",$C700="",$D700="",$E700="",$F700="",$G700="",$H700="",$J700="",$K700="",$N700="",$P700=""),"Missing Required Data",IF(OR($J700&lt;0,$K700&lt;0,$L700=0),"Check Miles",IF(OR(AND($K700=0,$N700&lt;&gt;"No Empty Miles"),AND($K700&gt;0,$N700="No Empty Miles")),"Reason / Miles Mismatch",IF($M700&gt;='Settings'!$B$9,"High Empty %","OK"))))))</f>
        <v/>
      </c>
      <c r="U700" s="48" t="n"/>
    </row>
    <row r="701">
      <c r="A701" s="41" t="n"/>
      <c r="B701" s="79" t="n"/>
      <c r="C701" s="41" t="n"/>
      <c r="D701" s="41" t="n"/>
      <c r="E701" s="41" t="n"/>
      <c r="F701" s="43" t="n"/>
      <c r="G701" s="41" t="n"/>
      <c r="H701" s="43" t="n"/>
      <c r="I701" s="41">
        <f>IF($A701="","",IF(OR($E701="",$F701="",$G701="",$H701=""),"",$E701&amp;", "&amp;$F701&amp;" to "&amp;$G701&amp;", "&amp;$H701))</f>
        <v/>
      </c>
      <c r="J701" s="44" t="n"/>
      <c r="K701" s="44" t="n"/>
      <c r="L701" s="44">
        <f>IF($A701="","",IFERROR($J701+$K701,0))</f>
        <v/>
      </c>
      <c r="M701" s="80">
        <f>IF($A701="","",IFERROR($K701/$L701,0))</f>
        <v/>
      </c>
      <c r="N701" s="41" t="n"/>
      <c r="O701" s="43">
        <f>IF(OR($A701="",$N701=""),"",IFERROR(VLOOKUP($N701,'Settings'!$F$5:$H$13,2,FALSE),"Review"))</f>
        <v/>
      </c>
      <c r="P701" s="43" t="n"/>
      <c r="Q701" s="81">
        <f>IF($A701="","",IFERROR($K701*'Settings'!$B$10,0))</f>
        <v/>
      </c>
      <c r="R701" s="82">
        <f>IF($A701="","",IF($O701="Yes",IFERROR($K701*'Settings'!$B$8,0),0))</f>
        <v/>
      </c>
      <c r="S701" s="81">
        <f>IF($A701="","",IFERROR($R701*'Settings'!$B$10,0))</f>
        <v/>
      </c>
      <c r="T701" s="48">
        <f>IF($A701="","",IF(COUNTIF(tblTrips[Trip ID],$A701)&gt;1,"Duplicate Trip ID",IF(OR($B701="",$C701="",$D701="",$E701="",$F701="",$G701="",$H701="",$J701="",$K701="",$N701="",$P701=""),"Missing Required Data",IF(OR($J701&lt;0,$K701&lt;0,$L701=0),"Check Miles",IF(OR(AND($K701=0,$N701&lt;&gt;"No Empty Miles"),AND($K701&gt;0,$N701="No Empty Miles")),"Reason / Miles Mismatch",IF($M701&gt;='Settings'!$B$9,"High Empty %","OK"))))))</f>
        <v/>
      </c>
      <c r="U701" s="48" t="n"/>
    </row>
    <row r="702">
      <c r="A702" s="41" t="n"/>
      <c r="B702" s="79" t="n"/>
      <c r="C702" s="41" t="n"/>
      <c r="D702" s="41" t="n"/>
      <c r="E702" s="41" t="n"/>
      <c r="F702" s="43" t="n"/>
      <c r="G702" s="41" t="n"/>
      <c r="H702" s="43" t="n"/>
      <c r="I702" s="41">
        <f>IF($A702="","",IF(OR($E702="",$F702="",$G702="",$H702=""),"",$E702&amp;", "&amp;$F702&amp;" to "&amp;$G702&amp;", "&amp;$H702))</f>
        <v/>
      </c>
      <c r="J702" s="44" t="n"/>
      <c r="K702" s="44" t="n"/>
      <c r="L702" s="44">
        <f>IF($A702="","",IFERROR($J702+$K702,0))</f>
        <v/>
      </c>
      <c r="M702" s="80">
        <f>IF($A702="","",IFERROR($K702/$L702,0))</f>
        <v/>
      </c>
      <c r="N702" s="41" t="n"/>
      <c r="O702" s="43">
        <f>IF(OR($A702="",$N702=""),"",IFERROR(VLOOKUP($N702,'Settings'!$F$5:$H$13,2,FALSE),"Review"))</f>
        <v/>
      </c>
      <c r="P702" s="43" t="n"/>
      <c r="Q702" s="81">
        <f>IF($A702="","",IFERROR($K702*'Settings'!$B$10,0))</f>
        <v/>
      </c>
      <c r="R702" s="82">
        <f>IF($A702="","",IF($O702="Yes",IFERROR($K702*'Settings'!$B$8,0),0))</f>
        <v/>
      </c>
      <c r="S702" s="81">
        <f>IF($A702="","",IFERROR($R702*'Settings'!$B$10,0))</f>
        <v/>
      </c>
      <c r="T702" s="48">
        <f>IF($A702="","",IF(COUNTIF(tblTrips[Trip ID],$A702)&gt;1,"Duplicate Trip ID",IF(OR($B702="",$C702="",$D702="",$E702="",$F702="",$G702="",$H702="",$J702="",$K702="",$N702="",$P702=""),"Missing Required Data",IF(OR($J702&lt;0,$K702&lt;0,$L702=0),"Check Miles",IF(OR(AND($K702=0,$N702&lt;&gt;"No Empty Miles"),AND($K702&gt;0,$N702="No Empty Miles")),"Reason / Miles Mismatch",IF($M702&gt;='Settings'!$B$9,"High Empty %","OK"))))))</f>
        <v/>
      </c>
      <c r="U702" s="48" t="n"/>
    </row>
    <row r="703">
      <c r="A703" s="41" t="n"/>
      <c r="B703" s="79" t="n"/>
      <c r="C703" s="41" t="n"/>
      <c r="D703" s="41" t="n"/>
      <c r="E703" s="41" t="n"/>
      <c r="F703" s="43" t="n"/>
      <c r="G703" s="41" t="n"/>
      <c r="H703" s="43" t="n"/>
      <c r="I703" s="41">
        <f>IF($A703="","",IF(OR($E703="",$F703="",$G703="",$H703=""),"",$E703&amp;", "&amp;$F703&amp;" to "&amp;$G703&amp;", "&amp;$H703))</f>
        <v/>
      </c>
      <c r="J703" s="44" t="n"/>
      <c r="K703" s="44" t="n"/>
      <c r="L703" s="44">
        <f>IF($A703="","",IFERROR($J703+$K703,0))</f>
        <v/>
      </c>
      <c r="M703" s="80">
        <f>IF($A703="","",IFERROR($K703/$L703,0))</f>
        <v/>
      </c>
      <c r="N703" s="41" t="n"/>
      <c r="O703" s="43">
        <f>IF(OR($A703="",$N703=""),"",IFERROR(VLOOKUP($N703,'Settings'!$F$5:$H$13,2,FALSE),"Review"))</f>
        <v/>
      </c>
      <c r="P703" s="43" t="n"/>
      <c r="Q703" s="81">
        <f>IF($A703="","",IFERROR($K703*'Settings'!$B$10,0))</f>
        <v/>
      </c>
      <c r="R703" s="82">
        <f>IF($A703="","",IF($O703="Yes",IFERROR($K703*'Settings'!$B$8,0),0))</f>
        <v/>
      </c>
      <c r="S703" s="81">
        <f>IF($A703="","",IFERROR($R703*'Settings'!$B$10,0))</f>
        <v/>
      </c>
      <c r="T703" s="48">
        <f>IF($A703="","",IF(COUNTIF(tblTrips[Trip ID],$A703)&gt;1,"Duplicate Trip ID",IF(OR($B703="",$C703="",$D703="",$E703="",$F703="",$G703="",$H703="",$J703="",$K703="",$N703="",$P703=""),"Missing Required Data",IF(OR($J703&lt;0,$K703&lt;0,$L703=0),"Check Miles",IF(OR(AND($K703=0,$N703&lt;&gt;"No Empty Miles"),AND($K703&gt;0,$N703="No Empty Miles")),"Reason / Miles Mismatch",IF($M703&gt;='Settings'!$B$9,"High Empty %","OK"))))))</f>
        <v/>
      </c>
      <c r="U703" s="48" t="n"/>
    </row>
    <row r="704">
      <c r="A704" s="41" t="n"/>
      <c r="B704" s="79" t="n"/>
      <c r="C704" s="41" t="n"/>
      <c r="D704" s="41" t="n"/>
      <c r="E704" s="41" t="n"/>
      <c r="F704" s="43" t="n"/>
      <c r="G704" s="41" t="n"/>
      <c r="H704" s="43" t="n"/>
      <c r="I704" s="41">
        <f>IF($A704="","",IF(OR($E704="",$F704="",$G704="",$H704=""),"",$E704&amp;", "&amp;$F704&amp;" to "&amp;$G704&amp;", "&amp;$H704))</f>
        <v/>
      </c>
      <c r="J704" s="44" t="n"/>
      <c r="K704" s="44" t="n"/>
      <c r="L704" s="44">
        <f>IF($A704="","",IFERROR($J704+$K704,0))</f>
        <v/>
      </c>
      <c r="M704" s="80">
        <f>IF($A704="","",IFERROR($K704/$L704,0))</f>
        <v/>
      </c>
      <c r="N704" s="41" t="n"/>
      <c r="O704" s="43">
        <f>IF(OR($A704="",$N704=""),"",IFERROR(VLOOKUP($N704,'Settings'!$F$5:$H$13,2,FALSE),"Review"))</f>
        <v/>
      </c>
      <c r="P704" s="43" t="n"/>
      <c r="Q704" s="81">
        <f>IF($A704="","",IFERROR($K704*'Settings'!$B$10,0))</f>
        <v/>
      </c>
      <c r="R704" s="82">
        <f>IF($A704="","",IF($O704="Yes",IFERROR($K704*'Settings'!$B$8,0),0))</f>
        <v/>
      </c>
      <c r="S704" s="81">
        <f>IF($A704="","",IFERROR($R704*'Settings'!$B$10,0))</f>
        <v/>
      </c>
      <c r="T704" s="48">
        <f>IF($A704="","",IF(COUNTIF(tblTrips[Trip ID],$A704)&gt;1,"Duplicate Trip ID",IF(OR($B704="",$C704="",$D704="",$E704="",$F704="",$G704="",$H704="",$J704="",$K704="",$N704="",$P704=""),"Missing Required Data",IF(OR($J704&lt;0,$K704&lt;0,$L704=0),"Check Miles",IF(OR(AND($K704=0,$N704&lt;&gt;"No Empty Miles"),AND($K704&gt;0,$N704="No Empty Miles")),"Reason / Miles Mismatch",IF($M704&gt;='Settings'!$B$9,"High Empty %","OK"))))))</f>
        <v/>
      </c>
      <c r="U704" s="48" t="n"/>
    </row>
    <row r="705">
      <c r="A705" s="41" t="n"/>
      <c r="B705" s="79" t="n"/>
      <c r="C705" s="41" t="n"/>
      <c r="D705" s="41" t="n"/>
      <c r="E705" s="41" t="n"/>
      <c r="F705" s="43" t="n"/>
      <c r="G705" s="41" t="n"/>
      <c r="H705" s="43" t="n"/>
      <c r="I705" s="41">
        <f>IF($A705="","",IF(OR($E705="",$F705="",$G705="",$H705=""),"",$E705&amp;", "&amp;$F705&amp;" to "&amp;$G705&amp;", "&amp;$H705))</f>
        <v/>
      </c>
      <c r="J705" s="44" t="n"/>
      <c r="K705" s="44" t="n"/>
      <c r="L705" s="44">
        <f>IF($A705="","",IFERROR($J705+$K705,0))</f>
        <v/>
      </c>
      <c r="M705" s="80">
        <f>IF($A705="","",IFERROR($K705/$L705,0))</f>
        <v/>
      </c>
      <c r="N705" s="41" t="n"/>
      <c r="O705" s="43">
        <f>IF(OR($A705="",$N705=""),"",IFERROR(VLOOKUP($N705,'Settings'!$F$5:$H$13,2,FALSE),"Review"))</f>
        <v/>
      </c>
      <c r="P705" s="43" t="n"/>
      <c r="Q705" s="81">
        <f>IF($A705="","",IFERROR($K705*'Settings'!$B$10,0))</f>
        <v/>
      </c>
      <c r="R705" s="82">
        <f>IF($A705="","",IF($O705="Yes",IFERROR($K705*'Settings'!$B$8,0),0))</f>
        <v/>
      </c>
      <c r="S705" s="81">
        <f>IF($A705="","",IFERROR($R705*'Settings'!$B$10,0))</f>
        <v/>
      </c>
      <c r="T705" s="48">
        <f>IF($A705="","",IF(COUNTIF(tblTrips[Trip ID],$A705)&gt;1,"Duplicate Trip ID",IF(OR($B705="",$C705="",$D705="",$E705="",$F705="",$G705="",$H705="",$J705="",$K705="",$N705="",$P705=""),"Missing Required Data",IF(OR($J705&lt;0,$K705&lt;0,$L705=0),"Check Miles",IF(OR(AND($K705=0,$N705&lt;&gt;"No Empty Miles"),AND($K705&gt;0,$N705="No Empty Miles")),"Reason / Miles Mismatch",IF($M705&gt;='Settings'!$B$9,"High Empty %","OK"))))))</f>
        <v/>
      </c>
      <c r="U705" s="48" t="n"/>
    </row>
    <row r="706">
      <c r="A706" s="41" t="n"/>
      <c r="B706" s="79" t="n"/>
      <c r="C706" s="41" t="n"/>
      <c r="D706" s="41" t="n"/>
      <c r="E706" s="41" t="n"/>
      <c r="F706" s="43" t="n"/>
      <c r="G706" s="41" t="n"/>
      <c r="H706" s="43" t="n"/>
      <c r="I706" s="41">
        <f>IF($A706="","",IF(OR($E706="",$F706="",$G706="",$H706=""),"",$E706&amp;", "&amp;$F706&amp;" to "&amp;$G706&amp;", "&amp;$H706))</f>
        <v/>
      </c>
      <c r="J706" s="44" t="n"/>
      <c r="K706" s="44" t="n"/>
      <c r="L706" s="44">
        <f>IF($A706="","",IFERROR($J706+$K706,0))</f>
        <v/>
      </c>
      <c r="M706" s="80">
        <f>IF($A706="","",IFERROR($K706/$L706,0))</f>
        <v/>
      </c>
      <c r="N706" s="41" t="n"/>
      <c r="O706" s="43">
        <f>IF(OR($A706="",$N706=""),"",IFERROR(VLOOKUP($N706,'Settings'!$F$5:$H$13,2,FALSE),"Review"))</f>
        <v/>
      </c>
      <c r="P706" s="43" t="n"/>
      <c r="Q706" s="81">
        <f>IF($A706="","",IFERROR($K706*'Settings'!$B$10,0))</f>
        <v/>
      </c>
      <c r="R706" s="82">
        <f>IF($A706="","",IF($O706="Yes",IFERROR($K706*'Settings'!$B$8,0),0))</f>
        <v/>
      </c>
      <c r="S706" s="81">
        <f>IF($A706="","",IFERROR($R706*'Settings'!$B$10,0))</f>
        <v/>
      </c>
      <c r="T706" s="48">
        <f>IF($A706="","",IF(COUNTIF(tblTrips[Trip ID],$A706)&gt;1,"Duplicate Trip ID",IF(OR($B706="",$C706="",$D706="",$E706="",$F706="",$G706="",$H706="",$J706="",$K706="",$N706="",$P706=""),"Missing Required Data",IF(OR($J706&lt;0,$K706&lt;0,$L706=0),"Check Miles",IF(OR(AND($K706=0,$N706&lt;&gt;"No Empty Miles"),AND($K706&gt;0,$N706="No Empty Miles")),"Reason / Miles Mismatch",IF($M706&gt;='Settings'!$B$9,"High Empty %","OK"))))))</f>
        <v/>
      </c>
      <c r="U706" s="48" t="n"/>
    </row>
    <row r="707">
      <c r="A707" s="41" t="n"/>
      <c r="B707" s="79" t="n"/>
      <c r="C707" s="41" t="n"/>
      <c r="D707" s="41" t="n"/>
      <c r="E707" s="41" t="n"/>
      <c r="F707" s="43" t="n"/>
      <c r="G707" s="41" t="n"/>
      <c r="H707" s="43" t="n"/>
      <c r="I707" s="41">
        <f>IF($A707="","",IF(OR($E707="",$F707="",$G707="",$H707=""),"",$E707&amp;", "&amp;$F707&amp;" to "&amp;$G707&amp;", "&amp;$H707))</f>
        <v/>
      </c>
      <c r="J707" s="44" t="n"/>
      <c r="K707" s="44" t="n"/>
      <c r="L707" s="44">
        <f>IF($A707="","",IFERROR($J707+$K707,0))</f>
        <v/>
      </c>
      <c r="M707" s="80">
        <f>IF($A707="","",IFERROR($K707/$L707,0))</f>
        <v/>
      </c>
      <c r="N707" s="41" t="n"/>
      <c r="O707" s="43">
        <f>IF(OR($A707="",$N707=""),"",IFERROR(VLOOKUP($N707,'Settings'!$F$5:$H$13,2,FALSE),"Review"))</f>
        <v/>
      </c>
      <c r="P707" s="43" t="n"/>
      <c r="Q707" s="81">
        <f>IF($A707="","",IFERROR($K707*'Settings'!$B$10,0))</f>
        <v/>
      </c>
      <c r="R707" s="82">
        <f>IF($A707="","",IF($O707="Yes",IFERROR($K707*'Settings'!$B$8,0),0))</f>
        <v/>
      </c>
      <c r="S707" s="81">
        <f>IF($A707="","",IFERROR($R707*'Settings'!$B$10,0))</f>
        <v/>
      </c>
      <c r="T707" s="48">
        <f>IF($A707="","",IF(COUNTIF(tblTrips[Trip ID],$A707)&gt;1,"Duplicate Trip ID",IF(OR($B707="",$C707="",$D707="",$E707="",$F707="",$G707="",$H707="",$J707="",$K707="",$N707="",$P707=""),"Missing Required Data",IF(OR($J707&lt;0,$K707&lt;0,$L707=0),"Check Miles",IF(OR(AND($K707=0,$N707&lt;&gt;"No Empty Miles"),AND($K707&gt;0,$N707="No Empty Miles")),"Reason / Miles Mismatch",IF($M707&gt;='Settings'!$B$9,"High Empty %","OK"))))))</f>
        <v/>
      </c>
      <c r="U707" s="48" t="n"/>
    </row>
    <row r="708">
      <c r="A708" s="41" t="n"/>
      <c r="B708" s="79" t="n"/>
      <c r="C708" s="41" t="n"/>
      <c r="D708" s="41" t="n"/>
      <c r="E708" s="41" t="n"/>
      <c r="F708" s="43" t="n"/>
      <c r="G708" s="41" t="n"/>
      <c r="H708" s="43" t="n"/>
      <c r="I708" s="41">
        <f>IF($A708="","",IF(OR($E708="",$F708="",$G708="",$H708=""),"",$E708&amp;", "&amp;$F708&amp;" to "&amp;$G708&amp;", "&amp;$H708))</f>
        <v/>
      </c>
      <c r="J708" s="44" t="n"/>
      <c r="K708" s="44" t="n"/>
      <c r="L708" s="44">
        <f>IF($A708="","",IFERROR($J708+$K708,0))</f>
        <v/>
      </c>
      <c r="M708" s="80">
        <f>IF($A708="","",IFERROR($K708/$L708,0))</f>
        <v/>
      </c>
      <c r="N708" s="41" t="n"/>
      <c r="O708" s="43">
        <f>IF(OR($A708="",$N708=""),"",IFERROR(VLOOKUP($N708,'Settings'!$F$5:$H$13,2,FALSE),"Review"))</f>
        <v/>
      </c>
      <c r="P708" s="43" t="n"/>
      <c r="Q708" s="81">
        <f>IF($A708="","",IFERROR($K708*'Settings'!$B$10,0))</f>
        <v/>
      </c>
      <c r="R708" s="82">
        <f>IF($A708="","",IF($O708="Yes",IFERROR($K708*'Settings'!$B$8,0),0))</f>
        <v/>
      </c>
      <c r="S708" s="81">
        <f>IF($A708="","",IFERROR($R708*'Settings'!$B$10,0))</f>
        <v/>
      </c>
      <c r="T708" s="48">
        <f>IF($A708="","",IF(COUNTIF(tblTrips[Trip ID],$A708)&gt;1,"Duplicate Trip ID",IF(OR($B708="",$C708="",$D708="",$E708="",$F708="",$G708="",$H708="",$J708="",$K708="",$N708="",$P708=""),"Missing Required Data",IF(OR($J708&lt;0,$K708&lt;0,$L708=0),"Check Miles",IF(OR(AND($K708=0,$N708&lt;&gt;"No Empty Miles"),AND($K708&gt;0,$N708="No Empty Miles")),"Reason / Miles Mismatch",IF($M708&gt;='Settings'!$B$9,"High Empty %","OK"))))))</f>
        <v/>
      </c>
      <c r="U708" s="48" t="n"/>
    </row>
    <row r="709">
      <c r="A709" s="41" t="n"/>
      <c r="B709" s="79" t="n"/>
      <c r="C709" s="41" t="n"/>
      <c r="D709" s="41" t="n"/>
      <c r="E709" s="41" t="n"/>
      <c r="F709" s="43" t="n"/>
      <c r="G709" s="41" t="n"/>
      <c r="H709" s="43" t="n"/>
      <c r="I709" s="41">
        <f>IF($A709="","",IF(OR($E709="",$F709="",$G709="",$H709=""),"",$E709&amp;", "&amp;$F709&amp;" to "&amp;$G709&amp;", "&amp;$H709))</f>
        <v/>
      </c>
      <c r="J709" s="44" t="n"/>
      <c r="K709" s="44" t="n"/>
      <c r="L709" s="44">
        <f>IF($A709="","",IFERROR($J709+$K709,0))</f>
        <v/>
      </c>
      <c r="M709" s="80">
        <f>IF($A709="","",IFERROR($K709/$L709,0))</f>
        <v/>
      </c>
      <c r="N709" s="41" t="n"/>
      <c r="O709" s="43">
        <f>IF(OR($A709="",$N709=""),"",IFERROR(VLOOKUP($N709,'Settings'!$F$5:$H$13,2,FALSE),"Review"))</f>
        <v/>
      </c>
      <c r="P709" s="43" t="n"/>
      <c r="Q709" s="81">
        <f>IF($A709="","",IFERROR($K709*'Settings'!$B$10,0))</f>
        <v/>
      </c>
      <c r="R709" s="82">
        <f>IF($A709="","",IF($O709="Yes",IFERROR($K709*'Settings'!$B$8,0),0))</f>
        <v/>
      </c>
      <c r="S709" s="81">
        <f>IF($A709="","",IFERROR($R709*'Settings'!$B$10,0))</f>
        <v/>
      </c>
      <c r="T709" s="48">
        <f>IF($A709="","",IF(COUNTIF(tblTrips[Trip ID],$A709)&gt;1,"Duplicate Trip ID",IF(OR($B709="",$C709="",$D709="",$E709="",$F709="",$G709="",$H709="",$J709="",$K709="",$N709="",$P709=""),"Missing Required Data",IF(OR($J709&lt;0,$K709&lt;0,$L709=0),"Check Miles",IF(OR(AND($K709=0,$N709&lt;&gt;"No Empty Miles"),AND($K709&gt;0,$N709="No Empty Miles")),"Reason / Miles Mismatch",IF($M709&gt;='Settings'!$B$9,"High Empty %","OK"))))))</f>
        <v/>
      </c>
      <c r="U709" s="48" t="n"/>
    </row>
    <row r="710">
      <c r="A710" s="41" t="n"/>
      <c r="B710" s="79" t="n"/>
      <c r="C710" s="41" t="n"/>
      <c r="D710" s="41" t="n"/>
      <c r="E710" s="41" t="n"/>
      <c r="F710" s="43" t="n"/>
      <c r="G710" s="41" t="n"/>
      <c r="H710" s="43" t="n"/>
      <c r="I710" s="41">
        <f>IF($A710="","",IF(OR($E710="",$F710="",$G710="",$H710=""),"",$E710&amp;", "&amp;$F710&amp;" to "&amp;$G710&amp;", "&amp;$H710))</f>
        <v/>
      </c>
      <c r="J710" s="44" t="n"/>
      <c r="K710" s="44" t="n"/>
      <c r="L710" s="44">
        <f>IF($A710="","",IFERROR($J710+$K710,0))</f>
        <v/>
      </c>
      <c r="M710" s="80">
        <f>IF($A710="","",IFERROR($K710/$L710,0))</f>
        <v/>
      </c>
      <c r="N710" s="41" t="n"/>
      <c r="O710" s="43">
        <f>IF(OR($A710="",$N710=""),"",IFERROR(VLOOKUP($N710,'Settings'!$F$5:$H$13,2,FALSE),"Review"))</f>
        <v/>
      </c>
      <c r="P710" s="43" t="n"/>
      <c r="Q710" s="81">
        <f>IF($A710="","",IFERROR($K710*'Settings'!$B$10,0))</f>
        <v/>
      </c>
      <c r="R710" s="82">
        <f>IF($A710="","",IF($O710="Yes",IFERROR($K710*'Settings'!$B$8,0),0))</f>
        <v/>
      </c>
      <c r="S710" s="81">
        <f>IF($A710="","",IFERROR($R710*'Settings'!$B$10,0))</f>
        <v/>
      </c>
      <c r="T710" s="48">
        <f>IF($A710="","",IF(COUNTIF(tblTrips[Trip ID],$A710)&gt;1,"Duplicate Trip ID",IF(OR($B710="",$C710="",$D710="",$E710="",$F710="",$G710="",$H710="",$J710="",$K710="",$N710="",$P710=""),"Missing Required Data",IF(OR($J710&lt;0,$K710&lt;0,$L710=0),"Check Miles",IF(OR(AND($K710=0,$N710&lt;&gt;"No Empty Miles"),AND($K710&gt;0,$N710="No Empty Miles")),"Reason / Miles Mismatch",IF($M710&gt;='Settings'!$B$9,"High Empty %","OK"))))))</f>
        <v/>
      </c>
      <c r="U710" s="48" t="n"/>
    </row>
    <row r="711">
      <c r="A711" s="41" t="n"/>
      <c r="B711" s="79" t="n"/>
      <c r="C711" s="41" t="n"/>
      <c r="D711" s="41" t="n"/>
      <c r="E711" s="41" t="n"/>
      <c r="F711" s="43" t="n"/>
      <c r="G711" s="41" t="n"/>
      <c r="H711" s="43" t="n"/>
      <c r="I711" s="41">
        <f>IF($A711="","",IF(OR($E711="",$F711="",$G711="",$H711=""),"",$E711&amp;", "&amp;$F711&amp;" to "&amp;$G711&amp;", "&amp;$H711))</f>
        <v/>
      </c>
      <c r="J711" s="44" t="n"/>
      <c r="K711" s="44" t="n"/>
      <c r="L711" s="44">
        <f>IF($A711="","",IFERROR($J711+$K711,0))</f>
        <v/>
      </c>
      <c r="M711" s="80">
        <f>IF($A711="","",IFERROR($K711/$L711,0))</f>
        <v/>
      </c>
      <c r="N711" s="41" t="n"/>
      <c r="O711" s="43">
        <f>IF(OR($A711="",$N711=""),"",IFERROR(VLOOKUP($N711,'Settings'!$F$5:$H$13,2,FALSE),"Review"))</f>
        <v/>
      </c>
      <c r="P711" s="43" t="n"/>
      <c r="Q711" s="81">
        <f>IF($A711="","",IFERROR($K711*'Settings'!$B$10,0))</f>
        <v/>
      </c>
      <c r="R711" s="82">
        <f>IF($A711="","",IF($O711="Yes",IFERROR($K711*'Settings'!$B$8,0),0))</f>
        <v/>
      </c>
      <c r="S711" s="81">
        <f>IF($A711="","",IFERROR($R711*'Settings'!$B$10,0))</f>
        <v/>
      </c>
      <c r="T711" s="48">
        <f>IF($A711="","",IF(COUNTIF(tblTrips[Trip ID],$A711)&gt;1,"Duplicate Trip ID",IF(OR($B711="",$C711="",$D711="",$E711="",$F711="",$G711="",$H711="",$J711="",$K711="",$N711="",$P711=""),"Missing Required Data",IF(OR($J711&lt;0,$K711&lt;0,$L711=0),"Check Miles",IF(OR(AND($K711=0,$N711&lt;&gt;"No Empty Miles"),AND($K711&gt;0,$N711="No Empty Miles")),"Reason / Miles Mismatch",IF($M711&gt;='Settings'!$B$9,"High Empty %","OK"))))))</f>
        <v/>
      </c>
      <c r="U711" s="48" t="n"/>
    </row>
    <row r="712">
      <c r="A712" s="41" t="n"/>
      <c r="B712" s="79" t="n"/>
      <c r="C712" s="41" t="n"/>
      <c r="D712" s="41" t="n"/>
      <c r="E712" s="41" t="n"/>
      <c r="F712" s="43" t="n"/>
      <c r="G712" s="41" t="n"/>
      <c r="H712" s="43" t="n"/>
      <c r="I712" s="41">
        <f>IF($A712="","",IF(OR($E712="",$F712="",$G712="",$H712=""),"",$E712&amp;", "&amp;$F712&amp;" to "&amp;$G712&amp;", "&amp;$H712))</f>
        <v/>
      </c>
      <c r="J712" s="44" t="n"/>
      <c r="K712" s="44" t="n"/>
      <c r="L712" s="44">
        <f>IF($A712="","",IFERROR($J712+$K712,0))</f>
        <v/>
      </c>
      <c r="M712" s="80">
        <f>IF($A712="","",IFERROR($K712/$L712,0))</f>
        <v/>
      </c>
      <c r="N712" s="41" t="n"/>
      <c r="O712" s="43">
        <f>IF(OR($A712="",$N712=""),"",IFERROR(VLOOKUP($N712,'Settings'!$F$5:$H$13,2,FALSE),"Review"))</f>
        <v/>
      </c>
      <c r="P712" s="43" t="n"/>
      <c r="Q712" s="81">
        <f>IF($A712="","",IFERROR($K712*'Settings'!$B$10,0))</f>
        <v/>
      </c>
      <c r="R712" s="82">
        <f>IF($A712="","",IF($O712="Yes",IFERROR($K712*'Settings'!$B$8,0),0))</f>
        <v/>
      </c>
      <c r="S712" s="81">
        <f>IF($A712="","",IFERROR($R712*'Settings'!$B$10,0))</f>
        <v/>
      </c>
      <c r="T712" s="48">
        <f>IF($A712="","",IF(COUNTIF(tblTrips[Trip ID],$A712)&gt;1,"Duplicate Trip ID",IF(OR($B712="",$C712="",$D712="",$E712="",$F712="",$G712="",$H712="",$J712="",$K712="",$N712="",$P712=""),"Missing Required Data",IF(OR($J712&lt;0,$K712&lt;0,$L712=0),"Check Miles",IF(OR(AND($K712=0,$N712&lt;&gt;"No Empty Miles"),AND($K712&gt;0,$N712="No Empty Miles")),"Reason / Miles Mismatch",IF($M712&gt;='Settings'!$B$9,"High Empty %","OK"))))))</f>
        <v/>
      </c>
      <c r="U712" s="48" t="n"/>
    </row>
    <row r="713">
      <c r="A713" s="41" t="n"/>
      <c r="B713" s="79" t="n"/>
      <c r="C713" s="41" t="n"/>
      <c r="D713" s="41" t="n"/>
      <c r="E713" s="41" t="n"/>
      <c r="F713" s="43" t="n"/>
      <c r="G713" s="41" t="n"/>
      <c r="H713" s="43" t="n"/>
      <c r="I713" s="41">
        <f>IF($A713="","",IF(OR($E713="",$F713="",$G713="",$H713=""),"",$E713&amp;", "&amp;$F713&amp;" to "&amp;$G713&amp;", "&amp;$H713))</f>
        <v/>
      </c>
      <c r="J713" s="44" t="n"/>
      <c r="K713" s="44" t="n"/>
      <c r="L713" s="44">
        <f>IF($A713="","",IFERROR($J713+$K713,0))</f>
        <v/>
      </c>
      <c r="M713" s="80">
        <f>IF($A713="","",IFERROR($K713/$L713,0))</f>
        <v/>
      </c>
      <c r="N713" s="41" t="n"/>
      <c r="O713" s="43">
        <f>IF(OR($A713="",$N713=""),"",IFERROR(VLOOKUP($N713,'Settings'!$F$5:$H$13,2,FALSE),"Review"))</f>
        <v/>
      </c>
      <c r="P713" s="43" t="n"/>
      <c r="Q713" s="81">
        <f>IF($A713="","",IFERROR($K713*'Settings'!$B$10,0))</f>
        <v/>
      </c>
      <c r="R713" s="82">
        <f>IF($A713="","",IF($O713="Yes",IFERROR($K713*'Settings'!$B$8,0),0))</f>
        <v/>
      </c>
      <c r="S713" s="81">
        <f>IF($A713="","",IFERROR($R713*'Settings'!$B$10,0))</f>
        <v/>
      </c>
      <c r="T713" s="48">
        <f>IF($A713="","",IF(COUNTIF(tblTrips[Trip ID],$A713)&gt;1,"Duplicate Trip ID",IF(OR($B713="",$C713="",$D713="",$E713="",$F713="",$G713="",$H713="",$J713="",$K713="",$N713="",$P713=""),"Missing Required Data",IF(OR($J713&lt;0,$K713&lt;0,$L713=0),"Check Miles",IF(OR(AND($K713=0,$N713&lt;&gt;"No Empty Miles"),AND($K713&gt;0,$N713="No Empty Miles")),"Reason / Miles Mismatch",IF($M713&gt;='Settings'!$B$9,"High Empty %","OK"))))))</f>
        <v/>
      </c>
      <c r="U713" s="48" t="n"/>
    </row>
    <row r="714">
      <c r="A714" s="41" t="n"/>
      <c r="B714" s="79" t="n"/>
      <c r="C714" s="41" t="n"/>
      <c r="D714" s="41" t="n"/>
      <c r="E714" s="41" t="n"/>
      <c r="F714" s="43" t="n"/>
      <c r="G714" s="41" t="n"/>
      <c r="H714" s="43" t="n"/>
      <c r="I714" s="41">
        <f>IF($A714="","",IF(OR($E714="",$F714="",$G714="",$H714=""),"",$E714&amp;", "&amp;$F714&amp;" to "&amp;$G714&amp;", "&amp;$H714))</f>
        <v/>
      </c>
      <c r="J714" s="44" t="n"/>
      <c r="K714" s="44" t="n"/>
      <c r="L714" s="44">
        <f>IF($A714="","",IFERROR($J714+$K714,0))</f>
        <v/>
      </c>
      <c r="M714" s="80">
        <f>IF($A714="","",IFERROR($K714/$L714,0))</f>
        <v/>
      </c>
      <c r="N714" s="41" t="n"/>
      <c r="O714" s="43">
        <f>IF(OR($A714="",$N714=""),"",IFERROR(VLOOKUP($N714,'Settings'!$F$5:$H$13,2,FALSE),"Review"))</f>
        <v/>
      </c>
      <c r="P714" s="43" t="n"/>
      <c r="Q714" s="81">
        <f>IF($A714="","",IFERROR($K714*'Settings'!$B$10,0))</f>
        <v/>
      </c>
      <c r="R714" s="82">
        <f>IF($A714="","",IF($O714="Yes",IFERROR($K714*'Settings'!$B$8,0),0))</f>
        <v/>
      </c>
      <c r="S714" s="81">
        <f>IF($A714="","",IFERROR($R714*'Settings'!$B$10,0))</f>
        <v/>
      </c>
      <c r="T714" s="48">
        <f>IF($A714="","",IF(COUNTIF(tblTrips[Trip ID],$A714)&gt;1,"Duplicate Trip ID",IF(OR($B714="",$C714="",$D714="",$E714="",$F714="",$G714="",$H714="",$J714="",$K714="",$N714="",$P714=""),"Missing Required Data",IF(OR($J714&lt;0,$K714&lt;0,$L714=0),"Check Miles",IF(OR(AND($K714=0,$N714&lt;&gt;"No Empty Miles"),AND($K714&gt;0,$N714="No Empty Miles")),"Reason / Miles Mismatch",IF($M714&gt;='Settings'!$B$9,"High Empty %","OK"))))))</f>
        <v/>
      </c>
      <c r="U714" s="48" t="n"/>
    </row>
    <row r="715">
      <c r="A715" s="41" t="n"/>
      <c r="B715" s="79" t="n"/>
      <c r="C715" s="41" t="n"/>
      <c r="D715" s="41" t="n"/>
      <c r="E715" s="41" t="n"/>
      <c r="F715" s="43" t="n"/>
      <c r="G715" s="41" t="n"/>
      <c r="H715" s="43" t="n"/>
      <c r="I715" s="41">
        <f>IF($A715="","",IF(OR($E715="",$F715="",$G715="",$H715=""),"",$E715&amp;", "&amp;$F715&amp;" to "&amp;$G715&amp;", "&amp;$H715))</f>
        <v/>
      </c>
      <c r="J715" s="44" t="n"/>
      <c r="K715" s="44" t="n"/>
      <c r="L715" s="44">
        <f>IF($A715="","",IFERROR($J715+$K715,0))</f>
        <v/>
      </c>
      <c r="M715" s="80">
        <f>IF($A715="","",IFERROR($K715/$L715,0))</f>
        <v/>
      </c>
      <c r="N715" s="41" t="n"/>
      <c r="O715" s="43">
        <f>IF(OR($A715="",$N715=""),"",IFERROR(VLOOKUP($N715,'Settings'!$F$5:$H$13,2,FALSE),"Review"))</f>
        <v/>
      </c>
      <c r="P715" s="43" t="n"/>
      <c r="Q715" s="81">
        <f>IF($A715="","",IFERROR($K715*'Settings'!$B$10,0))</f>
        <v/>
      </c>
      <c r="R715" s="82">
        <f>IF($A715="","",IF($O715="Yes",IFERROR($K715*'Settings'!$B$8,0),0))</f>
        <v/>
      </c>
      <c r="S715" s="81">
        <f>IF($A715="","",IFERROR($R715*'Settings'!$B$10,0))</f>
        <v/>
      </c>
      <c r="T715" s="48">
        <f>IF($A715="","",IF(COUNTIF(tblTrips[Trip ID],$A715)&gt;1,"Duplicate Trip ID",IF(OR($B715="",$C715="",$D715="",$E715="",$F715="",$G715="",$H715="",$J715="",$K715="",$N715="",$P715=""),"Missing Required Data",IF(OR($J715&lt;0,$K715&lt;0,$L715=0),"Check Miles",IF(OR(AND($K715=0,$N715&lt;&gt;"No Empty Miles"),AND($K715&gt;0,$N715="No Empty Miles")),"Reason / Miles Mismatch",IF($M715&gt;='Settings'!$B$9,"High Empty %","OK"))))))</f>
        <v/>
      </c>
      <c r="U715" s="48" t="n"/>
    </row>
    <row r="716">
      <c r="A716" s="41" t="n"/>
      <c r="B716" s="79" t="n"/>
      <c r="C716" s="41" t="n"/>
      <c r="D716" s="41" t="n"/>
      <c r="E716" s="41" t="n"/>
      <c r="F716" s="43" t="n"/>
      <c r="G716" s="41" t="n"/>
      <c r="H716" s="43" t="n"/>
      <c r="I716" s="41">
        <f>IF($A716="","",IF(OR($E716="",$F716="",$G716="",$H716=""),"",$E716&amp;", "&amp;$F716&amp;" to "&amp;$G716&amp;", "&amp;$H716))</f>
        <v/>
      </c>
      <c r="J716" s="44" t="n"/>
      <c r="K716" s="44" t="n"/>
      <c r="L716" s="44">
        <f>IF($A716="","",IFERROR($J716+$K716,0))</f>
        <v/>
      </c>
      <c r="M716" s="80">
        <f>IF($A716="","",IFERROR($K716/$L716,0))</f>
        <v/>
      </c>
      <c r="N716" s="41" t="n"/>
      <c r="O716" s="43">
        <f>IF(OR($A716="",$N716=""),"",IFERROR(VLOOKUP($N716,'Settings'!$F$5:$H$13,2,FALSE),"Review"))</f>
        <v/>
      </c>
      <c r="P716" s="43" t="n"/>
      <c r="Q716" s="81">
        <f>IF($A716="","",IFERROR($K716*'Settings'!$B$10,0))</f>
        <v/>
      </c>
      <c r="R716" s="82">
        <f>IF($A716="","",IF($O716="Yes",IFERROR($K716*'Settings'!$B$8,0),0))</f>
        <v/>
      </c>
      <c r="S716" s="81">
        <f>IF($A716="","",IFERROR($R716*'Settings'!$B$10,0))</f>
        <v/>
      </c>
      <c r="T716" s="48">
        <f>IF($A716="","",IF(COUNTIF(tblTrips[Trip ID],$A716)&gt;1,"Duplicate Trip ID",IF(OR($B716="",$C716="",$D716="",$E716="",$F716="",$G716="",$H716="",$J716="",$K716="",$N716="",$P716=""),"Missing Required Data",IF(OR($J716&lt;0,$K716&lt;0,$L716=0),"Check Miles",IF(OR(AND($K716=0,$N716&lt;&gt;"No Empty Miles"),AND($K716&gt;0,$N716="No Empty Miles")),"Reason / Miles Mismatch",IF($M716&gt;='Settings'!$B$9,"High Empty %","OK"))))))</f>
        <v/>
      </c>
      <c r="U716" s="48" t="n"/>
    </row>
    <row r="717">
      <c r="A717" s="41" t="n"/>
      <c r="B717" s="79" t="n"/>
      <c r="C717" s="41" t="n"/>
      <c r="D717" s="41" t="n"/>
      <c r="E717" s="41" t="n"/>
      <c r="F717" s="43" t="n"/>
      <c r="G717" s="41" t="n"/>
      <c r="H717" s="43" t="n"/>
      <c r="I717" s="41">
        <f>IF($A717="","",IF(OR($E717="",$F717="",$G717="",$H717=""),"",$E717&amp;", "&amp;$F717&amp;" to "&amp;$G717&amp;", "&amp;$H717))</f>
        <v/>
      </c>
      <c r="J717" s="44" t="n"/>
      <c r="K717" s="44" t="n"/>
      <c r="L717" s="44">
        <f>IF($A717="","",IFERROR($J717+$K717,0))</f>
        <v/>
      </c>
      <c r="M717" s="80">
        <f>IF($A717="","",IFERROR($K717/$L717,0))</f>
        <v/>
      </c>
      <c r="N717" s="41" t="n"/>
      <c r="O717" s="43">
        <f>IF(OR($A717="",$N717=""),"",IFERROR(VLOOKUP($N717,'Settings'!$F$5:$H$13,2,FALSE),"Review"))</f>
        <v/>
      </c>
      <c r="P717" s="43" t="n"/>
      <c r="Q717" s="81">
        <f>IF($A717="","",IFERROR($K717*'Settings'!$B$10,0))</f>
        <v/>
      </c>
      <c r="R717" s="82">
        <f>IF($A717="","",IF($O717="Yes",IFERROR($K717*'Settings'!$B$8,0),0))</f>
        <v/>
      </c>
      <c r="S717" s="81">
        <f>IF($A717="","",IFERROR($R717*'Settings'!$B$10,0))</f>
        <v/>
      </c>
      <c r="T717" s="48">
        <f>IF($A717="","",IF(COUNTIF(tblTrips[Trip ID],$A717)&gt;1,"Duplicate Trip ID",IF(OR($B717="",$C717="",$D717="",$E717="",$F717="",$G717="",$H717="",$J717="",$K717="",$N717="",$P717=""),"Missing Required Data",IF(OR($J717&lt;0,$K717&lt;0,$L717=0),"Check Miles",IF(OR(AND($K717=0,$N717&lt;&gt;"No Empty Miles"),AND($K717&gt;0,$N717="No Empty Miles")),"Reason / Miles Mismatch",IF($M717&gt;='Settings'!$B$9,"High Empty %","OK"))))))</f>
        <v/>
      </c>
      <c r="U717" s="48" t="n"/>
    </row>
    <row r="718">
      <c r="A718" s="41" t="n"/>
      <c r="B718" s="79" t="n"/>
      <c r="C718" s="41" t="n"/>
      <c r="D718" s="41" t="n"/>
      <c r="E718" s="41" t="n"/>
      <c r="F718" s="43" t="n"/>
      <c r="G718" s="41" t="n"/>
      <c r="H718" s="43" t="n"/>
      <c r="I718" s="41">
        <f>IF($A718="","",IF(OR($E718="",$F718="",$G718="",$H718=""),"",$E718&amp;", "&amp;$F718&amp;" to "&amp;$G718&amp;", "&amp;$H718))</f>
        <v/>
      </c>
      <c r="J718" s="44" t="n"/>
      <c r="K718" s="44" t="n"/>
      <c r="L718" s="44">
        <f>IF($A718="","",IFERROR($J718+$K718,0))</f>
        <v/>
      </c>
      <c r="M718" s="80">
        <f>IF($A718="","",IFERROR($K718/$L718,0))</f>
        <v/>
      </c>
      <c r="N718" s="41" t="n"/>
      <c r="O718" s="43">
        <f>IF(OR($A718="",$N718=""),"",IFERROR(VLOOKUP($N718,'Settings'!$F$5:$H$13,2,FALSE),"Review"))</f>
        <v/>
      </c>
      <c r="P718" s="43" t="n"/>
      <c r="Q718" s="81">
        <f>IF($A718="","",IFERROR($K718*'Settings'!$B$10,0))</f>
        <v/>
      </c>
      <c r="R718" s="82">
        <f>IF($A718="","",IF($O718="Yes",IFERROR($K718*'Settings'!$B$8,0),0))</f>
        <v/>
      </c>
      <c r="S718" s="81">
        <f>IF($A718="","",IFERROR($R718*'Settings'!$B$10,0))</f>
        <v/>
      </c>
      <c r="T718" s="48">
        <f>IF($A718="","",IF(COUNTIF(tblTrips[Trip ID],$A718)&gt;1,"Duplicate Trip ID",IF(OR($B718="",$C718="",$D718="",$E718="",$F718="",$G718="",$H718="",$J718="",$K718="",$N718="",$P718=""),"Missing Required Data",IF(OR($J718&lt;0,$K718&lt;0,$L718=0),"Check Miles",IF(OR(AND($K718=0,$N718&lt;&gt;"No Empty Miles"),AND($K718&gt;0,$N718="No Empty Miles")),"Reason / Miles Mismatch",IF($M718&gt;='Settings'!$B$9,"High Empty %","OK"))))))</f>
        <v/>
      </c>
      <c r="U718" s="48" t="n"/>
    </row>
    <row r="719">
      <c r="A719" s="41" t="n"/>
      <c r="B719" s="79" t="n"/>
      <c r="C719" s="41" t="n"/>
      <c r="D719" s="41" t="n"/>
      <c r="E719" s="41" t="n"/>
      <c r="F719" s="43" t="n"/>
      <c r="G719" s="41" t="n"/>
      <c r="H719" s="43" t="n"/>
      <c r="I719" s="41">
        <f>IF($A719="","",IF(OR($E719="",$F719="",$G719="",$H719=""),"",$E719&amp;", "&amp;$F719&amp;" to "&amp;$G719&amp;", "&amp;$H719))</f>
        <v/>
      </c>
      <c r="J719" s="44" t="n"/>
      <c r="K719" s="44" t="n"/>
      <c r="L719" s="44">
        <f>IF($A719="","",IFERROR($J719+$K719,0))</f>
        <v/>
      </c>
      <c r="M719" s="80">
        <f>IF($A719="","",IFERROR($K719/$L719,0))</f>
        <v/>
      </c>
      <c r="N719" s="41" t="n"/>
      <c r="O719" s="43">
        <f>IF(OR($A719="",$N719=""),"",IFERROR(VLOOKUP($N719,'Settings'!$F$5:$H$13,2,FALSE),"Review"))</f>
        <v/>
      </c>
      <c r="P719" s="43" t="n"/>
      <c r="Q719" s="81">
        <f>IF($A719="","",IFERROR($K719*'Settings'!$B$10,0))</f>
        <v/>
      </c>
      <c r="R719" s="82">
        <f>IF($A719="","",IF($O719="Yes",IFERROR($K719*'Settings'!$B$8,0),0))</f>
        <v/>
      </c>
      <c r="S719" s="81">
        <f>IF($A719="","",IFERROR($R719*'Settings'!$B$10,0))</f>
        <v/>
      </c>
      <c r="T719" s="48">
        <f>IF($A719="","",IF(COUNTIF(tblTrips[Trip ID],$A719)&gt;1,"Duplicate Trip ID",IF(OR($B719="",$C719="",$D719="",$E719="",$F719="",$G719="",$H719="",$J719="",$K719="",$N719="",$P719=""),"Missing Required Data",IF(OR($J719&lt;0,$K719&lt;0,$L719=0),"Check Miles",IF(OR(AND($K719=0,$N719&lt;&gt;"No Empty Miles"),AND($K719&gt;0,$N719="No Empty Miles")),"Reason / Miles Mismatch",IF($M719&gt;='Settings'!$B$9,"High Empty %","OK"))))))</f>
        <v/>
      </c>
      <c r="U719" s="48" t="n"/>
    </row>
    <row r="720">
      <c r="A720" s="41" t="n"/>
      <c r="B720" s="79" t="n"/>
      <c r="C720" s="41" t="n"/>
      <c r="D720" s="41" t="n"/>
      <c r="E720" s="41" t="n"/>
      <c r="F720" s="43" t="n"/>
      <c r="G720" s="41" t="n"/>
      <c r="H720" s="43" t="n"/>
      <c r="I720" s="41">
        <f>IF($A720="","",IF(OR($E720="",$F720="",$G720="",$H720=""),"",$E720&amp;", "&amp;$F720&amp;" to "&amp;$G720&amp;", "&amp;$H720))</f>
        <v/>
      </c>
      <c r="J720" s="44" t="n"/>
      <c r="K720" s="44" t="n"/>
      <c r="L720" s="44">
        <f>IF($A720="","",IFERROR($J720+$K720,0))</f>
        <v/>
      </c>
      <c r="M720" s="80">
        <f>IF($A720="","",IFERROR($K720/$L720,0))</f>
        <v/>
      </c>
      <c r="N720" s="41" t="n"/>
      <c r="O720" s="43">
        <f>IF(OR($A720="",$N720=""),"",IFERROR(VLOOKUP($N720,'Settings'!$F$5:$H$13,2,FALSE),"Review"))</f>
        <v/>
      </c>
      <c r="P720" s="43" t="n"/>
      <c r="Q720" s="81">
        <f>IF($A720="","",IFERROR($K720*'Settings'!$B$10,0))</f>
        <v/>
      </c>
      <c r="R720" s="82">
        <f>IF($A720="","",IF($O720="Yes",IFERROR($K720*'Settings'!$B$8,0),0))</f>
        <v/>
      </c>
      <c r="S720" s="81">
        <f>IF($A720="","",IFERROR($R720*'Settings'!$B$10,0))</f>
        <v/>
      </c>
      <c r="T720" s="48">
        <f>IF($A720="","",IF(COUNTIF(tblTrips[Trip ID],$A720)&gt;1,"Duplicate Trip ID",IF(OR($B720="",$C720="",$D720="",$E720="",$F720="",$G720="",$H720="",$J720="",$K720="",$N720="",$P720=""),"Missing Required Data",IF(OR($J720&lt;0,$K720&lt;0,$L720=0),"Check Miles",IF(OR(AND($K720=0,$N720&lt;&gt;"No Empty Miles"),AND($K720&gt;0,$N720="No Empty Miles")),"Reason / Miles Mismatch",IF($M720&gt;='Settings'!$B$9,"High Empty %","OK"))))))</f>
        <v/>
      </c>
      <c r="U720" s="48" t="n"/>
    </row>
    <row r="721">
      <c r="A721" s="41" t="n"/>
      <c r="B721" s="79" t="n"/>
      <c r="C721" s="41" t="n"/>
      <c r="D721" s="41" t="n"/>
      <c r="E721" s="41" t="n"/>
      <c r="F721" s="43" t="n"/>
      <c r="G721" s="41" t="n"/>
      <c r="H721" s="43" t="n"/>
      <c r="I721" s="41">
        <f>IF($A721="","",IF(OR($E721="",$F721="",$G721="",$H721=""),"",$E721&amp;", "&amp;$F721&amp;" to "&amp;$G721&amp;", "&amp;$H721))</f>
        <v/>
      </c>
      <c r="J721" s="44" t="n"/>
      <c r="K721" s="44" t="n"/>
      <c r="L721" s="44">
        <f>IF($A721="","",IFERROR($J721+$K721,0))</f>
        <v/>
      </c>
      <c r="M721" s="80">
        <f>IF($A721="","",IFERROR($K721/$L721,0))</f>
        <v/>
      </c>
      <c r="N721" s="41" t="n"/>
      <c r="O721" s="43">
        <f>IF(OR($A721="",$N721=""),"",IFERROR(VLOOKUP($N721,'Settings'!$F$5:$H$13,2,FALSE),"Review"))</f>
        <v/>
      </c>
      <c r="P721" s="43" t="n"/>
      <c r="Q721" s="81">
        <f>IF($A721="","",IFERROR($K721*'Settings'!$B$10,0))</f>
        <v/>
      </c>
      <c r="R721" s="82">
        <f>IF($A721="","",IF($O721="Yes",IFERROR($K721*'Settings'!$B$8,0),0))</f>
        <v/>
      </c>
      <c r="S721" s="81">
        <f>IF($A721="","",IFERROR($R721*'Settings'!$B$10,0))</f>
        <v/>
      </c>
      <c r="T721" s="48">
        <f>IF($A721="","",IF(COUNTIF(tblTrips[Trip ID],$A721)&gt;1,"Duplicate Trip ID",IF(OR($B721="",$C721="",$D721="",$E721="",$F721="",$G721="",$H721="",$J721="",$K721="",$N721="",$P721=""),"Missing Required Data",IF(OR($J721&lt;0,$K721&lt;0,$L721=0),"Check Miles",IF(OR(AND($K721=0,$N721&lt;&gt;"No Empty Miles"),AND($K721&gt;0,$N721="No Empty Miles")),"Reason / Miles Mismatch",IF($M721&gt;='Settings'!$B$9,"High Empty %","OK"))))))</f>
        <v/>
      </c>
      <c r="U721" s="48" t="n"/>
    </row>
    <row r="722">
      <c r="A722" s="41" t="n"/>
      <c r="B722" s="79" t="n"/>
      <c r="C722" s="41" t="n"/>
      <c r="D722" s="41" t="n"/>
      <c r="E722" s="41" t="n"/>
      <c r="F722" s="43" t="n"/>
      <c r="G722" s="41" t="n"/>
      <c r="H722" s="43" t="n"/>
      <c r="I722" s="41">
        <f>IF($A722="","",IF(OR($E722="",$F722="",$G722="",$H722=""),"",$E722&amp;", "&amp;$F722&amp;" to "&amp;$G722&amp;", "&amp;$H722))</f>
        <v/>
      </c>
      <c r="J722" s="44" t="n"/>
      <c r="K722" s="44" t="n"/>
      <c r="L722" s="44">
        <f>IF($A722="","",IFERROR($J722+$K722,0))</f>
        <v/>
      </c>
      <c r="M722" s="80">
        <f>IF($A722="","",IFERROR($K722/$L722,0))</f>
        <v/>
      </c>
      <c r="N722" s="41" t="n"/>
      <c r="O722" s="43">
        <f>IF(OR($A722="",$N722=""),"",IFERROR(VLOOKUP($N722,'Settings'!$F$5:$H$13,2,FALSE),"Review"))</f>
        <v/>
      </c>
      <c r="P722" s="43" t="n"/>
      <c r="Q722" s="81">
        <f>IF($A722="","",IFERROR($K722*'Settings'!$B$10,0))</f>
        <v/>
      </c>
      <c r="R722" s="82">
        <f>IF($A722="","",IF($O722="Yes",IFERROR($K722*'Settings'!$B$8,0),0))</f>
        <v/>
      </c>
      <c r="S722" s="81">
        <f>IF($A722="","",IFERROR($R722*'Settings'!$B$10,0))</f>
        <v/>
      </c>
      <c r="T722" s="48">
        <f>IF($A722="","",IF(COUNTIF(tblTrips[Trip ID],$A722)&gt;1,"Duplicate Trip ID",IF(OR($B722="",$C722="",$D722="",$E722="",$F722="",$G722="",$H722="",$J722="",$K722="",$N722="",$P722=""),"Missing Required Data",IF(OR($J722&lt;0,$K722&lt;0,$L722=0),"Check Miles",IF(OR(AND($K722=0,$N722&lt;&gt;"No Empty Miles"),AND($K722&gt;0,$N722="No Empty Miles")),"Reason / Miles Mismatch",IF($M722&gt;='Settings'!$B$9,"High Empty %","OK"))))))</f>
        <v/>
      </c>
      <c r="U722" s="48" t="n"/>
    </row>
    <row r="723">
      <c r="A723" s="41" t="n"/>
      <c r="B723" s="79" t="n"/>
      <c r="C723" s="41" t="n"/>
      <c r="D723" s="41" t="n"/>
      <c r="E723" s="41" t="n"/>
      <c r="F723" s="43" t="n"/>
      <c r="G723" s="41" t="n"/>
      <c r="H723" s="43" t="n"/>
      <c r="I723" s="41">
        <f>IF($A723="","",IF(OR($E723="",$F723="",$G723="",$H723=""),"",$E723&amp;", "&amp;$F723&amp;" to "&amp;$G723&amp;", "&amp;$H723))</f>
        <v/>
      </c>
      <c r="J723" s="44" t="n"/>
      <c r="K723" s="44" t="n"/>
      <c r="L723" s="44">
        <f>IF($A723="","",IFERROR($J723+$K723,0))</f>
        <v/>
      </c>
      <c r="M723" s="80">
        <f>IF($A723="","",IFERROR($K723/$L723,0))</f>
        <v/>
      </c>
      <c r="N723" s="41" t="n"/>
      <c r="O723" s="43">
        <f>IF(OR($A723="",$N723=""),"",IFERROR(VLOOKUP($N723,'Settings'!$F$5:$H$13,2,FALSE),"Review"))</f>
        <v/>
      </c>
      <c r="P723" s="43" t="n"/>
      <c r="Q723" s="81">
        <f>IF($A723="","",IFERROR($K723*'Settings'!$B$10,0))</f>
        <v/>
      </c>
      <c r="R723" s="82">
        <f>IF($A723="","",IF($O723="Yes",IFERROR($K723*'Settings'!$B$8,0),0))</f>
        <v/>
      </c>
      <c r="S723" s="81">
        <f>IF($A723="","",IFERROR($R723*'Settings'!$B$10,0))</f>
        <v/>
      </c>
      <c r="T723" s="48">
        <f>IF($A723="","",IF(COUNTIF(tblTrips[Trip ID],$A723)&gt;1,"Duplicate Trip ID",IF(OR($B723="",$C723="",$D723="",$E723="",$F723="",$G723="",$H723="",$J723="",$K723="",$N723="",$P723=""),"Missing Required Data",IF(OR($J723&lt;0,$K723&lt;0,$L723=0),"Check Miles",IF(OR(AND($K723=0,$N723&lt;&gt;"No Empty Miles"),AND($K723&gt;0,$N723="No Empty Miles")),"Reason / Miles Mismatch",IF($M723&gt;='Settings'!$B$9,"High Empty %","OK"))))))</f>
        <v/>
      </c>
      <c r="U723" s="48" t="n"/>
    </row>
    <row r="724">
      <c r="A724" s="41" t="n"/>
      <c r="B724" s="79" t="n"/>
      <c r="C724" s="41" t="n"/>
      <c r="D724" s="41" t="n"/>
      <c r="E724" s="41" t="n"/>
      <c r="F724" s="43" t="n"/>
      <c r="G724" s="41" t="n"/>
      <c r="H724" s="43" t="n"/>
      <c r="I724" s="41">
        <f>IF($A724="","",IF(OR($E724="",$F724="",$G724="",$H724=""),"",$E724&amp;", "&amp;$F724&amp;" to "&amp;$G724&amp;", "&amp;$H724))</f>
        <v/>
      </c>
      <c r="J724" s="44" t="n"/>
      <c r="K724" s="44" t="n"/>
      <c r="L724" s="44">
        <f>IF($A724="","",IFERROR($J724+$K724,0))</f>
        <v/>
      </c>
      <c r="M724" s="80">
        <f>IF($A724="","",IFERROR($K724/$L724,0))</f>
        <v/>
      </c>
      <c r="N724" s="41" t="n"/>
      <c r="O724" s="43">
        <f>IF(OR($A724="",$N724=""),"",IFERROR(VLOOKUP($N724,'Settings'!$F$5:$H$13,2,FALSE),"Review"))</f>
        <v/>
      </c>
      <c r="P724" s="43" t="n"/>
      <c r="Q724" s="81">
        <f>IF($A724="","",IFERROR($K724*'Settings'!$B$10,0))</f>
        <v/>
      </c>
      <c r="R724" s="82">
        <f>IF($A724="","",IF($O724="Yes",IFERROR($K724*'Settings'!$B$8,0),0))</f>
        <v/>
      </c>
      <c r="S724" s="81">
        <f>IF($A724="","",IFERROR($R724*'Settings'!$B$10,0))</f>
        <v/>
      </c>
      <c r="T724" s="48">
        <f>IF($A724="","",IF(COUNTIF(tblTrips[Trip ID],$A724)&gt;1,"Duplicate Trip ID",IF(OR($B724="",$C724="",$D724="",$E724="",$F724="",$G724="",$H724="",$J724="",$K724="",$N724="",$P724=""),"Missing Required Data",IF(OR($J724&lt;0,$K724&lt;0,$L724=0),"Check Miles",IF(OR(AND($K724=0,$N724&lt;&gt;"No Empty Miles"),AND($K724&gt;0,$N724="No Empty Miles")),"Reason / Miles Mismatch",IF($M724&gt;='Settings'!$B$9,"High Empty %","OK"))))))</f>
        <v/>
      </c>
      <c r="U724" s="48" t="n"/>
    </row>
    <row r="725">
      <c r="A725" s="41" t="n"/>
      <c r="B725" s="79" t="n"/>
      <c r="C725" s="41" t="n"/>
      <c r="D725" s="41" t="n"/>
      <c r="E725" s="41" t="n"/>
      <c r="F725" s="43" t="n"/>
      <c r="G725" s="41" t="n"/>
      <c r="H725" s="43" t="n"/>
      <c r="I725" s="41">
        <f>IF($A725="","",IF(OR($E725="",$F725="",$G725="",$H725=""),"",$E725&amp;", "&amp;$F725&amp;" to "&amp;$G725&amp;", "&amp;$H725))</f>
        <v/>
      </c>
      <c r="J725" s="44" t="n"/>
      <c r="K725" s="44" t="n"/>
      <c r="L725" s="44">
        <f>IF($A725="","",IFERROR($J725+$K725,0))</f>
        <v/>
      </c>
      <c r="M725" s="80">
        <f>IF($A725="","",IFERROR($K725/$L725,0))</f>
        <v/>
      </c>
      <c r="N725" s="41" t="n"/>
      <c r="O725" s="43">
        <f>IF(OR($A725="",$N725=""),"",IFERROR(VLOOKUP($N725,'Settings'!$F$5:$H$13,2,FALSE),"Review"))</f>
        <v/>
      </c>
      <c r="P725" s="43" t="n"/>
      <c r="Q725" s="81">
        <f>IF($A725="","",IFERROR($K725*'Settings'!$B$10,0))</f>
        <v/>
      </c>
      <c r="R725" s="82">
        <f>IF($A725="","",IF($O725="Yes",IFERROR($K725*'Settings'!$B$8,0),0))</f>
        <v/>
      </c>
      <c r="S725" s="81">
        <f>IF($A725="","",IFERROR($R725*'Settings'!$B$10,0))</f>
        <v/>
      </c>
      <c r="T725" s="48">
        <f>IF($A725="","",IF(COUNTIF(tblTrips[Trip ID],$A725)&gt;1,"Duplicate Trip ID",IF(OR($B725="",$C725="",$D725="",$E725="",$F725="",$G725="",$H725="",$J725="",$K725="",$N725="",$P725=""),"Missing Required Data",IF(OR($J725&lt;0,$K725&lt;0,$L725=0),"Check Miles",IF(OR(AND($K725=0,$N725&lt;&gt;"No Empty Miles"),AND($K725&gt;0,$N725="No Empty Miles")),"Reason / Miles Mismatch",IF($M725&gt;='Settings'!$B$9,"High Empty %","OK"))))))</f>
        <v/>
      </c>
      <c r="U725" s="48" t="n"/>
    </row>
    <row r="726">
      <c r="A726" s="41" t="n"/>
      <c r="B726" s="79" t="n"/>
      <c r="C726" s="41" t="n"/>
      <c r="D726" s="41" t="n"/>
      <c r="E726" s="41" t="n"/>
      <c r="F726" s="43" t="n"/>
      <c r="G726" s="41" t="n"/>
      <c r="H726" s="43" t="n"/>
      <c r="I726" s="41">
        <f>IF($A726="","",IF(OR($E726="",$F726="",$G726="",$H726=""),"",$E726&amp;", "&amp;$F726&amp;" to "&amp;$G726&amp;", "&amp;$H726))</f>
        <v/>
      </c>
      <c r="J726" s="44" t="n"/>
      <c r="K726" s="44" t="n"/>
      <c r="L726" s="44">
        <f>IF($A726="","",IFERROR($J726+$K726,0))</f>
        <v/>
      </c>
      <c r="M726" s="80">
        <f>IF($A726="","",IFERROR($K726/$L726,0))</f>
        <v/>
      </c>
      <c r="N726" s="41" t="n"/>
      <c r="O726" s="43">
        <f>IF(OR($A726="",$N726=""),"",IFERROR(VLOOKUP($N726,'Settings'!$F$5:$H$13,2,FALSE),"Review"))</f>
        <v/>
      </c>
      <c r="P726" s="43" t="n"/>
      <c r="Q726" s="81">
        <f>IF($A726="","",IFERROR($K726*'Settings'!$B$10,0))</f>
        <v/>
      </c>
      <c r="R726" s="82">
        <f>IF($A726="","",IF($O726="Yes",IFERROR($K726*'Settings'!$B$8,0),0))</f>
        <v/>
      </c>
      <c r="S726" s="81">
        <f>IF($A726="","",IFERROR($R726*'Settings'!$B$10,0))</f>
        <v/>
      </c>
      <c r="T726" s="48">
        <f>IF($A726="","",IF(COUNTIF(tblTrips[Trip ID],$A726)&gt;1,"Duplicate Trip ID",IF(OR($B726="",$C726="",$D726="",$E726="",$F726="",$G726="",$H726="",$J726="",$K726="",$N726="",$P726=""),"Missing Required Data",IF(OR($J726&lt;0,$K726&lt;0,$L726=0),"Check Miles",IF(OR(AND($K726=0,$N726&lt;&gt;"No Empty Miles"),AND($K726&gt;0,$N726="No Empty Miles")),"Reason / Miles Mismatch",IF($M726&gt;='Settings'!$B$9,"High Empty %","OK"))))))</f>
        <v/>
      </c>
      <c r="U726" s="48" t="n"/>
    </row>
    <row r="727">
      <c r="A727" s="41" t="n"/>
      <c r="B727" s="79" t="n"/>
      <c r="C727" s="41" t="n"/>
      <c r="D727" s="41" t="n"/>
      <c r="E727" s="41" t="n"/>
      <c r="F727" s="43" t="n"/>
      <c r="G727" s="41" t="n"/>
      <c r="H727" s="43" t="n"/>
      <c r="I727" s="41">
        <f>IF($A727="","",IF(OR($E727="",$F727="",$G727="",$H727=""),"",$E727&amp;", "&amp;$F727&amp;" to "&amp;$G727&amp;", "&amp;$H727))</f>
        <v/>
      </c>
      <c r="J727" s="44" t="n"/>
      <c r="K727" s="44" t="n"/>
      <c r="L727" s="44">
        <f>IF($A727="","",IFERROR($J727+$K727,0))</f>
        <v/>
      </c>
      <c r="M727" s="80">
        <f>IF($A727="","",IFERROR($K727/$L727,0))</f>
        <v/>
      </c>
      <c r="N727" s="41" t="n"/>
      <c r="O727" s="43">
        <f>IF(OR($A727="",$N727=""),"",IFERROR(VLOOKUP($N727,'Settings'!$F$5:$H$13,2,FALSE),"Review"))</f>
        <v/>
      </c>
      <c r="P727" s="43" t="n"/>
      <c r="Q727" s="81">
        <f>IF($A727="","",IFERROR($K727*'Settings'!$B$10,0))</f>
        <v/>
      </c>
      <c r="R727" s="82">
        <f>IF($A727="","",IF($O727="Yes",IFERROR($K727*'Settings'!$B$8,0),0))</f>
        <v/>
      </c>
      <c r="S727" s="81">
        <f>IF($A727="","",IFERROR($R727*'Settings'!$B$10,0))</f>
        <v/>
      </c>
      <c r="T727" s="48">
        <f>IF($A727="","",IF(COUNTIF(tblTrips[Trip ID],$A727)&gt;1,"Duplicate Trip ID",IF(OR($B727="",$C727="",$D727="",$E727="",$F727="",$G727="",$H727="",$J727="",$K727="",$N727="",$P727=""),"Missing Required Data",IF(OR($J727&lt;0,$K727&lt;0,$L727=0),"Check Miles",IF(OR(AND($K727=0,$N727&lt;&gt;"No Empty Miles"),AND($K727&gt;0,$N727="No Empty Miles")),"Reason / Miles Mismatch",IF($M727&gt;='Settings'!$B$9,"High Empty %","OK"))))))</f>
        <v/>
      </c>
      <c r="U727" s="48" t="n"/>
    </row>
    <row r="728">
      <c r="A728" s="41" t="n"/>
      <c r="B728" s="79" t="n"/>
      <c r="C728" s="41" t="n"/>
      <c r="D728" s="41" t="n"/>
      <c r="E728" s="41" t="n"/>
      <c r="F728" s="43" t="n"/>
      <c r="G728" s="41" t="n"/>
      <c r="H728" s="43" t="n"/>
      <c r="I728" s="41">
        <f>IF($A728="","",IF(OR($E728="",$F728="",$G728="",$H728=""),"",$E728&amp;", "&amp;$F728&amp;" to "&amp;$G728&amp;", "&amp;$H728))</f>
        <v/>
      </c>
      <c r="J728" s="44" t="n"/>
      <c r="K728" s="44" t="n"/>
      <c r="L728" s="44">
        <f>IF($A728="","",IFERROR($J728+$K728,0))</f>
        <v/>
      </c>
      <c r="M728" s="80">
        <f>IF($A728="","",IFERROR($K728/$L728,0))</f>
        <v/>
      </c>
      <c r="N728" s="41" t="n"/>
      <c r="O728" s="43">
        <f>IF(OR($A728="",$N728=""),"",IFERROR(VLOOKUP($N728,'Settings'!$F$5:$H$13,2,FALSE),"Review"))</f>
        <v/>
      </c>
      <c r="P728" s="43" t="n"/>
      <c r="Q728" s="81">
        <f>IF($A728="","",IFERROR($K728*'Settings'!$B$10,0))</f>
        <v/>
      </c>
      <c r="R728" s="82">
        <f>IF($A728="","",IF($O728="Yes",IFERROR($K728*'Settings'!$B$8,0),0))</f>
        <v/>
      </c>
      <c r="S728" s="81">
        <f>IF($A728="","",IFERROR($R728*'Settings'!$B$10,0))</f>
        <v/>
      </c>
      <c r="T728" s="48">
        <f>IF($A728="","",IF(COUNTIF(tblTrips[Trip ID],$A728)&gt;1,"Duplicate Trip ID",IF(OR($B728="",$C728="",$D728="",$E728="",$F728="",$G728="",$H728="",$J728="",$K728="",$N728="",$P728=""),"Missing Required Data",IF(OR($J728&lt;0,$K728&lt;0,$L728=0),"Check Miles",IF(OR(AND($K728=0,$N728&lt;&gt;"No Empty Miles"),AND($K728&gt;0,$N728="No Empty Miles")),"Reason / Miles Mismatch",IF($M728&gt;='Settings'!$B$9,"High Empty %","OK"))))))</f>
        <v/>
      </c>
      <c r="U728" s="48" t="n"/>
    </row>
    <row r="729">
      <c r="A729" s="41" t="n"/>
      <c r="B729" s="79" t="n"/>
      <c r="C729" s="41" t="n"/>
      <c r="D729" s="41" t="n"/>
      <c r="E729" s="41" t="n"/>
      <c r="F729" s="43" t="n"/>
      <c r="G729" s="41" t="n"/>
      <c r="H729" s="43" t="n"/>
      <c r="I729" s="41">
        <f>IF($A729="","",IF(OR($E729="",$F729="",$G729="",$H729=""),"",$E729&amp;", "&amp;$F729&amp;" to "&amp;$G729&amp;", "&amp;$H729))</f>
        <v/>
      </c>
      <c r="J729" s="44" t="n"/>
      <c r="K729" s="44" t="n"/>
      <c r="L729" s="44">
        <f>IF($A729="","",IFERROR($J729+$K729,0))</f>
        <v/>
      </c>
      <c r="M729" s="80">
        <f>IF($A729="","",IFERROR($K729/$L729,0))</f>
        <v/>
      </c>
      <c r="N729" s="41" t="n"/>
      <c r="O729" s="43">
        <f>IF(OR($A729="",$N729=""),"",IFERROR(VLOOKUP($N729,'Settings'!$F$5:$H$13,2,FALSE),"Review"))</f>
        <v/>
      </c>
      <c r="P729" s="43" t="n"/>
      <c r="Q729" s="81">
        <f>IF($A729="","",IFERROR($K729*'Settings'!$B$10,0))</f>
        <v/>
      </c>
      <c r="R729" s="82">
        <f>IF($A729="","",IF($O729="Yes",IFERROR($K729*'Settings'!$B$8,0),0))</f>
        <v/>
      </c>
      <c r="S729" s="81">
        <f>IF($A729="","",IFERROR($R729*'Settings'!$B$10,0))</f>
        <v/>
      </c>
      <c r="T729" s="48">
        <f>IF($A729="","",IF(COUNTIF(tblTrips[Trip ID],$A729)&gt;1,"Duplicate Trip ID",IF(OR($B729="",$C729="",$D729="",$E729="",$F729="",$G729="",$H729="",$J729="",$K729="",$N729="",$P729=""),"Missing Required Data",IF(OR($J729&lt;0,$K729&lt;0,$L729=0),"Check Miles",IF(OR(AND($K729=0,$N729&lt;&gt;"No Empty Miles"),AND($K729&gt;0,$N729="No Empty Miles")),"Reason / Miles Mismatch",IF($M729&gt;='Settings'!$B$9,"High Empty %","OK"))))))</f>
        <v/>
      </c>
      <c r="U729" s="48" t="n"/>
    </row>
    <row r="730">
      <c r="A730" s="41" t="n"/>
      <c r="B730" s="79" t="n"/>
      <c r="C730" s="41" t="n"/>
      <c r="D730" s="41" t="n"/>
      <c r="E730" s="41" t="n"/>
      <c r="F730" s="43" t="n"/>
      <c r="G730" s="41" t="n"/>
      <c r="H730" s="43" t="n"/>
      <c r="I730" s="41">
        <f>IF($A730="","",IF(OR($E730="",$F730="",$G730="",$H730=""),"",$E730&amp;", "&amp;$F730&amp;" to "&amp;$G730&amp;", "&amp;$H730))</f>
        <v/>
      </c>
      <c r="J730" s="44" t="n"/>
      <c r="K730" s="44" t="n"/>
      <c r="L730" s="44">
        <f>IF($A730="","",IFERROR($J730+$K730,0))</f>
        <v/>
      </c>
      <c r="M730" s="80">
        <f>IF($A730="","",IFERROR($K730/$L730,0))</f>
        <v/>
      </c>
      <c r="N730" s="41" t="n"/>
      <c r="O730" s="43">
        <f>IF(OR($A730="",$N730=""),"",IFERROR(VLOOKUP($N730,'Settings'!$F$5:$H$13,2,FALSE),"Review"))</f>
        <v/>
      </c>
      <c r="P730" s="43" t="n"/>
      <c r="Q730" s="81">
        <f>IF($A730="","",IFERROR($K730*'Settings'!$B$10,0))</f>
        <v/>
      </c>
      <c r="R730" s="82">
        <f>IF($A730="","",IF($O730="Yes",IFERROR($K730*'Settings'!$B$8,0),0))</f>
        <v/>
      </c>
      <c r="S730" s="81">
        <f>IF($A730="","",IFERROR($R730*'Settings'!$B$10,0))</f>
        <v/>
      </c>
      <c r="T730" s="48">
        <f>IF($A730="","",IF(COUNTIF(tblTrips[Trip ID],$A730)&gt;1,"Duplicate Trip ID",IF(OR($B730="",$C730="",$D730="",$E730="",$F730="",$G730="",$H730="",$J730="",$K730="",$N730="",$P730=""),"Missing Required Data",IF(OR($J730&lt;0,$K730&lt;0,$L730=0),"Check Miles",IF(OR(AND($K730=0,$N730&lt;&gt;"No Empty Miles"),AND($K730&gt;0,$N730="No Empty Miles")),"Reason / Miles Mismatch",IF($M730&gt;='Settings'!$B$9,"High Empty %","OK"))))))</f>
        <v/>
      </c>
      <c r="U730" s="48" t="n"/>
    </row>
    <row r="731">
      <c r="A731" s="41" t="n"/>
      <c r="B731" s="79" t="n"/>
      <c r="C731" s="41" t="n"/>
      <c r="D731" s="41" t="n"/>
      <c r="E731" s="41" t="n"/>
      <c r="F731" s="43" t="n"/>
      <c r="G731" s="41" t="n"/>
      <c r="H731" s="43" t="n"/>
      <c r="I731" s="41">
        <f>IF($A731="","",IF(OR($E731="",$F731="",$G731="",$H731=""),"",$E731&amp;", "&amp;$F731&amp;" to "&amp;$G731&amp;", "&amp;$H731))</f>
        <v/>
      </c>
      <c r="J731" s="44" t="n"/>
      <c r="K731" s="44" t="n"/>
      <c r="L731" s="44">
        <f>IF($A731="","",IFERROR($J731+$K731,0))</f>
        <v/>
      </c>
      <c r="M731" s="80">
        <f>IF($A731="","",IFERROR($K731/$L731,0))</f>
        <v/>
      </c>
      <c r="N731" s="41" t="n"/>
      <c r="O731" s="43">
        <f>IF(OR($A731="",$N731=""),"",IFERROR(VLOOKUP($N731,'Settings'!$F$5:$H$13,2,FALSE),"Review"))</f>
        <v/>
      </c>
      <c r="P731" s="43" t="n"/>
      <c r="Q731" s="81">
        <f>IF($A731="","",IFERROR($K731*'Settings'!$B$10,0))</f>
        <v/>
      </c>
      <c r="R731" s="82">
        <f>IF($A731="","",IF($O731="Yes",IFERROR($K731*'Settings'!$B$8,0),0))</f>
        <v/>
      </c>
      <c r="S731" s="81">
        <f>IF($A731="","",IFERROR($R731*'Settings'!$B$10,0))</f>
        <v/>
      </c>
      <c r="T731" s="48">
        <f>IF($A731="","",IF(COUNTIF(tblTrips[Trip ID],$A731)&gt;1,"Duplicate Trip ID",IF(OR($B731="",$C731="",$D731="",$E731="",$F731="",$G731="",$H731="",$J731="",$K731="",$N731="",$P731=""),"Missing Required Data",IF(OR($J731&lt;0,$K731&lt;0,$L731=0),"Check Miles",IF(OR(AND($K731=0,$N731&lt;&gt;"No Empty Miles"),AND($K731&gt;0,$N731="No Empty Miles")),"Reason / Miles Mismatch",IF($M731&gt;='Settings'!$B$9,"High Empty %","OK"))))))</f>
        <v/>
      </c>
      <c r="U731" s="48" t="n"/>
    </row>
    <row r="732">
      <c r="A732" s="41" t="n"/>
      <c r="B732" s="79" t="n"/>
      <c r="C732" s="41" t="n"/>
      <c r="D732" s="41" t="n"/>
      <c r="E732" s="41" t="n"/>
      <c r="F732" s="43" t="n"/>
      <c r="G732" s="41" t="n"/>
      <c r="H732" s="43" t="n"/>
      <c r="I732" s="41">
        <f>IF($A732="","",IF(OR($E732="",$F732="",$G732="",$H732=""),"",$E732&amp;", "&amp;$F732&amp;" to "&amp;$G732&amp;", "&amp;$H732))</f>
        <v/>
      </c>
      <c r="J732" s="44" t="n"/>
      <c r="K732" s="44" t="n"/>
      <c r="L732" s="44">
        <f>IF($A732="","",IFERROR($J732+$K732,0))</f>
        <v/>
      </c>
      <c r="M732" s="80">
        <f>IF($A732="","",IFERROR($K732/$L732,0))</f>
        <v/>
      </c>
      <c r="N732" s="41" t="n"/>
      <c r="O732" s="43">
        <f>IF(OR($A732="",$N732=""),"",IFERROR(VLOOKUP($N732,'Settings'!$F$5:$H$13,2,FALSE),"Review"))</f>
        <v/>
      </c>
      <c r="P732" s="43" t="n"/>
      <c r="Q732" s="81">
        <f>IF($A732="","",IFERROR($K732*'Settings'!$B$10,0))</f>
        <v/>
      </c>
      <c r="R732" s="82">
        <f>IF($A732="","",IF($O732="Yes",IFERROR($K732*'Settings'!$B$8,0),0))</f>
        <v/>
      </c>
      <c r="S732" s="81">
        <f>IF($A732="","",IFERROR($R732*'Settings'!$B$10,0))</f>
        <v/>
      </c>
      <c r="T732" s="48">
        <f>IF($A732="","",IF(COUNTIF(tblTrips[Trip ID],$A732)&gt;1,"Duplicate Trip ID",IF(OR($B732="",$C732="",$D732="",$E732="",$F732="",$G732="",$H732="",$J732="",$K732="",$N732="",$P732=""),"Missing Required Data",IF(OR($J732&lt;0,$K732&lt;0,$L732=0),"Check Miles",IF(OR(AND($K732=0,$N732&lt;&gt;"No Empty Miles"),AND($K732&gt;0,$N732="No Empty Miles")),"Reason / Miles Mismatch",IF($M732&gt;='Settings'!$B$9,"High Empty %","OK"))))))</f>
        <v/>
      </c>
      <c r="U732" s="48" t="n"/>
    </row>
    <row r="733">
      <c r="A733" s="41" t="n"/>
      <c r="B733" s="79" t="n"/>
      <c r="C733" s="41" t="n"/>
      <c r="D733" s="41" t="n"/>
      <c r="E733" s="41" t="n"/>
      <c r="F733" s="43" t="n"/>
      <c r="G733" s="41" t="n"/>
      <c r="H733" s="43" t="n"/>
      <c r="I733" s="41">
        <f>IF($A733="","",IF(OR($E733="",$F733="",$G733="",$H733=""),"",$E733&amp;", "&amp;$F733&amp;" to "&amp;$G733&amp;", "&amp;$H733))</f>
        <v/>
      </c>
      <c r="J733" s="44" t="n"/>
      <c r="K733" s="44" t="n"/>
      <c r="L733" s="44">
        <f>IF($A733="","",IFERROR($J733+$K733,0))</f>
        <v/>
      </c>
      <c r="M733" s="80">
        <f>IF($A733="","",IFERROR($K733/$L733,0))</f>
        <v/>
      </c>
      <c r="N733" s="41" t="n"/>
      <c r="O733" s="43">
        <f>IF(OR($A733="",$N733=""),"",IFERROR(VLOOKUP($N733,'Settings'!$F$5:$H$13,2,FALSE),"Review"))</f>
        <v/>
      </c>
      <c r="P733" s="43" t="n"/>
      <c r="Q733" s="81">
        <f>IF($A733="","",IFERROR($K733*'Settings'!$B$10,0))</f>
        <v/>
      </c>
      <c r="R733" s="82">
        <f>IF($A733="","",IF($O733="Yes",IFERROR($K733*'Settings'!$B$8,0),0))</f>
        <v/>
      </c>
      <c r="S733" s="81">
        <f>IF($A733="","",IFERROR($R733*'Settings'!$B$10,0))</f>
        <v/>
      </c>
      <c r="T733" s="48">
        <f>IF($A733="","",IF(COUNTIF(tblTrips[Trip ID],$A733)&gt;1,"Duplicate Trip ID",IF(OR($B733="",$C733="",$D733="",$E733="",$F733="",$G733="",$H733="",$J733="",$K733="",$N733="",$P733=""),"Missing Required Data",IF(OR($J733&lt;0,$K733&lt;0,$L733=0),"Check Miles",IF(OR(AND($K733=0,$N733&lt;&gt;"No Empty Miles"),AND($K733&gt;0,$N733="No Empty Miles")),"Reason / Miles Mismatch",IF($M733&gt;='Settings'!$B$9,"High Empty %","OK"))))))</f>
        <v/>
      </c>
      <c r="U733" s="48" t="n"/>
    </row>
    <row r="734">
      <c r="A734" s="41" t="n"/>
      <c r="B734" s="79" t="n"/>
      <c r="C734" s="41" t="n"/>
      <c r="D734" s="41" t="n"/>
      <c r="E734" s="41" t="n"/>
      <c r="F734" s="43" t="n"/>
      <c r="G734" s="41" t="n"/>
      <c r="H734" s="43" t="n"/>
      <c r="I734" s="41">
        <f>IF($A734="","",IF(OR($E734="",$F734="",$G734="",$H734=""),"",$E734&amp;", "&amp;$F734&amp;" to "&amp;$G734&amp;", "&amp;$H734))</f>
        <v/>
      </c>
      <c r="J734" s="44" t="n"/>
      <c r="K734" s="44" t="n"/>
      <c r="L734" s="44">
        <f>IF($A734="","",IFERROR($J734+$K734,0))</f>
        <v/>
      </c>
      <c r="M734" s="80">
        <f>IF($A734="","",IFERROR($K734/$L734,0))</f>
        <v/>
      </c>
      <c r="N734" s="41" t="n"/>
      <c r="O734" s="43">
        <f>IF(OR($A734="",$N734=""),"",IFERROR(VLOOKUP($N734,'Settings'!$F$5:$H$13,2,FALSE),"Review"))</f>
        <v/>
      </c>
      <c r="P734" s="43" t="n"/>
      <c r="Q734" s="81">
        <f>IF($A734="","",IFERROR($K734*'Settings'!$B$10,0))</f>
        <v/>
      </c>
      <c r="R734" s="82">
        <f>IF($A734="","",IF($O734="Yes",IFERROR($K734*'Settings'!$B$8,0),0))</f>
        <v/>
      </c>
      <c r="S734" s="81">
        <f>IF($A734="","",IFERROR($R734*'Settings'!$B$10,0))</f>
        <v/>
      </c>
      <c r="T734" s="48">
        <f>IF($A734="","",IF(COUNTIF(tblTrips[Trip ID],$A734)&gt;1,"Duplicate Trip ID",IF(OR($B734="",$C734="",$D734="",$E734="",$F734="",$G734="",$H734="",$J734="",$K734="",$N734="",$P734=""),"Missing Required Data",IF(OR($J734&lt;0,$K734&lt;0,$L734=0),"Check Miles",IF(OR(AND($K734=0,$N734&lt;&gt;"No Empty Miles"),AND($K734&gt;0,$N734="No Empty Miles")),"Reason / Miles Mismatch",IF($M734&gt;='Settings'!$B$9,"High Empty %","OK"))))))</f>
        <v/>
      </c>
      <c r="U734" s="48" t="n"/>
    </row>
    <row r="735">
      <c r="A735" s="41" t="n"/>
      <c r="B735" s="79" t="n"/>
      <c r="C735" s="41" t="n"/>
      <c r="D735" s="41" t="n"/>
      <c r="E735" s="41" t="n"/>
      <c r="F735" s="43" t="n"/>
      <c r="G735" s="41" t="n"/>
      <c r="H735" s="43" t="n"/>
      <c r="I735" s="41">
        <f>IF($A735="","",IF(OR($E735="",$F735="",$G735="",$H735=""),"",$E735&amp;", "&amp;$F735&amp;" to "&amp;$G735&amp;", "&amp;$H735))</f>
        <v/>
      </c>
      <c r="J735" s="44" t="n"/>
      <c r="K735" s="44" t="n"/>
      <c r="L735" s="44">
        <f>IF($A735="","",IFERROR($J735+$K735,0))</f>
        <v/>
      </c>
      <c r="M735" s="80">
        <f>IF($A735="","",IFERROR($K735/$L735,0))</f>
        <v/>
      </c>
      <c r="N735" s="41" t="n"/>
      <c r="O735" s="43">
        <f>IF(OR($A735="",$N735=""),"",IFERROR(VLOOKUP($N735,'Settings'!$F$5:$H$13,2,FALSE),"Review"))</f>
        <v/>
      </c>
      <c r="P735" s="43" t="n"/>
      <c r="Q735" s="81">
        <f>IF($A735="","",IFERROR($K735*'Settings'!$B$10,0))</f>
        <v/>
      </c>
      <c r="R735" s="82">
        <f>IF($A735="","",IF($O735="Yes",IFERROR($K735*'Settings'!$B$8,0),0))</f>
        <v/>
      </c>
      <c r="S735" s="81">
        <f>IF($A735="","",IFERROR($R735*'Settings'!$B$10,0))</f>
        <v/>
      </c>
      <c r="T735" s="48">
        <f>IF($A735="","",IF(COUNTIF(tblTrips[Trip ID],$A735)&gt;1,"Duplicate Trip ID",IF(OR($B735="",$C735="",$D735="",$E735="",$F735="",$G735="",$H735="",$J735="",$K735="",$N735="",$P735=""),"Missing Required Data",IF(OR($J735&lt;0,$K735&lt;0,$L735=0),"Check Miles",IF(OR(AND($K735=0,$N735&lt;&gt;"No Empty Miles"),AND($K735&gt;0,$N735="No Empty Miles")),"Reason / Miles Mismatch",IF($M735&gt;='Settings'!$B$9,"High Empty %","OK"))))))</f>
        <v/>
      </c>
      <c r="U735" s="48" t="n"/>
    </row>
    <row r="736">
      <c r="A736" s="41" t="n"/>
      <c r="B736" s="79" t="n"/>
      <c r="C736" s="41" t="n"/>
      <c r="D736" s="41" t="n"/>
      <c r="E736" s="41" t="n"/>
      <c r="F736" s="43" t="n"/>
      <c r="G736" s="41" t="n"/>
      <c r="H736" s="43" t="n"/>
      <c r="I736" s="41">
        <f>IF($A736="","",IF(OR($E736="",$F736="",$G736="",$H736=""),"",$E736&amp;", "&amp;$F736&amp;" to "&amp;$G736&amp;", "&amp;$H736))</f>
        <v/>
      </c>
      <c r="J736" s="44" t="n"/>
      <c r="K736" s="44" t="n"/>
      <c r="L736" s="44">
        <f>IF($A736="","",IFERROR($J736+$K736,0))</f>
        <v/>
      </c>
      <c r="M736" s="80">
        <f>IF($A736="","",IFERROR($K736/$L736,0))</f>
        <v/>
      </c>
      <c r="N736" s="41" t="n"/>
      <c r="O736" s="43">
        <f>IF(OR($A736="",$N736=""),"",IFERROR(VLOOKUP($N736,'Settings'!$F$5:$H$13,2,FALSE),"Review"))</f>
        <v/>
      </c>
      <c r="P736" s="43" t="n"/>
      <c r="Q736" s="81">
        <f>IF($A736="","",IFERROR($K736*'Settings'!$B$10,0))</f>
        <v/>
      </c>
      <c r="R736" s="82">
        <f>IF($A736="","",IF($O736="Yes",IFERROR($K736*'Settings'!$B$8,0),0))</f>
        <v/>
      </c>
      <c r="S736" s="81">
        <f>IF($A736="","",IFERROR($R736*'Settings'!$B$10,0))</f>
        <v/>
      </c>
      <c r="T736" s="48">
        <f>IF($A736="","",IF(COUNTIF(tblTrips[Trip ID],$A736)&gt;1,"Duplicate Trip ID",IF(OR($B736="",$C736="",$D736="",$E736="",$F736="",$G736="",$H736="",$J736="",$K736="",$N736="",$P736=""),"Missing Required Data",IF(OR($J736&lt;0,$K736&lt;0,$L736=0),"Check Miles",IF(OR(AND($K736=0,$N736&lt;&gt;"No Empty Miles"),AND($K736&gt;0,$N736="No Empty Miles")),"Reason / Miles Mismatch",IF($M736&gt;='Settings'!$B$9,"High Empty %","OK"))))))</f>
        <v/>
      </c>
      <c r="U736" s="48" t="n"/>
    </row>
    <row r="737">
      <c r="A737" s="41" t="n"/>
      <c r="B737" s="79" t="n"/>
      <c r="C737" s="41" t="n"/>
      <c r="D737" s="41" t="n"/>
      <c r="E737" s="41" t="n"/>
      <c r="F737" s="43" t="n"/>
      <c r="G737" s="41" t="n"/>
      <c r="H737" s="43" t="n"/>
      <c r="I737" s="41">
        <f>IF($A737="","",IF(OR($E737="",$F737="",$G737="",$H737=""),"",$E737&amp;", "&amp;$F737&amp;" to "&amp;$G737&amp;", "&amp;$H737))</f>
        <v/>
      </c>
      <c r="J737" s="44" t="n"/>
      <c r="K737" s="44" t="n"/>
      <c r="L737" s="44">
        <f>IF($A737="","",IFERROR($J737+$K737,0))</f>
        <v/>
      </c>
      <c r="M737" s="80">
        <f>IF($A737="","",IFERROR($K737/$L737,0))</f>
        <v/>
      </c>
      <c r="N737" s="41" t="n"/>
      <c r="O737" s="43">
        <f>IF(OR($A737="",$N737=""),"",IFERROR(VLOOKUP($N737,'Settings'!$F$5:$H$13,2,FALSE),"Review"))</f>
        <v/>
      </c>
      <c r="P737" s="43" t="n"/>
      <c r="Q737" s="81">
        <f>IF($A737="","",IFERROR($K737*'Settings'!$B$10,0))</f>
        <v/>
      </c>
      <c r="R737" s="82">
        <f>IF($A737="","",IF($O737="Yes",IFERROR($K737*'Settings'!$B$8,0),0))</f>
        <v/>
      </c>
      <c r="S737" s="81">
        <f>IF($A737="","",IFERROR($R737*'Settings'!$B$10,0))</f>
        <v/>
      </c>
      <c r="T737" s="48">
        <f>IF($A737="","",IF(COUNTIF(tblTrips[Trip ID],$A737)&gt;1,"Duplicate Trip ID",IF(OR($B737="",$C737="",$D737="",$E737="",$F737="",$G737="",$H737="",$J737="",$K737="",$N737="",$P737=""),"Missing Required Data",IF(OR($J737&lt;0,$K737&lt;0,$L737=0),"Check Miles",IF(OR(AND($K737=0,$N737&lt;&gt;"No Empty Miles"),AND($K737&gt;0,$N737="No Empty Miles")),"Reason / Miles Mismatch",IF($M737&gt;='Settings'!$B$9,"High Empty %","OK"))))))</f>
        <v/>
      </c>
      <c r="U737" s="48" t="n"/>
    </row>
    <row r="738">
      <c r="A738" s="41" t="n"/>
      <c r="B738" s="79" t="n"/>
      <c r="C738" s="41" t="n"/>
      <c r="D738" s="41" t="n"/>
      <c r="E738" s="41" t="n"/>
      <c r="F738" s="43" t="n"/>
      <c r="G738" s="41" t="n"/>
      <c r="H738" s="43" t="n"/>
      <c r="I738" s="41">
        <f>IF($A738="","",IF(OR($E738="",$F738="",$G738="",$H738=""),"",$E738&amp;", "&amp;$F738&amp;" to "&amp;$G738&amp;", "&amp;$H738))</f>
        <v/>
      </c>
      <c r="J738" s="44" t="n"/>
      <c r="K738" s="44" t="n"/>
      <c r="L738" s="44">
        <f>IF($A738="","",IFERROR($J738+$K738,0))</f>
        <v/>
      </c>
      <c r="M738" s="80">
        <f>IF($A738="","",IFERROR($K738/$L738,0))</f>
        <v/>
      </c>
      <c r="N738" s="41" t="n"/>
      <c r="O738" s="43">
        <f>IF(OR($A738="",$N738=""),"",IFERROR(VLOOKUP($N738,'Settings'!$F$5:$H$13,2,FALSE),"Review"))</f>
        <v/>
      </c>
      <c r="P738" s="43" t="n"/>
      <c r="Q738" s="81">
        <f>IF($A738="","",IFERROR($K738*'Settings'!$B$10,0))</f>
        <v/>
      </c>
      <c r="R738" s="82">
        <f>IF($A738="","",IF($O738="Yes",IFERROR($K738*'Settings'!$B$8,0),0))</f>
        <v/>
      </c>
      <c r="S738" s="81">
        <f>IF($A738="","",IFERROR($R738*'Settings'!$B$10,0))</f>
        <v/>
      </c>
      <c r="T738" s="48">
        <f>IF($A738="","",IF(COUNTIF(tblTrips[Trip ID],$A738)&gt;1,"Duplicate Trip ID",IF(OR($B738="",$C738="",$D738="",$E738="",$F738="",$G738="",$H738="",$J738="",$K738="",$N738="",$P738=""),"Missing Required Data",IF(OR($J738&lt;0,$K738&lt;0,$L738=0),"Check Miles",IF(OR(AND($K738=0,$N738&lt;&gt;"No Empty Miles"),AND($K738&gt;0,$N738="No Empty Miles")),"Reason / Miles Mismatch",IF($M738&gt;='Settings'!$B$9,"High Empty %","OK"))))))</f>
        <v/>
      </c>
      <c r="U738" s="48" t="n"/>
    </row>
    <row r="739">
      <c r="A739" s="41" t="n"/>
      <c r="B739" s="79" t="n"/>
      <c r="C739" s="41" t="n"/>
      <c r="D739" s="41" t="n"/>
      <c r="E739" s="41" t="n"/>
      <c r="F739" s="43" t="n"/>
      <c r="G739" s="41" t="n"/>
      <c r="H739" s="43" t="n"/>
      <c r="I739" s="41">
        <f>IF($A739="","",IF(OR($E739="",$F739="",$G739="",$H739=""),"",$E739&amp;", "&amp;$F739&amp;" to "&amp;$G739&amp;", "&amp;$H739))</f>
        <v/>
      </c>
      <c r="J739" s="44" t="n"/>
      <c r="K739" s="44" t="n"/>
      <c r="L739" s="44">
        <f>IF($A739="","",IFERROR($J739+$K739,0))</f>
        <v/>
      </c>
      <c r="M739" s="80">
        <f>IF($A739="","",IFERROR($K739/$L739,0))</f>
        <v/>
      </c>
      <c r="N739" s="41" t="n"/>
      <c r="O739" s="43">
        <f>IF(OR($A739="",$N739=""),"",IFERROR(VLOOKUP($N739,'Settings'!$F$5:$H$13,2,FALSE),"Review"))</f>
        <v/>
      </c>
      <c r="P739" s="43" t="n"/>
      <c r="Q739" s="81">
        <f>IF($A739="","",IFERROR($K739*'Settings'!$B$10,0))</f>
        <v/>
      </c>
      <c r="R739" s="82">
        <f>IF($A739="","",IF($O739="Yes",IFERROR($K739*'Settings'!$B$8,0),0))</f>
        <v/>
      </c>
      <c r="S739" s="81">
        <f>IF($A739="","",IFERROR($R739*'Settings'!$B$10,0))</f>
        <v/>
      </c>
      <c r="T739" s="48">
        <f>IF($A739="","",IF(COUNTIF(tblTrips[Trip ID],$A739)&gt;1,"Duplicate Trip ID",IF(OR($B739="",$C739="",$D739="",$E739="",$F739="",$G739="",$H739="",$J739="",$K739="",$N739="",$P739=""),"Missing Required Data",IF(OR($J739&lt;0,$K739&lt;0,$L739=0),"Check Miles",IF(OR(AND($K739=0,$N739&lt;&gt;"No Empty Miles"),AND($K739&gt;0,$N739="No Empty Miles")),"Reason / Miles Mismatch",IF($M739&gt;='Settings'!$B$9,"High Empty %","OK"))))))</f>
        <v/>
      </c>
      <c r="U739" s="48" t="n"/>
    </row>
    <row r="740">
      <c r="A740" s="41" t="n"/>
      <c r="B740" s="79" t="n"/>
      <c r="C740" s="41" t="n"/>
      <c r="D740" s="41" t="n"/>
      <c r="E740" s="41" t="n"/>
      <c r="F740" s="43" t="n"/>
      <c r="G740" s="41" t="n"/>
      <c r="H740" s="43" t="n"/>
      <c r="I740" s="41">
        <f>IF($A740="","",IF(OR($E740="",$F740="",$G740="",$H740=""),"",$E740&amp;", "&amp;$F740&amp;" to "&amp;$G740&amp;", "&amp;$H740))</f>
        <v/>
      </c>
      <c r="J740" s="44" t="n"/>
      <c r="K740" s="44" t="n"/>
      <c r="L740" s="44">
        <f>IF($A740="","",IFERROR($J740+$K740,0))</f>
        <v/>
      </c>
      <c r="M740" s="80">
        <f>IF($A740="","",IFERROR($K740/$L740,0))</f>
        <v/>
      </c>
      <c r="N740" s="41" t="n"/>
      <c r="O740" s="43">
        <f>IF(OR($A740="",$N740=""),"",IFERROR(VLOOKUP($N740,'Settings'!$F$5:$H$13,2,FALSE),"Review"))</f>
        <v/>
      </c>
      <c r="P740" s="43" t="n"/>
      <c r="Q740" s="81">
        <f>IF($A740="","",IFERROR($K740*'Settings'!$B$10,0))</f>
        <v/>
      </c>
      <c r="R740" s="82">
        <f>IF($A740="","",IF($O740="Yes",IFERROR($K740*'Settings'!$B$8,0),0))</f>
        <v/>
      </c>
      <c r="S740" s="81">
        <f>IF($A740="","",IFERROR($R740*'Settings'!$B$10,0))</f>
        <v/>
      </c>
      <c r="T740" s="48">
        <f>IF($A740="","",IF(COUNTIF(tblTrips[Trip ID],$A740)&gt;1,"Duplicate Trip ID",IF(OR($B740="",$C740="",$D740="",$E740="",$F740="",$G740="",$H740="",$J740="",$K740="",$N740="",$P740=""),"Missing Required Data",IF(OR($J740&lt;0,$K740&lt;0,$L740=0),"Check Miles",IF(OR(AND($K740=0,$N740&lt;&gt;"No Empty Miles"),AND($K740&gt;0,$N740="No Empty Miles")),"Reason / Miles Mismatch",IF($M740&gt;='Settings'!$B$9,"High Empty %","OK"))))))</f>
        <v/>
      </c>
      <c r="U740" s="48" t="n"/>
    </row>
    <row r="741">
      <c r="A741" s="41" t="n"/>
      <c r="B741" s="79" t="n"/>
      <c r="C741" s="41" t="n"/>
      <c r="D741" s="41" t="n"/>
      <c r="E741" s="41" t="n"/>
      <c r="F741" s="43" t="n"/>
      <c r="G741" s="41" t="n"/>
      <c r="H741" s="43" t="n"/>
      <c r="I741" s="41">
        <f>IF($A741="","",IF(OR($E741="",$F741="",$G741="",$H741=""),"",$E741&amp;", "&amp;$F741&amp;" to "&amp;$G741&amp;", "&amp;$H741))</f>
        <v/>
      </c>
      <c r="J741" s="44" t="n"/>
      <c r="K741" s="44" t="n"/>
      <c r="L741" s="44">
        <f>IF($A741="","",IFERROR($J741+$K741,0))</f>
        <v/>
      </c>
      <c r="M741" s="80">
        <f>IF($A741="","",IFERROR($K741/$L741,0))</f>
        <v/>
      </c>
      <c r="N741" s="41" t="n"/>
      <c r="O741" s="43">
        <f>IF(OR($A741="",$N741=""),"",IFERROR(VLOOKUP($N741,'Settings'!$F$5:$H$13,2,FALSE),"Review"))</f>
        <v/>
      </c>
      <c r="P741" s="43" t="n"/>
      <c r="Q741" s="81">
        <f>IF($A741="","",IFERROR($K741*'Settings'!$B$10,0))</f>
        <v/>
      </c>
      <c r="R741" s="82">
        <f>IF($A741="","",IF($O741="Yes",IFERROR($K741*'Settings'!$B$8,0),0))</f>
        <v/>
      </c>
      <c r="S741" s="81">
        <f>IF($A741="","",IFERROR($R741*'Settings'!$B$10,0))</f>
        <v/>
      </c>
      <c r="T741" s="48">
        <f>IF($A741="","",IF(COUNTIF(tblTrips[Trip ID],$A741)&gt;1,"Duplicate Trip ID",IF(OR($B741="",$C741="",$D741="",$E741="",$F741="",$G741="",$H741="",$J741="",$K741="",$N741="",$P741=""),"Missing Required Data",IF(OR($J741&lt;0,$K741&lt;0,$L741=0),"Check Miles",IF(OR(AND($K741=0,$N741&lt;&gt;"No Empty Miles"),AND($K741&gt;0,$N741="No Empty Miles")),"Reason / Miles Mismatch",IF($M741&gt;='Settings'!$B$9,"High Empty %","OK"))))))</f>
        <v/>
      </c>
      <c r="U741" s="48" t="n"/>
    </row>
    <row r="742">
      <c r="A742" s="41" t="n"/>
      <c r="B742" s="79" t="n"/>
      <c r="C742" s="41" t="n"/>
      <c r="D742" s="41" t="n"/>
      <c r="E742" s="41" t="n"/>
      <c r="F742" s="43" t="n"/>
      <c r="G742" s="41" t="n"/>
      <c r="H742" s="43" t="n"/>
      <c r="I742" s="41">
        <f>IF($A742="","",IF(OR($E742="",$F742="",$G742="",$H742=""),"",$E742&amp;", "&amp;$F742&amp;" to "&amp;$G742&amp;", "&amp;$H742))</f>
        <v/>
      </c>
      <c r="J742" s="44" t="n"/>
      <c r="K742" s="44" t="n"/>
      <c r="L742" s="44">
        <f>IF($A742="","",IFERROR($J742+$K742,0))</f>
        <v/>
      </c>
      <c r="M742" s="80">
        <f>IF($A742="","",IFERROR($K742/$L742,0))</f>
        <v/>
      </c>
      <c r="N742" s="41" t="n"/>
      <c r="O742" s="43">
        <f>IF(OR($A742="",$N742=""),"",IFERROR(VLOOKUP($N742,'Settings'!$F$5:$H$13,2,FALSE),"Review"))</f>
        <v/>
      </c>
      <c r="P742" s="43" t="n"/>
      <c r="Q742" s="81">
        <f>IF($A742="","",IFERROR($K742*'Settings'!$B$10,0))</f>
        <v/>
      </c>
      <c r="R742" s="82">
        <f>IF($A742="","",IF($O742="Yes",IFERROR($K742*'Settings'!$B$8,0),0))</f>
        <v/>
      </c>
      <c r="S742" s="81">
        <f>IF($A742="","",IFERROR($R742*'Settings'!$B$10,0))</f>
        <v/>
      </c>
      <c r="T742" s="48">
        <f>IF($A742="","",IF(COUNTIF(tblTrips[Trip ID],$A742)&gt;1,"Duplicate Trip ID",IF(OR($B742="",$C742="",$D742="",$E742="",$F742="",$G742="",$H742="",$J742="",$K742="",$N742="",$P742=""),"Missing Required Data",IF(OR($J742&lt;0,$K742&lt;0,$L742=0),"Check Miles",IF(OR(AND($K742=0,$N742&lt;&gt;"No Empty Miles"),AND($K742&gt;0,$N742="No Empty Miles")),"Reason / Miles Mismatch",IF($M742&gt;='Settings'!$B$9,"High Empty %","OK"))))))</f>
        <v/>
      </c>
      <c r="U742" s="48" t="n"/>
    </row>
    <row r="743">
      <c r="A743" s="41" t="n"/>
      <c r="B743" s="79" t="n"/>
      <c r="C743" s="41" t="n"/>
      <c r="D743" s="41" t="n"/>
      <c r="E743" s="41" t="n"/>
      <c r="F743" s="43" t="n"/>
      <c r="G743" s="41" t="n"/>
      <c r="H743" s="43" t="n"/>
      <c r="I743" s="41">
        <f>IF($A743="","",IF(OR($E743="",$F743="",$G743="",$H743=""),"",$E743&amp;", "&amp;$F743&amp;" to "&amp;$G743&amp;", "&amp;$H743))</f>
        <v/>
      </c>
      <c r="J743" s="44" t="n"/>
      <c r="K743" s="44" t="n"/>
      <c r="L743" s="44">
        <f>IF($A743="","",IFERROR($J743+$K743,0))</f>
        <v/>
      </c>
      <c r="M743" s="80">
        <f>IF($A743="","",IFERROR($K743/$L743,0))</f>
        <v/>
      </c>
      <c r="N743" s="41" t="n"/>
      <c r="O743" s="43">
        <f>IF(OR($A743="",$N743=""),"",IFERROR(VLOOKUP($N743,'Settings'!$F$5:$H$13,2,FALSE),"Review"))</f>
        <v/>
      </c>
      <c r="P743" s="43" t="n"/>
      <c r="Q743" s="81">
        <f>IF($A743="","",IFERROR($K743*'Settings'!$B$10,0))</f>
        <v/>
      </c>
      <c r="R743" s="82">
        <f>IF($A743="","",IF($O743="Yes",IFERROR($K743*'Settings'!$B$8,0),0))</f>
        <v/>
      </c>
      <c r="S743" s="81">
        <f>IF($A743="","",IFERROR($R743*'Settings'!$B$10,0))</f>
        <v/>
      </c>
      <c r="T743" s="48">
        <f>IF($A743="","",IF(COUNTIF(tblTrips[Trip ID],$A743)&gt;1,"Duplicate Trip ID",IF(OR($B743="",$C743="",$D743="",$E743="",$F743="",$G743="",$H743="",$J743="",$K743="",$N743="",$P743=""),"Missing Required Data",IF(OR($J743&lt;0,$K743&lt;0,$L743=0),"Check Miles",IF(OR(AND($K743=0,$N743&lt;&gt;"No Empty Miles"),AND($K743&gt;0,$N743="No Empty Miles")),"Reason / Miles Mismatch",IF($M743&gt;='Settings'!$B$9,"High Empty %","OK"))))))</f>
        <v/>
      </c>
      <c r="U743" s="48" t="n"/>
    </row>
    <row r="744">
      <c r="A744" s="41" t="n"/>
      <c r="B744" s="79" t="n"/>
      <c r="C744" s="41" t="n"/>
      <c r="D744" s="41" t="n"/>
      <c r="E744" s="41" t="n"/>
      <c r="F744" s="43" t="n"/>
      <c r="G744" s="41" t="n"/>
      <c r="H744" s="43" t="n"/>
      <c r="I744" s="41">
        <f>IF($A744="","",IF(OR($E744="",$F744="",$G744="",$H744=""),"",$E744&amp;", "&amp;$F744&amp;" to "&amp;$G744&amp;", "&amp;$H744))</f>
        <v/>
      </c>
      <c r="J744" s="44" t="n"/>
      <c r="K744" s="44" t="n"/>
      <c r="L744" s="44">
        <f>IF($A744="","",IFERROR($J744+$K744,0))</f>
        <v/>
      </c>
      <c r="M744" s="80">
        <f>IF($A744="","",IFERROR($K744/$L744,0))</f>
        <v/>
      </c>
      <c r="N744" s="41" t="n"/>
      <c r="O744" s="43">
        <f>IF(OR($A744="",$N744=""),"",IFERROR(VLOOKUP($N744,'Settings'!$F$5:$H$13,2,FALSE),"Review"))</f>
        <v/>
      </c>
      <c r="P744" s="43" t="n"/>
      <c r="Q744" s="81">
        <f>IF($A744="","",IFERROR($K744*'Settings'!$B$10,0))</f>
        <v/>
      </c>
      <c r="R744" s="82">
        <f>IF($A744="","",IF($O744="Yes",IFERROR($K744*'Settings'!$B$8,0),0))</f>
        <v/>
      </c>
      <c r="S744" s="81">
        <f>IF($A744="","",IFERROR($R744*'Settings'!$B$10,0))</f>
        <v/>
      </c>
      <c r="T744" s="48">
        <f>IF($A744="","",IF(COUNTIF(tblTrips[Trip ID],$A744)&gt;1,"Duplicate Trip ID",IF(OR($B744="",$C744="",$D744="",$E744="",$F744="",$G744="",$H744="",$J744="",$K744="",$N744="",$P744=""),"Missing Required Data",IF(OR($J744&lt;0,$K744&lt;0,$L744=0),"Check Miles",IF(OR(AND($K744=0,$N744&lt;&gt;"No Empty Miles"),AND($K744&gt;0,$N744="No Empty Miles")),"Reason / Miles Mismatch",IF($M744&gt;='Settings'!$B$9,"High Empty %","OK"))))))</f>
        <v/>
      </c>
      <c r="U744" s="48" t="n"/>
    </row>
    <row r="745">
      <c r="A745" s="41" t="n"/>
      <c r="B745" s="79" t="n"/>
      <c r="C745" s="41" t="n"/>
      <c r="D745" s="41" t="n"/>
      <c r="E745" s="41" t="n"/>
      <c r="F745" s="43" t="n"/>
      <c r="G745" s="41" t="n"/>
      <c r="H745" s="43" t="n"/>
      <c r="I745" s="41">
        <f>IF($A745="","",IF(OR($E745="",$F745="",$G745="",$H745=""),"",$E745&amp;", "&amp;$F745&amp;" to "&amp;$G745&amp;", "&amp;$H745))</f>
        <v/>
      </c>
      <c r="J745" s="44" t="n"/>
      <c r="K745" s="44" t="n"/>
      <c r="L745" s="44">
        <f>IF($A745="","",IFERROR($J745+$K745,0))</f>
        <v/>
      </c>
      <c r="M745" s="80">
        <f>IF($A745="","",IFERROR($K745/$L745,0))</f>
        <v/>
      </c>
      <c r="N745" s="41" t="n"/>
      <c r="O745" s="43">
        <f>IF(OR($A745="",$N745=""),"",IFERROR(VLOOKUP($N745,'Settings'!$F$5:$H$13,2,FALSE),"Review"))</f>
        <v/>
      </c>
      <c r="P745" s="43" t="n"/>
      <c r="Q745" s="81">
        <f>IF($A745="","",IFERROR($K745*'Settings'!$B$10,0))</f>
        <v/>
      </c>
      <c r="R745" s="82">
        <f>IF($A745="","",IF($O745="Yes",IFERROR($K745*'Settings'!$B$8,0),0))</f>
        <v/>
      </c>
      <c r="S745" s="81">
        <f>IF($A745="","",IFERROR($R745*'Settings'!$B$10,0))</f>
        <v/>
      </c>
      <c r="T745" s="48">
        <f>IF($A745="","",IF(COUNTIF(tblTrips[Trip ID],$A745)&gt;1,"Duplicate Trip ID",IF(OR($B745="",$C745="",$D745="",$E745="",$F745="",$G745="",$H745="",$J745="",$K745="",$N745="",$P745=""),"Missing Required Data",IF(OR($J745&lt;0,$K745&lt;0,$L745=0),"Check Miles",IF(OR(AND($K745=0,$N745&lt;&gt;"No Empty Miles"),AND($K745&gt;0,$N745="No Empty Miles")),"Reason / Miles Mismatch",IF($M745&gt;='Settings'!$B$9,"High Empty %","OK"))))))</f>
        <v/>
      </c>
      <c r="U745" s="48" t="n"/>
    </row>
    <row r="746">
      <c r="A746" s="41" t="n"/>
      <c r="B746" s="79" t="n"/>
      <c r="C746" s="41" t="n"/>
      <c r="D746" s="41" t="n"/>
      <c r="E746" s="41" t="n"/>
      <c r="F746" s="43" t="n"/>
      <c r="G746" s="41" t="n"/>
      <c r="H746" s="43" t="n"/>
      <c r="I746" s="41">
        <f>IF($A746="","",IF(OR($E746="",$F746="",$G746="",$H746=""),"",$E746&amp;", "&amp;$F746&amp;" to "&amp;$G746&amp;", "&amp;$H746))</f>
        <v/>
      </c>
      <c r="J746" s="44" t="n"/>
      <c r="K746" s="44" t="n"/>
      <c r="L746" s="44">
        <f>IF($A746="","",IFERROR($J746+$K746,0))</f>
        <v/>
      </c>
      <c r="M746" s="80">
        <f>IF($A746="","",IFERROR($K746/$L746,0))</f>
        <v/>
      </c>
      <c r="N746" s="41" t="n"/>
      <c r="O746" s="43">
        <f>IF(OR($A746="",$N746=""),"",IFERROR(VLOOKUP($N746,'Settings'!$F$5:$H$13,2,FALSE),"Review"))</f>
        <v/>
      </c>
      <c r="P746" s="43" t="n"/>
      <c r="Q746" s="81">
        <f>IF($A746="","",IFERROR($K746*'Settings'!$B$10,0))</f>
        <v/>
      </c>
      <c r="R746" s="82">
        <f>IF($A746="","",IF($O746="Yes",IFERROR($K746*'Settings'!$B$8,0),0))</f>
        <v/>
      </c>
      <c r="S746" s="81">
        <f>IF($A746="","",IFERROR($R746*'Settings'!$B$10,0))</f>
        <v/>
      </c>
      <c r="T746" s="48">
        <f>IF($A746="","",IF(COUNTIF(tblTrips[Trip ID],$A746)&gt;1,"Duplicate Trip ID",IF(OR($B746="",$C746="",$D746="",$E746="",$F746="",$G746="",$H746="",$J746="",$K746="",$N746="",$P746=""),"Missing Required Data",IF(OR($J746&lt;0,$K746&lt;0,$L746=0),"Check Miles",IF(OR(AND($K746=0,$N746&lt;&gt;"No Empty Miles"),AND($K746&gt;0,$N746="No Empty Miles")),"Reason / Miles Mismatch",IF($M746&gt;='Settings'!$B$9,"High Empty %","OK"))))))</f>
        <v/>
      </c>
      <c r="U746" s="48" t="n"/>
    </row>
    <row r="747">
      <c r="A747" s="41" t="n"/>
      <c r="B747" s="79" t="n"/>
      <c r="C747" s="41" t="n"/>
      <c r="D747" s="41" t="n"/>
      <c r="E747" s="41" t="n"/>
      <c r="F747" s="43" t="n"/>
      <c r="G747" s="41" t="n"/>
      <c r="H747" s="43" t="n"/>
      <c r="I747" s="41">
        <f>IF($A747="","",IF(OR($E747="",$F747="",$G747="",$H747=""),"",$E747&amp;", "&amp;$F747&amp;" to "&amp;$G747&amp;", "&amp;$H747))</f>
        <v/>
      </c>
      <c r="J747" s="44" t="n"/>
      <c r="K747" s="44" t="n"/>
      <c r="L747" s="44">
        <f>IF($A747="","",IFERROR($J747+$K747,0))</f>
        <v/>
      </c>
      <c r="M747" s="80">
        <f>IF($A747="","",IFERROR($K747/$L747,0))</f>
        <v/>
      </c>
      <c r="N747" s="41" t="n"/>
      <c r="O747" s="43">
        <f>IF(OR($A747="",$N747=""),"",IFERROR(VLOOKUP($N747,'Settings'!$F$5:$H$13,2,FALSE),"Review"))</f>
        <v/>
      </c>
      <c r="P747" s="43" t="n"/>
      <c r="Q747" s="81">
        <f>IF($A747="","",IFERROR($K747*'Settings'!$B$10,0))</f>
        <v/>
      </c>
      <c r="R747" s="82">
        <f>IF($A747="","",IF($O747="Yes",IFERROR($K747*'Settings'!$B$8,0),0))</f>
        <v/>
      </c>
      <c r="S747" s="81">
        <f>IF($A747="","",IFERROR($R747*'Settings'!$B$10,0))</f>
        <v/>
      </c>
      <c r="T747" s="48">
        <f>IF($A747="","",IF(COUNTIF(tblTrips[Trip ID],$A747)&gt;1,"Duplicate Trip ID",IF(OR($B747="",$C747="",$D747="",$E747="",$F747="",$G747="",$H747="",$J747="",$K747="",$N747="",$P747=""),"Missing Required Data",IF(OR($J747&lt;0,$K747&lt;0,$L747=0),"Check Miles",IF(OR(AND($K747=0,$N747&lt;&gt;"No Empty Miles"),AND($K747&gt;0,$N747="No Empty Miles")),"Reason / Miles Mismatch",IF($M747&gt;='Settings'!$B$9,"High Empty %","OK"))))))</f>
        <v/>
      </c>
      <c r="U747" s="48" t="n"/>
    </row>
    <row r="748">
      <c r="A748" s="41" t="n"/>
      <c r="B748" s="79" t="n"/>
      <c r="C748" s="41" t="n"/>
      <c r="D748" s="41" t="n"/>
      <c r="E748" s="41" t="n"/>
      <c r="F748" s="43" t="n"/>
      <c r="G748" s="41" t="n"/>
      <c r="H748" s="43" t="n"/>
      <c r="I748" s="41">
        <f>IF($A748="","",IF(OR($E748="",$F748="",$G748="",$H748=""),"",$E748&amp;", "&amp;$F748&amp;" to "&amp;$G748&amp;", "&amp;$H748))</f>
        <v/>
      </c>
      <c r="J748" s="44" t="n"/>
      <c r="K748" s="44" t="n"/>
      <c r="L748" s="44">
        <f>IF($A748="","",IFERROR($J748+$K748,0))</f>
        <v/>
      </c>
      <c r="M748" s="80">
        <f>IF($A748="","",IFERROR($K748/$L748,0))</f>
        <v/>
      </c>
      <c r="N748" s="41" t="n"/>
      <c r="O748" s="43">
        <f>IF(OR($A748="",$N748=""),"",IFERROR(VLOOKUP($N748,'Settings'!$F$5:$H$13,2,FALSE),"Review"))</f>
        <v/>
      </c>
      <c r="P748" s="43" t="n"/>
      <c r="Q748" s="81">
        <f>IF($A748="","",IFERROR($K748*'Settings'!$B$10,0))</f>
        <v/>
      </c>
      <c r="R748" s="82">
        <f>IF($A748="","",IF($O748="Yes",IFERROR($K748*'Settings'!$B$8,0),0))</f>
        <v/>
      </c>
      <c r="S748" s="81">
        <f>IF($A748="","",IFERROR($R748*'Settings'!$B$10,0))</f>
        <v/>
      </c>
      <c r="T748" s="48">
        <f>IF($A748="","",IF(COUNTIF(tblTrips[Trip ID],$A748)&gt;1,"Duplicate Trip ID",IF(OR($B748="",$C748="",$D748="",$E748="",$F748="",$G748="",$H748="",$J748="",$K748="",$N748="",$P748=""),"Missing Required Data",IF(OR($J748&lt;0,$K748&lt;0,$L748=0),"Check Miles",IF(OR(AND($K748=0,$N748&lt;&gt;"No Empty Miles"),AND($K748&gt;0,$N748="No Empty Miles")),"Reason / Miles Mismatch",IF($M748&gt;='Settings'!$B$9,"High Empty %","OK"))))))</f>
        <v/>
      </c>
      <c r="U748" s="48" t="n"/>
    </row>
    <row r="749">
      <c r="A749" s="41" t="n"/>
      <c r="B749" s="79" t="n"/>
      <c r="C749" s="41" t="n"/>
      <c r="D749" s="41" t="n"/>
      <c r="E749" s="41" t="n"/>
      <c r="F749" s="43" t="n"/>
      <c r="G749" s="41" t="n"/>
      <c r="H749" s="43" t="n"/>
      <c r="I749" s="41">
        <f>IF($A749="","",IF(OR($E749="",$F749="",$G749="",$H749=""),"",$E749&amp;", "&amp;$F749&amp;" to "&amp;$G749&amp;", "&amp;$H749))</f>
        <v/>
      </c>
      <c r="J749" s="44" t="n"/>
      <c r="K749" s="44" t="n"/>
      <c r="L749" s="44">
        <f>IF($A749="","",IFERROR($J749+$K749,0))</f>
        <v/>
      </c>
      <c r="M749" s="80">
        <f>IF($A749="","",IFERROR($K749/$L749,0))</f>
        <v/>
      </c>
      <c r="N749" s="41" t="n"/>
      <c r="O749" s="43">
        <f>IF(OR($A749="",$N749=""),"",IFERROR(VLOOKUP($N749,'Settings'!$F$5:$H$13,2,FALSE),"Review"))</f>
        <v/>
      </c>
      <c r="P749" s="43" t="n"/>
      <c r="Q749" s="81">
        <f>IF($A749="","",IFERROR($K749*'Settings'!$B$10,0))</f>
        <v/>
      </c>
      <c r="R749" s="82">
        <f>IF($A749="","",IF($O749="Yes",IFERROR($K749*'Settings'!$B$8,0),0))</f>
        <v/>
      </c>
      <c r="S749" s="81">
        <f>IF($A749="","",IFERROR($R749*'Settings'!$B$10,0))</f>
        <v/>
      </c>
      <c r="T749" s="48">
        <f>IF($A749="","",IF(COUNTIF(tblTrips[Trip ID],$A749)&gt;1,"Duplicate Trip ID",IF(OR($B749="",$C749="",$D749="",$E749="",$F749="",$G749="",$H749="",$J749="",$K749="",$N749="",$P749=""),"Missing Required Data",IF(OR($J749&lt;0,$K749&lt;0,$L749=0),"Check Miles",IF(OR(AND($K749=0,$N749&lt;&gt;"No Empty Miles"),AND($K749&gt;0,$N749="No Empty Miles")),"Reason / Miles Mismatch",IF($M749&gt;='Settings'!$B$9,"High Empty %","OK"))))))</f>
        <v/>
      </c>
      <c r="U749" s="48" t="n"/>
    </row>
    <row r="750">
      <c r="A750" s="41" t="n"/>
      <c r="B750" s="79" t="n"/>
      <c r="C750" s="41" t="n"/>
      <c r="D750" s="41" t="n"/>
      <c r="E750" s="41" t="n"/>
      <c r="F750" s="43" t="n"/>
      <c r="G750" s="41" t="n"/>
      <c r="H750" s="43" t="n"/>
      <c r="I750" s="41">
        <f>IF($A750="","",IF(OR($E750="",$F750="",$G750="",$H750=""),"",$E750&amp;", "&amp;$F750&amp;" to "&amp;$G750&amp;", "&amp;$H750))</f>
        <v/>
      </c>
      <c r="J750" s="44" t="n"/>
      <c r="K750" s="44" t="n"/>
      <c r="L750" s="44">
        <f>IF($A750="","",IFERROR($J750+$K750,0))</f>
        <v/>
      </c>
      <c r="M750" s="80">
        <f>IF($A750="","",IFERROR($K750/$L750,0))</f>
        <v/>
      </c>
      <c r="N750" s="41" t="n"/>
      <c r="O750" s="43">
        <f>IF(OR($A750="",$N750=""),"",IFERROR(VLOOKUP($N750,'Settings'!$F$5:$H$13,2,FALSE),"Review"))</f>
        <v/>
      </c>
      <c r="P750" s="43" t="n"/>
      <c r="Q750" s="81">
        <f>IF($A750="","",IFERROR($K750*'Settings'!$B$10,0))</f>
        <v/>
      </c>
      <c r="R750" s="82">
        <f>IF($A750="","",IF($O750="Yes",IFERROR($K750*'Settings'!$B$8,0),0))</f>
        <v/>
      </c>
      <c r="S750" s="81">
        <f>IF($A750="","",IFERROR($R750*'Settings'!$B$10,0))</f>
        <v/>
      </c>
      <c r="T750" s="48">
        <f>IF($A750="","",IF(COUNTIF(tblTrips[Trip ID],$A750)&gt;1,"Duplicate Trip ID",IF(OR($B750="",$C750="",$D750="",$E750="",$F750="",$G750="",$H750="",$J750="",$K750="",$N750="",$P750=""),"Missing Required Data",IF(OR($J750&lt;0,$K750&lt;0,$L750=0),"Check Miles",IF(OR(AND($K750=0,$N750&lt;&gt;"No Empty Miles"),AND($K750&gt;0,$N750="No Empty Miles")),"Reason / Miles Mismatch",IF($M750&gt;='Settings'!$B$9,"High Empty %","OK"))))))</f>
        <v/>
      </c>
      <c r="U750" s="48" t="n"/>
    </row>
    <row r="751">
      <c r="A751" s="41" t="n"/>
      <c r="B751" s="79" t="n"/>
      <c r="C751" s="41" t="n"/>
      <c r="D751" s="41" t="n"/>
      <c r="E751" s="41" t="n"/>
      <c r="F751" s="43" t="n"/>
      <c r="G751" s="41" t="n"/>
      <c r="H751" s="43" t="n"/>
      <c r="I751" s="41">
        <f>IF($A751="","",IF(OR($E751="",$F751="",$G751="",$H751=""),"",$E751&amp;", "&amp;$F751&amp;" to "&amp;$G751&amp;", "&amp;$H751))</f>
        <v/>
      </c>
      <c r="J751" s="44" t="n"/>
      <c r="K751" s="44" t="n"/>
      <c r="L751" s="44">
        <f>IF($A751="","",IFERROR($J751+$K751,0))</f>
        <v/>
      </c>
      <c r="M751" s="80">
        <f>IF($A751="","",IFERROR($K751/$L751,0))</f>
        <v/>
      </c>
      <c r="N751" s="41" t="n"/>
      <c r="O751" s="43">
        <f>IF(OR($A751="",$N751=""),"",IFERROR(VLOOKUP($N751,'Settings'!$F$5:$H$13,2,FALSE),"Review"))</f>
        <v/>
      </c>
      <c r="P751" s="43" t="n"/>
      <c r="Q751" s="81">
        <f>IF($A751="","",IFERROR($K751*'Settings'!$B$10,0))</f>
        <v/>
      </c>
      <c r="R751" s="82">
        <f>IF($A751="","",IF($O751="Yes",IFERROR($K751*'Settings'!$B$8,0),0))</f>
        <v/>
      </c>
      <c r="S751" s="81">
        <f>IF($A751="","",IFERROR($R751*'Settings'!$B$10,0))</f>
        <v/>
      </c>
      <c r="T751" s="48">
        <f>IF($A751="","",IF(COUNTIF(tblTrips[Trip ID],$A751)&gt;1,"Duplicate Trip ID",IF(OR($B751="",$C751="",$D751="",$E751="",$F751="",$G751="",$H751="",$J751="",$K751="",$N751="",$P751=""),"Missing Required Data",IF(OR($J751&lt;0,$K751&lt;0,$L751=0),"Check Miles",IF(OR(AND($K751=0,$N751&lt;&gt;"No Empty Miles"),AND($K751&gt;0,$N751="No Empty Miles")),"Reason / Miles Mismatch",IF($M751&gt;='Settings'!$B$9,"High Empty %","OK"))))))</f>
        <v/>
      </c>
      <c r="U751" s="48" t="n"/>
    </row>
    <row r="752">
      <c r="A752" s="41" t="n"/>
      <c r="B752" s="79" t="n"/>
      <c r="C752" s="41" t="n"/>
      <c r="D752" s="41" t="n"/>
      <c r="E752" s="41" t="n"/>
      <c r="F752" s="43" t="n"/>
      <c r="G752" s="41" t="n"/>
      <c r="H752" s="43" t="n"/>
      <c r="I752" s="41">
        <f>IF($A752="","",IF(OR($E752="",$F752="",$G752="",$H752=""),"",$E752&amp;", "&amp;$F752&amp;" to "&amp;$G752&amp;", "&amp;$H752))</f>
        <v/>
      </c>
      <c r="J752" s="44" t="n"/>
      <c r="K752" s="44" t="n"/>
      <c r="L752" s="44">
        <f>IF($A752="","",IFERROR($J752+$K752,0))</f>
        <v/>
      </c>
      <c r="M752" s="80">
        <f>IF($A752="","",IFERROR($K752/$L752,0))</f>
        <v/>
      </c>
      <c r="N752" s="41" t="n"/>
      <c r="O752" s="43">
        <f>IF(OR($A752="",$N752=""),"",IFERROR(VLOOKUP($N752,'Settings'!$F$5:$H$13,2,FALSE),"Review"))</f>
        <v/>
      </c>
      <c r="P752" s="43" t="n"/>
      <c r="Q752" s="81">
        <f>IF($A752="","",IFERROR($K752*'Settings'!$B$10,0))</f>
        <v/>
      </c>
      <c r="R752" s="82">
        <f>IF($A752="","",IF($O752="Yes",IFERROR($K752*'Settings'!$B$8,0),0))</f>
        <v/>
      </c>
      <c r="S752" s="81">
        <f>IF($A752="","",IFERROR($R752*'Settings'!$B$10,0))</f>
        <v/>
      </c>
      <c r="T752" s="48">
        <f>IF($A752="","",IF(COUNTIF(tblTrips[Trip ID],$A752)&gt;1,"Duplicate Trip ID",IF(OR($B752="",$C752="",$D752="",$E752="",$F752="",$G752="",$H752="",$J752="",$K752="",$N752="",$P752=""),"Missing Required Data",IF(OR($J752&lt;0,$K752&lt;0,$L752=0),"Check Miles",IF(OR(AND($K752=0,$N752&lt;&gt;"No Empty Miles"),AND($K752&gt;0,$N752="No Empty Miles")),"Reason / Miles Mismatch",IF($M752&gt;='Settings'!$B$9,"High Empty %","OK"))))))</f>
        <v/>
      </c>
      <c r="U752" s="48" t="n"/>
    </row>
    <row r="753">
      <c r="A753" s="41" t="n"/>
      <c r="B753" s="79" t="n"/>
      <c r="C753" s="41" t="n"/>
      <c r="D753" s="41" t="n"/>
      <c r="E753" s="41" t="n"/>
      <c r="F753" s="43" t="n"/>
      <c r="G753" s="41" t="n"/>
      <c r="H753" s="43" t="n"/>
      <c r="I753" s="41">
        <f>IF($A753="","",IF(OR($E753="",$F753="",$G753="",$H753=""),"",$E753&amp;", "&amp;$F753&amp;" to "&amp;$G753&amp;", "&amp;$H753))</f>
        <v/>
      </c>
      <c r="J753" s="44" t="n"/>
      <c r="K753" s="44" t="n"/>
      <c r="L753" s="44">
        <f>IF($A753="","",IFERROR($J753+$K753,0))</f>
        <v/>
      </c>
      <c r="M753" s="80">
        <f>IF($A753="","",IFERROR($K753/$L753,0))</f>
        <v/>
      </c>
      <c r="N753" s="41" t="n"/>
      <c r="O753" s="43">
        <f>IF(OR($A753="",$N753=""),"",IFERROR(VLOOKUP($N753,'Settings'!$F$5:$H$13,2,FALSE),"Review"))</f>
        <v/>
      </c>
      <c r="P753" s="43" t="n"/>
      <c r="Q753" s="81">
        <f>IF($A753="","",IFERROR($K753*'Settings'!$B$10,0))</f>
        <v/>
      </c>
      <c r="R753" s="82">
        <f>IF($A753="","",IF($O753="Yes",IFERROR($K753*'Settings'!$B$8,0),0))</f>
        <v/>
      </c>
      <c r="S753" s="81">
        <f>IF($A753="","",IFERROR($R753*'Settings'!$B$10,0))</f>
        <v/>
      </c>
      <c r="T753" s="48">
        <f>IF($A753="","",IF(COUNTIF(tblTrips[Trip ID],$A753)&gt;1,"Duplicate Trip ID",IF(OR($B753="",$C753="",$D753="",$E753="",$F753="",$G753="",$H753="",$J753="",$K753="",$N753="",$P753=""),"Missing Required Data",IF(OR($J753&lt;0,$K753&lt;0,$L753=0),"Check Miles",IF(OR(AND($K753=0,$N753&lt;&gt;"No Empty Miles"),AND($K753&gt;0,$N753="No Empty Miles")),"Reason / Miles Mismatch",IF($M753&gt;='Settings'!$B$9,"High Empty %","OK"))))))</f>
        <v/>
      </c>
      <c r="U753" s="48" t="n"/>
    </row>
    <row r="754">
      <c r="A754" s="41" t="n"/>
      <c r="B754" s="79" t="n"/>
      <c r="C754" s="41" t="n"/>
      <c r="D754" s="41" t="n"/>
      <c r="E754" s="41" t="n"/>
      <c r="F754" s="43" t="n"/>
      <c r="G754" s="41" t="n"/>
      <c r="H754" s="43" t="n"/>
      <c r="I754" s="41">
        <f>IF($A754="","",IF(OR($E754="",$F754="",$G754="",$H754=""),"",$E754&amp;", "&amp;$F754&amp;" to "&amp;$G754&amp;", "&amp;$H754))</f>
        <v/>
      </c>
      <c r="J754" s="44" t="n"/>
      <c r="K754" s="44" t="n"/>
      <c r="L754" s="44">
        <f>IF($A754="","",IFERROR($J754+$K754,0))</f>
        <v/>
      </c>
      <c r="M754" s="80">
        <f>IF($A754="","",IFERROR($K754/$L754,0))</f>
        <v/>
      </c>
      <c r="N754" s="41" t="n"/>
      <c r="O754" s="43">
        <f>IF(OR($A754="",$N754=""),"",IFERROR(VLOOKUP($N754,'Settings'!$F$5:$H$13,2,FALSE),"Review"))</f>
        <v/>
      </c>
      <c r="P754" s="43" t="n"/>
      <c r="Q754" s="81">
        <f>IF($A754="","",IFERROR($K754*'Settings'!$B$10,0))</f>
        <v/>
      </c>
      <c r="R754" s="82">
        <f>IF($A754="","",IF($O754="Yes",IFERROR($K754*'Settings'!$B$8,0),0))</f>
        <v/>
      </c>
      <c r="S754" s="81">
        <f>IF($A754="","",IFERROR($R754*'Settings'!$B$10,0))</f>
        <v/>
      </c>
      <c r="T754" s="48">
        <f>IF($A754="","",IF(COUNTIF(tblTrips[Trip ID],$A754)&gt;1,"Duplicate Trip ID",IF(OR($B754="",$C754="",$D754="",$E754="",$F754="",$G754="",$H754="",$J754="",$K754="",$N754="",$P754=""),"Missing Required Data",IF(OR($J754&lt;0,$K754&lt;0,$L754=0),"Check Miles",IF(OR(AND($K754=0,$N754&lt;&gt;"No Empty Miles"),AND($K754&gt;0,$N754="No Empty Miles")),"Reason / Miles Mismatch",IF($M754&gt;='Settings'!$B$9,"High Empty %","OK"))))))</f>
        <v/>
      </c>
      <c r="U754" s="48" t="n"/>
    </row>
    <row r="755">
      <c r="A755" s="41" t="n"/>
      <c r="B755" s="79" t="n"/>
      <c r="C755" s="41" t="n"/>
      <c r="D755" s="41" t="n"/>
      <c r="E755" s="41" t="n"/>
      <c r="F755" s="43" t="n"/>
      <c r="G755" s="41" t="n"/>
      <c r="H755" s="43" t="n"/>
      <c r="I755" s="41">
        <f>IF($A755="","",IF(OR($E755="",$F755="",$G755="",$H755=""),"",$E755&amp;", "&amp;$F755&amp;" to "&amp;$G755&amp;", "&amp;$H755))</f>
        <v/>
      </c>
      <c r="J755" s="44" t="n"/>
      <c r="K755" s="44" t="n"/>
      <c r="L755" s="44">
        <f>IF($A755="","",IFERROR($J755+$K755,0))</f>
        <v/>
      </c>
      <c r="M755" s="80">
        <f>IF($A755="","",IFERROR($K755/$L755,0))</f>
        <v/>
      </c>
      <c r="N755" s="41" t="n"/>
      <c r="O755" s="43">
        <f>IF(OR($A755="",$N755=""),"",IFERROR(VLOOKUP($N755,'Settings'!$F$5:$H$13,2,FALSE),"Review"))</f>
        <v/>
      </c>
      <c r="P755" s="43" t="n"/>
      <c r="Q755" s="81">
        <f>IF($A755="","",IFERROR($K755*'Settings'!$B$10,0))</f>
        <v/>
      </c>
      <c r="R755" s="82">
        <f>IF($A755="","",IF($O755="Yes",IFERROR($K755*'Settings'!$B$8,0),0))</f>
        <v/>
      </c>
      <c r="S755" s="81">
        <f>IF($A755="","",IFERROR($R755*'Settings'!$B$10,0))</f>
        <v/>
      </c>
      <c r="T755" s="48">
        <f>IF($A755="","",IF(COUNTIF(tblTrips[Trip ID],$A755)&gt;1,"Duplicate Trip ID",IF(OR($B755="",$C755="",$D755="",$E755="",$F755="",$G755="",$H755="",$J755="",$K755="",$N755="",$P755=""),"Missing Required Data",IF(OR($J755&lt;0,$K755&lt;0,$L755=0),"Check Miles",IF(OR(AND($K755=0,$N755&lt;&gt;"No Empty Miles"),AND($K755&gt;0,$N755="No Empty Miles")),"Reason / Miles Mismatch",IF($M755&gt;='Settings'!$B$9,"High Empty %","OK"))))))</f>
        <v/>
      </c>
      <c r="U755" s="48" t="n"/>
    </row>
    <row r="756">
      <c r="A756" s="41" t="n"/>
      <c r="B756" s="79" t="n"/>
      <c r="C756" s="41" t="n"/>
      <c r="D756" s="41" t="n"/>
      <c r="E756" s="41" t="n"/>
      <c r="F756" s="43" t="n"/>
      <c r="G756" s="41" t="n"/>
      <c r="H756" s="43" t="n"/>
      <c r="I756" s="41">
        <f>IF($A756="","",IF(OR($E756="",$F756="",$G756="",$H756=""),"",$E756&amp;", "&amp;$F756&amp;" to "&amp;$G756&amp;", "&amp;$H756))</f>
        <v/>
      </c>
      <c r="J756" s="44" t="n"/>
      <c r="K756" s="44" t="n"/>
      <c r="L756" s="44">
        <f>IF($A756="","",IFERROR($J756+$K756,0))</f>
        <v/>
      </c>
      <c r="M756" s="80">
        <f>IF($A756="","",IFERROR($K756/$L756,0))</f>
        <v/>
      </c>
      <c r="N756" s="41" t="n"/>
      <c r="O756" s="43">
        <f>IF(OR($A756="",$N756=""),"",IFERROR(VLOOKUP($N756,'Settings'!$F$5:$H$13,2,FALSE),"Review"))</f>
        <v/>
      </c>
      <c r="P756" s="43" t="n"/>
      <c r="Q756" s="81">
        <f>IF($A756="","",IFERROR($K756*'Settings'!$B$10,0))</f>
        <v/>
      </c>
      <c r="R756" s="82">
        <f>IF($A756="","",IF($O756="Yes",IFERROR($K756*'Settings'!$B$8,0),0))</f>
        <v/>
      </c>
      <c r="S756" s="81">
        <f>IF($A756="","",IFERROR($R756*'Settings'!$B$10,0))</f>
        <v/>
      </c>
      <c r="T756" s="48">
        <f>IF($A756="","",IF(COUNTIF(tblTrips[Trip ID],$A756)&gt;1,"Duplicate Trip ID",IF(OR($B756="",$C756="",$D756="",$E756="",$F756="",$G756="",$H756="",$J756="",$K756="",$N756="",$P756=""),"Missing Required Data",IF(OR($J756&lt;0,$K756&lt;0,$L756=0),"Check Miles",IF(OR(AND($K756=0,$N756&lt;&gt;"No Empty Miles"),AND($K756&gt;0,$N756="No Empty Miles")),"Reason / Miles Mismatch",IF($M756&gt;='Settings'!$B$9,"High Empty %","OK"))))))</f>
        <v/>
      </c>
      <c r="U756" s="48" t="n"/>
    </row>
    <row r="757">
      <c r="A757" s="41" t="n"/>
      <c r="B757" s="79" t="n"/>
      <c r="C757" s="41" t="n"/>
      <c r="D757" s="41" t="n"/>
      <c r="E757" s="41" t="n"/>
      <c r="F757" s="43" t="n"/>
      <c r="G757" s="41" t="n"/>
      <c r="H757" s="43" t="n"/>
      <c r="I757" s="41">
        <f>IF($A757="","",IF(OR($E757="",$F757="",$G757="",$H757=""),"",$E757&amp;", "&amp;$F757&amp;" to "&amp;$G757&amp;", "&amp;$H757))</f>
        <v/>
      </c>
      <c r="J757" s="44" t="n"/>
      <c r="K757" s="44" t="n"/>
      <c r="L757" s="44">
        <f>IF($A757="","",IFERROR($J757+$K757,0))</f>
        <v/>
      </c>
      <c r="M757" s="80">
        <f>IF($A757="","",IFERROR($K757/$L757,0))</f>
        <v/>
      </c>
      <c r="N757" s="41" t="n"/>
      <c r="O757" s="43">
        <f>IF(OR($A757="",$N757=""),"",IFERROR(VLOOKUP($N757,'Settings'!$F$5:$H$13,2,FALSE),"Review"))</f>
        <v/>
      </c>
      <c r="P757" s="43" t="n"/>
      <c r="Q757" s="81">
        <f>IF($A757="","",IFERROR($K757*'Settings'!$B$10,0))</f>
        <v/>
      </c>
      <c r="R757" s="82">
        <f>IF($A757="","",IF($O757="Yes",IFERROR($K757*'Settings'!$B$8,0),0))</f>
        <v/>
      </c>
      <c r="S757" s="81">
        <f>IF($A757="","",IFERROR($R757*'Settings'!$B$10,0))</f>
        <v/>
      </c>
      <c r="T757" s="48">
        <f>IF($A757="","",IF(COUNTIF(tblTrips[Trip ID],$A757)&gt;1,"Duplicate Trip ID",IF(OR($B757="",$C757="",$D757="",$E757="",$F757="",$G757="",$H757="",$J757="",$K757="",$N757="",$P757=""),"Missing Required Data",IF(OR($J757&lt;0,$K757&lt;0,$L757=0),"Check Miles",IF(OR(AND($K757=0,$N757&lt;&gt;"No Empty Miles"),AND($K757&gt;0,$N757="No Empty Miles")),"Reason / Miles Mismatch",IF($M757&gt;='Settings'!$B$9,"High Empty %","OK"))))))</f>
        <v/>
      </c>
      <c r="U757" s="48" t="n"/>
    </row>
    <row r="758">
      <c r="A758" s="41" t="n"/>
      <c r="B758" s="79" t="n"/>
      <c r="C758" s="41" t="n"/>
      <c r="D758" s="41" t="n"/>
      <c r="E758" s="41" t="n"/>
      <c r="F758" s="43" t="n"/>
      <c r="G758" s="41" t="n"/>
      <c r="H758" s="43" t="n"/>
      <c r="I758" s="41">
        <f>IF($A758="","",IF(OR($E758="",$F758="",$G758="",$H758=""),"",$E758&amp;", "&amp;$F758&amp;" to "&amp;$G758&amp;", "&amp;$H758))</f>
        <v/>
      </c>
      <c r="J758" s="44" t="n"/>
      <c r="K758" s="44" t="n"/>
      <c r="L758" s="44">
        <f>IF($A758="","",IFERROR($J758+$K758,0))</f>
        <v/>
      </c>
      <c r="M758" s="80">
        <f>IF($A758="","",IFERROR($K758/$L758,0))</f>
        <v/>
      </c>
      <c r="N758" s="41" t="n"/>
      <c r="O758" s="43">
        <f>IF(OR($A758="",$N758=""),"",IFERROR(VLOOKUP($N758,'Settings'!$F$5:$H$13,2,FALSE),"Review"))</f>
        <v/>
      </c>
      <c r="P758" s="43" t="n"/>
      <c r="Q758" s="81">
        <f>IF($A758="","",IFERROR($K758*'Settings'!$B$10,0))</f>
        <v/>
      </c>
      <c r="R758" s="82">
        <f>IF($A758="","",IF($O758="Yes",IFERROR($K758*'Settings'!$B$8,0),0))</f>
        <v/>
      </c>
      <c r="S758" s="81">
        <f>IF($A758="","",IFERROR($R758*'Settings'!$B$10,0))</f>
        <v/>
      </c>
      <c r="T758" s="48">
        <f>IF($A758="","",IF(COUNTIF(tblTrips[Trip ID],$A758)&gt;1,"Duplicate Trip ID",IF(OR($B758="",$C758="",$D758="",$E758="",$F758="",$G758="",$H758="",$J758="",$K758="",$N758="",$P758=""),"Missing Required Data",IF(OR($J758&lt;0,$K758&lt;0,$L758=0),"Check Miles",IF(OR(AND($K758=0,$N758&lt;&gt;"No Empty Miles"),AND($K758&gt;0,$N758="No Empty Miles")),"Reason / Miles Mismatch",IF($M758&gt;='Settings'!$B$9,"High Empty %","OK"))))))</f>
        <v/>
      </c>
      <c r="U758" s="48" t="n"/>
    </row>
    <row r="759">
      <c r="A759" s="41" t="n"/>
      <c r="B759" s="79" t="n"/>
      <c r="C759" s="41" t="n"/>
      <c r="D759" s="41" t="n"/>
      <c r="E759" s="41" t="n"/>
      <c r="F759" s="43" t="n"/>
      <c r="G759" s="41" t="n"/>
      <c r="H759" s="43" t="n"/>
      <c r="I759" s="41">
        <f>IF($A759="","",IF(OR($E759="",$F759="",$G759="",$H759=""),"",$E759&amp;", "&amp;$F759&amp;" to "&amp;$G759&amp;", "&amp;$H759))</f>
        <v/>
      </c>
      <c r="J759" s="44" t="n"/>
      <c r="K759" s="44" t="n"/>
      <c r="L759" s="44">
        <f>IF($A759="","",IFERROR($J759+$K759,0))</f>
        <v/>
      </c>
      <c r="M759" s="80">
        <f>IF($A759="","",IFERROR($K759/$L759,0))</f>
        <v/>
      </c>
      <c r="N759" s="41" t="n"/>
      <c r="O759" s="43">
        <f>IF(OR($A759="",$N759=""),"",IFERROR(VLOOKUP($N759,'Settings'!$F$5:$H$13,2,FALSE),"Review"))</f>
        <v/>
      </c>
      <c r="P759" s="43" t="n"/>
      <c r="Q759" s="81">
        <f>IF($A759="","",IFERROR($K759*'Settings'!$B$10,0))</f>
        <v/>
      </c>
      <c r="R759" s="82">
        <f>IF($A759="","",IF($O759="Yes",IFERROR($K759*'Settings'!$B$8,0),0))</f>
        <v/>
      </c>
      <c r="S759" s="81">
        <f>IF($A759="","",IFERROR($R759*'Settings'!$B$10,0))</f>
        <v/>
      </c>
      <c r="T759" s="48">
        <f>IF($A759="","",IF(COUNTIF(tblTrips[Trip ID],$A759)&gt;1,"Duplicate Trip ID",IF(OR($B759="",$C759="",$D759="",$E759="",$F759="",$G759="",$H759="",$J759="",$K759="",$N759="",$P759=""),"Missing Required Data",IF(OR($J759&lt;0,$K759&lt;0,$L759=0),"Check Miles",IF(OR(AND($K759=0,$N759&lt;&gt;"No Empty Miles"),AND($K759&gt;0,$N759="No Empty Miles")),"Reason / Miles Mismatch",IF($M759&gt;='Settings'!$B$9,"High Empty %","OK"))))))</f>
        <v/>
      </c>
      <c r="U759" s="48" t="n"/>
    </row>
    <row r="760">
      <c r="A760" s="41" t="n"/>
      <c r="B760" s="79" t="n"/>
      <c r="C760" s="41" t="n"/>
      <c r="D760" s="41" t="n"/>
      <c r="E760" s="41" t="n"/>
      <c r="F760" s="43" t="n"/>
      <c r="G760" s="41" t="n"/>
      <c r="H760" s="43" t="n"/>
      <c r="I760" s="41">
        <f>IF($A760="","",IF(OR($E760="",$F760="",$G760="",$H760=""),"",$E760&amp;", "&amp;$F760&amp;" to "&amp;$G760&amp;", "&amp;$H760))</f>
        <v/>
      </c>
      <c r="J760" s="44" t="n"/>
      <c r="K760" s="44" t="n"/>
      <c r="L760" s="44">
        <f>IF($A760="","",IFERROR($J760+$K760,0))</f>
        <v/>
      </c>
      <c r="M760" s="80">
        <f>IF($A760="","",IFERROR($K760/$L760,0))</f>
        <v/>
      </c>
      <c r="N760" s="41" t="n"/>
      <c r="O760" s="43">
        <f>IF(OR($A760="",$N760=""),"",IFERROR(VLOOKUP($N760,'Settings'!$F$5:$H$13,2,FALSE),"Review"))</f>
        <v/>
      </c>
      <c r="P760" s="43" t="n"/>
      <c r="Q760" s="81">
        <f>IF($A760="","",IFERROR($K760*'Settings'!$B$10,0))</f>
        <v/>
      </c>
      <c r="R760" s="82">
        <f>IF($A760="","",IF($O760="Yes",IFERROR($K760*'Settings'!$B$8,0),0))</f>
        <v/>
      </c>
      <c r="S760" s="81">
        <f>IF($A760="","",IFERROR($R760*'Settings'!$B$10,0))</f>
        <v/>
      </c>
      <c r="T760" s="48">
        <f>IF($A760="","",IF(COUNTIF(tblTrips[Trip ID],$A760)&gt;1,"Duplicate Trip ID",IF(OR($B760="",$C760="",$D760="",$E760="",$F760="",$G760="",$H760="",$J760="",$K760="",$N760="",$P760=""),"Missing Required Data",IF(OR($J760&lt;0,$K760&lt;0,$L760=0),"Check Miles",IF(OR(AND($K760=0,$N760&lt;&gt;"No Empty Miles"),AND($K760&gt;0,$N760="No Empty Miles")),"Reason / Miles Mismatch",IF($M760&gt;='Settings'!$B$9,"High Empty %","OK"))))))</f>
        <v/>
      </c>
      <c r="U760" s="48" t="n"/>
    </row>
    <row r="761">
      <c r="A761" s="41" t="n"/>
      <c r="B761" s="79" t="n"/>
      <c r="C761" s="41" t="n"/>
      <c r="D761" s="41" t="n"/>
      <c r="E761" s="41" t="n"/>
      <c r="F761" s="43" t="n"/>
      <c r="G761" s="41" t="n"/>
      <c r="H761" s="43" t="n"/>
      <c r="I761" s="41">
        <f>IF($A761="","",IF(OR($E761="",$F761="",$G761="",$H761=""),"",$E761&amp;", "&amp;$F761&amp;" to "&amp;$G761&amp;", "&amp;$H761))</f>
        <v/>
      </c>
      <c r="J761" s="44" t="n"/>
      <c r="K761" s="44" t="n"/>
      <c r="L761" s="44">
        <f>IF($A761="","",IFERROR($J761+$K761,0))</f>
        <v/>
      </c>
      <c r="M761" s="80">
        <f>IF($A761="","",IFERROR($K761/$L761,0))</f>
        <v/>
      </c>
      <c r="N761" s="41" t="n"/>
      <c r="O761" s="43">
        <f>IF(OR($A761="",$N761=""),"",IFERROR(VLOOKUP($N761,'Settings'!$F$5:$H$13,2,FALSE),"Review"))</f>
        <v/>
      </c>
      <c r="P761" s="43" t="n"/>
      <c r="Q761" s="81">
        <f>IF($A761="","",IFERROR($K761*'Settings'!$B$10,0))</f>
        <v/>
      </c>
      <c r="R761" s="82">
        <f>IF($A761="","",IF($O761="Yes",IFERROR($K761*'Settings'!$B$8,0),0))</f>
        <v/>
      </c>
      <c r="S761" s="81">
        <f>IF($A761="","",IFERROR($R761*'Settings'!$B$10,0))</f>
        <v/>
      </c>
      <c r="T761" s="48">
        <f>IF($A761="","",IF(COUNTIF(tblTrips[Trip ID],$A761)&gt;1,"Duplicate Trip ID",IF(OR($B761="",$C761="",$D761="",$E761="",$F761="",$G761="",$H761="",$J761="",$K761="",$N761="",$P761=""),"Missing Required Data",IF(OR($J761&lt;0,$K761&lt;0,$L761=0),"Check Miles",IF(OR(AND($K761=0,$N761&lt;&gt;"No Empty Miles"),AND($K761&gt;0,$N761="No Empty Miles")),"Reason / Miles Mismatch",IF($M761&gt;='Settings'!$B$9,"High Empty %","OK"))))))</f>
        <v/>
      </c>
      <c r="U761" s="48" t="n"/>
    </row>
    <row r="762">
      <c r="A762" s="41" t="n"/>
      <c r="B762" s="79" t="n"/>
      <c r="C762" s="41" t="n"/>
      <c r="D762" s="41" t="n"/>
      <c r="E762" s="41" t="n"/>
      <c r="F762" s="43" t="n"/>
      <c r="G762" s="41" t="n"/>
      <c r="H762" s="43" t="n"/>
      <c r="I762" s="41">
        <f>IF($A762="","",IF(OR($E762="",$F762="",$G762="",$H762=""),"",$E762&amp;", "&amp;$F762&amp;" to "&amp;$G762&amp;", "&amp;$H762))</f>
        <v/>
      </c>
      <c r="J762" s="44" t="n"/>
      <c r="K762" s="44" t="n"/>
      <c r="L762" s="44">
        <f>IF($A762="","",IFERROR($J762+$K762,0))</f>
        <v/>
      </c>
      <c r="M762" s="80">
        <f>IF($A762="","",IFERROR($K762/$L762,0))</f>
        <v/>
      </c>
      <c r="N762" s="41" t="n"/>
      <c r="O762" s="43">
        <f>IF(OR($A762="",$N762=""),"",IFERROR(VLOOKUP($N762,'Settings'!$F$5:$H$13,2,FALSE),"Review"))</f>
        <v/>
      </c>
      <c r="P762" s="43" t="n"/>
      <c r="Q762" s="81">
        <f>IF($A762="","",IFERROR($K762*'Settings'!$B$10,0))</f>
        <v/>
      </c>
      <c r="R762" s="82">
        <f>IF($A762="","",IF($O762="Yes",IFERROR($K762*'Settings'!$B$8,0),0))</f>
        <v/>
      </c>
      <c r="S762" s="81">
        <f>IF($A762="","",IFERROR($R762*'Settings'!$B$10,0))</f>
        <v/>
      </c>
      <c r="T762" s="48">
        <f>IF($A762="","",IF(COUNTIF(tblTrips[Trip ID],$A762)&gt;1,"Duplicate Trip ID",IF(OR($B762="",$C762="",$D762="",$E762="",$F762="",$G762="",$H762="",$J762="",$K762="",$N762="",$P762=""),"Missing Required Data",IF(OR($J762&lt;0,$K762&lt;0,$L762=0),"Check Miles",IF(OR(AND($K762=0,$N762&lt;&gt;"No Empty Miles"),AND($K762&gt;0,$N762="No Empty Miles")),"Reason / Miles Mismatch",IF($M762&gt;='Settings'!$B$9,"High Empty %","OK"))))))</f>
        <v/>
      </c>
      <c r="U762" s="48" t="n"/>
    </row>
    <row r="763">
      <c r="A763" s="41" t="n"/>
      <c r="B763" s="79" t="n"/>
      <c r="C763" s="41" t="n"/>
      <c r="D763" s="41" t="n"/>
      <c r="E763" s="41" t="n"/>
      <c r="F763" s="43" t="n"/>
      <c r="G763" s="41" t="n"/>
      <c r="H763" s="43" t="n"/>
      <c r="I763" s="41">
        <f>IF($A763="","",IF(OR($E763="",$F763="",$G763="",$H763=""),"",$E763&amp;", "&amp;$F763&amp;" to "&amp;$G763&amp;", "&amp;$H763))</f>
        <v/>
      </c>
      <c r="J763" s="44" t="n"/>
      <c r="K763" s="44" t="n"/>
      <c r="L763" s="44">
        <f>IF($A763="","",IFERROR($J763+$K763,0))</f>
        <v/>
      </c>
      <c r="M763" s="80">
        <f>IF($A763="","",IFERROR($K763/$L763,0))</f>
        <v/>
      </c>
      <c r="N763" s="41" t="n"/>
      <c r="O763" s="43">
        <f>IF(OR($A763="",$N763=""),"",IFERROR(VLOOKUP($N763,'Settings'!$F$5:$H$13,2,FALSE),"Review"))</f>
        <v/>
      </c>
      <c r="P763" s="43" t="n"/>
      <c r="Q763" s="81">
        <f>IF($A763="","",IFERROR($K763*'Settings'!$B$10,0))</f>
        <v/>
      </c>
      <c r="R763" s="82">
        <f>IF($A763="","",IF($O763="Yes",IFERROR($K763*'Settings'!$B$8,0),0))</f>
        <v/>
      </c>
      <c r="S763" s="81">
        <f>IF($A763="","",IFERROR($R763*'Settings'!$B$10,0))</f>
        <v/>
      </c>
      <c r="T763" s="48">
        <f>IF($A763="","",IF(COUNTIF(tblTrips[Trip ID],$A763)&gt;1,"Duplicate Trip ID",IF(OR($B763="",$C763="",$D763="",$E763="",$F763="",$G763="",$H763="",$J763="",$K763="",$N763="",$P763=""),"Missing Required Data",IF(OR($J763&lt;0,$K763&lt;0,$L763=0),"Check Miles",IF(OR(AND($K763=0,$N763&lt;&gt;"No Empty Miles"),AND($K763&gt;0,$N763="No Empty Miles")),"Reason / Miles Mismatch",IF($M763&gt;='Settings'!$B$9,"High Empty %","OK"))))))</f>
        <v/>
      </c>
      <c r="U763" s="48" t="n"/>
    </row>
    <row r="764">
      <c r="A764" s="41" t="n"/>
      <c r="B764" s="79" t="n"/>
      <c r="C764" s="41" t="n"/>
      <c r="D764" s="41" t="n"/>
      <c r="E764" s="41" t="n"/>
      <c r="F764" s="43" t="n"/>
      <c r="G764" s="41" t="n"/>
      <c r="H764" s="43" t="n"/>
      <c r="I764" s="41">
        <f>IF($A764="","",IF(OR($E764="",$F764="",$G764="",$H764=""),"",$E764&amp;", "&amp;$F764&amp;" to "&amp;$G764&amp;", "&amp;$H764))</f>
        <v/>
      </c>
      <c r="J764" s="44" t="n"/>
      <c r="K764" s="44" t="n"/>
      <c r="L764" s="44">
        <f>IF($A764="","",IFERROR($J764+$K764,0))</f>
        <v/>
      </c>
      <c r="M764" s="80">
        <f>IF($A764="","",IFERROR($K764/$L764,0))</f>
        <v/>
      </c>
      <c r="N764" s="41" t="n"/>
      <c r="O764" s="43">
        <f>IF(OR($A764="",$N764=""),"",IFERROR(VLOOKUP($N764,'Settings'!$F$5:$H$13,2,FALSE),"Review"))</f>
        <v/>
      </c>
      <c r="P764" s="43" t="n"/>
      <c r="Q764" s="81">
        <f>IF($A764="","",IFERROR($K764*'Settings'!$B$10,0))</f>
        <v/>
      </c>
      <c r="R764" s="82">
        <f>IF($A764="","",IF($O764="Yes",IFERROR($K764*'Settings'!$B$8,0),0))</f>
        <v/>
      </c>
      <c r="S764" s="81">
        <f>IF($A764="","",IFERROR($R764*'Settings'!$B$10,0))</f>
        <v/>
      </c>
      <c r="T764" s="48">
        <f>IF($A764="","",IF(COUNTIF(tblTrips[Trip ID],$A764)&gt;1,"Duplicate Trip ID",IF(OR($B764="",$C764="",$D764="",$E764="",$F764="",$G764="",$H764="",$J764="",$K764="",$N764="",$P764=""),"Missing Required Data",IF(OR($J764&lt;0,$K764&lt;0,$L764=0),"Check Miles",IF(OR(AND($K764=0,$N764&lt;&gt;"No Empty Miles"),AND($K764&gt;0,$N764="No Empty Miles")),"Reason / Miles Mismatch",IF($M764&gt;='Settings'!$B$9,"High Empty %","OK"))))))</f>
        <v/>
      </c>
      <c r="U764" s="48" t="n"/>
    </row>
    <row r="765">
      <c r="A765" s="41" t="n"/>
      <c r="B765" s="79" t="n"/>
      <c r="C765" s="41" t="n"/>
      <c r="D765" s="41" t="n"/>
      <c r="E765" s="41" t="n"/>
      <c r="F765" s="43" t="n"/>
      <c r="G765" s="41" t="n"/>
      <c r="H765" s="43" t="n"/>
      <c r="I765" s="41">
        <f>IF($A765="","",IF(OR($E765="",$F765="",$G765="",$H765=""),"",$E765&amp;", "&amp;$F765&amp;" to "&amp;$G765&amp;", "&amp;$H765))</f>
        <v/>
      </c>
      <c r="J765" s="44" t="n"/>
      <c r="K765" s="44" t="n"/>
      <c r="L765" s="44">
        <f>IF($A765="","",IFERROR($J765+$K765,0))</f>
        <v/>
      </c>
      <c r="M765" s="80">
        <f>IF($A765="","",IFERROR($K765/$L765,0))</f>
        <v/>
      </c>
      <c r="N765" s="41" t="n"/>
      <c r="O765" s="43">
        <f>IF(OR($A765="",$N765=""),"",IFERROR(VLOOKUP($N765,'Settings'!$F$5:$H$13,2,FALSE),"Review"))</f>
        <v/>
      </c>
      <c r="P765" s="43" t="n"/>
      <c r="Q765" s="81">
        <f>IF($A765="","",IFERROR($K765*'Settings'!$B$10,0))</f>
        <v/>
      </c>
      <c r="R765" s="82">
        <f>IF($A765="","",IF($O765="Yes",IFERROR($K765*'Settings'!$B$8,0),0))</f>
        <v/>
      </c>
      <c r="S765" s="81">
        <f>IF($A765="","",IFERROR($R765*'Settings'!$B$10,0))</f>
        <v/>
      </c>
      <c r="T765" s="48">
        <f>IF($A765="","",IF(COUNTIF(tblTrips[Trip ID],$A765)&gt;1,"Duplicate Trip ID",IF(OR($B765="",$C765="",$D765="",$E765="",$F765="",$G765="",$H765="",$J765="",$K765="",$N765="",$P765=""),"Missing Required Data",IF(OR($J765&lt;0,$K765&lt;0,$L765=0),"Check Miles",IF(OR(AND($K765=0,$N765&lt;&gt;"No Empty Miles"),AND($K765&gt;0,$N765="No Empty Miles")),"Reason / Miles Mismatch",IF($M765&gt;='Settings'!$B$9,"High Empty %","OK"))))))</f>
        <v/>
      </c>
      <c r="U765" s="48" t="n"/>
    </row>
    <row r="766">
      <c r="A766" s="41" t="n"/>
      <c r="B766" s="79" t="n"/>
      <c r="C766" s="41" t="n"/>
      <c r="D766" s="41" t="n"/>
      <c r="E766" s="41" t="n"/>
      <c r="F766" s="43" t="n"/>
      <c r="G766" s="41" t="n"/>
      <c r="H766" s="43" t="n"/>
      <c r="I766" s="41">
        <f>IF($A766="","",IF(OR($E766="",$F766="",$G766="",$H766=""),"",$E766&amp;", "&amp;$F766&amp;" to "&amp;$G766&amp;", "&amp;$H766))</f>
        <v/>
      </c>
      <c r="J766" s="44" t="n"/>
      <c r="K766" s="44" t="n"/>
      <c r="L766" s="44">
        <f>IF($A766="","",IFERROR($J766+$K766,0))</f>
        <v/>
      </c>
      <c r="M766" s="80">
        <f>IF($A766="","",IFERROR($K766/$L766,0))</f>
        <v/>
      </c>
      <c r="N766" s="41" t="n"/>
      <c r="O766" s="43">
        <f>IF(OR($A766="",$N766=""),"",IFERROR(VLOOKUP($N766,'Settings'!$F$5:$H$13,2,FALSE),"Review"))</f>
        <v/>
      </c>
      <c r="P766" s="43" t="n"/>
      <c r="Q766" s="81">
        <f>IF($A766="","",IFERROR($K766*'Settings'!$B$10,0))</f>
        <v/>
      </c>
      <c r="R766" s="82">
        <f>IF($A766="","",IF($O766="Yes",IFERROR($K766*'Settings'!$B$8,0),0))</f>
        <v/>
      </c>
      <c r="S766" s="81">
        <f>IF($A766="","",IFERROR($R766*'Settings'!$B$10,0))</f>
        <v/>
      </c>
      <c r="T766" s="48">
        <f>IF($A766="","",IF(COUNTIF(tblTrips[Trip ID],$A766)&gt;1,"Duplicate Trip ID",IF(OR($B766="",$C766="",$D766="",$E766="",$F766="",$G766="",$H766="",$J766="",$K766="",$N766="",$P766=""),"Missing Required Data",IF(OR($J766&lt;0,$K766&lt;0,$L766=0),"Check Miles",IF(OR(AND($K766=0,$N766&lt;&gt;"No Empty Miles"),AND($K766&gt;0,$N766="No Empty Miles")),"Reason / Miles Mismatch",IF($M766&gt;='Settings'!$B$9,"High Empty %","OK"))))))</f>
        <v/>
      </c>
      <c r="U766" s="48" t="n"/>
    </row>
    <row r="767">
      <c r="A767" s="41" t="n"/>
      <c r="B767" s="79" t="n"/>
      <c r="C767" s="41" t="n"/>
      <c r="D767" s="41" t="n"/>
      <c r="E767" s="41" t="n"/>
      <c r="F767" s="43" t="n"/>
      <c r="G767" s="41" t="n"/>
      <c r="H767" s="43" t="n"/>
      <c r="I767" s="41">
        <f>IF($A767="","",IF(OR($E767="",$F767="",$G767="",$H767=""),"",$E767&amp;", "&amp;$F767&amp;" to "&amp;$G767&amp;", "&amp;$H767))</f>
        <v/>
      </c>
      <c r="J767" s="44" t="n"/>
      <c r="K767" s="44" t="n"/>
      <c r="L767" s="44">
        <f>IF($A767="","",IFERROR($J767+$K767,0))</f>
        <v/>
      </c>
      <c r="M767" s="80">
        <f>IF($A767="","",IFERROR($K767/$L767,0))</f>
        <v/>
      </c>
      <c r="N767" s="41" t="n"/>
      <c r="O767" s="43">
        <f>IF(OR($A767="",$N767=""),"",IFERROR(VLOOKUP($N767,'Settings'!$F$5:$H$13,2,FALSE),"Review"))</f>
        <v/>
      </c>
      <c r="P767" s="43" t="n"/>
      <c r="Q767" s="81">
        <f>IF($A767="","",IFERROR($K767*'Settings'!$B$10,0))</f>
        <v/>
      </c>
      <c r="R767" s="82">
        <f>IF($A767="","",IF($O767="Yes",IFERROR($K767*'Settings'!$B$8,0),0))</f>
        <v/>
      </c>
      <c r="S767" s="81">
        <f>IF($A767="","",IFERROR($R767*'Settings'!$B$10,0))</f>
        <v/>
      </c>
      <c r="T767" s="48">
        <f>IF($A767="","",IF(COUNTIF(tblTrips[Trip ID],$A767)&gt;1,"Duplicate Trip ID",IF(OR($B767="",$C767="",$D767="",$E767="",$F767="",$G767="",$H767="",$J767="",$K767="",$N767="",$P767=""),"Missing Required Data",IF(OR($J767&lt;0,$K767&lt;0,$L767=0),"Check Miles",IF(OR(AND($K767=0,$N767&lt;&gt;"No Empty Miles"),AND($K767&gt;0,$N767="No Empty Miles")),"Reason / Miles Mismatch",IF($M767&gt;='Settings'!$B$9,"High Empty %","OK"))))))</f>
        <v/>
      </c>
      <c r="U767" s="48" t="n"/>
    </row>
    <row r="768">
      <c r="A768" s="41" t="n"/>
      <c r="B768" s="79" t="n"/>
      <c r="C768" s="41" t="n"/>
      <c r="D768" s="41" t="n"/>
      <c r="E768" s="41" t="n"/>
      <c r="F768" s="43" t="n"/>
      <c r="G768" s="41" t="n"/>
      <c r="H768" s="43" t="n"/>
      <c r="I768" s="41">
        <f>IF($A768="","",IF(OR($E768="",$F768="",$G768="",$H768=""),"",$E768&amp;", "&amp;$F768&amp;" to "&amp;$G768&amp;", "&amp;$H768))</f>
        <v/>
      </c>
      <c r="J768" s="44" t="n"/>
      <c r="K768" s="44" t="n"/>
      <c r="L768" s="44">
        <f>IF($A768="","",IFERROR($J768+$K768,0))</f>
        <v/>
      </c>
      <c r="M768" s="80">
        <f>IF($A768="","",IFERROR($K768/$L768,0))</f>
        <v/>
      </c>
      <c r="N768" s="41" t="n"/>
      <c r="O768" s="43">
        <f>IF(OR($A768="",$N768=""),"",IFERROR(VLOOKUP($N768,'Settings'!$F$5:$H$13,2,FALSE),"Review"))</f>
        <v/>
      </c>
      <c r="P768" s="43" t="n"/>
      <c r="Q768" s="81">
        <f>IF($A768="","",IFERROR($K768*'Settings'!$B$10,0))</f>
        <v/>
      </c>
      <c r="R768" s="82">
        <f>IF($A768="","",IF($O768="Yes",IFERROR($K768*'Settings'!$B$8,0),0))</f>
        <v/>
      </c>
      <c r="S768" s="81">
        <f>IF($A768="","",IFERROR($R768*'Settings'!$B$10,0))</f>
        <v/>
      </c>
      <c r="T768" s="48">
        <f>IF($A768="","",IF(COUNTIF(tblTrips[Trip ID],$A768)&gt;1,"Duplicate Trip ID",IF(OR($B768="",$C768="",$D768="",$E768="",$F768="",$G768="",$H768="",$J768="",$K768="",$N768="",$P768=""),"Missing Required Data",IF(OR($J768&lt;0,$K768&lt;0,$L768=0),"Check Miles",IF(OR(AND($K768=0,$N768&lt;&gt;"No Empty Miles"),AND($K768&gt;0,$N768="No Empty Miles")),"Reason / Miles Mismatch",IF($M768&gt;='Settings'!$B$9,"High Empty %","OK"))))))</f>
        <v/>
      </c>
      <c r="U768" s="48" t="n"/>
    </row>
    <row r="769">
      <c r="A769" s="41" t="n"/>
      <c r="B769" s="79" t="n"/>
      <c r="C769" s="41" t="n"/>
      <c r="D769" s="41" t="n"/>
      <c r="E769" s="41" t="n"/>
      <c r="F769" s="43" t="n"/>
      <c r="G769" s="41" t="n"/>
      <c r="H769" s="43" t="n"/>
      <c r="I769" s="41">
        <f>IF($A769="","",IF(OR($E769="",$F769="",$G769="",$H769=""),"",$E769&amp;", "&amp;$F769&amp;" to "&amp;$G769&amp;", "&amp;$H769))</f>
        <v/>
      </c>
      <c r="J769" s="44" t="n"/>
      <c r="K769" s="44" t="n"/>
      <c r="L769" s="44">
        <f>IF($A769="","",IFERROR($J769+$K769,0))</f>
        <v/>
      </c>
      <c r="M769" s="80">
        <f>IF($A769="","",IFERROR($K769/$L769,0))</f>
        <v/>
      </c>
      <c r="N769" s="41" t="n"/>
      <c r="O769" s="43">
        <f>IF(OR($A769="",$N769=""),"",IFERROR(VLOOKUP($N769,'Settings'!$F$5:$H$13,2,FALSE),"Review"))</f>
        <v/>
      </c>
      <c r="P769" s="43" t="n"/>
      <c r="Q769" s="81">
        <f>IF($A769="","",IFERROR($K769*'Settings'!$B$10,0))</f>
        <v/>
      </c>
      <c r="R769" s="82">
        <f>IF($A769="","",IF($O769="Yes",IFERROR($K769*'Settings'!$B$8,0),0))</f>
        <v/>
      </c>
      <c r="S769" s="81">
        <f>IF($A769="","",IFERROR($R769*'Settings'!$B$10,0))</f>
        <v/>
      </c>
      <c r="T769" s="48">
        <f>IF($A769="","",IF(COUNTIF(tblTrips[Trip ID],$A769)&gt;1,"Duplicate Trip ID",IF(OR($B769="",$C769="",$D769="",$E769="",$F769="",$G769="",$H769="",$J769="",$K769="",$N769="",$P769=""),"Missing Required Data",IF(OR($J769&lt;0,$K769&lt;0,$L769=0),"Check Miles",IF(OR(AND($K769=0,$N769&lt;&gt;"No Empty Miles"),AND($K769&gt;0,$N769="No Empty Miles")),"Reason / Miles Mismatch",IF($M769&gt;='Settings'!$B$9,"High Empty %","OK"))))))</f>
        <v/>
      </c>
      <c r="U769" s="48" t="n"/>
    </row>
    <row r="770">
      <c r="A770" s="41" t="n"/>
      <c r="B770" s="79" t="n"/>
      <c r="C770" s="41" t="n"/>
      <c r="D770" s="41" t="n"/>
      <c r="E770" s="41" t="n"/>
      <c r="F770" s="43" t="n"/>
      <c r="G770" s="41" t="n"/>
      <c r="H770" s="43" t="n"/>
      <c r="I770" s="41">
        <f>IF($A770="","",IF(OR($E770="",$F770="",$G770="",$H770=""),"",$E770&amp;", "&amp;$F770&amp;" to "&amp;$G770&amp;", "&amp;$H770))</f>
        <v/>
      </c>
      <c r="J770" s="44" t="n"/>
      <c r="K770" s="44" t="n"/>
      <c r="L770" s="44">
        <f>IF($A770="","",IFERROR($J770+$K770,0))</f>
        <v/>
      </c>
      <c r="M770" s="80">
        <f>IF($A770="","",IFERROR($K770/$L770,0))</f>
        <v/>
      </c>
      <c r="N770" s="41" t="n"/>
      <c r="O770" s="43">
        <f>IF(OR($A770="",$N770=""),"",IFERROR(VLOOKUP($N770,'Settings'!$F$5:$H$13,2,FALSE),"Review"))</f>
        <v/>
      </c>
      <c r="P770" s="43" t="n"/>
      <c r="Q770" s="81">
        <f>IF($A770="","",IFERROR($K770*'Settings'!$B$10,0))</f>
        <v/>
      </c>
      <c r="R770" s="82">
        <f>IF($A770="","",IF($O770="Yes",IFERROR($K770*'Settings'!$B$8,0),0))</f>
        <v/>
      </c>
      <c r="S770" s="81">
        <f>IF($A770="","",IFERROR($R770*'Settings'!$B$10,0))</f>
        <v/>
      </c>
      <c r="T770" s="48">
        <f>IF($A770="","",IF(COUNTIF(tblTrips[Trip ID],$A770)&gt;1,"Duplicate Trip ID",IF(OR($B770="",$C770="",$D770="",$E770="",$F770="",$G770="",$H770="",$J770="",$K770="",$N770="",$P770=""),"Missing Required Data",IF(OR($J770&lt;0,$K770&lt;0,$L770=0),"Check Miles",IF(OR(AND($K770=0,$N770&lt;&gt;"No Empty Miles"),AND($K770&gt;0,$N770="No Empty Miles")),"Reason / Miles Mismatch",IF($M770&gt;='Settings'!$B$9,"High Empty %","OK"))))))</f>
        <v/>
      </c>
      <c r="U770" s="48" t="n"/>
    </row>
    <row r="771">
      <c r="A771" s="41" t="n"/>
      <c r="B771" s="79" t="n"/>
      <c r="C771" s="41" t="n"/>
      <c r="D771" s="41" t="n"/>
      <c r="E771" s="41" t="n"/>
      <c r="F771" s="43" t="n"/>
      <c r="G771" s="41" t="n"/>
      <c r="H771" s="43" t="n"/>
      <c r="I771" s="41">
        <f>IF($A771="","",IF(OR($E771="",$F771="",$G771="",$H771=""),"",$E771&amp;", "&amp;$F771&amp;" to "&amp;$G771&amp;", "&amp;$H771))</f>
        <v/>
      </c>
      <c r="J771" s="44" t="n"/>
      <c r="K771" s="44" t="n"/>
      <c r="L771" s="44">
        <f>IF($A771="","",IFERROR($J771+$K771,0))</f>
        <v/>
      </c>
      <c r="M771" s="80">
        <f>IF($A771="","",IFERROR($K771/$L771,0))</f>
        <v/>
      </c>
      <c r="N771" s="41" t="n"/>
      <c r="O771" s="43">
        <f>IF(OR($A771="",$N771=""),"",IFERROR(VLOOKUP($N771,'Settings'!$F$5:$H$13,2,FALSE),"Review"))</f>
        <v/>
      </c>
      <c r="P771" s="43" t="n"/>
      <c r="Q771" s="81">
        <f>IF($A771="","",IFERROR($K771*'Settings'!$B$10,0))</f>
        <v/>
      </c>
      <c r="R771" s="82">
        <f>IF($A771="","",IF($O771="Yes",IFERROR($K771*'Settings'!$B$8,0),0))</f>
        <v/>
      </c>
      <c r="S771" s="81">
        <f>IF($A771="","",IFERROR($R771*'Settings'!$B$10,0))</f>
        <v/>
      </c>
      <c r="T771" s="48">
        <f>IF($A771="","",IF(COUNTIF(tblTrips[Trip ID],$A771)&gt;1,"Duplicate Trip ID",IF(OR($B771="",$C771="",$D771="",$E771="",$F771="",$G771="",$H771="",$J771="",$K771="",$N771="",$P771=""),"Missing Required Data",IF(OR($J771&lt;0,$K771&lt;0,$L771=0),"Check Miles",IF(OR(AND($K771=0,$N771&lt;&gt;"No Empty Miles"),AND($K771&gt;0,$N771="No Empty Miles")),"Reason / Miles Mismatch",IF($M771&gt;='Settings'!$B$9,"High Empty %","OK"))))))</f>
        <v/>
      </c>
      <c r="U771" s="48" t="n"/>
    </row>
    <row r="772">
      <c r="A772" s="41" t="n"/>
      <c r="B772" s="79" t="n"/>
      <c r="C772" s="41" t="n"/>
      <c r="D772" s="41" t="n"/>
      <c r="E772" s="41" t="n"/>
      <c r="F772" s="43" t="n"/>
      <c r="G772" s="41" t="n"/>
      <c r="H772" s="43" t="n"/>
      <c r="I772" s="41">
        <f>IF($A772="","",IF(OR($E772="",$F772="",$G772="",$H772=""),"",$E772&amp;", "&amp;$F772&amp;" to "&amp;$G772&amp;", "&amp;$H772))</f>
        <v/>
      </c>
      <c r="J772" s="44" t="n"/>
      <c r="K772" s="44" t="n"/>
      <c r="L772" s="44">
        <f>IF($A772="","",IFERROR($J772+$K772,0))</f>
        <v/>
      </c>
      <c r="M772" s="80">
        <f>IF($A772="","",IFERROR($K772/$L772,0))</f>
        <v/>
      </c>
      <c r="N772" s="41" t="n"/>
      <c r="O772" s="43">
        <f>IF(OR($A772="",$N772=""),"",IFERROR(VLOOKUP($N772,'Settings'!$F$5:$H$13,2,FALSE),"Review"))</f>
        <v/>
      </c>
      <c r="P772" s="43" t="n"/>
      <c r="Q772" s="81">
        <f>IF($A772="","",IFERROR($K772*'Settings'!$B$10,0))</f>
        <v/>
      </c>
      <c r="R772" s="82">
        <f>IF($A772="","",IF($O772="Yes",IFERROR($K772*'Settings'!$B$8,0),0))</f>
        <v/>
      </c>
      <c r="S772" s="81">
        <f>IF($A772="","",IFERROR($R772*'Settings'!$B$10,0))</f>
        <v/>
      </c>
      <c r="T772" s="48">
        <f>IF($A772="","",IF(COUNTIF(tblTrips[Trip ID],$A772)&gt;1,"Duplicate Trip ID",IF(OR($B772="",$C772="",$D772="",$E772="",$F772="",$G772="",$H772="",$J772="",$K772="",$N772="",$P772=""),"Missing Required Data",IF(OR($J772&lt;0,$K772&lt;0,$L772=0),"Check Miles",IF(OR(AND($K772=0,$N772&lt;&gt;"No Empty Miles"),AND($K772&gt;0,$N772="No Empty Miles")),"Reason / Miles Mismatch",IF($M772&gt;='Settings'!$B$9,"High Empty %","OK"))))))</f>
        <v/>
      </c>
      <c r="U772" s="48" t="n"/>
    </row>
    <row r="773">
      <c r="A773" s="41" t="n"/>
      <c r="B773" s="79" t="n"/>
      <c r="C773" s="41" t="n"/>
      <c r="D773" s="41" t="n"/>
      <c r="E773" s="41" t="n"/>
      <c r="F773" s="43" t="n"/>
      <c r="G773" s="41" t="n"/>
      <c r="H773" s="43" t="n"/>
      <c r="I773" s="41">
        <f>IF($A773="","",IF(OR($E773="",$F773="",$G773="",$H773=""),"",$E773&amp;", "&amp;$F773&amp;" to "&amp;$G773&amp;", "&amp;$H773))</f>
        <v/>
      </c>
      <c r="J773" s="44" t="n"/>
      <c r="K773" s="44" t="n"/>
      <c r="L773" s="44">
        <f>IF($A773="","",IFERROR($J773+$K773,0))</f>
        <v/>
      </c>
      <c r="M773" s="80">
        <f>IF($A773="","",IFERROR($K773/$L773,0))</f>
        <v/>
      </c>
      <c r="N773" s="41" t="n"/>
      <c r="O773" s="43">
        <f>IF(OR($A773="",$N773=""),"",IFERROR(VLOOKUP($N773,'Settings'!$F$5:$H$13,2,FALSE),"Review"))</f>
        <v/>
      </c>
      <c r="P773" s="43" t="n"/>
      <c r="Q773" s="81">
        <f>IF($A773="","",IFERROR($K773*'Settings'!$B$10,0))</f>
        <v/>
      </c>
      <c r="R773" s="82">
        <f>IF($A773="","",IF($O773="Yes",IFERROR($K773*'Settings'!$B$8,0),0))</f>
        <v/>
      </c>
      <c r="S773" s="81">
        <f>IF($A773="","",IFERROR($R773*'Settings'!$B$10,0))</f>
        <v/>
      </c>
      <c r="T773" s="48">
        <f>IF($A773="","",IF(COUNTIF(tblTrips[Trip ID],$A773)&gt;1,"Duplicate Trip ID",IF(OR($B773="",$C773="",$D773="",$E773="",$F773="",$G773="",$H773="",$J773="",$K773="",$N773="",$P773=""),"Missing Required Data",IF(OR($J773&lt;0,$K773&lt;0,$L773=0),"Check Miles",IF(OR(AND($K773=0,$N773&lt;&gt;"No Empty Miles"),AND($K773&gt;0,$N773="No Empty Miles")),"Reason / Miles Mismatch",IF($M773&gt;='Settings'!$B$9,"High Empty %","OK"))))))</f>
        <v/>
      </c>
      <c r="U773" s="48" t="n"/>
    </row>
    <row r="774">
      <c r="A774" s="41" t="n"/>
      <c r="B774" s="79" t="n"/>
      <c r="C774" s="41" t="n"/>
      <c r="D774" s="41" t="n"/>
      <c r="E774" s="41" t="n"/>
      <c r="F774" s="43" t="n"/>
      <c r="G774" s="41" t="n"/>
      <c r="H774" s="43" t="n"/>
      <c r="I774" s="41">
        <f>IF($A774="","",IF(OR($E774="",$F774="",$G774="",$H774=""),"",$E774&amp;", "&amp;$F774&amp;" to "&amp;$G774&amp;", "&amp;$H774))</f>
        <v/>
      </c>
      <c r="J774" s="44" t="n"/>
      <c r="K774" s="44" t="n"/>
      <c r="L774" s="44">
        <f>IF($A774="","",IFERROR($J774+$K774,0))</f>
        <v/>
      </c>
      <c r="M774" s="80">
        <f>IF($A774="","",IFERROR($K774/$L774,0))</f>
        <v/>
      </c>
      <c r="N774" s="41" t="n"/>
      <c r="O774" s="43">
        <f>IF(OR($A774="",$N774=""),"",IFERROR(VLOOKUP($N774,'Settings'!$F$5:$H$13,2,FALSE),"Review"))</f>
        <v/>
      </c>
      <c r="P774" s="43" t="n"/>
      <c r="Q774" s="81">
        <f>IF($A774="","",IFERROR($K774*'Settings'!$B$10,0))</f>
        <v/>
      </c>
      <c r="R774" s="82">
        <f>IF($A774="","",IF($O774="Yes",IFERROR($K774*'Settings'!$B$8,0),0))</f>
        <v/>
      </c>
      <c r="S774" s="81">
        <f>IF($A774="","",IFERROR($R774*'Settings'!$B$10,0))</f>
        <v/>
      </c>
      <c r="T774" s="48">
        <f>IF($A774="","",IF(COUNTIF(tblTrips[Trip ID],$A774)&gt;1,"Duplicate Trip ID",IF(OR($B774="",$C774="",$D774="",$E774="",$F774="",$G774="",$H774="",$J774="",$K774="",$N774="",$P774=""),"Missing Required Data",IF(OR($J774&lt;0,$K774&lt;0,$L774=0),"Check Miles",IF(OR(AND($K774=0,$N774&lt;&gt;"No Empty Miles"),AND($K774&gt;0,$N774="No Empty Miles")),"Reason / Miles Mismatch",IF($M774&gt;='Settings'!$B$9,"High Empty %","OK"))))))</f>
        <v/>
      </c>
      <c r="U774" s="48" t="n"/>
    </row>
    <row r="775">
      <c r="A775" s="41" t="n"/>
      <c r="B775" s="79" t="n"/>
      <c r="C775" s="41" t="n"/>
      <c r="D775" s="41" t="n"/>
      <c r="E775" s="41" t="n"/>
      <c r="F775" s="43" t="n"/>
      <c r="G775" s="41" t="n"/>
      <c r="H775" s="43" t="n"/>
      <c r="I775" s="41">
        <f>IF($A775="","",IF(OR($E775="",$F775="",$G775="",$H775=""),"",$E775&amp;", "&amp;$F775&amp;" to "&amp;$G775&amp;", "&amp;$H775))</f>
        <v/>
      </c>
      <c r="J775" s="44" t="n"/>
      <c r="K775" s="44" t="n"/>
      <c r="L775" s="44">
        <f>IF($A775="","",IFERROR($J775+$K775,0))</f>
        <v/>
      </c>
      <c r="M775" s="80">
        <f>IF($A775="","",IFERROR($K775/$L775,0))</f>
        <v/>
      </c>
      <c r="N775" s="41" t="n"/>
      <c r="O775" s="43">
        <f>IF(OR($A775="",$N775=""),"",IFERROR(VLOOKUP($N775,'Settings'!$F$5:$H$13,2,FALSE),"Review"))</f>
        <v/>
      </c>
      <c r="P775" s="43" t="n"/>
      <c r="Q775" s="81">
        <f>IF($A775="","",IFERROR($K775*'Settings'!$B$10,0))</f>
        <v/>
      </c>
      <c r="R775" s="82">
        <f>IF($A775="","",IF($O775="Yes",IFERROR($K775*'Settings'!$B$8,0),0))</f>
        <v/>
      </c>
      <c r="S775" s="81">
        <f>IF($A775="","",IFERROR($R775*'Settings'!$B$10,0))</f>
        <v/>
      </c>
      <c r="T775" s="48">
        <f>IF($A775="","",IF(COUNTIF(tblTrips[Trip ID],$A775)&gt;1,"Duplicate Trip ID",IF(OR($B775="",$C775="",$D775="",$E775="",$F775="",$G775="",$H775="",$J775="",$K775="",$N775="",$P775=""),"Missing Required Data",IF(OR($J775&lt;0,$K775&lt;0,$L775=0),"Check Miles",IF(OR(AND($K775=0,$N775&lt;&gt;"No Empty Miles"),AND($K775&gt;0,$N775="No Empty Miles")),"Reason / Miles Mismatch",IF($M775&gt;='Settings'!$B$9,"High Empty %","OK"))))))</f>
        <v/>
      </c>
      <c r="U775" s="48" t="n"/>
    </row>
    <row r="776">
      <c r="A776" s="41" t="n"/>
      <c r="B776" s="79" t="n"/>
      <c r="C776" s="41" t="n"/>
      <c r="D776" s="41" t="n"/>
      <c r="E776" s="41" t="n"/>
      <c r="F776" s="43" t="n"/>
      <c r="G776" s="41" t="n"/>
      <c r="H776" s="43" t="n"/>
      <c r="I776" s="41">
        <f>IF($A776="","",IF(OR($E776="",$F776="",$G776="",$H776=""),"",$E776&amp;", "&amp;$F776&amp;" to "&amp;$G776&amp;", "&amp;$H776))</f>
        <v/>
      </c>
      <c r="J776" s="44" t="n"/>
      <c r="K776" s="44" t="n"/>
      <c r="L776" s="44">
        <f>IF($A776="","",IFERROR($J776+$K776,0))</f>
        <v/>
      </c>
      <c r="M776" s="80">
        <f>IF($A776="","",IFERROR($K776/$L776,0))</f>
        <v/>
      </c>
      <c r="N776" s="41" t="n"/>
      <c r="O776" s="43">
        <f>IF(OR($A776="",$N776=""),"",IFERROR(VLOOKUP($N776,'Settings'!$F$5:$H$13,2,FALSE),"Review"))</f>
        <v/>
      </c>
      <c r="P776" s="43" t="n"/>
      <c r="Q776" s="81">
        <f>IF($A776="","",IFERROR($K776*'Settings'!$B$10,0))</f>
        <v/>
      </c>
      <c r="R776" s="82">
        <f>IF($A776="","",IF($O776="Yes",IFERROR($K776*'Settings'!$B$8,0),0))</f>
        <v/>
      </c>
      <c r="S776" s="81">
        <f>IF($A776="","",IFERROR($R776*'Settings'!$B$10,0))</f>
        <v/>
      </c>
      <c r="T776" s="48">
        <f>IF($A776="","",IF(COUNTIF(tblTrips[Trip ID],$A776)&gt;1,"Duplicate Trip ID",IF(OR($B776="",$C776="",$D776="",$E776="",$F776="",$G776="",$H776="",$J776="",$K776="",$N776="",$P776=""),"Missing Required Data",IF(OR($J776&lt;0,$K776&lt;0,$L776=0),"Check Miles",IF(OR(AND($K776=0,$N776&lt;&gt;"No Empty Miles"),AND($K776&gt;0,$N776="No Empty Miles")),"Reason / Miles Mismatch",IF($M776&gt;='Settings'!$B$9,"High Empty %","OK"))))))</f>
        <v/>
      </c>
      <c r="U776" s="48" t="n"/>
    </row>
    <row r="777">
      <c r="A777" s="41" t="n"/>
      <c r="B777" s="79" t="n"/>
      <c r="C777" s="41" t="n"/>
      <c r="D777" s="41" t="n"/>
      <c r="E777" s="41" t="n"/>
      <c r="F777" s="43" t="n"/>
      <c r="G777" s="41" t="n"/>
      <c r="H777" s="43" t="n"/>
      <c r="I777" s="41">
        <f>IF($A777="","",IF(OR($E777="",$F777="",$G777="",$H777=""),"",$E777&amp;", "&amp;$F777&amp;" to "&amp;$G777&amp;", "&amp;$H777))</f>
        <v/>
      </c>
      <c r="J777" s="44" t="n"/>
      <c r="K777" s="44" t="n"/>
      <c r="L777" s="44">
        <f>IF($A777="","",IFERROR($J777+$K777,0))</f>
        <v/>
      </c>
      <c r="M777" s="80">
        <f>IF($A777="","",IFERROR($K777/$L777,0))</f>
        <v/>
      </c>
      <c r="N777" s="41" t="n"/>
      <c r="O777" s="43">
        <f>IF(OR($A777="",$N777=""),"",IFERROR(VLOOKUP($N777,'Settings'!$F$5:$H$13,2,FALSE),"Review"))</f>
        <v/>
      </c>
      <c r="P777" s="43" t="n"/>
      <c r="Q777" s="81">
        <f>IF($A777="","",IFERROR($K777*'Settings'!$B$10,0))</f>
        <v/>
      </c>
      <c r="R777" s="82">
        <f>IF($A777="","",IF($O777="Yes",IFERROR($K777*'Settings'!$B$8,0),0))</f>
        <v/>
      </c>
      <c r="S777" s="81">
        <f>IF($A777="","",IFERROR($R777*'Settings'!$B$10,0))</f>
        <v/>
      </c>
      <c r="T777" s="48">
        <f>IF($A777="","",IF(COUNTIF(tblTrips[Trip ID],$A777)&gt;1,"Duplicate Trip ID",IF(OR($B777="",$C777="",$D777="",$E777="",$F777="",$G777="",$H777="",$J777="",$K777="",$N777="",$P777=""),"Missing Required Data",IF(OR($J777&lt;0,$K777&lt;0,$L777=0),"Check Miles",IF(OR(AND($K777=0,$N777&lt;&gt;"No Empty Miles"),AND($K777&gt;0,$N777="No Empty Miles")),"Reason / Miles Mismatch",IF($M777&gt;='Settings'!$B$9,"High Empty %","OK"))))))</f>
        <v/>
      </c>
      <c r="U777" s="48" t="n"/>
    </row>
    <row r="778">
      <c r="A778" s="41" t="n"/>
      <c r="B778" s="79" t="n"/>
      <c r="C778" s="41" t="n"/>
      <c r="D778" s="41" t="n"/>
      <c r="E778" s="41" t="n"/>
      <c r="F778" s="43" t="n"/>
      <c r="G778" s="41" t="n"/>
      <c r="H778" s="43" t="n"/>
      <c r="I778" s="41">
        <f>IF($A778="","",IF(OR($E778="",$F778="",$G778="",$H778=""),"",$E778&amp;", "&amp;$F778&amp;" to "&amp;$G778&amp;", "&amp;$H778))</f>
        <v/>
      </c>
      <c r="J778" s="44" t="n"/>
      <c r="K778" s="44" t="n"/>
      <c r="L778" s="44">
        <f>IF($A778="","",IFERROR($J778+$K778,0))</f>
        <v/>
      </c>
      <c r="M778" s="80">
        <f>IF($A778="","",IFERROR($K778/$L778,0))</f>
        <v/>
      </c>
      <c r="N778" s="41" t="n"/>
      <c r="O778" s="43">
        <f>IF(OR($A778="",$N778=""),"",IFERROR(VLOOKUP($N778,'Settings'!$F$5:$H$13,2,FALSE),"Review"))</f>
        <v/>
      </c>
      <c r="P778" s="43" t="n"/>
      <c r="Q778" s="81">
        <f>IF($A778="","",IFERROR($K778*'Settings'!$B$10,0))</f>
        <v/>
      </c>
      <c r="R778" s="82">
        <f>IF($A778="","",IF($O778="Yes",IFERROR($K778*'Settings'!$B$8,0),0))</f>
        <v/>
      </c>
      <c r="S778" s="81">
        <f>IF($A778="","",IFERROR($R778*'Settings'!$B$10,0))</f>
        <v/>
      </c>
      <c r="T778" s="48">
        <f>IF($A778="","",IF(COUNTIF(tblTrips[Trip ID],$A778)&gt;1,"Duplicate Trip ID",IF(OR($B778="",$C778="",$D778="",$E778="",$F778="",$G778="",$H778="",$J778="",$K778="",$N778="",$P778=""),"Missing Required Data",IF(OR($J778&lt;0,$K778&lt;0,$L778=0),"Check Miles",IF(OR(AND($K778=0,$N778&lt;&gt;"No Empty Miles"),AND($K778&gt;0,$N778="No Empty Miles")),"Reason / Miles Mismatch",IF($M778&gt;='Settings'!$B$9,"High Empty %","OK"))))))</f>
        <v/>
      </c>
      <c r="U778" s="48" t="n"/>
    </row>
    <row r="779">
      <c r="A779" s="41" t="n"/>
      <c r="B779" s="79" t="n"/>
      <c r="C779" s="41" t="n"/>
      <c r="D779" s="41" t="n"/>
      <c r="E779" s="41" t="n"/>
      <c r="F779" s="43" t="n"/>
      <c r="G779" s="41" t="n"/>
      <c r="H779" s="43" t="n"/>
      <c r="I779" s="41">
        <f>IF($A779="","",IF(OR($E779="",$F779="",$G779="",$H779=""),"",$E779&amp;", "&amp;$F779&amp;" to "&amp;$G779&amp;", "&amp;$H779))</f>
        <v/>
      </c>
      <c r="J779" s="44" t="n"/>
      <c r="K779" s="44" t="n"/>
      <c r="L779" s="44">
        <f>IF($A779="","",IFERROR($J779+$K779,0))</f>
        <v/>
      </c>
      <c r="M779" s="80">
        <f>IF($A779="","",IFERROR($K779/$L779,0))</f>
        <v/>
      </c>
      <c r="N779" s="41" t="n"/>
      <c r="O779" s="43">
        <f>IF(OR($A779="",$N779=""),"",IFERROR(VLOOKUP($N779,'Settings'!$F$5:$H$13,2,FALSE),"Review"))</f>
        <v/>
      </c>
      <c r="P779" s="43" t="n"/>
      <c r="Q779" s="81">
        <f>IF($A779="","",IFERROR($K779*'Settings'!$B$10,0))</f>
        <v/>
      </c>
      <c r="R779" s="82">
        <f>IF($A779="","",IF($O779="Yes",IFERROR($K779*'Settings'!$B$8,0),0))</f>
        <v/>
      </c>
      <c r="S779" s="81">
        <f>IF($A779="","",IFERROR($R779*'Settings'!$B$10,0))</f>
        <v/>
      </c>
      <c r="T779" s="48">
        <f>IF($A779="","",IF(COUNTIF(tblTrips[Trip ID],$A779)&gt;1,"Duplicate Trip ID",IF(OR($B779="",$C779="",$D779="",$E779="",$F779="",$G779="",$H779="",$J779="",$K779="",$N779="",$P779=""),"Missing Required Data",IF(OR($J779&lt;0,$K779&lt;0,$L779=0),"Check Miles",IF(OR(AND($K779=0,$N779&lt;&gt;"No Empty Miles"),AND($K779&gt;0,$N779="No Empty Miles")),"Reason / Miles Mismatch",IF($M779&gt;='Settings'!$B$9,"High Empty %","OK"))))))</f>
        <v/>
      </c>
      <c r="U779" s="48" t="n"/>
    </row>
    <row r="780">
      <c r="A780" s="41" t="n"/>
      <c r="B780" s="79" t="n"/>
      <c r="C780" s="41" t="n"/>
      <c r="D780" s="41" t="n"/>
      <c r="E780" s="41" t="n"/>
      <c r="F780" s="43" t="n"/>
      <c r="G780" s="41" t="n"/>
      <c r="H780" s="43" t="n"/>
      <c r="I780" s="41">
        <f>IF($A780="","",IF(OR($E780="",$F780="",$G780="",$H780=""),"",$E780&amp;", "&amp;$F780&amp;" to "&amp;$G780&amp;", "&amp;$H780))</f>
        <v/>
      </c>
      <c r="J780" s="44" t="n"/>
      <c r="K780" s="44" t="n"/>
      <c r="L780" s="44">
        <f>IF($A780="","",IFERROR($J780+$K780,0))</f>
        <v/>
      </c>
      <c r="M780" s="80">
        <f>IF($A780="","",IFERROR($K780/$L780,0))</f>
        <v/>
      </c>
      <c r="N780" s="41" t="n"/>
      <c r="O780" s="43">
        <f>IF(OR($A780="",$N780=""),"",IFERROR(VLOOKUP($N780,'Settings'!$F$5:$H$13,2,FALSE),"Review"))</f>
        <v/>
      </c>
      <c r="P780" s="43" t="n"/>
      <c r="Q780" s="81">
        <f>IF($A780="","",IFERROR($K780*'Settings'!$B$10,0))</f>
        <v/>
      </c>
      <c r="R780" s="82">
        <f>IF($A780="","",IF($O780="Yes",IFERROR($K780*'Settings'!$B$8,0),0))</f>
        <v/>
      </c>
      <c r="S780" s="81">
        <f>IF($A780="","",IFERROR($R780*'Settings'!$B$10,0))</f>
        <v/>
      </c>
      <c r="T780" s="48">
        <f>IF($A780="","",IF(COUNTIF(tblTrips[Trip ID],$A780)&gt;1,"Duplicate Trip ID",IF(OR($B780="",$C780="",$D780="",$E780="",$F780="",$G780="",$H780="",$J780="",$K780="",$N780="",$P780=""),"Missing Required Data",IF(OR($J780&lt;0,$K780&lt;0,$L780=0),"Check Miles",IF(OR(AND($K780=0,$N780&lt;&gt;"No Empty Miles"),AND($K780&gt;0,$N780="No Empty Miles")),"Reason / Miles Mismatch",IF($M780&gt;='Settings'!$B$9,"High Empty %","OK"))))))</f>
        <v/>
      </c>
      <c r="U780" s="48" t="n"/>
    </row>
    <row r="781">
      <c r="A781" s="41" t="n"/>
      <c r="B781" s="79" t="n"/>
      <c r="C781" s="41" t="n"/>
      <c r="D781" s="41" t="n"/>
      <c r="E781" s="41" t="n"/>
      <c r="F781" s="43" t="n"/>
      <c r="G781" s="41" t="n"/>
      <c r="H781" s="43" t="n"/>
      <c r="I781" s="41">
        <f>IF($A781="","",IF(OR($E781="",$F781="",$G781="",$H781=""),"",$E781&amp;", "&amp;$F781&amp;" to "&amp;$G781&amp;", "&amp;$H781))</f>
        <v/>
      </c>
      <c r="J781" s="44" t="n"/>
      <c r="K781" s="44" t="n"/>
      <c r="L781" s="44">
        <f>IF($A781="","",IFERROR($J781+$K781,0))</f>
        <v/>
      </c>
      <c r="M781" s="80">
        <f>IF($A781="","",IFERROR($K781/$L781,0))</f>
        <v/>
      </c>
      <c r="N781" s="41" t="n"/>
      <c r="O781" s="43">
        <f>IF(OR($A781="",$N781=""),"",IFERROR(VLOOKUP($N781,'Settings'!$F$5:$H$13,2,FALSE),"Review"))</f>
        <v/>
      </c>
      <c r="P781" s="43" t="n"/>
      <c r="Q781" s="81">
        <f>IF($A781="","",IFERROR($K781*'Settings'!$B$10,0))</f>
        <v/>
      </c>
      <c r="R781" s="82">
        <f>IF($A781="","",IF($O781="Yes",IFERROR($K781*'Settings'!$B$8,0),0))</f>
        <v/>
      </c>
      <c r="S781" s="81">
        <f>IF($A781="","",IFERROR($R781*'Settings'!$B$10,0))</f>
        <v/>
      </c>
      <c r="T781" s="48">
        <f>IF($A781="","",IF(COUNTIF(tblTrips[Trip ID],$A781)&gt;1,"Duplicate Trip ID",IF(OR($B781="",$C781="",$D781="",$E781="",$F781="",$G781="",$H781="",$J781="",$K781="",$N781="",$P781=""),"Missing Required Data",IF(OR($J781&lt;0,$K781&lt;0,$L781=0),"Check Miles",IF(OR(AND($K781=0,$N781&lt;&gt;"No Empty Miles"),AND($K781&gt;0,$N781="No Empty Miles")),"Reason / Miles Mismatch",IF($M781&gt;='Settings'!$B$9,"High Empty %","OK"))))))</f>
        <v/>
      </c>
      <c r="U781" s="48" t="n"/>
    </row>
    <row r="782">
      <c r="A782" s="41" t="n"/>
      <c r="B782" s="79" t="n"/>
      <c r="C782" s="41" t="n"/>
      <c r="D782" s="41" t="n"/>
      <c r="E782" s="41" t="n"/>
      <c r="F782" s="43" t="n"/>
      <c r="G782" s="41" t="n"/>
      <c r="H782" s="43" t="n"/>
      <c r="I782" s="41">
        <f>IF($A782="","",IF(OR($E782="",$F782="",$G782="",$H782=""),"",$E782&amp;", "&amp;$F782&amp;" to "&amp;$G782&amp;", "&amp;$H782))</f>
        <v/>
      </c>
      <c r="J782" s="44" t="n"/>
      <c r="K782" s="44" t="n"/>
      <c r="L782" s="44">
        <f>IF($A782="","",IFERROR($J782+$K782,0))</f>
        <v/>
      </c>
      <c r="M782" s="80">
        <f>IF($A782="","",IFERROR($K782/$L782,0))</f>
        <v/>
      </c>
      <c r="N782" s="41" t="n"/>
      <c r="O782" s="43">
        <f>IF(OR($A782="",$N782=""),"",IFERROR(VLOOKUP($N782,'Settings'!$F$5:$H$13,2,FALSE),"Review"))</f>
        <v/>
      </c>
      <c r="P782" s="43" t="n"/>
      <c r="Q782" s="81">
        <f>IF($A782="","",IFERROR($K782*'Settings'!$B$10,0))</f>
        <v/>
      </c>
      <c r="R782" s="82">
        <f>IF($A782="","",IF($O782="Yes",IFERROR($K782*'Settings'!$B$8,0),0))</f>
        <v/>
      </c>
      <c r="S782" s="81">
        <f>IF($A782="","",IFERROR($R782*'Settings'!$B$10,0))</f>
        <v/>
      </c>
      <c r="T782" s="48">
        <f>IF($A782="","",IF(COUNTIF(tblTrips[Trip ID],$A782)&gt;1,"Duplicate Trip ID",IF(OR($B782="",$C782="",$D782="",$E782="",$F782="",$G782="",$H782="",$J782="",$K782="",$N782="",$P782=""),"Missing Required Data",IF(OR($J782&lt;0,$K782&lt;0,$L782=0),"Check Miles",IF(OR(AND($K782=0,$N782&lt;&gt;"No Empty Miles"),AND($K782&gt;0,$N782="No Empty Miles")),"Reason / Miles Mismatch",IF($M782&gt;='Settings'!$B$9,"High Empty %","OK"))))))</f>
        <v/>
      </c>
      <c r="U782" s="48" t="n"/>
    </row>
    <row r="783">
      <c r="A783" s="41" t="n"/>
      <c r="B783" s="79" t="n"/>
      <c r="C783" s="41" t="n"/>
      <c r="D783" s="41" t="n"/>
      <c r="E783" s="41" t="n"/>
      <c r="F783" s="43" t="n"/>
      <c r="G783" s="41" t="n"/>
      <c r="H783" s="43" t="n"/>
      <c r="I783" s="41">
        <f>IF($A783="","",IF(OR($E783="",$F783="",$G783="",$H783=""),"",$E783&amp;", "&amp;$F783&amp;" to "&amp;$G783&amp;", "&amp;$H783))</f>
        <v/>
      </c>
      <c r="J783" s="44" t="n"/>
      <c r="K783" s="44" t="n"/>
      <c r="L783" s="44">
        <f>IF($A783="","",IFERROR($J783+$K783,0))</f>
        <v/>
      </c>
      <c r="M783" s="80">
        <f>IF($A783="","",IFERROR($K783/$L783,0))</f>
        <v/>
      </c>
      <c r="N783" s="41" t="n"/>
      <c r="O783" s="43">
        <f>IF(OR($A783="",$N783=""),"",IFERROR(VLOOKUP($N783,'Settings'!$F$5:$H$13,2,FALSE),"Review"))</f>
        <v/>
      </c>
      <c r="P783" s="43" t="n"/>
      <c r="Q783" s="81">
        <f>IF($A783="","",IFERROR($K783*'Settings'!$B$10,0))</f>
        <v/>
      </c>
      <c r="R783" s="82">
        <f>IF($A783="","",IF($O783="Yes",IFERROR($K783*'Settings'!$B$8,0),0))</f>
        <v/>
      </c>
      <c r="S783" s="81">
        <f>IF($A783="","",IFERROR($R783*'Settings'!$B$10,0))</f>
        <v/>
      </c>
      <c r="T783" s="48">
        <f>IF($A783="","",IF(COUNTIF(tblTrips[Trip ID],$A783)&gt;1,"Duplicate Trip ID",IF(OR($B783="",$C783="",$D783="",$E783="",$F783="",$G783="",$H783="",$J783="",$K783="",$N783="",$P783=""),"Missing Required Data",IF(OR($J783&lt;0,$K783&lt;0,$L783=0),"Check Miles",IF(OR(AND($K783=0,$N783&lt;&gt;"No Empty Miles"),AND($K783&gt;0,$N783="No Empty Miles")),"Reason / Miles Mismatch",IF($M783&gt;='Settings'!$B$9,"High Empty %","OK"))))))</f>
        <v/>
      </c>
      <c r="U783" s="48" t="n"/>
    </row>
    <row r="784">
      <c r="A784" s="41" t="n"/>
      <c r="B784" s="79" t="n"/>
      <c r="C784" s="41" t="n"/>
      <c r="D784" s="41" t="n"/>
      <c r="E784" s="41" t="n"/>
      <c r="F784" s="43" t="n"/>
      <c r="G784" s="41" t="n"/>
      <c r="H784" s="43" t="n"/>
      <c r="I784" s="41">
        <f>IF($A784="","",IF(OR($E784="",$F784="",$G784="",$H784=""),"",$E784&amp;", "&amp;$F784&amp;" to "&amp;$G784&amp;", "&amp;$H784))</f>
        <v/>
      </c>
      <c r="J784" s="44" t="n"/>
      <c r="K784" s="44" t="n"/>
      <c r="L784" s="44">
        <f>IF($A784="","",IFERROR($J784+$K784,0))</f>
        <v/>
      </c>
      <c r="M784" s="80">
        <f>IF($A784="","",IFERROR($K784/$L784,0))</f>
        <v/>
      </c>
      <c r="N784" s="41" t="n"/>
      <c r="O784" s="43">
        <f>IF(OR($A784="",$N784=""),"",IFERROR(VLOOKUP($N784,'Settings'!$F$5:$H$13,2,FALSE),"Review"))</f>
        <v/>
      </c>
      <c r="P784" s="43" t="n"/>
      <c r="Q784" s="81">
        <f>IF($A784="","",IFERROR($K784*'Settings'!$B$10,0))</f>
        <v/>
      </c>
      <c r="R784" s="82">
        <f>IF($A784="","",IF($O784="Yes",IFERROR($K784*'Settings'!$B$8,0),0))</f>
        <v/>
      </c>
      <c r="S784" s="81">
        <f>IF($A784="","",IFERROR($R784*'Settings'!$B$10,0))</f>
        <v/>
      </c>
      <c r="T784" s="48">
        <f>IF($A784="","",IF(COUNTIF(tblTrips[Trip ID],$A784)&gt;1,"Duplicate Trip ID",IF(OR($B784="",$C784="",$D784="",$E784="",$F784="",$G784="",$H784="",$J784="",$K784="",$N784="",$P784=""),"Missing Required Data",IF(OR($J784&lt;0,$K784&lt;0,$L784=0),"Check Miles",IF(OR(AND($K784=0,$N784&lt;&gt;"No Empty Miles"),AND($K784&gt;0,$N784="No Empty Miles")),"Reason / Miles Mismatch",IF($M784&gt;='Settings'!$B$9,"High Empty %","OK"))))))</f>
        <v/>
      </c>
      <c r="U784" s="48" t="n"/>
    </row>
    <row r="785">
      <c r="A785" s="41" t="n"/>
      <c r="B785" s="79" t="n"/>
      <c r="C785" s="41" t="n"/>
      <c r="D785" s="41" t="n"/>
      <c r="E785" s="41" t="n"/>
      <c r="F785" s="43" t="n"/>
      <c r="G785" s="41" t="n"/>
      <c r="H785" s="43" t="n"/>
      <c r="I785" s="41">
        <f>IF($A785="","",IF(OR($E785="",$F785="",$G785="",$H785=""),"",$E785&amp;", "&amp;$F785&amp;" to "&amp;$G785&amp;", "&amp;$H785))</f>
        <v/>
      </c>
      <c r="J785" s="44" t="n"/>
      <c r="K785" s="44" t="n"/>
      <c r="L785" s="44">
        <f>IF($A785="","",IFERROR($J785+$K785,0))</f>
        <v/>
      </c>
      <c r="M785" s="80">
        <f>IF($A785="","",IFERROR($K785/$L785,0))</f>
        <v/>
      </c>
      <c r="N785" s="41" t="n"/>
      <c r="O785" s="43">
        <f>IF(OR($A785="",$N785=""),"",IFERROR(VLOOKUP($N785,'Settings'!$F$5:$H$13,2,FALSE),"Review"))</f>
        <v/>
      </c>
      <c r="P785" s="43" t="n"/>
      <c r="Q785" s="81">
        <f>IF($A785="","",IFERROR($K785*'Settings'!$B$10,0))</f>
        <v/>
      </c>
      <c r="R785" s="82">
        <f>IF($A785="","",IF($O785="Yes",IFERROR($K785*'Settings'!$B$8,0),0))</f>
        <v/>
      </c>
      <c r="S785" s="81">
        <f>IF($A785="","",IFERROR($R785*'Settings'!$B$10,0))</f>
        <v/>
      </c>
      <c r="T785" s="48">
        <f>IF($A785="","",IF(COUNTIF(tblTrips[Trip ID],$A785)&gt;1,"Duplicate Trip ID",IF(OR($B785="",$C785="",$D785="",$E785="",$F785="",$G785="",$H785="",$J785="",$K785="",$N785="",$P785=""),"Missing Required Data",IF(OR($J785&lt;0,$K785&lt;0,$L785=0),"Check Miles",IF(OR(AND($K785=0,$N785&lt;&gt;"No Empty Miles"),AND($K785&gt;0,$N785="No Empty Miles")),"Reason / Miles Mismatch",IF($M785&gt;='Settings'!$B$9,"High Empty %","OK"))))))</f>
        <v/>
      </c>
      <c r="U785" s="48" t="n"/>
    </row>
    <row r="786">
      <c r="A786" s="41" t="n"/>
      <c r="B786" s="79" t="n"/>
      <c r="C786" s="41" t="n"/>
      <c r="D786" s="41" t="n"/>
      <c r="E786" s="41" t="n"/>
      <c r="F786" s="43" t="n"/>
      <c r="G786" s="41" t="n"/>
      <c r="H786" s="43" t="n"/>
      <c r="I786" s="41">
        <f>IF($A786="","",IF(OR($E786="",$F786="",$G786="",$H786=""),"",$E786&amp;", "&amp;$F786&amp;" to "&amp;$G786&amp;", "&amp;$H786))</f>
        <v/>
      </c>
      <c r="J786" s="44" t="n"/>
      <c r="K786" s="44" t="n"/>
      <c r="L786" s="44">
        <f>IF($A786="","",IFERROR($J786+$K786,0))</f>
        <v/>
      </c>
      <c r="M786" s="80">
        <f>IF($A786="","",IFERROR($K786/$L786,0))</f>
        <v/>
      </c>
      <c r="N786" s="41" t="n"/>
      <c r="O786" s="43">
        <f>IF(OR($A786="",$N786=""),"",IFERROR(VLOOKUP($N786,'Settings'!$F$5:$H$13,2,FALSE),"Review"))</f>
        <v/>
      </c>
      <c r="P786" s="43" t="n"/>
      <c r="Q786" s="81">
        <f>IF($A786="","",IFERROR($K786*'Settings'!$B$10,0))</f>
        <v/>
      </c>
      <c r="R786" s="82">
        <f>IF($A786="","",IF($O786="Yes",IFERROR($K786*'Settings'!$B$8,0),0))</f>
        <v/>
      </c>
      <c r="S786" s="81">
        <f>IF($A786="","",IFERROR($R786*'Settings'!$B$10,0))</f>
        <v/>
      </c>
      <c r="T786" s="48">
        <f>IF($A786="","",IF(COUNTIF(tblTrips[Trip ID],$A786)&gt;1,"Duplicate Trip ID",IF(OR($B786="",$C786="",$D786="",$E786="",$F786="",$G786="",$H786="",$J786="",$K786="",$N786="",$P786=""),"Missing Required Data",IF(OR($J786&lt;0,$K786&lt;0,$L786=0),"Check Miles",IF(OR(AND($K786=0,$N786&lt;&gt;"No Empty Miles"),AND($K786&gt;0,$N786="No Empty Miles")),"Reason / Miles Mismatch",IF($M786&gt;='Settings'!$B$9,"High Empty %","OK"))))))</f>
        <v/>
      </c>
      <c r="U786" s="48" t="n"/>
    </row>
    <row r="787">
      <c r="A787" s="41" t="n"/>
      <c r="B787" s="79" t="n"/>
      <c r="C787" s="41" t="n"/>
      <c r="D787" s="41" t="n"/>
      <c r="E787" s="41" t="n"/>
      <c r="F787" s="43" t="n"/>
      <c r="G787" s="41" t="n"/>
      <c r="H787" s="43" t="n"/>
      <c r="I787" s="41">
        <f>IF($A787="","",IF(OR($E787="",$F787="",$G787="",$H787=""),"",$E787&amp;", "&amp;$F787&amp;" to "&amp;$G787&amp;", "&amp;$H787))</f>
        <v/>
      </c>
      <c r="J787" s="44" t="n"/>
      <c r="K787" s="44" t="n"/>
      <c r="L787" s="44">
        <f>IF($A787="","",IFERROR($J787+$K787,0))</f>
        <v/>
      </c>
      <c r="M787" s="80">
        <f>IF($A787="","",IFERROR($K787/$L787,0))</f>
        <v/>
      </c>
      <c r="N787" s="41" t="n"/>
      <c r="O787" s="43">
        <f>IF(OR($A787="",$N787=""),"",IFERROR(VLOOKUP($N787,'Settings'!$F$5:$H$13,2,FALSE),"Review"))</f>
        <v/>
      </c>
      <c r="P787" s="43" t="n"/>
      <c r="Q787" s="81">
        <f>IF($A787="","",IFERROR($K787*'Settings'!$B$10,0))</f>
        <v/>
      </c>
      <c r="R787" s="82">
        <f>IF($A787="","",IF($O787="Yes",IFERROR($K787*'Settings'!$B$8,0),0))</f>
        <v/>
      </c>
      <c r="S787" s="81">
        <f>IF($A787="","",IFERROR($R787*'Settings'!$B$10,0))</f>
        <v/>
      </c>
      <c r="T787" s="48">
        <f>IF($A787="","",IF(COUNTIF(tblTrips[Trip ID],$A787)&gt;1,"Duplicate Trip ID",IF(OR($B787="",$C787="",$D787="",$E787="",$F787="",$G787="",$H787="",$J787="",$K787="",$N787="",$P787=""),"Missing Required Data",IF(OR($J787&lt;0,$K787&lt;0,$L787=0),"Check Miles",IF(OR(AND($K787=0,$N787&lt;&gt;"No Empty Miles"),AND($K787&gt;0,$N787="No Empty Miles")),"Reason / Miles Mismatch",IF($M787&gt;='Settings'!$B$9,"High Empty %","OK"))))))</f>
        <v/>
      </c>
      <c r="U787" s="48" t="n"/>
    </row>
    <row r="788">
      <c r="A788" s="41" t="n"/>
      <c r="B788" s="79" t="n"/>
      <c r="C788" s="41" t="n"/>
      <c r="D788" s="41" t="n"/>
      <c r="E788" s="41" t="n"/>
      <c r="F788" s="43" t="n"/>
      <c r="G788" s="41" t="n"/>
      <c r="H788" s="43" t="n"/>
      <c r="I788" s="41">
        <f>IF($A788="","",IF(OR($E788="",$F788="",$G788="",$H788=""),"",$E788&amp;", "&amp;$F788&amp;" to "&amp;$G788&amp;", "&amp;$H788))</f>
        <v/>
      </c>
      <c r="J788" s="44" t="n"/>
      <c r="K788" s="44" t="n"/>
      <c r="L788" s="44">
        <f>IF($A788="","",IFERROR($J788+$K788,0))</f>
        <v/>
      </c>
      <c r="M788" s="80">
        <f>IF($A788="","",IFERROR($K788/$L788,0))</f>
        <v/>
      </c>
      <c r="N788" s="41" t="n"/>
      <c r="O788" s="43">
        <f>IF(OR($A788="",$N788=""),"",IFERROR(VLOOKUP($N788,'Settings'!$F$5:$H$13,2,FALSE),"Review"))</f>
        <v/>
      </c>
      <c r="P788" s="43" t="n"/>
      <c r="Q788" s="81">
        <f>IF($A788="","",IFERROR($K788*'Settings'!$B$10,0))</f>
        <v/>
      </c>
      <c r="R788" s="82">
        <f>IF($A788="","",IF($O788="Yes",IFERROR($K788*'Settings'!$B$8,0),0))</f>
        <v/>
      </c>
      <c r="S788" s="81">
        <f>IF($A788="","",IFERROR($R788*'Settings'!$B$10,0))</f>
        <v/>
      </c>
      <c r="T788" s="48">
        <f>IF($A788="","",IF(COUNTIF(tblTrips[Trip ID],$A788)&gt;1,"Duplicate Trip ID",IF(OR($B788="",$C788="",$D788="",$E788="",$F788="",$G788="",$H788="",$J788="",$K788="",$N788="",$P788=""),"Missing Required Data",IF(OR($J788&lt;0,$K788&lt;0,$L788=0),"Check Miles",IF(OR(AND($K788=0,$N788&lt;&gt;"No Empty Miles"),AND($K788&gt;0,$N788="No Empty Miles")),"Reason / Miles Mismatch",IF($M788&gt;='Settings'!$B$9,"High Empty %","OK"))))))</f>
        <v/>
      </c>
      <c r="U788" s="48" t="n"/>
    </row>
    <row r="789">
      <c r="A789" s="41" t="n"/>
      <c r="B789" s="79" t="n"/>
      <c r="C789" s="41" t="n"/>
      <c r="D789" s="41" t="n"/>
      <c r="E789" s="41" t="n"/>
      <c r="F789" s="43" t="n"/>
      <c r="G789" s="41" t="n"/>
      <c r="H789" s="43" t="n"/>
      <c r="I789" s="41">
        <f>IF($A789="","",IF(OR($E789="",$F789="",$G789="",$H789=""),"",$E789&amp;", "&amp;$F789&amp;" to "&amp;$G789&amp;", "&amp;$H789))</f>
        <v/>
      </c>
      <c r="J789" s="44" t="n"/>
      <c r="K789" s="44" t="n"/>
      <c r="L789" s="44">
        <f>IF($A789="","",IFERROR($J789+$K789,0))</f>
        <v/>
      </c>
      <c r="M789" s="80">
        <f>IF($A789="","",IFERROR($K789/$L789,0))</f>
        <v/>
      </c>
      <c r="N789" s="41" t="n"/>
      <c r="O789" s="43">
        <f>IF(OR($A789="",$N789=""),"",IFERROR(VLOOKUP($N789,'Settings'!$F$5:$H$13,2,FALSE),"Review"))</f>
        <v/>
      </c>
      <c r="P789" s="43" t="n"/>
      <c r="Q789" s="81">
        <f>IF($A789="","",IFERROR($K789*'Settings'!$B$10,0))</f>
        <v/>
      </c>
      <c r="R789" s="82">
        <f>IF($A789="","",IF($O789="Yes",IFERROR($K789*'Settings'!$B$8,0),0))</f>
        <v/>
      </c>
      <c r="S789" s="81">
        <f>IF($A789="","",IFERROR($R789*'Settings'!$B$10,0))</f>
        <v/>
      </c>
      <c r="T789" s="48">
        <f>IF($A789="","",IF(COUNTIF(tblTrips[Trip ID],$A789)&gt;1,"Duplicate Trip ID",IF(OR($B789="",$C789="",$D789="",$E789="",$F789="",$G789="",$H789="",$J789="",$K789="",$N789="",$P789=""),"Missing Required Data",IF(OR($J789&lt;0,$K789&lt;0,$L789=0),"Check Miles",IF(OR(AND($K789=0,$N789&lt;&gt;"No Empty Miles"),AND($K789&gt;0,$N789="No Empty Miles")),"Reason / Miles Mismatch",IF($M789&gt;='Settings'!$B$9,"High Empty %","OK"))))))</f>
        <v/>
      </c>
      <c r="U789" s="48" t="n"/>
    </row>
    <row r="790">
      <c r="A790" s="41" t="n"/>
      <c r="B790" s="79" t="n"/>
      <c r="C790" s="41" t="n"/>
      <c r="D790" s="41" t="n"/>
      <c r="E790" s="41" t="n"/>
      <c r="F790" s="43" t="n"/>
      <c r="G790" s="41" t="n"/>
      <c r="H790" s="43" t="n"/>
      <c r="I790" s="41">
        <f>IF($A790="","",IF(OR($E790="",$F790="",$G790="",$H790=""),"",$E790&amp;", "&amp;$F790&amp;" to "&amp;$G790&amp;", "&amp;$H790))</f>
        <v/>
      </c>
      <c r="J790" s="44" t="n"/>
      <c r="K790" s="44" t="n"/>
      <c r="L790" s="44">
        <f>IF($A790="","",IFERROR($J790+$K790,0))</f>
        <v/>
      </c>
      <c r="M790" s="80">
        <f>IF($A790="","",IFERROR($K790/$L790,0))</f>
        <v/>
      </c>
      <c r="N790" s="41" t="n"/>
      <c r="O790" s="43">
        <f>IF(OR($A790="",$N790=""),"",IFERROR(VLOOKUP($N790,'Settings'!$F$5:$H$13,2,FALSE),"Review"))</f>
        <v/>
      </c>
      <c r="P790" s="43" t="n"/>
      <c r="Q790" s="81">
        <f>IF($A790="","",IFERROR($K790*'Settings'!$B$10,0))</f>
        <v/>
      </c>
      <c r="R790" s="82">
        <f>IF($A790="","",IF($O790="Yes",IFERROR($K790*'Settings'!$B$8,0),0))</f>
        <v/>
      </c>
      <c r="S790" s="81">
        <f>IF($A790="","",IFERROR($R790*'Settings'!$B$10,0))</f>
        <v/>
      </c>
      <c r="T790" s="48">
        <f>IF($A790="","",IF(COUNTIF(tblTrips[Trip ID],$A790)&gt;1,"Duplicate Trip ID",IF(OR($B790="",$C790="",$D790="",$E790="",$F790="",$G790="",$H790="",$J790="",$K790="",$N790="",$P790=""),"Missing Required Data",IF(OR($J790&lt;0,$K790&lt;0,$L790=0),"Check Miles",IF(OR(AND($K790=0,$N790&lt;&gt;"No Empty Miles"),AND($K790&gt;0,$N790="No Empty Miles")),"Reason / Miles Mismatch",IF($M790&gt;='Settings'!$B$9,"High Empty %","OK"))))))</f>
        <v/>
      </c>
      <c r="U790" s="48" t="n"/>
    </row>
    <row r="791">
      <c r="A791" s="41" t="n"/>
      <c r="B791" s="79" t="n"/>
      <c r="C791" s="41" t="n"/>
      <c r="D791" s="41" t="n"/>
      <c r="E791" s="41" t="n"/>
      <c r="F791" s="43" t="n"/>
      <c r="G791" s="41" t="n"/>
      <c r="H791" s="43" t="n"/>
      <c r="I791" s="41">
        <f>IF($A791="","",IF(OR($E791="",$F791="",$G791="",$H791=""),"",$E791&amp;", "&amp;$F791&amp;" to "&amp;$G791&amp;", "&amp;$H791))</f>
        <v/>
      </c>
      <c r="J791" s="44" t="n"/>
      <c r="K791" s="44" t="n"/>
      <c r="L791" s="44">
        <f>IF($A791="","",IFERROR($J791+$K791,0))</f>
        <v/>
      </c>
      <c r="M791" s="80">
        <f>IF($A791="","",IFERROR($K791/$L791,0))</f>
        <v/>
      </c>
      <c r="N791" s="41" t="n"/>
      <c r="O791" s="43">
        <f>IF(OR($A791="",$N791=""),"",IFERROR(VLOOKUP($N791,'Settings'!$F$5:$H$13,2,FALSE),"Review"))</f>
        <v/>
      </c>
      <c r="P791" s="43" t="n"/>
      <c r="Q791" s="81">
        <f>IF($A791="","",IFERROR($K791*'Settings'!$B$10,0))</f>
        <v/>
      </c>
      <c r="R791" s="82">
        <f>IF($A791="","",IF($O791="Yes",IFERROR($K791*'Settings'!$B$8,0),0))</f>
        <v/>
      </c>
      <c r="S791" s="81">
        <f>IF($A791="","",IFERROR($R791*'Settings'!$B$10,0))</f>
        <v/>
      </c>
      <c r="T791" s="48">
        <f>IF($A791="","",IF(COUNTIF(tblTrips[Trip ID],$A791)&gt;1,"Duplicate Trip ID",IF(OR($B791="",$C791="",$D791="",$E791="",$F791="",$G791="",$H791="",$J791="",$K791="",$N791="",$P791=""),"Missing Required Data",IF(OR($J791&lt;0,$K791&lt;0,$L791=0),"Check Miles",IF(OR(AND($K791=0,$N791&lt;&gt;"No Empty Miles"),AND($K791&gt;0,$N791="No Empty Miles")),"Reason / Miles Mismatch",IF($M791&gt;='Settings'!$B$9,"High Empty %","OK"))))))</f>
        <v/>
      </c>
      <c r="U791" s="48" t="n"/>
    </row>
    <row r="792">
      <c r="A792" s="41" t="n"/>
      <c r="B792" s="79" t="n"/>
      <c r="C792" s="41" t="n"/>
      <c r="D792" s="41" t="n"/>
      <c r="E792" s="41" t="n"/>
      <c r="F792" s="43" t="n"/>
      <c r="G792" s="41" t="n"/>
      <c r="H792" s="43" t="n"/>
      <c r="I792" s="41">
        <f>IF($A792="","",IF(OR($E792="",$F792="",$G792="",$H792=""),"",$E792&amp;", "&amp;$F792&amp;" to "&amp;$G792&amp;", "&amp;$H792))</f>
        <v/>
      </c>
      <c r="J792" s="44" t="n"/>
      <c r="K792" s="44" t="n"/>
      <c r="L792" s="44">
        <f>IF($A792="","",IFERROR($J792+$K792,0))</f>
        <v/>
      </c>
      <c r="M792" s="80">
        <f>IF($A792="","",IFERROR($K792/$L792,0))</f>
        <v/>
      </c>
      <c r="N792" s="41" t="n"/>
      <c r="O792" s="43">
        <f>IF(OR($A792="",$N792=""),"",IFERROR(VLOOKUP($N792,'Settings'!$F$5:$H$13,2,FALSE),"Review"))</f>
        <v/>
      </c>
      <c r="P792" s="43" t="n"/>
      <c r="Q792" s="81">
        <f>IF($A792="","",IFERROR($K792*'Settings'!$B$10,0))</f>
        <v/>
      </c>
      <c r="R792" s="82">
        <f>IF($A792="","",IF($O792="Yes",IFERROR($K792*'Settings'!$B$8,0),0))</f>
        <v/>
      </c>
      <c r="S792" s="81">
        <f>IF($A792="","",IFERROR($R792*'Settings'!$B$10,0))</f>
        <v/>
      </c>
      <c r="T792" s="48">
        <f>IF($A792="","",IF(COUNTIF(tblTrips[Trip ID],$A792)&gt;1,"Duplicate Trip ID",IF(OR($B792="",$C792="",$D792="",$E792="",$F792="",$G792="",$H792="",$J792="",$K792="",$N792="",$P792=""),"Missing Required Data",IF(OR($J792&lt;0,$K792&lt;0,$L792=0),"Check Miles",IF(OR(AND($K792=0,$N792&lt;&gt;"No Empty Miles"),AND($K792&gt;0,$N792="No Empty Miles")),"Reason / Miles Mismatch",IF($M792&gt;='Settings'!$B$9,"High Empty %","OK"))))))</f>
        <v/>
      </c>
      <c r="U792" s="48" t="n"/>
    </row>
    <row r="793">
      <c r="A793" s="41" t="n"/>
      <c r="B793" s="79" t="n"/>
      <c r="C793" s="41" t="n"/>
      <c r="D793" s="41" t="n"/>
      <c r="E793" s="41" t="n"/>
      <c r="F793" s="43" t="n"/>
      <c r="G793" s="41" t="n"/>
      <c r="H793" s="43" t="n"/>
      <c r="I793" s="41">
        <f>IF($A793="","",IF(OR($E793="",$F793="",$G793="",$H793=""),"",$E793&amp;", "&amp;$F793&amp;" to "&amp;$G793&amp;", "&amp;$H793))</f>
        <v/>
      </c>
      <c r="J793" s="44" t="n"/>
      <c r="K793" s="44" t="n"/>
      <c r="L793" s="44">
        <f>IF($A793="","",IFERROR($J793+$K793,0))</f>
        <v/>
      </c>
      <c r="M793" s="80">
        <f>IF($A793="","",IFERROR($K793/$L793,0))</f>
        <v/>
      </c>
      <c r="N793" s="41" t="n"/>
      <c r="O793" s="43">
        <f>IF(OR($A793="",$N793=""),"",IFERROR(VLOOKUP($N793,'Settings'!$F$5:$H$13,2,FALSE),"Review"))</f>
        <v/>
      </c>
      <c r="P793" s="43" t="n"/>
      <c r="Q793" s="81">
        <f>IF($A793="","",IFERROR($K793*'Settings'!$B$10,0))</f>
        <v/>
      </c>
      <c r="R793" s="82">
        <f>IF($A793="","",IF($O793="Yes",IFERROR($K793*'Settings'!$B$8,0),0))</f>
        <v/>
      </c>
      <c r="S793" s="81">
        <f>IF($A793="","",IFERROR($R793*'Settings'!$B$10,0))</f>
        <v/>
      </c>
      <c r="T793" s="48">
        <f>IF($A793="","",IF(COUNTIF(tblTrips[Trip ID],$A793)&gt;1,"Duplicate Trip ID",IF(OR($B793="",$C793="",$D793="",$E793="",$F793="",$G793="",$H793="",$J793="",$K793="",$N793="",$P793=""),"Missing Required Data",IF(OR($J793&lt;0,$K793&lt;0,$L793=0),"Check Miles",IF(OR(AND($K793=0,$N793&lt;&gt;"No Empty Miles"),AND($K793&gt;0,$N793="No Empty Miles")),"Reason / Miles Mismatch",IF($M793&gt;='Settings'!$B$9,"High Empty %","OK"))))))</f>
        <v/>
      </c>
      <c r="U793" s="48" t="n"/>
    </row>
    <row r="794">
      <c r="A794" s="41" t="n"/>
      <c r="B794" s="79" t="n"/>
      <c r="C794" s="41" t="n"/>
      <c r="D794" s="41" t="n"/>
      <c r="E794" s="41" t="n"/>
      <c r="F794" s="43" t="n"/>
      <c r="G794" s="41" t="n"/>
      <c r="H794" s="43" t="n"/>
      <c r="I794" s="41">
        <f>IF($A794="","",IF(OR($E794="",$F794="",$G794="",$H794=""),"",$E794&amp;", "&amp;$F794&amp;" to "&amp;$G794&amp;", "&amp;$H794))</f>
        <v/>
      </c>
      <c r="J794" s="44" t="n"/>
      <c r="K794" s="44" t="n"/>
      <c r="L794" s="44">
        <f>IF($A794="","",IFERROR($J794+$K794,0))</f>
        <v/>
      </c>
      <c r="M794" s="80">
        <f>IF($A794="","",IFERROR($K794/$L794,0))</f>
        <v/>
      </c>
      <c r="N794" s="41" t="n"/>
      <c r="O794" s="43">
        <f>IF(OR($A794="",$N794=""),"",IFERROR(VLOOKUP($N794,'Settings'!$F$5:$H$13,2,FALSE),"Review"))</f>
        <v/>
      </c>
      <c r="P794" s="43" t="n"/>
      <c r="Q794" s="81">
        <f>IF($A794="","",IFERROR($K794*'Settings'!$B$10,0))</f>
        <v/>
      </c>
      <c r="R794" s="82">
        <f>IF($A794="","",IF($O794="Yes",IFERROR($K794*'Settings'!$B$8,0),0))</f>
        <v/>
      </c>
      <c r="S794" s="81">
        <f>IF($A794="","",IFERROR($R794*'Settings'!$B$10,0))</f>
        <v/>
      </c>
      <c r="T794" s="48">
        <f>IF($A794="","",IF(COUNTIF(tblTrips[Trip ID],$A794)&gt;1,"Duplicate Trip ID",IF(OR($B794="",$C794="",$D794="",$E794="",$F794="",$G794="",$H794="",$J794="",$K794="",$N794="",$P794=""),"Missing Required Data",IF(OR($J794&lt;0,$K794&lt;0,$L794=0),"Check Miles",IF(OR(AND($K794=0,$N794&lt;&gt;"No Empty Miles"),AND($K794&gt;0,$N794="No Empty Miles")),"Reason / Miles Mismatch",IF($M794&gt;='Settings'!$B$9,"High Empty %","OK"))))))</f>
        <v/>
      </c>
      <c r="U794" s="48" t="n"/>
    </row>
    <row r="795">
      <c r="A795" s="41" t="n"/>
      <c r="B795" s="79" t="n"/>
      <c r="C795" s="41" t="n"/>
      <c r="D795" s="41" t="n"/>
      <c r="E795" s="41" t="n"/>
      <c r="F795" s="43" t="n"/>
      <c r="G795" s="41" t="n"/>
      <c r="H795" s="43" t="n"/>
      <c r="I795" s="41">
        <f>IF($A795="","",IF(OR($E795="",$F795="",$G795="",$H795=""),"",$E795&amp;", "&amp;$F795&amp;" to "&amp;$G795&amp;", "&amp;$H795))</f>
        <v/>
      </c>
      <c r="J795" s="44" t="n"/>
      <c r="K795" s="44" t="n"/>
      <c r="L795" s="44">
        <f>IF($A795="","",IFERROR($J795+$K795,0))</f>
        <v/>
      </c>
      <c r="M795" s="80">
        <f>IF($A795="","",IFERROR($K795/$L795,0))</f>
        <v/>
      </c>
      <c r="N795" s="41" t="n"/>
      <c r="O795" s="43">
        <f>IF(OR($A795="",$N795=""),"",IFERROR(VLOOKUP($N795,'Settings'!$F$5:$H$13,2,FALSE),"Review"))</f>
        <v/>
      </c>
      <c r="P795" s="43" t="n"/>
      <c r="Q795" s="81">
        <f>IF($A795="","",IFERROR($K795*'Settings'!$B$10,0))</f>
        <v/>
      </c>
      <c r="R795" s="82">
        <f>IF($A795="","",IF($O795="Yes",IFERROR($K795*'Settings'!$B$8,0),0))</f>
        <v/>
      </c>
      <c r="S795" s="81">
        <f>IF($A795="","",IFERROR($R795*'Settings'!$B$10,0))</f>
        <v/>
      </c>
      <c r="T795" s="48">
        <f>IF($A795="","",IF(COUNTIF(tblTrips[Trip ID],$A795)&gt;1,"Duplicate Trip ID",IF(OR($B795="",$C795="",$D795="",$E795="",$F795="",$G795="",$H795="",$J795="",$K795="",$N795="",$P795=""),"Missing Required Data",IF(OR($J795&lt;0,$K795&lt;0,$L795=0),"Check Miles",IF(OR(AND($K795=0,$N795&lt;&gt;"No Empty Miles"),AND($K795&gt;0,$N795="No Empty Miles")),"Reason / Miles Mismatch",IF($M795&gt;='Settings'!$B$9,"High Empty %","OK"))))))</f>
        <v/>
      </c>
      <c r="U795" s="48" t="n"/>
    </row>
    <row r="796">
      <c r="A796" s="41" t="n"/>
      <c r="B796" s="79" t="n"/>
      <c r="C796" s="41" t="n"/>
      <c r="D796" s="41" t="n"/>
      <c r="E796" s="41" t="n"/>
      <c r="F796" s="43" t="n"/>
      <c r="G796" s="41" t="n"/>
      <c r="H796" s="43" t="n"/>
      <c r="I796" s="41">
        <f>IF($A796="","",IF(OR($E796="",$F796="",$G796="",$H796=""),"",$E796&amp;", "&amp;$F796&amp;" to "&amp;$G796&amp;", "&amp;$H796))</f>
        <v/>
      </c>
      <c r="J796" s="44" t="n"/>
      <c r="K796" s="44" t="n"/>
      <c r="L796" s="44">
        <f>IF($A796="","",IFERROR($J796+$K796,0))</f>
        <v/>
      </c>
      <c r="M796" s="80">
        <f>IF($A796="","",IFERROR($K796/$L796,0))</f>
        <v/>
      </c>
      <c r="N796" s="41" t="n"/>
      <c r="O796" s="43">
        <f>IF(OR($A796="",$N796=""),"",IFERROR(VLOOKUP($N796,'Settings'!$F$5:$H$13,2,FALSE),"Review"))</f>
        <v/>
      </c>
      <c r="P796" s="43" t="n"/>
      <c r="Q796" s="81">
        <f>IF($A796="","",IFERROR($K796*'Settings'!$B$10,0))</f>
        <v/>
      </c>
      <c r="R796" s="82">
        <f>IF($A796="","",IF($O796="Yes",IFERROR($K796*'Settings'!$B$8,0),0))</f>
        <v/>
      </c>
      <c r="S796" s="81">
        <f>IF($A796="","",IFERROR($R796*'Settings'!$B$10,0))</f>
        <v/>
      </c>
      <c r="T796" s="48">
        <f>IF($A796="","",IF(COUNTIF(tblTrips[Trip ID],$A796)&gt;1,"Duplicate Trip ID",IF(OR($B796="",$C796="",$D796="",$E796="",$F796="",$G796="",$H796="",$J796="",$K796="",$N796="",$P796=""),"Missing Required Data",IF(OR($J796&lt;0,$K796&lt;0,$L796=0),"Check Miles",IF(OR(AND($K796=0,$N796&lt;&gt;"No Empty Miles"),AND($K796&gt;0,$N796="No Empty Miles")),"Reason / Miles Mismatch",IF($M796&gt;='Settings'!$B$9,"High Empty %","OK"))))))</f>
        <v/>
      </c>
      <c r="U796" s="48" t="n"/>
    </row>
    <row r="797">
      <c r="A797" s="41" t="n"/>
      <c r="B797" s="79" t="n"/>
      <c r="C797" s="41" t="n"/>
      <c r="D797" s="41" t="n"/>
      <c r="E797" s="41" t="n"/>
      <c r="F797" s="43" t="n"/>
      <c r="G797" s="41" t="n"/>
      <c r="H797" s="43" t="n"/>
      <c r="I797" s="41">
        <f>IF($A797="","",IF(OR($E797="",$F797="",$G797="",$H797=""),"",$E797&amp;", "&amp;$F797&amp;" to "&amp;$G797&amp;", "&amp;$H797))</f>
        <v/>
      </c>
      <c r="J797" s="44" t="n"/>
      <c r="K797" s="44" t="n"/>
      <c r="L797" s="44">
        <f>IF($A797="","",IFERROR($J797+$K797,0))</f>
        <v/>
      </c>
      <c r="M797" s="80">
        <f>IF($A797="","",IFERROR($K797/$L797,0))</f>
        <v/>
      </c>
      <c r="N797" s="41" t="n"/>
      <c r="O797" s="43">
        <f>IF(OR($A797="",$N797=""),"",IFERROR(VLOOKUP($N797,'Settings'!$F$5:$H$13,2,FALSE),"Review"))</f>
        <v/>
      </c>
      <c r="P797" s="43" t="n"/>
      <c r="Q797" s="81">
        <f>IF($A797="","",IFERROR($K797*'Settings'!$B$10,0))</f>
        <v/>
      </c>
      <c r="R797" s="82">
        <f>IF($A797="","",IF($O797="Yes",IFERROR($K797*'Settings'!$B$8,0),0))</f>
        <v/>
      </c>
      <c r="S797" s="81">
        <f>IF($A797="","",IFERROR($R797*'Settings'!$B$10,0))</f>
        <v/>
      </c>
      <c r="T797" s="48">
        <f>IF($A797="","",IF(COUNTIF(tblTrips[Trip ID],$A797)&gt;1,"Duplicate Trip ID",IF(OR($B797="",$C797="",$D797="",$E797="",$F797="",$G797="",$H797="",$J797="",$K797="",$N797="",$P797=""),"Missing Required Data",IF(OR($J797&lt;0,$K797&lt;0,$L797=0),"Check Miles",IF(OR(AND($K797=0,$N797&lt;&gt;"No Empty Miles"),AND($K797&gt;0,$N797="No Empty Miles")),"Reason / Miles Mismatch",IF($M797&gt;='Settings'!$B$9,"High Empty %","OK"))))))</f>
        <v/>
      </c>
      <c r="U797" s="48" t="n"/>
    </row>
    <row r="798">
      <c r="A798" s="41" t="n"/>
      <c r="B798" s="79" t="n"/>
      <c r="C798" s="41" t="n"/>
      <c r="D798" s="41" t="n"/>
      <c r="E798" s="41" t="n"/>
      <c r="F798" s="43" t="n"/>
      <c r="G798" s="41" t="n"/>
      <c r="H798" s="43" t="n"/>
      <c r="I798" s="41">
        <f>IF($A798="","",IF(OR($E798="",$F798="",$G798="",$H798=""),"",$E798&amp;", "&amp;$F798&amp;" to "&amp;$G798&amp;", "&amp;$H798))</f>
        <v/>
      </c>
      <c r="J798" s="44" t="n"/>
      <c r="K798" s="44" t="n"/>
      <c r="L798" s="44">
        <f>IF($A798="","",IFERROR($J798+$K798,0))</f>
        <v/>
      </c>
      <c r="M798" s="80">
        <f>IF($A798="","",IFERROR($K798/$L798,0))</f>
        <v/>
      </c>
      <c r="N798" s="41" t="n"/>
      <c r="O798" s="43">
        <f>IF(OR($A798="",$N798=""),"",IFERROR(VLOOKUP($N798,'Settings'!$F$5:$H$13,2,FALSE),"Review"))</f>
        <v/>
      </c>
      <c r="P798" s="43" t="n"/>
      <c r="Q798" s="81">
        <f>IF($A798="","",IFERROR($K798*'Settings'!$B$10,0))</f>
        <v/>
      </c>
      <c r="R798" s="82">
        <f>IF($A798="","",IF($O798="Yes",IFERROR($K798*'Settings'!$B$8,0),0))</f>
        <v/>
      </c>
      <c r="S798" s="81">
        <f>IF($A798="","",IFERROR($R798*'Settings'!$B$10,0))</f>
        <v/>
      </c>
      <c r="T798" s="48">
        <f>IF($A798="","",IF(COUNTIF(tblTrips[Trip ID],$A798)&gt;1,"Duplicate Trip ID",IF(OR($B798="",$C798="",$D798="",$E798="",$F798="",$G798="",$H798="",$J798="",$K798="",$N798="",$P798=""),"Missing Required Data",IF(OR($J798&lt;0,$K798&lt;0,$L798=0),"Check Miles",IF(OR(AND($K798=0,$N798&lt;&gt;"No Empty Miles"),AND($K798&gt;0,$N798="No Empty Miles")),"Reason / Miles Mismatch",IF($M798&gt;='Settings'!$B$9,"High Empty %","OK"))))))</f>
        <v/>
      </c>
      <c r="U798" s="48" t="n"/>
    </row>
    <row r="799">
      <c r="A799" s="41" t="n"/>
      <c r="B799" s="79" t="n"/>
      <c r="C799" s="41" t="n"/>
      <c r="D799" s="41" t="n"/>
      <c r="E799" s="41" t="n"/>
      <c r="F799" s="43" t="n"/>
      <c r="G799" s="41" t="n"/>
      <c r="H799" s="43" t="n"/>
      <c r="I799" s="41">
        <f>IF($A799="","",IF(OR($E799="",$F799="",$G799="",$H799=""),"",$E799&amp;", "&amp;$F799&amp;" to "&amp;$G799&amp;", "&amp;$H799))</f>
        <v/>
      </c>
      <c r="J799" s="44" t="n"/>
      <c r="K799" s="44" t="n"/>
      <c r="L799" s="44">
        <f>IF($A799="","",IFERROR($J799+$K799,0))</f>
        <v/>
      </c>
      <c r="M799" s="80">
        <f>IF($A799="","",IFERROR($K799/$L799,0))</f>
        <v/>
      </c>
      <c r="N799" s="41" t="n"/>
      <c r="O799" s="43">
        <f>IF(OR($A799="",$N799=""),"",IFERROR(VLOOKUP($N799,'Settings'!$F$5:$H$13,2,FALSE),"Review"))</f>
        <v/>
      </c>
      <c r="P799" s="43" t="n"/>
      <c r="Q799" s="81">
        <f>IF($A799="","",IFERROR($K799*'Settings'!$B$10,0))</f>
        <v/>
      </c>
      <c r="R799" s="82">
        <f>IF($A799="","",IF($O799="Yes",IFERROR($K799*'Settings'!$B$8,0),0))</f>
        <v/>
      </c>
      <c r="S799" s="81">
        <f>IF($A799="","",IFERROR($R799*'Settings'!$B$10,0))</f>
        <v/>
      </c>
      <c r="T799" s="48">
        <f>IF($A799="","",IF(COUNTIF(tblTrips[Trip ID],$A799)&gt;1,"Duplicate Trip ID",IF(OR($B799="",$C799="",$D799="",$E799="",$F799="",$G799="",$H799="",$J799="",$K799="",$N799="",$P799=""),"Missing Required Data",IF(OR($J799&lt;0,$K799&lt;0,$L799=0),"Check Miles",IF(OR(AND($K799=0,$N799&lt;&gt;"No Empty Miles"),AND($K799&gt;0,$N799="No Empty Miles")),"Reason / Miles Mismatch",IF($M799&gt;='Settings'!$B$9,"High Empty %","OK"))))))</f>
        <v/>
      </c>
      <c r="U799" s="48" t="n"/>
    </row>
    <row r="800">
      <c r="A800" s="41" t="n"/>
      <c r="B800" s="79" t="n"/>
      <c r="C800" s="41" t="n"/>
      <c r="D800" s="41" t="n"/>
      <c r="E800" s="41" t="n"/>
      <c r="F800" s="43" t="n"/>
      <c r="G800" s="41" t="n"/>
      <c r="H800" s="43" t="n"/>
      <c r="I800" s="41">
        <f>IF($A800="","",IF(OR($E800="",$F800="",$G800="",$H800=""),"",$E800&amp;", "&amp;$F800&amp;" to "&amp;$G800&amp;", "&amp;$H800))</f>
        <v/>
      </c>
      <c r="J800" s="44" t="n"/>
      <c r="K800" s="44" t="n"/>
      <c r="L800" s="44">
        <f>IF($A800="","",IFERROR($J800+$K800,0))</f>
        <v/>
      </c>
      <c r="M800" s="80">
        <f>IF($A800="","",IFERROR($K800/$L800,0))</f>
        <v/>
      </c>
      <c r="N800" s="41" t="n"/>
      <c r="O800" s="43">
        <f>IF(OR($A800="",$N800=""),"",IFERROR(VLOOKUP($N800,'Settings'!$F$5:$H$13,2,FALSE),"Review"))</f>
        <v/>
      </c>
      <c r="P800" s="43" t="n"/>
      <c r="Q800" s="81">
        <f>IF($A800="","",IFERROR($K800*'Settings'!$B$10,0))</f>
        <v/>
      </c>
      <c r="R800" s="82">
        <f>IF($A800="","",IF($O800="Yes",IFERROR($K800*'Settings'!$B$8,0),0))</f>
        <v/>
      </c>
      <c r="S800" s="81">
        <f>IF($A800="","",IFERROR($R800*'Settings'!$B$10,0))</f>
        <v/>
      </c>
      <c r="T800" s="48">
        <f>IF($A800="","",IF(COUNTIF(tblTrips[Trip ID],$A800)&gt;1,"Duplicate Trip ID",IF(OR($B800="",$C800="",$D800="",$E800="",$F800="",$G800="",$H800="",$J800="",$K800="",$N800="",$P800=""),"Missing Required Data",IF(OR($J800&lt;0,$K800&lt;0,$L800=0),"Check Miles",IF(OR(AND($K800=0,$N800&lt;&gt;"No Empty Miles"),AND($K800&gt;0,$N800="No Empty Miles")),"Reason / Miles Mismatch",IF($M800&gt;='Settings'!$B$9,"High Empty %","OK"))))))</f>
        <v/>
      </c>
      <c r="U800" s="48" t="n"/>
    </row>
    <row r="801">
      <c r="A801" s="41" t="n"/>
      <c r="B801" s="79" t="n"/>
      <c r="C801" s="41" t="n"/>
      <c r="D801" s="41" t="n"/>
      <c r="E801" s="41" t="n"/>
      <c r="F801" s="43" t="n"/>
      <c r="G801" s="41" t="n"/>
      <c r="H801" s="43" t="n"/>
      <c r="I801" s="41">
        <f>IF($A801="","",IF(OR($E801="",$F801="",$G801="",$H801=""),"",$E801&amp;", "&amp;$F801&amp;" to "&amp;$G801&amp;", "&amp;$H801))</f>
        <v/>
      </c>
      <c r="J801" s="44" t="n"/>
      <c r="K801" s="44" t="n"/>
      <c r="L801" s="44">
        <f>IF($A801="","",IFERROR($J801+$K801,0))</f>
        <v/>
      </c>
      <c r="M801" s="80">
        <f>IF($A801="","",IFERROR($K801/$L801,0))</f>
        <v/>
      </c>
      <c r="N801" s="41" t="n"/>
      <c r="O801" s="43">
        <f>IF(OR($A801="",$N801=""),"",IFERROR(VLOOKUP($N801,'Settings'!$F$5:$H$13,2,FALSE),"Review"))</f>
        <v/>
      </c>
      <c r="P801" s="43" t="n"/>
      <c r="Q801" s="81">
        <f>IF($A801="","",IFERROR($K801*'Settings'!$B$10,0))</f>
        <v/>
      </c>
      <c r="R801" s="82">
        <f>IF($A801="","",IF($O801="Yes",IFERROR($K801*'Settings'!$B$8,0),0))</f>
        <v/>
      </c>
      <c r="S801" s="81">
        <f>IF($A801="","",IFERROR($R801*'Settings'!$B$10,0))</f>
        <v/>
      </c>
      <c r="T801" s="48">
        <f>IF($A801="","",IF(COUNTIF(tblTrips[Trip ID],$A801)&gt;1,"Duplicate Trip ID",IF(OR($B801="",$C801="",$D801="",$E801="",$F801="",$G801="",$H801="",$J801="",$K801="",$N801="",$P801=""),"Missing Required Data",IF(OR($J801&lt;0,$K801&lt;0,$L801=0),"Check Miles",IF(OR(AND($K801=0,$N801&lt;&gt;"No Empty Miles"),AND($K801&gt;0,$N801="No Empty Miles")),"Reason / Miles Mismatch",IF($M801&gt;='Settings'!$B$9,"High Empty %","OK"))))))</f>
        <v/>
      </c>
      <c r="U801" s="48" t="n"/>
    </row>
    <row r="802">
      <c r="A802" s="41" t="n"/>
      <c r="B802" s="79" t="n"/>
      <c r="C802" s="41" t="n"/>
      <c r="D802" s="41" t="n"/>
      <c r="E802" s="41" t="n"/>
      <c r="F802" s="43" t="n"/>
      <c r="G802" s="41" t="n"/>
      <c r="H802" s="43" t="n"/>
      <c r="I802" s="41">
        <f>IF($A802="","",IF(OR($E802="",$F802="",$G802="",$H802=""),"",$E802&amp;", "&amp;$F802&amp;" to "&amp;$G802&amp;", "&amp;$H802))</f>
        <v/>
      </c>
      <c r="J802" s="44" t="n"/>
      <c r="K802" s="44" t="n"/>
      <c r="L802" s="44">
        <f>IF($A802="","",IFERROR($J802+$K802,0))</f>
        <v/>
      </c>
      <c r="M802" s="80">
        <f>IF($A802="","",IFERROR($K802/$L802,0))</f>
        <v/>
      </c>
      <c r="N802" s="41" t="n"/>
      <c r="O802" s="43">
        <f>IF(OR($A802="",$N802=""),"",IFERROR(VLOOKUP($N802,'Settings'!$F$5:$H$13,2,FALSE),"Review"))</f>
        <v/>
      </c>
      <c r="P802" s="43" t="n"/>
      <c r="Q802" s="81">
        <f>IF($A802="","",IFERROR($K802*'Settings'!$B$10,0))</f>
        <v/>
      </c>
      <c r="R802" s="82">
        <f>IF($A802="","",IF($O802="Yes",IFERROR($K802*'Settings'!$B$8,0),0))</f>
        <v/>
      </c>
      <c r="S802" s="81">
        <f>IF($A802="","",IFERROR($R802*'Settings'!$B$10,0))</f>
        <v/>
      </c>
      <c r="T802" s="48">
        <f>IF($A802="","",IF(COUNTIF(tblTrips[Trip ID],$A802)&gt;1,"Duplicate Trip ID",IF(OR($B802="",$C802="",$D802="",$E802="",$F802="",$G802="",$H802="",$J802="",$K802="",$N802="",$P802=""),"Missing Required Data",IF(OR($J802&lt;0,$K802&lt;0,$L802=0),"Check Miles",IF(OR(AND($K802=0,$N802&lt;&gt;"No Empty Miles"),AND($K802&gt;0,$N802="No Empty Miles")),"Reason / Miles Mismatch",IF($M802&gt;='Settings'!$B$9,"High Empty %","OK"))))))</f>
        <v/>
      </c>
      <c r="U802" s="48" t="n"/>
    </row>
    <row r="803">
      <c r="A803" s="41" t="n"/>
      <c r="B803" s="79" t="n"/>
      <c r="C803" s="41" t="n"/>
      <c r="D803" s="41" t="n"/>
      <c r="E803" s="41" t="n"/>
      <c r="F803" s="43" t="n"/>
      <c r="G803" s="41" t="n"/>
      <c r="H803" s="43" t="n"/>
      <c r="I803" s="41">
        <f>IF($A803="","",IF(OR($E803="",$F803="",$G803="",$H803=""),"",$E803&amp;", "&amp;$F803&amp;" to "&amp;$G803&amp;", "&amp;$H803))</f>
        <v/>
      </c>
      <c r="J803" s="44" t="n"/>
      <c r="K803" s="44" t="n"/>
      <c r="L803" s="44">
        <f>IF($A803="","",IFERROR($J803+$K803,0))</f>
        <v/>
      </c>
      <c r="M803" s="80">
        <f>IF($A803="","",IFERROR($K803/$L803,0))</f>
        <v/>
      </c>
      <c r="N803" s="41" t="n"/>
      <c r="O803" s="43">
        <f>IF(OR($A803="",$N803=""),"",IFERROR(VLOOKUP($N803,'Settings'!$F$5:$H$13,2,FALSE),"Review"))</f>
        <v/>
      </c>
      <c r="P803" s="43" t="n"/>
      <c r="Q803" s="81">
        <f>IF($A803="","",IFERROR($K803*'Settings'!$B$10,0))</f>
        <v/>
      </c>
      <c r="R803" s="82">
        <f>IF($A803="","",IF($O803="Yes",IFERROR($K803*'Settings'!$B$8,0),0))</f>
        <v/>
      </c>
      <c r="S803" s="81">
        <f>IF($A803="","",IFERROR($R803*'Settings'!$B$10,0))</f>
        <v/>
      </c>
      <c r="T803" s="48">
        <f>IF($A803="","",IF(COUNTIF(tblTrips[Trip ID],$A803)&gt;1,"Duplicate Trip ID",IF(OR($B803="",$C803="",$D803="",$E803="",$F803="",$G803="",$H803="",$J803="",$K803="",$N803="",$P803=""),"Missing Required Data",IF(OR($J803&lt;0,$K803&lt;0,$L803=0),"Check Miles",IF(OR(AND($K803=0,$N803&lt;&gt;"No Empty Miles"),AND($K803&gt;0,$N803="No Empty Miles")),"Reason / Miles Mismatch",IF($M803&gt;='Settings'!$B$9,"High Empty %","OK"))))))</f>
        <v/>
      </c>
      <c r="U803" s="48" t="n"/>
    </row>
    <row r="804">
      <c r="A804" s="41" t="n"/>
      <c r="B804" s="79" t="n"/>
      <c r="C804" s="41" t="n"/>
      <c r="D804" s="41" t="n"/>
      <c r="E804" s="41" t="n"/>
      <c r="F804" s="43" t="n"/>
      <c r="G804" s="41" t="n"/>
      <c r="H804" s="43" t="n"/>
      <c r="I804" s="41">
        <f>IF($A804="","",IF(OR($E804="",$F804="",$G804="",$H804=""),"",$E804&amp;", "&amp;$F804&amp;" to "&amp;$G804&amp;", "&amp;$H804))</f>
        <v/>
      </c>
      <c r="J804" s="44" t="n"/>
      <c r="K804" s="44" t="n"/>
      <c r="L804" s="44">
        <f>IF($A804="","",IFERROR($J804+$K804,0))</f>
        <v/>
      </c>
      <c r="M804" s="80">
        <f>IF($A804="","",IFERROR($K804/$L804,0))</f>
        <v/>
      </c>
      <c r="N804" s="41" t="n"/>
      <c r="O804" s="43">
        <f>IF(OR($A804="",$N804=""),"",IFERROR(VLOOKUP($N804,'Settings'!$F$5:$H$13,2,FALSE),"Review"))</f>
        <v/>
      </c>
      <c r="P804" s="43" t="n"/>
      <c r="Q804" s="81">
        <f>IF($A804="","",IFERROR($K804*'Settings'!$B$10,0))</f>
        <v/>
      </c>
      <c r="R804" s="82">
        <f>IF($A804="","",IF($O804="Yes",IFERROR($K804*'Settings'!$B$8,0),0))</f>
        <v/>
      </c>
      <c r="S804" s="81">
        <f>IF($A804="","",IFERROR($R804*'Settings'!$B$10,0))</f>
        <v/>
      </c>
      <c r="T804" s="48">
        <f>IF($A804="","",IF(COUNTIF(tblTrips[Trip ID],$A804)&gt;1,"Duplicate Trip ID",IF(OR($B804="",$C804="",$D804="",$E804="",$F804="",$G804="",$H804="",$J804="",$K804="",$N804="",$P804=""),"Missing Required Data",IF(OR($J804&lt;0,$K804&lt;0,$L804=0),"Check Miles",IF(OR(AND($K804=0,$N804&lt;&gt;"No Empty Miles"),AND($K804&gt;0,$N804="No Empty Miles")),"Reason / Miles Mismatch",IF($M804&gt;='Settings'!$B$9,"High Empty %","OK"))))))</f>
        <v/>
      </c>
      <c r="U804" s="48" t="n"/>
    </row>
    <row r="805">
      <c r="A805" s="41" t="n"/>
      <c r="B805" s="79" t="n"/>
      <c r="C805" s="41" t="n"/>
      <c r="D805" s="41" t="n"/>
      <c r="E805" s="41" t="n"/>
      <c r="F805" s="43" t="n"/>
      <c r="G805" s="41" t="n"/>
      <c r="H805" s="43" t="n"/>
      <c r="I805" s="41">
        <f>IF($A805="","",IF(OR($E805="",$F805="",$G805="",$H805=""),"",$E805&amp;", "&amp;$F805&amp;" to "&amp;$G805&amp;", "&amp;$H805))</f>
        <v/>
      </c>
      <c r="J805" s="44" t="n"/>
      <c r="K805" s="44" t="n"/>
      <c r="L805" s="44">
        <f>IF($A805="","",IFERROR($J805+$K805,0))</f>
        <v/>
      </c>
      <c r="M805" s="80">
        <f>IF($A805="","",IFERROR($K805/$L805,0))</f>
        <v/>
      </c>
      <c r="N805" s="41" t="n"/>
      <c r="O805" s="43">
        <f>IF(OR($A805="",$N805=""),"",IFERROR(VLOOKUP($N805,'Settings'!$F$5:$H$13,2,FALSE),"Review"))</f>
        <v/>
      </c>
      <c r="P805" s="43" t="n"/>
      <c r="Q805" s="81">
        <f>IF($A805="","",IFERROR($K805*'Settings'!$B$10,0))</f>
        <v/>
      </c>
      <c r="R805" s="82">
        <f>IF($A805="","",IF($O805="Yes",IFERROR($K805*'Settings'!$B$8,0),0))</f>
        <v/>
      </c>
      <c r="S805" s="81">
        <f>IF($A805="","",IFERROR($R805*'Settings'!$B$10,0))</f>
        <v/>
      </c>
      <c r="T805" s="48">
        <f>IF($A805="","",IF(COUNTIF(tblTrips[Trip ID],$A805)&gt;1,"Duplicate Trip ID",IF(OR($B805="",$C805="",$D805="",$E805="",$F805="",$G805="",$H805="",$J805="",$K805="",$N805="",$P805=""),"Missing Required Data",IF(OR($J805&lt;0,$K805&lt;0,$L805=0),"Check Miles",IF(OR(AND($K805=0,$N805&lt;&gt;"No Empty Miles"),AND($K805&gt;0,$N805="No Empty Miles")),"Reason / Miles Mismatch",IF($M805&gt;='Settings'!$B$9,"High Empty %","OK"))))))</f>
        <v/>
      </c>
      <c r="U805" s="48" t="n"/>
    </row>
    <row r="806">
      <c r="A806" s="41" t="n"/>
      <c r="B806" s="79" t="n"/>
      <c r="C806" s="41" t="n"/>
      <c r="D806" s="41" t="n"/>
      <c r="E806" s="41" t="n"/>
      <c r="F806" s="43" t="n"/>
      <c r="G806" s="41" t="n"/>
      <c r="H806" s="43" t="n"/>
      <c r="I806" s="41">
        <f>IF($A806="","",IF(OR($E806="",$F806="",$G806="",$H806=""),"",$E806&amp;", "&amp;$F806&amp;" to "&amp;$G806&amp;", "&amp;$H806))</f>
        <v/>
      </c>
      <c r="J806" s="44" t="n"/>
      <c r="K806" s="44" t="n"/>
      <c r="L806" s="44">
        <f>IF($A806="","",IFERROR($J806+$K806,0))</f>
        <v/>
      </c>
      <c r="M806" s="80">
        <f>IF($A806="","",IFERROR($K806/$L806,0))</f>
        <v/>
      </c>
      <c r="N806" s="41" t="n"/>
      <c r="O806" s="43">
        <f>IF(OR($A806="",$N806=""),"",IFERROR(VLOOKUP($N806,'Settings'!$F$5:$H$13,2,FALSE),"Review"))</f>
        <v/>
      </c>
      <c r="P806" s="43" t="n"/>
      <c r="Q806" s="81">
        <f>IF($A806="","",IFERROR($K806*'Settings'!$B$10,0))</f>
        <v/>
      </c>
      <c r="R806" s="82">
        <f>IF($A806="","",IF($O806="Yes",IFERROR($K806*'Settings'!$B$8,0),0))</f>
        <v/>
      </c>
      <c r="S806" s="81">
        <f>IF($A806="","",IFERROR($R806*'Settings'!$B$10,0))</f>
        <v/>
      </c>
      <c r="T806" s="48">
        <f>IF($A806="","",IF(COUNTIF(tblTrips[Trip ID],$A806)&gt;1,"Duplicate Trip ID",IF(OR($B806="",$C806="",$D806="",$E806="",$F806="",$G806="",$H806="",$J806="",$K806="",$N806="",$P806=""),"Missing Required Data",IF(OR($J806&lt;0,$K806&lt;0,$L806=0),"Check Miles",IF(OR(AND($K806=0,$N806&lt;&gt;"No Empty Miles"),AND($K806&gt;0,$N806="No Empty Miles")),"Reason / Miles Mismatch",IF($M806&gt;='Settings'!$B$9,"High Empty %","OK"))))))</f>
        <v/>
      </c>
      <c r="U806" s="48" t="n"/>
    </row>
    <row r="807">
      <c r="A807" s="41" t="n"/>
      <c r="B807" s="79" t="n"/>
      <c r="C807" s="41" t="n"/>
      <c r="D807" s="41" t="n"/>
      <c r="E807" s="41" t="n"/>
      <c r="F807" s="43" t="n"/>
      <c r="G807" s="41" t="n"/>
      <c r="H807" s="43" t="n"/>
      <c r="I807" s="41">
        <f>IF($A807="","",IF(OR($E807="",$F807="",$G807="",$H807=""),"",$E807&amp;", "&amp;$F807&amp;" to "&amp;$G807&amp;", "&amp;$H807))</f>
        <v/>
      </c>
      <c r="J807" s="44" t="n"/>
      <c r="K807" s="44" t="n"/>
      <c r="L807" s="44">
        <f>IF($A807="","",IFERROR($J807+$K807,0))</f>
        <v/>
      </c>
      <c r="M807" s="80">
        <f>IF($A807="","",IFERROR($K807/$L807,0))</f>
        <v/>
      </c>
      <c r="N807" s="41" t="n"/>
      <c r="O807" s="43">
        <f>IF(OR($A807="",$N807=""),"",IFERROR(VLOOKUP($N807,'Settings'!$F$5:$H$13,2,FALSE),"Review"))</f>
        <v/>
      </c>
      <c r="P807" s="43" t="n"/>
      <c r="Q807" s="81">
        <f>IF($A807="","",IFERROR($K807*'Settings'!$B$10,0))</f>
        <v/>
      </c>
      <c r="R807" s="82">
        <f>IF($A807="","",IF($O807="Yes",IFERROR($K807*'Settings'!$B$8,0),0))</f>
        <v/>
      </c>
      <c r="S807" s="81">
        <f>IF($A807="","",IFERROR($R807*'Settings'!$B$10,0))</f>
        <v/>
      </c>
      <c r="T807" s="48">
        <f>IF($A807="","",IF(COUNTIF(tblTrips[Trip ID],$A807)&gt;1,"Duplicate Trip ID",IF(OR($B807="",$C807="",$D807="",$E807="",$F807="",$G807="",$H807="",$J807="",$K807="",$N807="",$P807=""),"Missing Required Data",IF(OR($J807&lt;0,$K807&lt;0,$L807=0),"Check Miles",IF(OR(AND($K807=0,$N807&lt;&gt;"No Empty Miles"),AND($K807&gt;0,$N807="No Empty Miles")),"Reason / Miles Mismatch",IF($M807&gt;='Settings'!$B$9,"High Empty %","OK"))))))</f>
        <v/>
      </c>
      <c r="U807" s="48" t="n"/>
    </row>
    <row r="808">
      <c r="A808" s="41" t="n"/>
      <c r="B808" s="79" t="n"/>
      <c r="C808" s="41" t="n"/>
      <c r="D808" s="41" t="n"/>
      <c r="E808" s="41" t="n"/>
      <c r="F808" s="43" t="n"/>
      <c r="G808" s="41" t="n"/>
      <c r="H808" s="43" t="n"/>
      <c r="I808" s="41">
        <f>IF($A808="","",IF(OR($E808="",$F808="",$G808="",$H808=""),"",$E808&amp;", "&amp;$F808&amp;" to "&amp;$G808&amp;", "&amp;$H808))</f>
        <v/>
      </c>
      <c r="J808" s="44" t="n"/>
      <c r="K808" s="44" t="n"/>
      <c r="L808" s="44">
        <f>IF($A808="","",IFERROR($J808+$K808,0))</f>
        <v/>
      </c>
      <c r="M808" s="80">
        <f>IF($A808="","",IFERROR($K808/$L808,0))</f>
        <v/>
      </c>
      <c r="N808" s="41" t="n"/>
      <c r="O808" s="43">
        <f>IF(OR($A808="",$N808=""),"",IFERROR(VLOOKUP($N808,'Settings'!$F$5:$H$13,2,FALSE),"Review"))</f>
        <v/>
      </c>
      <c r="P808" s="43" t="n"/>
      <c r="Q808" s="81">
        <f>IF($A808="","",IFERROR($K808*'Settings'!$B$10,0))</f>
        <v/>
      </c>
      <c r="R808" s="82">
        <f>IF($A808="","",IF($O808="Yes",IFERROR($K808*'Settings'!$B$8,0),0))</f>
        <v/>
      </c>
      <c r="S808" s="81">
        <f>IF($A808="","",IFERROR($R808*'Settings'!$B$10,0))</f>
        <v/>
      </c>
      <c r="T808" s="48">
        <f>IF($A808="","",IF(COUNTIF(tblTrips[Trip ID],$A808)&gt;1,"Duplicate Trip ID",IF(OR($B808="",$C808="",$D808="",$E808="",$F808="",$G808="",$H808="",$J808="",$K808="",$N808="",$P808=""),"Missing Required Data",IF(OR($J808&lt;0,$K808&lt;0,$L808=0),"Check Miles",IF(OR(AND($K808=0,$N808&lt;&gt;"No Empty Miles"),AND($K808&gt;0,$N808="No Empty Miles")),"Reason / Miles Mismatch",IF($M808&gt;='Settings'!$B$9,"High Empty %","OK"))))))</f>
        <v/>
      </c>
      <c r="U808" s="48" t="n"/>
    </row>
    <row r="809">
      <c r="A809" s="41" t="n"/>
      <c r="B809" s="79" t="n"/>
      <c r="C809" s="41" t="n"/>
      <c r="D809" s="41" t="n"/>
      <c r="E809" s="41" t="n"/>
      <c r="F809" s="43" t="n"/>
      <c r="G809" s="41" t="n"/>
      <c r="H809" s="43" t="n"/>
      <c r="I809" s="41">
        <f>IF($A809="","",IF(OR($E809="",$F809="",$G809="",$H809=""),"",$E809&amp;", "&amp;$F809&amp;" to "&amp;$G809&amp;", "&amp;$H809))</f>
        <v/>
      </c>
      <c r="J809" s="44" t="n"/>
      <c r="K809" s="44" t="n"/>
      <c r="L809" s="44">
        <f>IF($A809="","",IFERROR($J809+$K809,0))</f>
        <v/>
      </c>
      <c r="M809" s="80">
        <f>IF($A809="","",IFERROR($K809/$L809,0))</f>
        <v/>
      </c>
      <c r="N809" s="41" t="n"/>
      <c r="O809" s="43">
        <f>IF(OR($A809="",$N809=""),"",IFERROR(VLOOKUP($N809,'Settings'!$F$5:$H$13,2,FALSE),"Review"))</f>
        <v/>
      </c>
      <c r="P809" s="43" t="n"/>
      <c r="Q809" s="81">
        <f>IF($A809="","",IFERROR($K809*'Settings'!$B$10,0))</f>
        <v/>
      </c>
      <c r="R809" s="82">
        <f>IF($A809="","",IF($O809="Yes",IFERROR($K809*'Settings'!$B$8,0),0))</f>
        <v/>
      </c>
      <c r="S809" s="81">
        <f>IF($A809="","",IFERROR($R809*'Settings'!$B$10,0))</f>
        <v/>
      </c>
      <c r="T809" s="48">
        <f>IF($A809="","",IF(COUNTIF(tblTrips[Trip ID],$A809)&gt;1,"Duplicate Trip ID",IF(OR($B809="",$C809="",$D809="",$E809="",$F809="",$G809="",$H809="",$J809="",$K809="",$N809="",$P809=""),"Missing Required Data",IF(OR($J809&lt;0,$K809&lt;0,$L809=0),"Check Miles",IF(OR(AND($K809=0,$N809&lt;&gt;"No Empty Miles"),AND($K809&gt;0,$N809="No Empty Miles")),"Reason / Miles Mismatch",IF($M809&gt;='Settings'!$B$9,"High Empty %","OK"))))))</f>
        <v/>
      </c>
      <c r="U809" s="48" t="n"/>
    </row>
    <row r="810">
      <c r="A810" s="41" t="n"/>
      <c r="B810" s="79" t="n"/>
      <c r="C810" s="41" t="n"/>
      <c r="D810" s="41" t="n"/>
      <c r="E810" s="41" t="n"/>
      <c r="F810" s="43" t="n"/>
      <c r="G810" s="41" t="n"/>
      <c r="H810" s="43" t="n"/>
      <c r="I810" s="41">
        <f>IF($A810="","",IF(OR($E810="",$F810="",$G810="",$H810=""),"",$E810&amp;", "&amp;$F810&amp;" to "&amp;$G810&amp;", "&amp;$H810))</f>
        <v/>
      </c>
      <c r="J810" s="44" t="n"/>
      <c r="K810" s="44" t="n"/>
      <c r="L810" s="44">
        <f>IF($A810="","",IFERROR($J810+$K810,0))</f>
        <v/>
      </c>
      <c r="M810" s="80">
        <f>IF($A810="","",IFERROR($K810/$L810,0))</f>
        <v/>
      </c>
      <c r="N810" s="41" t="n"/>
      <c r="O810" s="43">
        <f>IF(OR($A810="",$N810=""),"",IFERROR(VLOOKUP($N810,'Settings'!$F$5:$H$13,2,FALSE),"Review"))</f>
        <v/>
      </c>
      <c r="P810" s="43" t="n"/>
      <c r="Q810" s="81">
        <f>IF($A810="","",IFERROR($K810*'Settings'!$B$10,0))</f>
        <v/>
      </c>
      <c r="R810" s="82">
        <f>IF($A810="","",IF($O810="Yes",IFERROR($K810*'Settings'!$B$8,0),0))</f>
        <v/>
      </c>
      <c r="S810" s="81">
        <f>IF($A810="","",IFERROR($R810*'Settings'!$B$10,0))</f>
        <v/>
      </c>
      <c r="T810" s="48">
        <f>IF($A810="","",IF(COUNTIF(tblTrips[Trip ID],$A810)&gt;1,"Duplicate Trip ID",IF(OR($B810="",$C810="",$D810="",$E810="",$F810="",$G810="",$H810="",$J810="",$K810="",$N810="",$P810=""),"Missing Required Data",IF(OR($J810&lt;0,$K810&lt;0,$L810=0),"Check Miles",IF(OR(AND($K810=0,$N810&lt;&gt;"No Empty Miles"),AND($K810&gt;0,$N810="No Empty Miles")),"Reason / Miles Mismatch",IF($M810&gt;='Settings'!$B$9,"High Empty %","OK"))))))</f>
        <v/>
      </c>
      <c r="U810" s="48" t="n"/>
    </row>
    <row r="811">
      <c r="A811" s="41" t="n"/>
      <c r="B811" s="79" t="n"/>
      <c r="C811" s="41" t="n"/>
      <c r="D811" s="41" t="n"/>
      <c r="E811" s="41" t="n"/>
      <c r="F811" s="43" t="n"/>
      <c r="G811" s="41" t="n"/>
      <c r="H811" s="43" t="n"/>
      <c r="I811" s="41">
        <f>IF($A811="","",IF(OR($E811="",$F811="",$G811="",$H811=""),"",$E811&amp;", "&amp;$F811&amp;" to "&amp;$G811&amp;", "&amp;$H811))</f>
        <v/>
      </c>
      <c r="J811" s="44" t="n"/>
      <c r="K811" s="44" t="n"/>
      <c r="L811" s="44">
        <f>IF($A811="","",IFERROR($J811+$K811,0))</f>
        <v/>
      </c>
      <c r="M811" s="80">
        <f>IF($A811="","",IFERROR($K811/$L811,0))</f>
        <v/>
      </c>
      <c r="N811" s="41" t="n"/>
      <c r="O811" s="43">
        <f>IF(OR($A811="",$N811=""),"",IFERROR(VLOOKUP($N811,'Settings'!$F$5:$H$13,2,FALSE),"Review"))</f>
        <v/>
      </c>
      <c r="P811" s="43" t="n"/>
      <c r="Q811" s="81">
        <f>IF($A811="","",IFERROR($K811*'Settings'!$B$10,0))</f>
        <v/>
      </c>
      <c r="R811" s="82">
        <f>IF($A811="","",IF($O811="Yes",IFERROR($K811*'Settings'!$B$8,0),0))</f>
        <v/>
      </c>
      <c r="S811" s="81">
        <f>IF($A811="","",IFERROR($R811*'Settings'!$B$10,0))</f>
        <v/>
      </c>
      <c r="T811" s="48">
        <f>IF($A811="","",IF(COUNTIF(tblTrips[Trip ID],$A811)&gt;1,"Duplicate Trip ID",IF(OR($B811="",$C811="",$D811="",$E811="",$F811="",$G811="",$H811="",$J811="",$K811="",$N811="",$P811=""),"Missing Required Data",IF(OR($J811&lt;0,$K811&lt;0,$L811=0),"Check Miles",IF(OR(AND($K811=0,$N811&lt;&gt;"No Empty Miles"),AND($K811&gt;0,$N811="No Empty Miles")),"Reason / Miles Mismatch",IF($M811&gt;='Settings'!$B$9,"High Empty %","OK"))))))</f>
        <v/>
      </c>
      <c r="U811" s="48" t="n"/>
    </row>
    <row r="812">
      <c r="A812" s="41" t="n"/>
      <c r="B812" s="79" t="n"/>
      <c r="C812" s="41" t="n"/>
      <c r="D812" s="41" t="n"/>
      <c r="E812" s="41" t="n"/>
      <c r="F812" s="43" t="n"/>
      <c r="G812" s="41" t="n"/>
      <c r="H812" s="43" t="n"/>
      <c r="I812" s="41">
        <f>IF($A812="","",IF(OR($E812="",$F812="",$G812="",$H812=""),"",$E812&amp;", "&amp;$F812&amp;" to "&amp;$G812&amp;", "&amp;$H812))</f>
        <v/>
      </c>
      <c r="J812" s="44" t="n"/>
      <c r="K812" s="44" t="n"/>
      <c r="L812" s="44">
        <f>IF($A812="","",IFERROR($J812+$K812,0))</f>
        <v/>
      </c>
      <c r="M812" s="80">
        <f>IF($A812="","",IFERROR($K812/$L812,0))</f>
        <v/>
      </c>
      <c r="N812" s="41" t="n"/>
      <c r="O812" s="43">
        <f>IF(OR($A812="",$N812=""),"",IFERROR(VLOOKUP($N812,'Settings'!$F$5:$H$13,2,FALSE),"Review"))</f>
        <v/>
      </c>
      <c r="P812" s="43" t="n"/>
      <c r="Q812" s="81">
        <f>IF($A812="","",IFERROR($K812*'Settings'!$B$10,0))</f>
        <v/>
      </c>
      <c r="R812" s="82">
        <f>IF($A812="","",IF($O812="Yes",IFERROR($K812*'Settings'!$B$8,0),0))</f>
        <v/>
      </c>
      <c r="S812" s="81">
        <f>IF($A812="","",IFERROR($R812*'Settings'!$B$10,0))</f>
        <v/>
      </c>
      <c r="T812" s="48">
        <f>IF($A812="","",IF(COUNTIF(tblTrips[Trip ID],$A812)&gt;1,"Duplicate Trip ID",IF(OR($B812="",$C812="",$D812="",$E812="",$F812="",$G812="",$H812="",$J812="",$K812="",$N812="",$P812=""),"Missing Required Data",IF(OR($J812&lt;0,$K812&lt;0,$L812=0),"Check Miles",IF(OR(AND($K812=0,$N812&lt;&gt;"No Empty Miles"),AND($K812&gt;0,$N812="No Empty Miles")),"Reason / Miles Mismatch",IF($M812&gt;='Settings'!$B$9,"High Empty %","OK"))))))</f>
        <v/>
      </c>
      <c r="U812" s="48" t="n"/>
    </row>
    <row r="813">
      <c r="A813" s="41" t="n"/>
      <c r="B813" s="79" t="n"/>
      <c r="C813" s="41" t="n"/>
      <c r="D813" s="41" t="n"/>
      <c r="E813" s="41" t="n"/>
      <c r="F813" s="43" t="n"/>
      <c r="G813" s="41" t="n"/>
      <c r="H813" s="43" t="n"/>
      <c r="I813" s="41">
        <f>IF($A813="","",IF(OR($E813="",$F813="",$G813="",$H813=""),"",$E813&amp;", "&amp;$F813&amp;" to "&amp;$G813&amp;", "&amp;$H813))</f>
        <v/>
      </c>
      <c r="J813" s="44" t="n"/>
      <c r="K813" s="44" t="n"/>
      <c r="L813" s="44">
        <f>IF($A813="","",IFERROR($J813+$K813,0))</f>
        <v/>
      </c>
      <c r="M813" s="80">
        <f>IF($A813="","",IFERROR($K813/$L813,0))</f>
        <v/>
      </c>
      <c r="N813" s="41" t="n"/>
      <c r="O813" s="43">
        <f>IF(OR($A813="",$N813=""),"",IFERROR(VLOOKUP($N813,'Settings'!$F$5:$H$13,2,FALSE),"Review"))</f>
        <v/>
      </c>
      <c r="P813" s="43" t="n"/>
      <c r="Q813" s="81">
        <f>IF($A813="","",IFERROR($K813*'Settings'!$B$10,0))</f>
        <v/>
      </c>
      <c r="R813" s="82">
        <f>IF($A813="","",IF($O813="Yes",IFERROR($K813*'Settings'!$B$8,0),0))</f>
        <v/>
      </c>
      <c r="S813" s="81">
        <f>IF($A813="","",IFERROR($R813*'Settings'!$B$10,0))</f>
        <v/>
      </c>
      <c r="T813" s="48">
        <f>IF($A813="","",IF(COUNTIF(tblTrips[Trip ID],$A813)&gt;1,"Duplicate Trip ID",IF(OR($B813="",$C813="",$D813="",$E813="",$F813="",$G813="",$H813="",$J813="",$K813="",$N813="",$P813=""),"Missing Required Data",IF(OR($J813&lt;0,$K813&lt;0,$L813=0),"Check Miles",IF(OR(AND($K813=0,$N813&lt;&gt;"No Empty Miles"),AND($K813&gt;0,$N813="No Empty Miles")),"Reason / Miles Mismatch",IF($M813&gt;='Settings'!$B$9,"High Empty %","OK"))))))</f>
        <v/>
      </c>
      <c r="U813" s="48" t="n"/>
    </row>
    <row r="814">
      <c r="A814" s="41" t="n"/>
      <c r="B814" s="79" t="n"/>
      <c r="C814" s="41" t="n"/>
      <c r="D814" s="41" t="n"/>
      <c r="E814" s="41" t="n"/>
      <c r="F814" s="43" t="n"/>
      <c r="G814" s="41" t="n"/>
      <c r="H814" s="43" t="n"/>
      <c r="I814" s="41">
        <f>IF($A814="","",IF(OR($E814="",$F814="",$G814="",$H814=""),"",$E814&amp;", "&amp;$F814&amp;" to "&amp;$G814&amp;", "&amp;$H814))</f>
        <v/>
      </c>
      <c r="J814" s="44" t="n"/>
      <c r="K814" s="44" t="n"/>
      <c r="L814" s="44">
        <f>IF($A814="","",IFERROR($J814+$K814,0))</f>
        <v/>
      </c>
      <c r="M814" s="80">
        <f>IF($A814="","",IFERROR($K814/$L814,0))</f>
        <v/>
      </c>
      <c r="N814" s="41" t="n"/>
      <c r="O814" s="43">
        <f>IF(OR($A814="",$N814=""),"",IFERROR(VLOOKUP($N814,'Settings'!$F$5:$H$13,2,FALSE),"Review"))</f>
        <v/>
      </c>
      <c r="P814" s="43" t="n"/>
      <c r="Q814" s="81">
        <f>IF($A814="","",IFERROR($K814*'Settings'!$B$10,0))</f>
        <v/>
      </c>
      <c r="R814" s="82">
        <f>IF($A814="","",IF($O814="Yes",IFERROR($K814*'Settings'!$B$8,0),0))</f>
        <v/>
      </c>
      <c r="S814" s="81">
        <f>IF($A814="","",IFERROR($R814*'Settings'!$B$10,0))</f>
        <v/>
      </c>
      <c r="T814" s="48">
        <f>IF($A814="","",IF(COUNTIF(tblTrips[Trip ID],$A814)&gt;1,"Duplicate Trip ID",IF(OR($B814="",$C814="",$D814="",$E814="",$F814="",$G814="",$H814="",$J814="",$K814="",$N814="",$P814=""),"Missing Required Data",IF(OR($J814&lt;0,$K814&lt;0,$L814=0),"Check Miles",IF(OR(AND($K814=0,$N814&lt;&gt;"No Empty Miles"),AND($K814&gt;0,$N814="No Empty Miles")),"Reason / Miles Mismatch",IF($M814&gt;='Settings'!$B$9,"High Empty %","OK"))))))</f>
        <v/>
      </c>
      <c r="U814" s="48" t="n"/>
    </row>
    <row r="815">
      <c r="A815" s="41" t="n"/>
      <c r="B815" s="79" t="n"/>
      <c r="C815" s="41" t="n"/>
      <c r="D815" s="41" t="n"/>
      <c r="E815" s="41" t="n"/>
      <c r="F815" s="43" t="n"/>
      <c r="G815" s="41" t="n"/>
      <c r="H815" s="43" t="n"/>
      <c r="I815" s="41">
        <f>IF($A815="","",IF(OR($E815="",$F815="",$G815="",$H815=""),"",$E815&amp;", "&amp;$F815&amp;" to "&amp;$G815&amp;", "&amp;$H815))</f>
        <v/>
      </c>
      <c r="J815" s="44" t="n"/>
      <c r="K815" s="44" t="n"/>
      <c r="L815" s="44">
        <f>IF($A815="","",IFERROR($J815+$K815,0))</f>
        <v/>
      </c>
      <c r="M815" s="80">
        <f>IF($A815="","",IFERROR($K815/$L815,0))</f>
        <v/>
      </c>
      <c r="N815" s="41" t="n"/>
      <c r="O815" s="43">
        <f>IF(OR($A815="",$N815=""),"",IFERROR(VLOOKUP($N815,'Settings'!$F$5:$H$13,2,FALSE),"Review"))</f>
        <v/>
      </c>
      <c r="P815" s="43" t="n"/>
      <c r="Q815" s="81">
        <f>IF($A815="","",IFERROR($K815*'Settings'!$B$10,0))</f>
        <v/>
      </c>
      <c r="R815" s="82">
        <f>IF($A815="","",IF($O815="Yes",IFERROR($K815*'Settings'!$B$8,0),0))</f>
        <v/>
      </c>
      <c r="S815" s="81">
        <f>IF($A815="","",IFERROR($R815*'Settings'!$B$10,0))</f>
        <v/>
      </c>
      <c r="T815" s="48">
        <f>IF($A815="","",IF(COUNTIF(tblTrips[Trip ID],$A815)&gt;1,"Duplicate Trip ID",IF(OR($B815="",$C815="",$D815="",$E815="",$F815="",$G815="",$H815="",$J815="",$K815="",$N815="",$P815=""),"Missing Required Data",IF(OR($J815&lt;0,$K815&lt;0,$L815=0),"Check Miles",IF(OR(AND($K815=0,$N815&lt;&gt;"No Empty Miles"),AND($K815&gt;0,$N815="No Empty Miles")),"Reason / Miles Mismatch",IF($M815&gt;='Settings'!$B$9,"High Empty %","OK"))))))</f>
        <v/>
      </c>
      <c r="U815" s="48" t="n"/>
    </row>
    <row r="816">
      <c r="A816" s="41" t="n"/>
      <c r="B816" s="79" t="n"/>
      <c r="C816" s="41" t="n"/>
      <c r="D816" s="41" t="n"/>
      <c r="E816" s="41" t="n"/>
      <c r="F816" s="43" t="n"/>
      <c r="G816" s="41" t="n"/>
      <c r="H816" s="43" t="n"/>
      <c r="I816" s="41">
        <f>IF($A816="","",IF(OR($E816="",$F816="",$G816="",$H816=""),"",$E816&amp;", "&amp;$F816&amp;" to "&amp;$G816&amp;", "&amp;$H816))</f>
        <v/>
      </c>
      <c r="J816" s="44" t="n"/>
      <c r="K816" s="44" t="n"/>
      <c r="L816" s="44">
        <f>IF($A816="","",IFERROR($J816+$K816,0))</f>
        <v/>
      </c>
      <c r="M816" s="80">
        <f>IF($A816="","",IFERROR($K816/$L816,0))</f>
        <v/>
      </c>
      <c r="N816" s="41" t="n"/>
      <c r="O816" s="43">
        <f>IF(OR($A816="",$N816=""),"",IFERROR(VLOOKUP($N816,'Settings'!$F$5:$H$13,2,FALSE),"Review"))</f>
        <v/>
      </c>
      <c r="P816" s="43" t="n"/>
      <c r="Q816" s="81">
        <f>IF($A816="","",IFERROR($K816*'Settings'!$B$10,0))</f>
        <v/>
      </c>
      <c r="R816" s="82">
        <f>IF($A816="","",IF($O816="Yes",IFERROR($K816*'Settings'!$B$8,0),0))</f>
        <v/>
      </c>
      <c r="S816" s="81">
        <f>IF($A816="","",IFERROR($R816*'Settings'!$B$10,0))</f>
        <v/>
      </c>
      <c r="T816" s="48">
        <f>IF($A816="","",IF(COUNTIF(tblTrips[Trip ID],$A816)&gt;1,"Duplicate Trip ID",IF(OR($B816="",$C816="",$D816="",$E816="",$F816="",$G816="",$H816="",$J816="",$K816="",$N816="",$P816=""),"Missing Required Data",IF(OR($J816&lt;0,$K816&lt;0,$L816=0),"Check Miles",IF(OR(AND($K816=0,$N816&lt;&gt;"No Empty Miles"),AND($K816&gt;0,$N816="No Empty Miles")),"Reason / Miles Mismatch",IF($M816&gt;='Settings'!$B$9,"High Empty %","OK"))))))</f>
        <v/>
      </c>
      <c r="U816" s="48" t="n"/>
    </row>
    <row r="817">
      <c r="A817" s="41" t="n"/>
      <c r="B817" s="79" t="n"/>
      <c r="C817" s="41" t="n"/>
      <c r="D817" s="41" t="n"/>
      <c r="E817" s="41" t="n"/>
      <c r="F817" s="43" t="n"/>
      <c r="G817" s="41" t="n"/>
      <c r="H817" s="43" t="n"/>
      <c r="I817" s="41">
        <f>IF($A817="","",IF(OR($E817="",$F817="",$G817="",$H817=""),"",$E817&amp;", "&amp;$F817&amp;" to "&amp;$G817&amp;", "&amp;$H817))</f>
        <v/>
      </c>
      <c r="J817" s="44" t="n"/>
      <c r="K817" s="44" t="n"/>
      <c r="L817" s="44">
        <f>IF($A817="","",IFERROR($J817+$K817,0))</f>
        <v/>
      </c>
      <c r="M817" s="80">
        <f>IF($A817="","",IFERROR($K817/$L817,0))</f>
        <v/>
      </c>
      <c r="N817" s="41" t="n"/>
      <c r="O817" s="43">
        <f>IF(OR($A817="",$N817=""),"",IFERROR(VLOOKUP($N817,'Settings'!$F$5:$H$13,2,FALSE),"Review"))</f>
        <v/>
      </c>
      <c r="P817" s="43" t="n"/>
      <c r="Q817" s="81">
        <f>IF($A817="","",IFERROR($K817*'Settings'!$B$10,0))</f>
        <v/>
      </c>
      <c r="R817" s="82">
        <f>IF($A817="","",IF($O817="Yes",IFERROR($K817*'Settings'!$B$8,0),0))</f>
        <v/>
      </c>
      <c r="S817" s="81">
        <f>IF($A817="","",IFERROR($R817*'Settings'!$B$10,0))</f>
        <v/>
      </c>
      <c r="T817" s="48">
        <f>IF($A817="","",IF(COUNTIF(tblTrips[Trip ID],$A817)&gt;1,"Duplicate Trip ID",IF(OR($B817="",$C817="",$D817="",$E817="",$F817="",$G817="",$H817="",$J817="",$K817="",$N817="",$P817=""),"Missing Required Data",IF(OR($J817&lt;0,$K817&lt;0,$L817=0),"Check Miles",IF(OR(AND($K817=0,$N817&lt;&gt;"No Empty Miles"),AND($K817&gt;0,$N817="No Empty Miles")),"Reason / Miles Mismatch",IF($M817&gt;='Settings'!$B$9,"High Empty %","OK"))))))</f>
        <v/>
      </c>
      <c r="U817" s="48" t="n"/>
    </row>
    <row r="818">
      <c r="A818" s="41" t="n"/>
      <c r="B818" s="79" t="n"/>
      <c r="C818" s="41" t="n"/>
      <c r="D818" s="41" t="n"/>
      <c r="E818" s="41" t="n"/>
      <c r="F818" s="43" t="n"/>
      <c r="G818" s="41" t="n"/>
      <c r="H818" s="43" t="n"/>
      <c r="I818" s="41">
        <f>IF($A818="","",IF(OR($E818="",$F818="",$G818="",$H818=""),"",$E818&amp;", "&amp;$F818&amp;" to "&amp;$G818&amp;", "&amp;$H818))</f>
        <v/>
      </c>
      <c r="J818" s="44" t="n"/>
      <c r="K818" s="44" t="n"/>
      <c r="L818" s="44">
        <f>IF($A818="","",IFERROR($J818+$K818,0))</f>
        <v/>
      </c>
      <c r="M818" s="80">
        <f>IF($A818="","",IFERROR($K818/$L818,0))</f>
        <v/>
      </c>
      <c r="N818" s="41" t="n"/>
      <c r="O818" s="43">
        <f>IF(OR($A818="",$N818=""),"",IFERROR(VLOOKUP($N818,'Settings'!$F$5:$H$13,2,FALSE),"Review"))</f>
        <v/>
      </c>
      <c r="P818" s="43" t="n"/>
      <c r="Q818" s="81">
        <f>IF($A818="","",IFERROR($K818*'Settings'!$B$10,0))</f>
        <v/>
      </c>
      <c r="R818" s="82">
        <f>IF($A818="","",IF($O818="Yes",IFERROR($K818*'Settings'!$B$8,0),0))</f>
        <v/>
      </c>
      <c r="S818" s="81">
        <f>IF($A818="","",IFERROR($R818*'Settings'!$B$10,0))</f>
        <v/>
      </c>
      <c r="T818" s="48">
        <f>IF($A818="","",IF(COUNTIF(tblTrips[Trip ID],$A818)&gt;1,"Duplicate Trip ID",IF(OR($B818="",$C818="",$D818="",$E818="",$F818="",$G818="",$H818="",$J818="",$K818="",$N818="",$P818=""),"Missing Required Data",IF(OR($J818&lt;0,$K818&lt;0,$L818=0),"Check Miles",IF(OR(AND($K818=0,$N818&lt;&gt;"No Empty Miles"),AND($K818&gt;0,$N818="No Empty Miles")),"Reason / Miles Mismatch",IF($M818&gt;='Settings'!$B$9,"High Empty %","OK"))))))</f>
        <v/>
      </c>
      <c r="U818" s="48" t="n"/>
    </row>
    <row r="819">
      <c r="A819" s="41" t="n"/>
      <c r="B819" s="79" t="n"/>
      <c r="C819" s="41" t="n"/>
      <c r="D819" s="41" t="n"/>
      <c r="E819" s="41" t="n"/>
      <c r="F819" s="43" t="n"/>
      <c r="G819" s="41" t="n"/>
      <c r="H819" s="43" t="n"/>
      <c r="I819" s="41">
        <f>IF($A819="","",IF(OR($E819="",$F819="",$G819="",$H819=""),"",$E819&amp;", "&amp;$F819&amp;" to "&amp;$G819&amp;", "&amp;$H819))</f>
        <v/>
      </c>
      <c r="J819" s="44" t="n"/>
      <c r="K819" s="44" t="n"/>
      <c r="L819" s="44">
        <f>IF($A819="","",IFERROR($J819+$K819,0))</f>
        <v/>
      </c>
      <c r="M819" s="80">
        <f>IF($A819="","",IFERROR($K819/$L819,0))</f>
        <v/>
      </c>
      <c r="N819" s="41" t="n"/>
      <c r="O819" s="43">
        <f>IF(OR($A819="",$N819=""),"",IFERROR(VLOOKUP($N819,'Settings'!$F$5:$H$13,2,FALSE),"Review"))</f>
        <v/>
      </c>
      <c r="P819" s="43" t="n"/>
      <c r="Q819" s="81">
        <f>IF($A819="","",IFERROR($K819*'Settings'!$B$10,0))</f>
        <v/>
      </c>
      <c r="R819" s="82">
        <f>IF($A819="","",IF($O819="Yes",IFERROR($K819*'Settings'!$B$8,0),0))</f>
        <v/>
      </c>
      <c r="S819" s="81">
        <f>IF($A819="","",IFERROR($R819*'Settings'!$B$10,0))</f>
        <v/>
      </c>
      <c r="T819" s="48">
        <f>IF($A819="","",IF(COUNTIF(tblTrips[Trip ID],$A819)&gt;1,"Duplicate Trip ID",IF(OR($B819="",$C819="",$D819="",$E819="",$F819="",$G819="",$H819="",$J819="",$K819="",$N819="",$P819=""),"Missing Required Data",IF(OR($J819&lt;0,$K819&lt;0,$L819=0),"Check Miles",IF(OR(AND($K819=0,$N819&lt;&gt;"No Empty Miles"),AND($K819&gt;0,$N819="No Empty Miles")),"Reason / Miles Mismatch",IF($M819&gt;='Settings'!$B$9,"High Empty %","OK"))))))</f>
        <v/>
      </c>
      <c r="U819" s="48" t="n"/>
    </row>
    <row r="820">
      <c r="A820" s="41" t="n"/>
      <c r="B820" s="79" t="n"/>
      <c r="C820" s="41" t="n"/>
      <c r="D820" s="41" t="n"/>
      <c r="E820" s="41" t="n"/>
      <c r="F820" s="43" t="n"/>
      <c r="G820" s="41" t="n"/>
      <c r="H820" s="43" t="n"/>
      <c r="I820" s="41">
        <f>IF($A820="","",IF(OR($E820="",$F820="",$G820="",$H820=""),"",$E820&amp;", "&amp;$F820&amp;" to "&amp;$G820&amp;", "&amp;$H820))</f>
        <v/>
      </c>
      <c r="J820" s="44" t="n"/>
      <c r="K820" s="44" t="n"/>
      <c r="L820" s="44">
        <f>IF($A820="","",IFERROR($J820+$K820,0))</f>
        <v/>
      </c>
      <c r="M820" s="80">
        <f>IF($A820="","",IFERROR($K820/$L820,0))</f>
        <v/>
      </c>
      <c r="N820" s="41" t="n"/>
      <c r="O820" s="43">
        <f>IF(OR($A820="",$N820=""),"",IFERROR(VLOOKUP($N820,'Settings'!$F$5:$H$13,2,FALSE),"Review"))</f>
        <v/>
      </c>
      <c r="P820" s="43" t="n"/>
      <c r="Q820" s="81">
        <f>IF($A820="","",IFERROR($K820*'Settings'!$B$10,0))</f>
        <v/>
      </c>
      <c r="R820" s="82">
        <f>IF($A820="","",IF($O820="Yes",IFERROR($K820*'Settings'!$B$8,0),0))</f>
        <v/>
      </c>
      <c r="S820" s="81">
        <f>IF($A820="","",IFERROR($R820*'Settings'!$B$10,0))</f>
        <v/>
      </c>
      <c r="T820" s="48">
        <f>IF($A820="","",IF(COUNTIF(tblTrips[Trip ID],$A820)&gt;1,"Duplicate Trip ID",IF(OR($B820="",$C820="",$D820="",$E820="",$F820="",$G820="",$H820="",$J820="",$K820="",$N820="",$P820=""),"Missing Required Data",IF(OR($J820&lt;0,$K820&lt;0,$L820=0),"Check Miles",IF(OR(AND($K820=0,$N820&lt;&gt;"No Empty Miles"),AND($K820&gt;0,$N820="No Empty Miles")),"Reason / Miles Mismatch",IF($M820&gt;='Settings'!$B$9,"High Empty %","OK"))))))</f>
        <v/>
      </c>
      <c r="U820" s="48" t="n"/>
    </row>
    <row r="821">
      <c r="A821" s="41" t="n"/>
      <c r="B821" s="79" t="n"/>
      <c r="C821" s="41" t="n"/>
      <c r="D821" s="41" t="n"/>
      <c r="E821" s="41" t="n"/>
      <c r="F821" s="43" t="n"/>
      <c r="G821" s="41" t="n"/>
      <c r="H821" s="43" t="n"/>
      <c r="I821" s="41">
        <f>IF($A821="","",IF(OR($E821="",$F821="",$G821="",$H821=""),"",$E821&amp;", "&amp;$F821&amp;" to "&amp;$G821&amp;", "&amp;$H821))</f>
        <v/>
      </c>
      <c r="J821" s="44" t="n"/>
      <c r="K821" s="44" t="n"/>
      <c r="L821" s="44">
        <f>IF($A821="","",IFERROR($J821+$K821,0))</f>
        <v/>
      </c>
      <c r="M821" s="80">
        <f>IF($A821="","",IFERROR($K821/$L821,0))</f>
        <v/>
      </c>
      <c r="N821" s="41" t="n"/>
      <c r="O821" s="43">
        <f>IF(OR($A821="",$N821=""),"",IFERROR(VLOOKUP($N821,'Settings'!$F$5:$H$13,2,FALSE),"Review"))</f>
        <v/>
      </c>
      <c r="P821" s="43" t="n"/>
      <c r="Q821" s="81">
        <f>IF($A821="","",IFERROR($K821*'Settings'!$B$10,0))</f>
        <v/>
      </c>
      <c r="R821" s="82">
        <f>IF($A821="","",IF($O821="Yes",IFERROR($K821*'Settings'!$B$8,0),0))</f>
        <v/>
      </c>
      <c r="S821" s="81">
        <f>IF($A821="","",IFERROR($R821*'Settings'!$B$10,0))</f>
        <v/>
      </c>
      <c r="T821" s="48">
        <f>IF($A821="","",IF(COUNTIF(tblTrips[Trip ID],$A821)&gt;1,"Duplicate Trip ID",IF(OR($B821="",$C821="",$D821="",$E821="",$F821="",$G821="",$H821="",$J821="",$K821="",$N821="",$P821=""),"Missing Required Data",IF(OR($J821&lt;0,$K821&lt;0,$L821=0),"Check Miles",IF(OR(AND($K821=0,$N821&lt;&gt;"No Empty Miles"),AND($K821&gt;0,$N821="No Empty Miles")),"Reason / Miles Mismatch",IF($M821&gt;='Settings'!$B$9,"High Empty %","OK"))))))</f>
        <v/>
      </c>
      <c r="U821" s="48" t="n"/>
    </row>
    <row r="822">
      <c r="A822" s="41" t="n"/>
      <c r="B822" s="79" t="n"/>
      <c r="C822" s="41" t="n"/>
      <c r="D822" s="41" t="n"/>
      <c r="E822" s="41" t="n"/>
      <c r="F822" s="43" t="n"/>
      <c r="G822" s="41" t="n"/>
      <c r="H822" s="43" t="n"/>
      <c r="I822" s="41">
        <f>IF($A822="","",IF(OR($E822="",$F822="",$G822="",$H822=""),"",$E822&amp;", "&amp;$F822&amp;" to "&amp;$G822&amp;", "&amp;$H822))</f>
        <v/>
      </c>
      <c r="J822" s="44" t="n"/>
      <c r="K822" s="44" t="n"/>
      <c r="L822" s="44">
        <f>IF($A822="","",IFERROR($J822+$K822,0))</f>
        <v/>
      </c>
      <c r="M822" s="80">
        <f>IF($A822="","",IFERROR($K822/$L822,0))</f>
        <v/>
      </c>
      <c r="N822" s="41" t="n"/>
      <c r="O822" s="43">
        <f>IF(OR($A822="",$N822=""),"",IFERROR(VLOOKUP($N822,'Settings'!$F$5:$H$13,2,FALSE),"Review"))</f>
        <v/>
      </c>
      <c r="P822" s="43" t="n"/>
      <c r="Q822" s="81">
        <f>IF($A822="","",IFERROR($K822*'Settings'!$B$10,0))</f>
        <v/>
      </c>
      <c r="R822" s="82">
        <f>IF($A822="","",IF($O822="Yes",IFERROR($K822*'Settings'!$B$8,0),0))</f>
        <v/>
      </c>
      <c r="S822" s="81">
        <f>IF($A822="","",IFERROR($R822*'Settings'!$B$10,0))</f>
        <v/>
      </c>
      <c r="T822" s="48">
        <f>IF($A822="","",IF(COUNTIF(tblTrips[Trip ID],$A822)&gt;1,"Duplicate Trip ID",IF(OR($B822="",$C822="",$D822="",$E822="",$F822="",$G822="",$H822="",$J822="",$K822="",$N822="",$P822=""),"Missing Required Data",IF(OR($J822&lt;0,$K822&lt;0,$L822=0),"Check Miles",IF(OR(AND($K822=0,$N822&lt;&gt;"No Empty Miles"),AND($K822&gt;0,$N822="No Empty Miles")),"Reason / Miles Mismatch",IF($M822&gt;='Settings'!$B$9,"High Empty %","OK"))))))</f>
        <v/>
      </c>
      <c r="U822" s="48" t="n"/>
    </row>
    <row r="823">
      <c r="A823" s="41" t="n"/>
      <c r="B823" s="79" t="n"/>
      <c r="C823" s="41" t="n"/>
      <c r="D823" s="41" t="n"/>
      <c r="E823" s="41" t="n"/>
      <c r="F823" s="43" t="n"/>
      <c r="G823" s="41" t="n"/>
      <c r="H823" s="43" t="n"/>
      <c r="I823" s="41">
        <f>IF($A823="","",IF(OR($E823="",$F823="",$G823="",$H823=""),"",$E823&amp;", "&amp;$F823&amp;" to "&amp;$G823&amp;", "&amp;$H823))</f>
        <v/>
      </c>
      <c r="J823" s="44" t="n"/>
      <c r="K823" s="44" t="n"/>
      <c r="L823" s="44">
        <f>IF($A823="","",IFERROR($J823+$K823,0))</f>
        <v/>
      </c>
      <c r="M823" s="80">
        <f>IF($A823="","",IFERROR($K823/$L823,0))</f>
        <v/>
      </c>
      <c r="N823" s="41" t="n"/>
      <c r="O823" s="43">
        <f>IF(OR($A823="",$N823=""),"",IFERROR(VLOOKUP($N823,'Settings'!$F$5:$H$13,2,FALSE),"Review"))</f>
        <v/>
      </c>
      <c r="P823" s="43" t="n"/>
      <c r="Q823" s="81">
        <f>IF($A823="","",IFERROR($K823*'Settings'!$B$10,0))</f>
        <v/>
      </c>
      <c r="R823" s="82">
        <f>IF($A823="","",IF($O823="Yes",IFERROR($K823*'Settings'!$B$8,0),0))</f>
        <v/>
      </c>
      <c r="S823" s="81">
        <f>IF($A823="","",IFERROR($R823*'Settings'!$B$10,0))</f>
        <v/>
      </c>
      <c r="T823" s="48">
        <f>IF($A823="","",IF(COUNTIF(tblTrips[Trip ID],$A823)&gt;1,"Duplicate Trip ID",IF(OR($B823="",$C823="",$D823="",$E823="",$F823="",$G823="",$H823="",$J823="",$K823="",$N823="",$P823=""),"Missing Required Data",IF(OR($J823&lt;0,$K823&lt;0,$L823=0),"Check Miles",IF(OR(AND($K823=0,$N823&lt;&gt;"No Empty Miles"),AND($K823&gt;0,$N823="No Empty Miles")),"Reason / Miles Mismatch",IF($M823&gt;='Settings'!$B$9,"High Empty %","OK"))))))</f>
        <v/>
      </c>
      <c r="U823" s="48" t="n"/>
    </row>
    <row r="824">
      <c r="A824" s="41" t="n"/>
      <c r="B824" s="79" t="n"/>
      <c r="C824" s="41" t="n"/>
      <c r="D824" s="41" t="n"/>
      <c r="E824" s="41" t="n"/>
      <c r="F824" s="43" t="n"/>
      <c r="G824" s="41" t="n"/>
      <c r="H824" s="43" t="n"/>
      <c r="I824" s="41">
        <f>IF($A824="","",IF(OR($E824="",$F824="",$G824="",$H824=""),"",$E824&amp;", "&amp;$F824&amp;" to "&amp;$G824&amp;", "&amp;$H824))</f>
        <v/>
      </c>
      <c r="J824" s="44" t="n"/>
      <c r="K824" s="44" t="n"/>
      <c r="L824" s="44">
        <f>IF($A824="","",IFERROR($J824+$K824,0))</f>
        <v/>
      </c>
      <c r="M824" s="80">
        <f>IF($A824="","",IFERROR($K824/$L824,0))</f>
        <v/>
      </c>
      <c r="N824" s="41" t="n"/>
      <c r="O824" s="43">
        <f>IF(OR($A824="",$N824=""),"",IFERROR(VLOOKUP($N824,'Settings'!$F$5:$H$13,2,FALSE),"Review"))</f>
        <v/>
      </c>
      <c r="P824" s="43" t="n"/>
      <c r="Q824" s="81">
        <f>IF($A824="","",IFERROR($K824*'Settings'!$B$10,0))</f>
        <v/>
      </c>
      <c r="R824" s="82">
        <f>IF($A824="","",IF($O824="Yes",IFERROR($K824*'Settings'!$B$8,0),0))</f>
        <v/>
      </c>
      <c r="S824" s="81">
        <f>IF($A824="","",IFERROR($R824*'Settings'!$B$10,0))</f>
        <v/>
      </c>
      <c r="T824" s="48">
        <f>IF($A824="","",IF(COUNTIF(tblTrips[Trip ID],$A824)&gt;1,"Duplicate Trip ID",IF(OR($B824="",$C824="",$D824="",$E824="",$F824="",$G824="",$H824="",$J824="",$K824="",$N824="",$P824=""),"Missing Required Data",IF(OR($J824&lt;0,$K824&lt;0,$L824=0),"Check Miles",IF(OR(AND($K824=0,$N824&lt;&gt;"No Empty Miles"),AND($K824&gt;0,$N824="No Empty Miles")),"Reason / Miles Mismatch",IF($M824&gt;='Settings'!$B$9,"High Empty %","OK"))))))</f>
        <v/>
      </c>
      <c r="U824" s="48" t="n"/>
    </row>
    <row r="825">
      <c r="A825" s="41" t="n"/>
      <c r="B825" s="79" t="n"/>
      <c r="C825" s="41" t="n"/>
      <c r="D825" s="41" t="n"/>
      <c r="E825" s="41" t="n"/>
      <c r="F825" s="43" t="n"/>
      <c r="G825" s="41" t="n"/>
      <c r="H825" s="43" t="n"/>
      <c r="I825" s="41">
        <f>IF($A825="","",IF(OR($E825="",$F825="",$G825="",$H825=""),"",$E825&amp;", "&amp;$F825&amp;" to "&amp;$G825&amp;", "&amp;$H825))</f>
        <v/>
      </c>
      <c r="J825" s="44" t="n"/>
      <c r="K825" s="44" t="n"/>
      <c r="L825" s="44">
        <f>IF($A825="","",IFERROR($J825+$K825,0))</f>
        <v/>
      </c>
      <c r="M825" s="80">
        <f>IF($A825="","",IFERROR($K825/$L825,0))</f>
        <v/>
      </c>
      <c r="N825" s="41" t="n"/>
      <c r="O825" s="43">
        <f>IF(OR($A825="",$N825=""),"",IFERROR(VLOOKUP($N825,'Settings'!$F$5:$H$13,2,FALSE),"Review"))</f>
        <v/>
      </c>
      <c r="P825" s="43" t="n"/>
      <c r="Q825" s="81">
        <f>IF($A825="","",IFERROR($K825*'Settings'!$B$10,0))</f>
        <v/>
      </c>
      <c r="R825" s="82">
        <f>IF($A825="","",IF($O825="Yes",IFERROR($K825*'Settings'!$B$8,0),0))</f>
        <v/>
      </c>
      <c r="S825" s="81">
        <f>IF($A825="","",IFERROR($R825*'Settings'!$B$10,0))</f>
        <v/>
      </c>
      <c r="T825" s="48">
        <f>IF($A825="","",IF(COUNTIF(tblTrips[Trip ID],$A825)&gt;1,"Duplicate Trip ID",IF(OR($B825="",$C825="",$D825="",$E825="",$F825="",$G825="",$H825="",$J825="",$K825="",$N825="",$P825=""),"Missing Required Data",IF(OR($J825&lt;0,$K825&lt;0,$L825=0),"Check Miles",IF(OR(AND($K825=0,$N825&lt;&gt;"No Empty Miles"),AND($K825&gt;0,$N825="No Empty Miles")),"Reason / Miles Mismatch",IF($M825&gt;='Settings'!$B$9,"High Empty %","OK"))))))</f>
        <v/>
      </c>
      <c r="U825" s="48" t="n"/>
    </row>
    <row r="826">
      <c r="A826" s="41" t="n"/>
      <c r="B826" s="79" t="n"/>
      <c r="C826" s="41" t="n"/>
      <c r="D826" s="41" t="n"/>
      <c r="E826" s="41" t="n"/>
      <c r="F826" s="43" t="n"/>
      <c r="G826" s="41" t="n"/>
      <c r="H826" s="43" t="n"/>
      <c r="I826" s="41">
        <f>IF($A826="","",IF(OR($E826="",$F826="",$G826="",$H826=""),"",$E826&amp;", "&amp;$F826&amp;" to "&amp;$G826&amp;", "&amp;$H826))</f>
        <v/>
      </c>
      <c r="J826" s="44" t="n"/>
      <c r="K826" s="44" t="n"/>
      <c r="L826" s="44">
        <f>IF($A826="","",IFERROR($J826+$K826,0))</f>
        <v/>
      </c>
      <c r="M826" s="80">
        <f>IF($A826="","",IFERROR($K826/$L826,0))</f>
        <v/>
      </c>
      <c r="N826" s="41" t="n"/>
      <c r="O826" s="43">
        <f>IF(OR($A826="",$N826=""),"",IFERROR(VLOOKUP($N826,'Settings'!$F$5:$H$13,2,FALSE),"Review"))</f>
        <v/>
      </c>
      <c r="P826" s="43" t="n"/>
      <c r="Q826" s="81">
        <f>IF($A826="","",IFERROR($K826*'Settings'!$B$10,0))</f>
        <v/>
      </c>
      <c r="R826" s="82">
        <f>IF($A826="","",IF($O826="Yes",IFERROR($K826*'Settings'!$B$8,0),0))</f>
        <v/>
      </c>
      <c r="S826" s="81">
        <f>IF($A826="","",IFERROR($R826*'Settings'!$B$10,0))</f>
        <v/>
      </c>
      <c r="T826" s="48">
        <f>IF($A826="","",IF(COUNTIF(tblTrips[Trip ID],$A826)&gt;1,"Duplicate Trip ID",IF(OR($B826="",$C826="",$D826="",$E826="",$F826="",$G826="",$H826="",$J826="",$K826="",$N826="",$P826=""),"Missing Required Data",IF(OR($J826&lt;0,$K826&lt;0,$L826=0),"Check Miles",IF(OR(AND($K826=0,$N826&lt;&gt;"No Empty Miles"),AND($K826&gt;0,$N826="No Empty Miles")),"Reason / Miles Mismatch",IF($M826&gt;='Settings'!$B$9,"High Empty %","OK"))))))</f>
        <v/>
      </c>
      <c r="U826" s="48" t="n"/>
    </row>
    <row r="827">
      <c r="A827" s="41" t="n"/>
      <c r="B827" s="79" t="n"/>
      <c r="C827" s="41" t="n"/>
      <c r="D827" s="41" t="n"/>
      <c r="E827" s="41" t="n"/>
      <c r="F827" s="43" t="n"/>
      <c r="G827" s="41" t="n"/>
      <c r="H827" s="43" t="n"/>
      <c r="I827" s="41">
        <f>IF($A827="","",IF(OR($E827="",$F827="",$G827="",$H827=""),"",$E827&amp;", "&amp;$F827&amp;" to "&amp;$G827&amp;", "&amp;$H827))</f>
        <v/>
      </c>
      <c r="J827" s="44" t="n"/>
      <c r="K827" s="44" t="n"/>
      <c r="L827" s="44">
        <f>IF($A827="","",IFERROR($J827+$K827,0))</f>
        <v/>
      </c>
      <c r="M827" s="80">
        <f>IF($A827="","",IFERROR($K827/$L827,0))</f>
        <v/>
      </c>
      <c r="N827" s="41" t="n"/>
      <c r="O827" s="43">
        <f>IF(OR($A827="",$N827=""),"",IFERROR(VLOOKUP($N827,'Settings'!$F$5:$H$13,2,FALSE),"Review"))</f>
        <v/>
      </c>
      <c r="P827" s="43" t="n"/>
      <c r="Q827" s="81">
        <f>IF($A827="","",IFERROR($K827*'Settings'!$B$10,0))</f>
        <v/>
      </c>
      <c r="R827" s="82">
        <f>IF($A827="","",IF($O827="Yes",IFERROR($K827*'Settings'!$B$8,0),0))</f>
        <v/>
      </c>
      <c r="S827" s="81">
        <f>IF($A827="","",IFERROR($R827*'Settings'!$B$10,0))</f>
        <v/>
      </c>
      <c r="T827" s="48">
        <f>IF($A827="","",IF(COUNTIF(tblTrips[Trip ID],$A827)&gt;1,"Duplicate Trip ID",IF(OR($B827="",$C827="",$D827="",$E827="",$F827="",$G827="",$H827="",$J827="",$K827="",$N827="",$P827=""),"Missing Required Data",IF(OR($J827&lt;0,$K827&lt;0,$L827=0),"Check Miles",IF(OR(AND($K827=0,$N827&lt;&gt;"No Empty Miles"),AND($K827&gt;0,$N827="No Empty Miles")),"Reason / Miles Mismatch",IF($M827&gt;='Settings'!$B$9,"High Empty %","OK"))))))</f>
        <v/>
      </c>
      <c r="U827" s="48" t="n"/>
    </row>
    <row r="828">
      <c r="A828" s="41" t="n"/>
      <c r="B828" s="79" t="n"/>
      <c r="C828" s="41" t="n"/>
      <c r="D828" s="41" t="n"/>
      <c r="E828" s="41" t="n"/>
      <c r="F828" s="43" t="n"/>
      <c r="G828" s="41" t="n"/>
      <c r="H828" s="43" t="n"/>
      <c r="I828" s="41">
        <f>IF($A828="","",IF(OR($E828="",$F828="",$G828="",$H828=""),"",$E828&amp;", "&amp;$F828&amp;" to "&amp;$G828&amp;", "&amp;$H828))</f>
        <v/>
      </c>
      <c r="J828" s="44" t="n"/>
      <c r="K828" s="44" t="n"/>
      <c r="L828" s="44">
        <f>IF($A828="","",IFERROR($J828+$K828,0))</f>
        <v/>
      </c>
      <c r="M828" s="80">
        <f>IF($A828="","",IFERROR($K828/$L828,0))</f>
        <v/>
      </c>
      <c r="N828" s="41" t="n"/>
      <c r="O828" s="43">
        <f>IF(OR($A828="",$N828=""),"",IFERROR(VLOOKUP($N828,'Settings'!$F$5:$H$13,2,FALSE),"Review"))</f>
        <v/>
      </c>
      <c r="P828" s="43" t="n"/>
      <c r="Q828" s="81">
        <f>IF($A828="","",IFERROR($K828*'Settings'!$B$10,0))</f>
        <v/>
      </c>
      <c r="R828" s="82">
        <f>IF($A828="","",IF($O828="Yes",IFERROR($K828*'Settings'!$B$8,0),0))</f>
        <v/>
      </c>
      <c r="S828" s="81">
        <f>IF($A828="","",IFERROR($R828*'Settings'!$B$10,0))</f>
        <v/>
      </c>
      <c r="T828" s="48">
        <f>IF($A828="","",IF(COUNTIF(tblTrips[Trip ID],$A828)&gt;1,"Duplicate Trip ID",IF(OR($B828="",$C828="",$D828="",$E828="",$F828="",$G828="",$H828="",$J828="",$K828="",$N828="",$P828=""),"Missing Required Data",IF(OR($J828&lt;0,$K828&lt;0,$L828=0),"Check Miles",IF(OR(AND($K828=0,$N828&lt;&gt;"No Empty Miles"),AND($K828&gt;0,$N828="No Empty Miles")),"Reason / Miles Mismatch",IF($M828&gt;='Settings'!$B$9,"High Empty %","OK"))))))</f>
        <v/>
      </c>
      <c r="U828" s="48" t="n"/>
    </row>
    <row r="829">
      <c r="A829" s="41" t="n"/>
      <c r="B829" s="79" t="n"/>
      <c r="C829" s="41" t="n"/>
      <c r="D829" s="41" t="n"/>
      <c r="E829" s="41" t="n"/>
      <c r="F829" s="43" t="n"/>
      <c r="G829" s="41" t="n"/>
      <c r="H829" s="43" t="n"/>
      <c r="I829" s="41">
        <f>IF($A829="","",IF(OR($E829="",$F829="",$G829="",$H829=""),"",$E829&amp;", "&amp;$F829&amp;" to "&amp;$G829&amp;", "&amp;$H829))</f>
        <v/>
      </c>
      <c r="J829" s="44" t="n"/>
      <c r="K829" s="44" t="n"/>
      <c r="L829" s="44">
        <f>IF($A829="","",IFERROR($J829+$K829,0))</f>
        <v/>
      </c>
      <c r="M829" s="80">
        <f>IF($A829="","",IFERROR($K829/$L829,0))</f>
        <v/>
      </c>
      <c r="N829" s="41" t="n"/>
      <c r="O829" s="43">
        <f>IF(OR($A829="",$N829=""),"",IFERROR(VLOOKUP($N829,'Settings'!$F$5:$H$13,2,FALSE),"Review"))</f>
        <v/>
      </c>
      <c r="P829" s="43" t="n"/>
      <c r="Q829" s="81">
        <f>IF($A829="","",IFERROR($K829*'Settings'!$B$10,0))</f>
        <v/>
      </c>
      <c r="R829" s="82">
        <f>IF($A829="","",IF($O829="Yes",IFERROR($K829*'Settings'!$B$8,0),0))</f>
        <v/>
      </c>
      <c r="S829" s="81">
        <f>IF($A829="","",IFERROR($R829*'Settings'!$B$10,0))</f>
        <v/>
      </c>
      <c r="T829" s="48">
        <f>IF($A829="","",IF(COUNTIF(tblTrips[Trip ID],$A829)&gt;1,"Duplicate Trip ID",IF(OR($B829="",$C829="",$D829="",$E829="",$F829="",$G829="",$H829="",$J829="",$K829="",$N829="",$P829=""),"Missing Required Data",IF(OR($J829&lt;0,$K829&lt;0,$L829=0),"Check Miles",IF(OR(AND($K829=0,$N829&lt;&gt;"No Empty Miles"),AND($K829&gt;0,$N829="No Empty Miles")),"Reason / Miles Mismatch",IF($M829&gt;='Settings'!$B$9,"High Empty %","OK"))))))</f>
        <v/>
      </c>
      <c r="U829" s="48" t="n"/>
    </row>
    <row r="830">
      <c r="A830" s="41" t="n"/>
      <c r="B830" s="79" t="n"/>
      <c r="C830" s="41" t="n"/>
      <c r="D830" s="41" t="n"/>
      <c r="E830" s="41" t="n"/>
      <c r="F830" s="43" t="n"/>
      <c r="G830" s="41" t="n"/>
      <c r="H830" s="43" t="n"/>
      <c r="I830" s="41">
        <f>IF($A830="","",IF(OR($E830="",$F830="",$G830="",$H830=""),"",$E830&amp;", "&amp;$F830&amp;" to "&amp;$G830&amp;", "&amp;$H830))</f>
        <v/>
      </c>
      <c r="J830" s="44" t="n"/>
      <c r="K830" s="44" t="n"/>
      <c r="L830" s="44">
        <f>IF($A830="","",IFERROR($J830+$K830,0))</f>
        <v/>
      </c>
      <c r="M830" s="80">
        <f>IF($A830="","",IFERROR($K830/$L830,0))</f>
        <v/>
      </c>
      <c r="N830" s="41" t="n"/>
      <c r="O830" s="43">
        <f>IF(OR($A830="",$N830=""),"",IFERROR(VLOOKUP($N830,'Settings'!$F$5:$H$13,2,FALSE),"Review"))</f>
        <v/>
      </c>
      <c r="P830" s="43" t="n"/>
      <c r="Q830" s="81">
        <f>IF($A830="","",IFERROR($K830*'Settings'!$B$10,0))</f>
        <v/>
      </c>
      <c r="R830" s="82">
        <f>IF($A830="","",IF($O830="Yes",IFERROR($K830*'Settings'!$B$8,0),0))</f>
        <v/>
      </c>
      <c r="S830" s="81">
        <f>IF($A830="","",IFERROR($R830*'Settings'!$B$10,0))</f>
        <v/>
      </c>
      <c r="T830" s="48">
        <f>IF($A830="","",IF(COUNTIF(tblTrips[Trip ID],$A830)&gt;1,"Duplicate Trip ID",IF(OR($B830="",$C830="",$D830="",$E830="",$F830="",$G830="",$H830="",$J830="",$K830="",$N830="",$P830=""),"Missing Required Data",IF(OR($J830&lt;0,$K830&lt;0,$L830=0),"Check Miles",IF(OR(AND($K830=0,$N830&lt;&gt;"No Empty Miles"),AND($K830&gt;0,$N830="No Empty Miles")),"Reason / Miles Mismatch",IF($M830&gt;='Settings'!$B$9,"High Empty %","OK"))))))</f>
        <v/>
      </c>
      <c r="U830" s="48" t="n"/>
    </row>
    <row r="831">
      <c r="A831" s="41" t="n"/>
      <c r="B831" s="79" t="n"/>
      <c r="C831" s="41" t="n"/>
      <c r="D831" s="41" t="n"/>
      <c r="E831" s="41" t="n"/>
      <c r="F831" s="43" t="n"/>
      <c r="G831" s="41" t="n"/>
      <c r="H831" s="43" t="n"/>
      <c r="I831" s="41">
        <f>IF($A831="","",IF(OR($E831="",$F831="",$G831="",$H831=""),"",$E831&amp;", "&amp;$F831&amp;" to "&amp;$G831&amp;", "&amp;$H831))</f>
        <v/>
      </c>
      <c r="J831" s="44" t="n"/>
      <c r="K831" s="44" t="n"/>
      <c r="L831" s="44">
        <f>IF($A831="","",IFERROR($J831+$K831,0))</f>
        <v/>
      </c>
      <c r="M831" s="80">
        <f>IF($A831="","",IFERROR($K831/$L831,0))</f>
        <v/>
      </c>
      <c r="N831" s="41" t="n"/>
      <c r="O831" s="43">
        <f>IF(OR($A831="",$N831=""),"",IFERROR(VLOOKUP($N831,'Settings'!$F$5:$H$13,2,FALSE),"Review"))</f>
        <v/>
      </c>
      <c r="P831" s="43" t="n"/>
      <c r="Q831" s="81">
        <f>IF($A831="","",IFERROR($K831*'Settings'!$B$10,0))</f>
        <v/>
      </c>
      <c r="R831" s="82">
        <f>IF($A831="","",IF($O831="Yes",IFERROR($K831*'Settings'!$B$8,0),0))</f>
        <v/>
      </c>
      <c r="S831" s="81">
        <f>IF($A831="","",IFERROR($R831*'Settings'!$B$10,0))</f>
        <v/>
      </c>
      <c r="T831" s="48">
        <f>IF($A831="","",IF(COUNTIF(tblTrips[Trip ID],$A831)&gt;1,"Duplicate Trip ID",IF(OR($B831="",$C831="",$D831="",$E831="",$F831="",$G831="",$H831="",$J831="",$K831="",$N831="",$P831=""),"Missing Required Data",IF(OR($J831&lt;0,$K831&lt;0,$L831=0),"Check Miles",IF(OR(AND($K831=0,$N831&lt;&gt;"No Empty Miles"),AND($K831&gt;0,$N831="No Empty Miles")),"Reason / Miles Mismatch",IF($M831&gt;='Settings'!$B$9,"High Empty %","OK"))))))</f>
        <v/>
      </c>
      <c r="U831" s="48" t="n"/>
    </row>
    <row r="832">
      <c r="A832" s="41" t="n"/>
      <c r="B832" s="79" t="n"/>
      <c r="C832" s="41" t="n"/>
      <c r="D832" s="41" t="n"/>
      <c r="E832" s="41" t="n"/>
      <c r="F832" s="43" t="n"/>
      <c r="G832" s="41" t="n"/>
      <c r="H832" s="43" t="n"/>
      <c r="I832" s="41">
        <f>IF($A832="","",IF(OR($E832="",$F832="",$G832="",$H832=""),"",$E832&amp;", "&amp;$F832&amp;" to "&amp;$G832&amp;", "&amp;$H832))</f>
        <v/>
      </c>
      <c r="J832" s="44" t="n"/>
      <c r="K832" s="44" t="n"/>
      <c r="L832" s="44">
        <f>IF($A832="","",IFERROR($J832+$K832,0))</f>
        <v/>
      </c>
      <c r="M832" s="80">
        <f>IF($A832="","",IFERROR($K832/$L832,0))</f>
        <v/>
      </c>
      <c r="N832" s="41" t="n"/>
      <c r="O832" s="43">
        <f>IF(OR($A832="",$N832=""),"",IFERROR(VLOOKUP($N832,'Settings'!$F$5:$H$13,2,FALSE),"Review"))</f>
        <v/>
      </c>
      <c r="P832" s="43" t="n"/>
      <c r="Q832" s="81">
        <f>IF($A832="","",IFERROR($K832*'Settings'!$B$10,0))</f>
        <v/>
      </c>
      <c r="R832" s="82">
        <f>IF($A832="","",IF($O832="Yes",IFERROR($K832*'Settings'!$B$8,0),0))</f>
        <v/>
      </c>
      <c r="S832" s="81">
        <f>IF($A832="","",IFERROR($R832*'Settings'!$B$10,0))</f>
        <v/>
      </c>
      <c r="T832" s="48">
        <f>IF($A832="","",IF(COUNTIF(tblTrips[Trip ID],$A832)&gt;1,"Duplicate Trip ID",IF(OR($B832="",$C832="",$D832="",$E832="",$F832="",$G832="",$H832="",$J832="",$K832="",$N832="",$P832=""),"Missing Required Data",IF(OR($J832&lt;0,$K832&lt;0,$L832=0),"Check Miles",IF(OR(AND($K832=0,$N832&lt;&gt;"No Empty Miles"),AND($K832&gt;0,$N832="No Empty Miles")),"Reason / Miles Mismatch",IF($M832&gt;='Settings'!$B$9,"High Empty %","OK"))))))</f>
        <v/>
      </c>
      <c r="U832" s="48" t="n"/>
    </row>
    <row r="833">
      <c r="A833" s="41" t="n"/>
      <c r="B833" s="79" t="n"/>
      <c r="C833" s="41" t="n"/>
      <c r="D833" s="41" t="n"/>
      <c r="E833" s="41" t="n"/>
      <c r="F833" s="43" t="n"/>
      <c r="G833" s="41" t="n"/>
      <c r="H833" s="43" t="n"/>
      <c r="I833" s="41">
        <f>IF($A833="","",IF(OR($E833="",$F833="",$G833="",$H833=""),"",$E833&amp;", "&amp;$F833&amp;" to "&amp;$G833&amp;", "&amp;$H833))</f>
        <v/>
      </c>
      <c r="J833" s="44" t="n"/>
      <c r="K833" s="44" t="n"/>
      <c r="L833" s="44">
        <f>IF($A833="","",IFERROR($J833+$K833,0))</f>
        <v/>
      </c>
      <c r="M833" s="80">
        <f>IF($A833="","",IFERROR($K833/$L833,0))</f>
        <v/>
      </c>
      <c r="N833" s="41" t="n"/>
      <c r="O833" s="43">
        <f>IF(OR($A833="",$N833=""),"",IFERROR(VLOOKUP($N833,'Settings'!$F$5:$H$13,2,FALSE),"Review"))</f>
        <v/>
      </c>
      <c r="P833" s="43" t="n"/>
      <c r="Q833" s="81">
        <f>IF($A833="","",IFERROR($K833*'Settings'!$B$10,0))</f>
        <v/>
      </c>
      <c r="R833" s="82">
        <f>IF($A833="","",IF($O833="Yes",IFERROR($K833*'Settings'!$B$8,0),0))</f>
        <v/>
      </c>
      <c r="S833" s="81">
        <f>IF($A833="","",IFERROR($R833*'Settings'!$B$10,0))</f>
        <v/>
      </c>
      <c r="T833" s="48">
        <f>IF($A833="","",IF(COUNTIF(tblTrips[Trip ID],$A833)&gt;1,"Duplicate Trip ID",IF(OR($B833="",$C833="",$D833="",$E833="",$F833="",$G833="",$H833="",$J833="",$K833="",$N833="",$P833=""),"Missing Required Data",IF(OR($J833&lt;0,$K833&lt;0,$L833=0),"Check Miles",IF(OR(AND($K833=0,$N833&lt;&gt;"No Empty Miles"),AND($K833&gt;0,$N833="No Empty Miles")),"Reason / Miles Mismatch",IF($M833&gt;='Settings'!$B$9,"High Empty %","OK"))))))</f>
        <v/>
      </c>
      <c r="U833" s="48" t="n"/>
    </row>
    <row r="834">
      <c r="A834" s="41" t="n"/>
      <c r="B834" s="79" t="n"/>
      <c r="C834" s="41" t="n"/>
      <c r="D834" s="41" t="n"/>
      <c r="E834" s="41" t="n"/>
      <c r="F834" s="43" t="n"/>
      <c r="G834" s="41" t="n"/>
      <c r="H834" s="43" t="n"/>
      <c r="I834" s="41">
        <f>IF($A834="","",IF(OR($E834="",$F834="",$G834="",$H834=""),"",$E834&amp;", "&amp;$F834&amp;" to "&amp;$G834&amp;", "&amp;$H834))</f>
        <v/>
      </c>
      <c r="J834" s="44" t="n"/>
      <c r="K834" s="44" t="n"/>
      <c r="L834" s="44">
        <f>IF($A834="","",IFERROR($J834+$K834,0))</f>
        <v/>
      </c>
      <c r="M834" s="80">
        <f>IF($A834="","",IFERROR($K834/$L834,0))</f>
        <v/>
      </c>
      <c r="N834" s="41" t="n"/>
      <c r="O834" s="43">
        <f>IF(OR($A834="",$N834=""),"",IFERROR(VLOOKUP($N834,'Settings'!$F$5:$H$13,2,FALSE),"Review"))</f>
        <v/>
      </c>
      <c r="P834" s="43" t="n"/>
      <c r="Q834" s="81">
        <f>IF($A834="","",IFERROR($K834*'Settings'!$B$10,0))</f>
        <v/>
      </c>
      <c r="R834" s="82">
        <f>IF($A834="","",IF($O834="Yes",IFERROR($K834*'Settings'!$B$8,0),0))</f>
        <v/>
      </c>
      <c r="S834" s="81">
        <f>IF($A834="","",IFERROR($R834*'Settings'!$B$10,0))</f>
        <v/>
      </c>
      <c r="T834" s="48">
        <f>IF($A834="","",IF(COUNTIF(tblTrips[Trip ID],$A834)&gt;1,"Duplicate Trip ID",IF(OR($B834="",$C834="",$D834="",$E834="",$F834="",$G834="",$H834="",$J834="",$K834="",$N834="",$P834=""),"Missing Required Data",IF(OR($J834&lt;0,$K834&lt;0,$L834=0),"Check Miles",IF(OR(AND($K834=0,$N834&lt;&gt;"No Empty Miles"),AND($K834&gt;0,$N834="No Empty Miles")),"Reason / Miles Mismatch",IF($M834&gt;='Settings'!$B$9,"High Empty %","OK"))))))</f>
        <v/>
      </c>
      <c r="U834" s="48" t="n"/>
    </row>
    <row r="835">
      <c r="A835" s="41" t="n"/>
      <c r="B835" s="79" t="n"/>
      <c r="C835" s="41" t="n"/>
      <c r="D835" s="41" t="n"/>
      <c r="E835" s="41" t="n"/>
      <c r="F835" s="43" t="n"/>
      <c r="G835" s="41" t="n"/>
      <c r="H835" s="43" t="n"/>
      <c r="I835" s="41">
        <f>IF($A835="","",IF(OR($E835="",$F835="",$G835="",$H835=""),"",$E835&amp;", "&amp;$F835&amp;" to "&amp;$G835&amp;", "&amp;$H835))</f>
        <v/>
      </c>
      <c r="J835" s="44" t="n"/>
      <c r="K835" s="44" t="n"/>
      <c r="L835" s="44">
        <f>IF($A835="","",IFERROR($J835+$K835,0))</f>
        <v/>
      </c>
      <c r="M835" s="80">
        <f>IF($A835="","",IFERROR($K835/$L835,0))</f>
        <v/>
      </c>
      <c r="N835" s="41" t="n"/>
      <c r="O835" s="43">
        <f>IF(OR($A835="",$N835=""),"",IFERROR(VLOOKUP($N835,'Settings'!$F$5:$H$13,2,FALSE),"Review"))</f>
        <v/>
      </c>
      <c r="P835" s="43" t="n"/>
      <c r="Q835" s="81">
        <f>IF($A835="","",IFERROR($K835*'Settings'!$B$10,0))</f>
        <v/>
      </c>
      <c r="R835" s="82">
        <f>IF($A835="","",IF($O835="Yes",IFERROR($K835*'Settings'!$B$8,0),0))</f>
        <v/>
      </c>
      <c r="S835" s="81">
        <f>IF($A835="","",IFERROR($R835*'Settings'!$B$10,0))</f>
        <v/>
      </c>
      <c r="T835" s="48">
        <f>IF($A835="","",IF(COUNTIF(tblTrips[Trip ID],$A835)&gt;1,"Duplicate Trip ID",IF(OR($B835="",$C835="",$D835="",$E835="",$F835="",$G835="",$H835="",$J835="",$K835="",$N835="",$P835=""),"Missing Required Data",IF(OR($J835&lt;0,$K835&lt;0,$L835=0),"Check Miles",IF(OR(AND($K835=0,$N835&lt;&gt;"No Empty Miles"),AND($K835&gt;0,$N835="No Empty Miles")),"Reason / Miles Mismatch",IF($M835&gt;='Settings'!$B$9,"High Empty %","OK"))))))</f>
        <v/>
      </c>
      <c r="U835" s="48" t="n"/>
    </row>
    <row r="836">
      <c r="A836" s="41" t="n"/>
      <c r="B836" s="79" t="n"/>
      <c r="C836" s="41" t="n"/>
      <c r="D836" s="41" t="n"/>
      <c r="E836" s="41" t="n"/>
      <c r="F836" s="43" t="n"/>
      <c r="G836" s="41" t="n"/>
      <c r="H836" s="43" t="n"/>
      <c r="I836" s="41">
        <f>IF($A836="","",IF(OR($E836="",$F836="",$G836="",$H836=""),"",$E836&amp;", "&amp;$F836&amp;" to "&amp;$G836&amp;", "&amp;$H836))</f>
        <v/>
      </c>
      <c r="J836" s="44" t="n"/>
      <c r="K836" s="44" t="n"/>
      <c r="L836" s="44">
        <f>IF($A836="","",IFERROR($J836+$K836,0))</f>
        <v/>
      </c>
      <c r="M836" s="80">
        <f>IF($A836="","",IFERROR($K836/$L836,0))</f>
        <v/>
      </c>
      <c r="N836" s="41" t="n"/>
      <c r="O836" s="43">
        <f>IF(OR($A836="",$N836=""),"",IFERROR(VLOOKUP($N836,'Settings'!$F$5:$H$13,2,FALSE),"Review"))</f>
        <v/>
      </c>
      <c r="P836" s="43" t="n"/>
      <c r="Q836" s="81">
        <f>IF($A836="","",IFERROR($K836*'Settings'!$B$10,0))</f>
        <v/>
      </c>
      <c r="R836" s="82">
        <f>IF($A836="","",IF($O836="Yes",IFERROR($K836*'Settings'!$B$8,0),0))</f>
        <v/>
      </c>
      <c r="S836" s="81">
        <f>IF($A836="","",IFERROR($R836*'Settings'!$B$10,0))</f>
        <v/>
      </c>
      <c r="T836" s="48">
        <f>IF($A836="","",IF(COUNTIF(tblTrips[Trip ID],$A836)&gt;1,"Duplicate Trip ID",IF(OR($B836="",$C836="",$D836="",$E836="",$F836="",$G836="",$H836="",$J836="",$K836="",$N836="",$P836=""),"Missing Required Data",IF(OR($J836&lt;0,$K836&lt;0,$L836=0),"Check Miles",IF(OR(AND($K836=0,$N836&lt;&gt;"No Empty Miles"),AND($K836&gt;0,$N836="No Empty Miles")),"Reason / Miles Mismatch",IF($M836&gt;='Settings'!$B$9,"High Empty %","OK"))))))</f>
        <v/>
      </c>
      <c r="U836" s="48" t="n"/>
    </row>
    <row r="837">
      <c r="A837" s="41" t="n"/>
      <c r="B837" s="79" t="n"/>
      <c r="C837" s="41" t="n"/>
      <c r="D837" s="41" t="n"/>
      <c r="E837" s="41" t="n"/>
      <c r="F837" s="43" t="n"/>
      <c r="G837" s="41" t="n"/>
      <c r="H837" s="43" t="n"/>
      <c r="I837" s="41">
        <f>IF($A837="","",IF(OR($E837="",$F837="",$G837="",$H837=""),"",$E837&amp;", "&amp;$F837&amp;" to "&amp;$G837&amp;", "&amp;$H837))</f>
        <v/>
      </c>
      <c r="J837" s="44" t="n"/>
      <c r="K837" s="44" t="n"/>
      <c r="L837" s="44">
        <f>IF($A837="","",IFERROR($J837+$K837,0))</f>
        <v/>
      </c>
      <c r="M837" s="80">
        <f>IF($A837="","",IFERROR($K837/$L837,0))</f>
        <v/>
      </c>
      <c r="N837" s="41" t="n"/>
      <c r="O837" s="43">
        <f>IF(OR($A837="",$N837=""),"",IFERROR(VLOOKUP($N837,'Settings'!$F$5:$H$13,2,FALSE),"Review"))</f>
        <v/>
      </c>
      <c r="P837" s="43" t="n"/>
      <c r="Q837" s="81">
        <f>IF($A837="","",IFERROR($K837*'Settings'!$B$10,0))</f>
        <v/>
      </c>
      <c r="R837" s="82">
        <f>IF($A837="","",IF($O837="Yes",IFERROR($K837*'Settings'!$B$8,0),0))</f>
        <v/>
      </c>
      <c r="S837" s="81">
        <f>IF($A837="","",IFERROR($R837*'Settings'!$B$10,0))</f>
        <v/>
      </c>
      <c r="T837" s="48">
        <f>IF($A837="","",IF(COUNTIF(tblTrips[Trip ID],$A837)&gt;1,"Duplicate Trip ID",IF(OR($B837="",$C837="",$D837="",$E837="",$F837="",$G837="",$H837="",$J837="",$K837="",$N837="",$P837=""),"Missing Required Data",IF(OR($J837&lt;0,$K837&lt;0,$L837=0),"Check Miles",IF(OR(AND($K837=0,$N837&lt;&gt;"No Empty Miles"),AND($K837&gt;0,$N837="No Empty Miles")),"Reason / Miles Mismatch",IF($M837&gt;='Settings'!$B$9,"High Empty %","OK"))))))</f>
        <v/>
      </c>
      <c r="U837" s="48" t="n"/>
    </row>
    <row r="838">
      <c r="A838" s="41" t="n"/>
      <c r="B838" s="79" t="n"/>
      <c r="C838" s="41" t="n"/>
      <c r="D838" s="41" t="n"/>
      <c r="E838" s="41" t="n"/>
      <c r="F838" s="43" t="n"/>
      <c r="G838" s="41" t="n"/>
      <c r="H838" s="43" t="n"/>
      <c r="I838" s="41">
        <f>IF($A838="","",IF(OR($E838="",$F838="",$G838="",$H838=""),"",$E838&amp;", "&amp;$F838&amp;" to "&amp;$G838&amp;", "&amp;$H838))</f>
        <v/>
      </c>
      <c r="J838" s="44" t="n"/>
      <c r="K838" s="44" t="n"/>
      <c r="L838" s="44">
        <f>IF($A838="","",IFERROR($J838+$K838,0))</f>
        <v/>
      </c>
      <c r="M838" s="80">
        <f>IF($A838="","",IFERROR($K838/$L838,0))</f>
        <v/>
      </c>
      <c r="N838" s="41" t="n"/>
      <c r="O838" s="43">
        <f>IF(OR($A838="",$N838=""),"",IFERROR(VLOOKUP($N838,'Settings'!$F$5:$H$13,2,FALSE),"Review"))</f>
        <v/>
      </c>
      <c r="P838" s="43" t="n"/>
      <c r="Q838" s="81">
        <f>IF($A838="","",IFERROR($K838*'Settings'!$B$10,0))</f>
        <v/>
      </c>
      <c r="R838" s="82">
        <f>IF($A838="","",IF($O838="Yes",IFERROR($K838*'Settings'!$B$8,0),0))</f>
        <v/>
      </c>
      <c r="S838" s="81">
        <f>IF($A838="","",IFERROR($R838*'Settings'!$B$10,0))</f>
        <v/>
      </c>
      <c r="T838" s="48">
        <f>IF($A838="","",IF(COUNTIF(tblTrips[Trip ID],$A838)&gt;1,"Duplicate Trip ID",IF(OR($B838="",$C838="",$D838="",$E838="",$F838="",$G838="",$H838="",$J838="",$K838="",$N838="",$P838=""),"Missing Required Data",IF(OR($J838&lt;0,$K838&lt;0,$L838=0),"Check Miles",IF(OR(AND($K838=0,$N838&lt;&gt;"No Empty Miles"),AND($K838&gt;0,$N838="No Empty Miles")),"Reason / Miles Mismatch",IF($M838&gt;='Settings'!$B$9,"High Empty %","OK"))))))</f>
        <v/>
      </c>
      <c r="U838" s="48" t="n"/>
    </row>
    <row r="839">
      <c r="A839" s="41" t="n"/>
      <c r="B839" s="79" t="n"/>
      <c r="C839" s="41" t="n"/>
      <c r="D839" s="41" t="n"/>
      <c r="E839" s="41" t="n"/>
      <c r="F839" s="43" t="n"/>
      <c r="G839" s="41" t="n"/>
      <c r="H839" s="43" t="n"/>
      <c r="I839" s="41">
        <f>IF($A839="","",IF(OR($E839="",$F839="",$G839="",$H839=""),"",$E839&amp;", "&amp;$F839&amp;" to "&amp;$G839&amp;", "&amp;$H839))</f>
        <v/>
      </c>
      <c r="J839" s="44" t="n"/>
      <c r="K839" s="44" t="n"/>
      <c r="L839" s="44">
        <f>IF($A839="","",IFERROR($J839+$K839,0))</f>
        <v/>
      </c>
      <c r="M839" s="80">
        <f>IF($A839="","",IFERROR($K839/$L839,0))</f>
        <v/>
      </c>
      <c r="N839" s="41" t="n"/>
      <c r="O839" s="43">
        <f>IF(OR($A839="",$N839=""),"",IFERROR(VLOOKUP($N839,'Settings'!$F$5:$H$13,2,FALSE),"Review"))</f>
        <v/>
      </c>
      <c r="P839" s="43" t="n"/>
      <c r="Q839" s="81">
        <f>IF($A839="","",IFERROR($K839*'Settings'!$B$10,0))</f>
        <v/>
      </c>
      <c r="R839" s="82">
        <f>IF($A839="","",IF($O839="Yes",IFERROR($K839*'Settings'!$B$8,0),0))</f>
        <v/>
      </c>
      <c r="S839" s="81">
        <f>IF($A839="","",IFERROR($R839*'Settings'!$B$10,0))</f>
        <v/>
      </c>
      <c r="T839" s="48">
        <f>IF($A839="","",IF(COUNTIF(tblTrips[Trip ID],$A839)&gt;1,"Duplicate Trip ID",IF(OR($B839="",$C839="",$D839="",$E839="",$F839="",$G839="",$H839="",$J839="",$K839="",$N839="",$P839=""),"Missing Required Data",IF(OR($J839&lt;0,$K839&lt;0,$L839=0),"Check Miles",IF(OR(AND($K839=0,$N839&lt;&gt;"No Empty Miles"),AND($K839&gt;0,$N839="No Empty Miles")),"Reason / Miles Mismatch",IF($M839&gt;='Settings'!$B$9,"High Empty %","OK"))))))</f>
        <v/>
      </c>
      <c r="U839" s="48" t="n"/>
    </row>
    <row r="840">
      <c r="A840" s="41" t="n"/>
      <c r="B840" s="79" t="n"/>
      <c r="C840" s="41" t="n"/>
      <c r="D840" s="41" t="n"/>
      <c r="E840" s="41" t="n"/>
      <c r="F840" s="43" t="n"/>
      <c r="G840" s="41" t="n"/>
      <c r="H840" s="43" t="n"/>
      <c r="I840" s="41">
        <f>IF($A840="","",IF(OR($E840="",$F840="",$G840="",$H840=""),"",$E840&amp;", "&amp;$F840&amp;" to "&amp;$G840&amp;", "&amp;$H840))</f>
        <v/>
      </c>
      <c r="J840" s="44" t="n"/>
      <c r="K840" s="44" t="n"/>
      <c r="L840" s="44">
        <f>IF($A840="","",IFERROR($J840+$K840,0))</f>
        <v/>
      </c>
      <c r="M840" s="80">
        <f>IF($A840="","",IFERROR($K840/$L840,0))</f>
        <v/>
      </c>
      <c r="N840" s="41" t="n"/>
      <c r="O840" s="43">
        <f>IF(OR($A840="",$N840=""),"",IFERROR(VLOOKUP($N840,'Settings'!$F$5:$H$13,2,FALSE),"Review"))</f>
        <v/>
      </c>
      <c r="P840" s="43" t="n"/>
      <c r="Q840" s="81">
        <f>IF($A840="","",IFERROR($K840*'Settings'!$B$10,0))</f>
        <v/>
      </c>
      <c r="R840" s="82">
        <f>IF($A840="","",IF($O840="Yes",IFERROR($K840*'Settings'!$B$8,0),0))</f>
        <v/>
      </c>
      <c r="S840" s="81">
        <f>IF($A840="","",IFERROR($R840*'Settings'!$B$10,0))</f>
        <v/>
      </c>
      <c r="T840" s="48">
        <f>IF($A840="","",IF(COUNTIF(tblTrips[Trip ID],$A840)&gt;1,"Duplicate Trip ID",IF(OR($B840="",$C840="",$D840="",$E840="",$F840="",$G840="",$H840="",$J840="",$K840="",$N840="",$P840=""),"Missing Required Data",IF(OR($J840&lt;0,$K840&lt;0,$L840=0),"Check Miles",IF(OR(AND($K840=0,$N840&lt;&gt;"No Empty Miles"),AND($K840&gt;0,$N840="No Empty Miles")),"Reason / Miles Mismatch",IF($M840&gt;='Settings'!$B$9,"High Empty %","OK"))))))</f>
        <v/>
      </c>
      <c r="U840" s="48" t="n"/>
    </row>
    <row r="841">
      <c r="A841" s="41" t="n"/>
      <c r="B841" s="79" t="n"/>
      <c r="C841" s="41" t="n"/>
      <c r="D841" s="41" t="n"/>
      <c r="E841" s="41" t="n"/>
      <c r="F841" s="43" t="n"/>
      <c r="G841" s="41" t="n"/>
      <c r="H841" s="43" t="n"/>
      <c r="I841" s="41">
        <f>IF($A841="","",IF(OR($E841="",$F841="",$G841="",$H841=""),"",$E841&amp;", "&amp;$F841&amp;" to "&amp;$G841&amp;", "&amp;$H841))</f>
        <v/>
      </c>
      <c r="J841" s="44" t="n"/>
      <c r="K841" s="44" t="n"/>
      <c r="L841" s="44">
        <f>IF($A841="","",IFERROR($J841+$K841,0))</f>
        <v/>
      </c>
      <c r="M841" s="80">
        <f>IF($A841="","",IFERROR($K841/$L841,0))</f>
        <v/>
      </c>
      <c r="N841" s="41" t="n"/>
      <c r="O841" s="43">
        <f>IF(OR($A841="",$N841=""),"",IFERROR(VLOOKUP($N841,'Settings'!$F$5:$H$13,2,FALSE),"Review"))</f>
        <v/>
      </c>
      <c r="P841" s="43" t="n"/>
      <c r="Q841" s="81">
        <f>IF($A841="","",IFERROR($K841*'Settings'!$B$10,0))</f>
        <v/>
      </c>
      <c r="R841" s="82">
        <f>IF($A841="","",IF($O841="Yes",IFERROR($K841*'Settings'!$B$8,0),0))</f>
        <v/>
      </c>
      <c r="S841" s="81">
        <f>IF($A841="","",IFERROR($R841*'Settings'!$B$10,0))</f>
        <v/>
      </c>
      <c r="T841" s="48">
        <f>IF($A841="","",IF(COUNTIF(tblTrips[Trip ID],$A841)&gt;1,"Duplicate Trip ID",IF(OR($B841="",$C841="",$D841="",$E841="",$F841="",$G841="",$H841="",$J841="",$K841="",$N841="",$P841=""),"Missing Required Data",IF(OR($J841&lt;0,$K841&lt;0,$L841=0),"Check Miles",IF(OR(AND($K841=0,$N841&lt;&gt;"No Empty Miles"),AND($K841&gt;0,$N841="No Empty Miles")),"Reason / Miles Mismatch",IF($M841&gt;='Settings'!$B$9,"High Empty %","OK"))))))</f>
        <v/>
      </c>
      <c r="U841" s="48" t="n"/>
    </row>
    <row r="842">
      <c r="A842" s="41" t="n"/>
      <c r="B842" s="79" t="n"/>
      <c r="C842" s="41" t="n"/>
      <c r="D842" s="41" t="n"/>
      <c r="E842" s="41" t="n"/>
      <c r="F842" s="43" t="n"/>
      <c r="G842" s="41" t="n"/>
      <c r="H842" s="43" t="n"/>
      <c r="I842" s="41">
        <f>IF($A842="","",IF(OR($E842="",$F842="",$G842="",$H842=""),"",$E842&amp;", "&amp;$F842&amp;" to "&amp;$G842&amp;", "&amp;$H842))</f>
        <v/>
      </c>
      <c r="J842" s="44" t="n"/>
      <c r="K842" s="44" t="n"/>
      <c r="L842" s="44">
        <f>IF($A842="","",IFERROR($J842+$K842,0))</f>
        <v/>
      </c>
      <c r="M842" s="80">
        <f>IF($A842="","",IFERROR($K842/$L842,0))</f>
        <v/>
      </c>
      <c r="N842" s="41" t="n"/>
      <c r="O842" s="43">
        <f>IF(OR($A842="",$N842=""),"",IFERROR(VLOOKUP($N842,'Settings'!$F$5:$H$13,2,FALSE),"Review"))</f>
        <v/>
      </c>
      <c r="P842" s="43" t="n"/>
      <c r="Q842" s="81">
        <f>IF($A842="","",IFERROR($K842*'Settings'!$B$10,0))</f>
        <v/>
      </c>
      <c r="R842" s="82">
        <f>IF($A842="","",IF($O842="Yes",IFERROR($K842*'Settings'!$B$8,0),0))</f>
        <v/>
      </c>
      <c r="S842" s="81">
        <f>IF($A842="","",IFERROR($R842*'Settings'!$B$10,0))</f>
        <v/>
      </c>
      <c r="T842" s="48">
        <f>IF($A842="","",IF(COUNTIF(tblTrips[Trip ID],$A842)&gt;1,"Duplicate Trip ID",IF(OR($B842="",$C842="",$D842="",$E842="",$F842="",$G842="",$H842="",$J842="",$K842="",$N842="",$P842=""),"Missing Required Data",IF(OR($J842&lt;0,$K842&lt;0,$L842=0),"Check Miles",IF(OR(AND($K842=0,$N842&lt;&gt;"No Empty Miles"),AND($K842&gt;0,$N842="No Empty Miles")),"Reason / Miles Mismatch",IF($M842&gt;='Settings'!$B$9,"High Empty %","OK"))))))</f>
        <v/>
      </c>
      <c r="U842" s="48" t="n"/>
    </row>
    <row r="843">
      <c r="A843" s="41" t="n"/>
      <c r="B843" s="79" t="n"/>
      <c r="C843" s="41" t="n"/>
      <c r="D843" s="41" t="n"/>
      <c r="E843" s="41" t="n"/>
      <c r="F843" s="43" t="n"/>
      <c r="G843" s="41" t="n"/>
      <c r="H843" s="43" t="n"/>
      <c r="I843" s="41">
        <f>IF($A843="","",IF(OR($E843="",$F843="",$G843="",$H843=""),"",$E843&amp;", "&amp;$F843&amp;" to "&amp;$G843&amp;", "&amp;$H843))</f>
        <v/>
      </c>
      <c r="J843" s="44" t="n"/>
      <c r="K843" s="44" t="n"/>
      <c r="L843" s="44">
        <f>IF($A843="","",IFERROR($J843+$K843,0))</f>
        <v/>
      </c>
      <c r="M843" s="80">
        <f>IF($A843="","",IFERROR($K843/$L843,0))</f>
        <v/>
      </c>
      <c r="N843" s="41" t="n"/>
      <c r="O843" s="43">
        <f>IF(OR($A843="",$N843=""),"",IFERROR(VLOOKUP($N843,'Settings'!$F$5:$H$13,2,FALSE),"Review"))</f>
        <v/>
      </c>
      <c r="P843" s="43" t="n"/>
      <c r="Q843" s="81">
        <f>IF($A843="","",IFERROR($K843*'Settings'!$B$10,0))</f>
        <v/>
      </c>
      <c r="R843" s="82">
        <f>IF($A843="","",IF($O843="Yes",IFERROR($K843*'Settings'!$B$8,0),0))</f>
        <v/>
      </c>
      <c r="S843" s="81">
        <f>IF($A843="","",IFERROR($R843*'Settings'!$B$10,0))</f>
        <v/>
      </c>
      <c r="T843" s="48">
        <f>IF($A843="","",IF(COUNTIF(tblTrips[Trip ID],$A843)&gt;1,"Duplicate Trip ID",IF(OR($B843="",$C843="",$D843="",$E843="",$F843="",$G843="",$H843="",$J843="",$K843="",$N843="",$P843=""),"Missing Required Data",IF(OR($J843&lt;0,$K843&lt;0,$L843=0),"Check Miles",IF(OR(AND($K843=0,$N843&lt;&gt;"No Empty Miles"),AND($K843&gt;0,$N843="No Empty Miles")),"Reason / Miles Mismatch",IF($M843&gt;='Settings'!$B$9,"High Empty %","OK"))))))</f>
        <v/>
      </c>
      <c r="U843" s="48" t="n"/>
    </row>
    <row r="844">
      <c r="A844" s="41" t="n"/>
      <c r="B844" s="79" t="n"/>
      <c r="C844" s="41" t="n"/>
      <c r="D844" s="41" t="n"/>
      <c r="E844" s="41" t="n"/>
      <c r="F844" s="43" t="n"/>
      <c r="G844" s="41" t="n"/>
      <c r="H844" s="43" t="n"/>
      <c r="I844" s="41">
        <f>IF($A844="","",IF(OR($E844="",$F844="",$G844="",$H844=""),"",$E844&amp;", "&amp;$F844&amp;" to "&amp;$G844&amp;", "&amp;$H844))</f>
        <v/>
      </c>
      <c r="J844" s="44" t="n"/>
      <c r="K844" s="44" t="n"/>
      <c r="L844" s="44">
        <f>IF($A844="","",IFERROR($J844+$K844,0))</f>
        <v/>
      </c>
      <c r="M844" s="80">
        <f>IF($A844="","",IFERROR($K844/$L844,0))</f>
        <v/>
      </c>
      <c r="N844" s="41" t="n"/>
      <c r="O844" s="43">
        <f>IF(OR($A844="",$N844=""),"",IFERROR(VLOOKUP($N844,'Settings'!$F$5:$H$13,2,FALSE),"Review"))</f>
        <v/>
      </c>
      <c r="P844" s="43" t="n"/>
      <c r="Q844" s="81">
        <f>IF($A844="","",IFERROR($K844*'Settings'!$B$10,0))</f>
        <v/>
      </c>
      <c r="R844" s="82">
        <f>IF($A844="","",IF($O844="Yes",IFERROR($K844*'Settings'!$B$8,0),0))</f>
        <v/>
      </c>
      <c r="S844" s="81">
        <f>IF($A844="","",IFERROR($R844*'Settings'!$B$10,0))</f>
        <v/>
      </c>
      <c r="T844" s="48">
        <f>IF($A844="","",IF(COUNTIF(tblTrips[Trip ID],$A844)&gt;1,"Duplicate Trip ID",IF(OR($B844="",$C844="",$D844="",$E844="",$F844="",$G844="",$H844="",$J844="",$K844="",$N844="",$P844=""),"Missing Required Data",IF(OR($J844&lt;0,$K844&lt;0,$L844=0),"Check Miles",IF(OR(AND($K844=0,$N844&lt;&gt;"No Empty Miles"),AND($K844&gt;0,$N844="No Empty Miles")),"Reason / Miles Mismatch",IF($M844&gt;='Settings'!$B$9,"High Empty %","OK"))))))</f>
        <v/>
      </c>
      <c r="U844" s="48" t="n"/>
    </row>
    <row r="845">
      <c r="A845" s="41" t="n"/>
      <c r="B845" s="79" t="n"/>
      <c r="C845" s="41" t="n"/>
      <c r="D845" s="41" t="n"/>
      <c r="E845" s="41" t="n"/>
      <c r="F845" s="43" t="n"/>
      <c r="G845" s="41" t="n"/>
      <c r="H845" s="43" t="n"/>
      <c r="I845" s="41">
        <f>IF($A845="","",IF(OR($E845="",$F845="",$G845="",$H845=""),"",$E845&amp;", "&amp;$F845&amp;" to "&amp;$G845&amp;", "&amp;$H845))</f>
        <v/>
      </c>
      <c r="J845" s="44" t="n"/>
      <c r="K845" s="44" t="n"/>
      <c r="L845" s="44">
        <f>IF($A845="","",IFERROR($J845+$K845,0))</f>
        <v/>
      </c>
      <c r="M845" s="80">
        <f>IF($A845="","",IFERROR($K845/$L845,0))</f>
        <v/>
      </c>
      <c r="N845" s="41" t="n"/>
      <c r="O845" s="43">
        <f>IF(OR($A845="",$N845=""),"",IFERROR(VLOOKUP($N845,'Settings'!$F$5:$H$13,2,FALSE),"Review"))</f>
        <v/>
      </c>
      <c r="P845" s="43" t="n"/>
      <c r="Q845" s="81">
        <f>IF($A845="","",IFERROR($K845*'Settings'!$B$10,0))</f>
        <v/>
      </c>
      <c r="R845" s="82">
        <f>IF($A845="","",IF($O845="Yes",IFERROR($K845*'Settings'!$B$8,0),0))</f>
        <v/>
      </c>
      <c r="S845" s="81">
        <f>IF($A845="","",IFERROR($R845*'Settings'!$B$10,0))</f>
        <v/>
      </c>
      <c r="T845" s="48">
        <f>IF($A845="","",IF(COUNTIF(tblTrips[Trip ID],$A845)&gt;1,"Duplicate Trip ID",IF(OR($B845="",$C845="",$D845="",$E845="",$F845="",$G845="",$H845="",$J845="",$K845="",$N845="",$P845=""),"Missing Required Data",IF(OR($J845&lt;0,$K845&lt;0,$L845=0),"Check Miles",IF(OR(AND($K845=0,$N845&lt;&gt;"No Empty Miles"),AND($K845&gt;0,$N845="No Empty Miles")),"Reason / Miles Mismatch",IF($M845&gt;='Settings'!$B$9,"High Empty %","OK"))))))</f>
        <v/>
      </c>
      <c r="U845" s="48" t="n"/>
    </row>
    <row r="846">
      <c r="A846" s="41" t="n"/>
      <c r="B846" s="79" t="n"/>
      <c r="C846" s="41" t="n"/>
      <c r="D846" s="41" t="n"/>
      <c r="E846" s="41" t="n"/>
      <c r="F846" s="43" t="n"/>
      <c r="G846" s="41" t="n"/>
      <c r="H846" s="43" t="n"/>
      <c r="I846" s="41">
        <f>IF($A846="","",IF(OR($E846="",$F846="",$G846="",$H846=""),"",$E846&amp;", "&amp;$F846&amp;" to "&amp;$G846&amp;", "&amp;$H846))</f>
        <v/>
      </c>
      <c r="J846" s="44" t="n"/>
      <c r="K846" s="44" t="n"/>
      <c r="L846" s="44">
        <f>IF($A846="","",IFERROR($J846+$K846,0))</f>
        <v/>
      </c>
      <c r="M846" s="80">
        <f>IF($A846="","",IFERROR($K846/$L846,0))</f>
        <v/>
      </c>
      <c r="N846" s="41" t="n"/>
      <c r="O846" s="43">
        <f>IF(OR($A846="",$N846=""),"",IFERROR(VLOOKUP($N846,'Settings'!$F$5:$H$13,2,FALSE),"Review"))</f>
        <v/>
      </c>
      <c r="P846" s="43" t="n"/>
      <c r="Q846" s="81">
        <f>IF($A846="","",IFERROR($K846*'Settings'!$B$10,0))</f>
        <v/>
      </c>
      <c r="R846" s="82">
        <f>IF($A846="","",IF($O846="Yes",IFERROR($K846*'Settings'!$B$8,0),0))</f>
        <v/>
      </c>
      <c r="S846" s="81">
        <f>IF($A846="","",IFERROR($R846*'Settings'!$B$10,0))</f>
        <v/>
      </c>
      <c r="T846" s="48">
        <f>IF($A846="","",IF(COUNTIF(tblTrips[Trip ID],$A846)&gt;1,"Duplicate Trip ID",IF(OR($B846="",$C846="",$D846="",$E846="",$F846="",$G846="",$H846="",$J846="",$K846="",$N846="",$P846=""),"Missing Required Data",IF(OR($J846&lt;0,$K846&lt;0,$L846=0),"Check Miles",IF(OR(AND($K846=0,$N846&lt;&gt;"No Empty Miles"),AND($K846&gt;0,$N846="No Empty Miles")),"Reason / Miles Mismatch",IF($M846&gt;='Settings'!$B$9,"High Empty %","OK"))))))</f>
        <v/>
      </c>
      <c r="U846" s="48" t="n"/>
    </row>
    <row r="847">
      <c r="A847" s="41" t="n"/>
      <c r="B847" s="79" t="n"/>
      <c r="C847" s="41" t="n"/>
      <c r="D847" s="41" t="n"/>
      <c r="E847" s="41" t="n"/>
      <c r="F847" s="43" t="n"/>
      <c r="G847" s="41" t="n"/>
      <c r="H847" s="43" t="n"/>
      <c r="I847" s="41">
        <f>IF($A847="","",IF(OR($E847="",$F847="",$G847="",$H847=""),"",$E847&amp;", "&amp;$F847&amp;" to "&amp;$G847&amp;", "&amp;$H847))</f>
        <v/>
      </c>
      <c r="J847" s="44" t="n"/>
      <c r="K847" s="44" t="n"/>
      <c r="L847" s="44">
        <f>IF($A847="","",IFERROR($J847+$K847,0))</f>
        <v/>
      </c>
      <c r="M847" s="80">
        <f>IF($A847="","",IFERROR($K847/$L847,0))</f>
        <v/>
      </c>
      <c r="N847" s="41" t="n"/>
      <c r="O847" s="43">
        <f>IF(OR($A847="",$N847=""),"",IFERROR(VLOOKUP($N847,'Settings'!$F$5:$H$13,2,FALSE),"Review"))</f>
        <v/>
      </c>
      <c r="P847" s="43" t="n"/>
      <c r="Q847" s="81">
        <f>IF($A847="","",IFERROR($K847*'Settings'!$B$10,0))</f>
        <v/>
      </c>
      <c r="R847" s="82">
        <f>IF($A847="","",IF($O847="Yes",IFERROR($K847*'Settings'!$B$8,0),0))</f>
        <v/>
      </c>
      <c r="S847" s="81">
        <f>IF($A847="","",IFERROR($R847*'Settings'!$B$10,0))</f>
        <v/>
      </c>
      <c r="T847" s="48">
        <f>IF($A847="","",IF(COUNTIF(tblTrips[Trip ID],$A847)&gt;1,"Duplicate Trip ID",IF(OR($B847="",$C847="",$D847="",$E847="",$F847="",$G847="",$H847="",$J847="",$K847="",$N847="",$P847=""),"Missing Required Data",IF(OR($J847&lt;0,$K847&lt;0,$L847=0),"Check Miles",IF(OR(AND($K847=0,$N847&lt;&gt;"No Empty Miles"),AND($K847&gt;0,$N847="No Empty Miles")),"Reason / Miles Mismatch",IF($M847&gt;='Settings'!$B$9,"High Empty %","OK"))))))</f>
        <v/>
      </c>
      <c r="U847" s="48" t="n"/>
    </row>
    <row r="848">
      <c r="A848" s="41" t="n"/>
      <c r="B848" s="79" t="n"/>
      <c r="C848" s="41" t="n"/>
      <c r="D848" s="41" t="n"/>
      <c r="E848" s="41" t="n"/>
      <c r="F848" s="43" t="n"/>
      <c r="G848" s="41" t="n"/>
      <c r="H848" s="43" t="n"/>
      <c r="I848" s="41">
        <f>IF($A848="","",IF(OR($E848="",$F848="",$G848="",$H848=""),"",$E848&amp;", "&amp;$F848&amp;" to "&amp;$G848&amp;", "&amp;$H848))</f>
        <v/>
      </c>
      <c r="J848" s="44" t="n"/>
      <c r="K848" s="44" t="n"/>
      <c r="L848" s="44">
        <f>IF($A848="","",IFERROR($J848+$K848,0))</f>
        <v/>
      </c>
      <c r="M848" s="80">
        <f>IF($A848="","",IFERROR($K848/$L848,0))</f>
        <v/>
      </c>
      <c r="N848" s="41" t="n"/>
      <c r="O848" s="43">
        <f>IF(OR($A848="",$N848=""),"",IFERROR(VLOOKUP($N848,'Settings'!$F$5:$H$13,2,FALSE),"Review"))</f>
        <v/>
      </c>
      <c r="P848" s="43" t="n"/>
      <c r="Q848" s="81">
        <f>IF($A848="","",IFERROR($K848*'Settings'!$B$10,0))</f>
        <v/>
      </c>
      <c r="R848" s="82">
        <f>IF($A848="","",IF($O848="Yes",IFERROR($K848*'Settings'!$B$8,0),0))</f>
        <v/>
      </c>
      <c r="S848" s="81">
        <f>IF($A848="","",IFERROR($R848*'Settings'!$B$10,0))</f>
        <v/>
      </c>
      <c r="T848" s="48">
        <f>IF($A848="","",IF(COUNTIF(tblTrips[Trip ID],$A848)&gt;1,"Duplicate Trip ID",IF(OR($B848="",$C848="",$D848="",$E848="",$F848="",$G848="",$H848="",$J848="",$K848="",$N848="",$P848=""),"Missing Required Data",IF(OR($J848&lt;0,$K848&lt;0,$L848=0),"Check Miles",IF(OR(AND($K848=0,$N848&lt;&gt;"No Empty Miles"),AND($K848&gt;0,$N848="No Empty Miles")),"Reason / Miles Mismatch",IF($M848&gt;='Settings'!$B$9,"High Empty %","OK"))))))</f>
        <v/>
      </c>
      <c r="U848" s="48" t="n"/>
    </row>
    <row r="849">
      <c r="A849" s="41" t="n"/>
      <c r="B849" s="79" t="n"/>
      <c r="C849" s="41" t="n"/>
      <c r="D849" s="41" t="n"/>
      <c r="E849" s="41" t="n"/>
      <c r="F849" s="43" t="n"/>
      <c r="G849" s="41" t="n"/>
      <c r="H849" s="43" t="n"/>
      <c r="I849" s="41">
        <f>IF($A849="","",IF(OR($E849="",$F849="",$G849="",$H849=""),"",$E849&amp;", "&amp;$F849&amp;" to "&amp;$G849&amp;", "&amp;$H849))</f>
        <v/>
      </c>
      <c r="J849" s="44" t="n"/>
      <c r="K849" s="44" t="n"/>
      <c r="L849" s="44">
        <f>IF($A849="","",IFERROR($J849+$K849,0))</f>
        <v/>
      </c>
      <c r="M849" s="80">
        <f>IF($A849="","",IFERROR($K849/$L849,0))</f>
        <v/>
      </c>
      <c r="N849" s="41" t="n"/>
      <c r="O849" s="43">
        <f>IF(OR($A849="",$N849=""),"",IFERROR(VLOOKUP($N849,'Settings'!$F$5:$H$13,2,FALSE),"Review"))</f>
        <v/>
      </c>
      <c r="P849" s="43" t="n"/>
      <c r="Q849" s="81">
        <f>IF($A849="","",IFERROR($K849*'Settings'!$B$10,0))</f>
        <v/>
      </c>
      <c r="R849" s="82">
        <f>IF($A849="","",IF($O849="Yes",IFERROR($K849*'Settings'!$B$8,0),0))</f>
        <v/>
      </c>
      <c r="S849" s="81">
        <f>IF($A849="","",IFERROR($R849*'Settings'!$B$10,0))</f>
        <v/>
      </c>
      <c r="T849" s="48">
        <f>IF($A849="","",IF(COUNTIF(tblTrips[Trip ID],$A849)&gt;1,"Duplicate Trip ID",IF(OR($B849="",$C849="",$D849="",$E849="",$F849="",$G849="",$H849="",$J849="",$K849="",$N849="",$P849=""),"Missing Required Data",IF(OR($J849&lt;0,$K849&lt;0,$L849=0),"Check Miles",IF(OR(AND($K849=0,$N849&lt;&gt;"No Empty Miles"),AND($K849&gt;0,$N849="No Empty Miles")),"Reason / Miles Mismatch",IF($M849&gt;='Settings'!$B$9,"High Empty %","OK"))))))</f>
        <v/>
      </c>
      <c r="U849" s="48" t="n"/>
    </row>
    <row r="850">
      <c r="A850" s="41" t="n"/>
      <c r="B850" s="79" t="n"/>
      <c r="C850" s="41" t="n"/>
      <c r="D850" s="41" t="n"/>
      <c r="E850" s="41" t="n"/>
      <c r="F850" s="43" t="n"/>
      <c r="G850" s="41" t="n"/>
      <c r="H850" s="43" t="n"/>
      <c r="I850" s="41">
        <f>IF($A850="","",IF(OR($E850="",$F850="",$G850="",$H850=""),"",$E850&amp;", "&amp;$F850&amp;" to "&amp;$G850&amp;", "&amp;$H850))</f>
        <v/>
      </c>
      <c r="J850" s="44" t="n"/>
      <c r="K850" s="44" t="n"/>
      <c r="L850" s="44">
        <f>IF($A850="","",IFERROR($J850+$K850,0))</f>
        <v/>
      </c>
      <c r="M850" s="80">
        <f>IF($A850="","",IFERROR($K850/$L850,0))</f>
        <v/>
      </c>
      <c r="N850" s="41" t="n"/>
      <c r="O850" s="43">
        <f>IF(OR($A850="",$N850=""),"",IFERROR(VLOOKUP($N850,'Settings'!$F$5:$H$13,2,FALSE),"Review"))</f>
        <v/>
      </c>
      <c r="P850" s="43" t="n"/>
      <c r="Q850" s="81">
        <f>IF($A850="","",IFERROR($K850*'Settings'!$B$10,0))</f>
        <v/>
      </c>
      <c r="R850" s="82">
        <f>IF($A850="","",IF($O850="Yes",IFERROR($K850*'Settings'!$B$8,0),0))</f>
        <v/>
      </c>
      <c r="S850" s="81">
        <f>IF($A850="","",IFERROR($R850*'Settings'!$B$10,0))</f>
        <v/>
      </c>
      <c r="T850" s="48">
        <f>IF($A850="","",IF(COUNTIF(tblTrips[Trip ID],$A850)&gt;1,"Duplicate Trip ID",IF(OR($B850="",$C850="",$D850="",$E850="",$F850="",$G850="",$H850="",$J850="",$K850="",$N850="",$P850=""),"Missing Required Data",IF(OR($J850&lt;0,$K850&lt;0,$L850=0),"Check Miles",IF(OR(AND($K850=0,$N850&lt;&gt;"No Empty Miles"),AND($K850&gt;0,$N850="No Empty Miles")),"Reason / Miles Mismatch",IF($M850&gt;='Settings'!$B$9,"High Empty %","OK"))))))</f>
        <v/>
      </c>
      <c r="U850" s="48" t="n"/>
    </row>
    <row r="851">
      <c r="A851" s="41" t="n"/>
      <c r="B851" s="79" t="n"/>
      <c r="C851" s="41" t="n"/>
      <c r="D851" s="41" t="n"/>
      <c r="E851" s="41" t="n"/>
      <c r="F851" s="43" t="n"/>
      <c r="G851" s="41" t="n"/>
      <c r="H851" s="43" t="n"/>
      <c r="I851" s="41">
        <f>IF($A851="","",IF(OR($E851="",$F851="",$G851="",$H851=""),"",$E851&amp;", "&amp;$F851&amp;" to "&amp;$G851&amp;", "&amp;$H851))</f>
        <v/>
      </c>
      <c r="J851" s="44" t="n"/>
      <c r="K851" s="44" t="n"/>
      <c r="L851" s="44">
        <f>IF($A851="","",IFERROR($J851+$K851,0))</f>
        <v/>
      </c>
      <c r="M851" s="80">
        <f>IF($A851="","",IFERROR($K851/$L851,0))</f>
        <v/>
      </c>
      <c r="N851" s="41" t="n"/>
      <c r="O851" s="43">
        <f>IF(OR($A851="",$N851=""),"",IFERROR(VLOOKUP($N851,'Settings'!$F$5:$H$13,2,FALSE),"Review"))</f>
        <v/>
      </c>
      <c r="P851" s="43" t="n"/>
      <c r="Q851" s="81">
        <f>IF($A851="","",IFERROR($K851*'Settings'!$B$10,0))</f>
        <v/>
      </c>
      <c r="R851" s="82">
        <f>IF($A851="","",IF($O851="Yes",IFERROR($K851*'Settings'!$B$8,0),0))</f>
        <v/>
      </c>
      <c r="S851" s="81">
        <f>IF($A851="","",IFERROR($R851*'Settings'!$B$10,0))</f>
        <v/>
      </c>
      <c r="T851" s="48">
        <f>IF($A851="","",IF(COUNTIF(tblTrips[Trip ID],$A851)&gt;1,"Duplicate Trip ID",IF(OR($B851="",$C851="",$D851="",$E851="",$F851="",$G851="",$H851="",$J851="",$K851="",$N851="",$P851=""),"Missing Required Data",IF(OR($J851&lt;0,$K851&lt;0,$L851=0),"Check Miles",IF(OR(AND($K851=0,$N851&lt;&gt;"No Empty Miles"),AND($K851&gt;0,$N851="No Empty Miles")),"Reason / Miles Mismatch",IF($M851&gt;='Settings'!$B$9,"High Empty %","OK"))))))</f>
        <v/>
      </c>
      <c r="U851" s="48" t="n"/>
    </row>
    <row r="852">
      <c r="A852" s="41" t="n"/>
      <c r="B852" s="79" t="n"/>
      <c r="C852" s="41" t="n"/>
      <c r="D852" s="41" t="n"/>
      <c r="E852" s="41" t="n"/>
      <c r="F852" s="43" t="n"/>
      <c r="G852" s="41" t="n"/>
      <c r="H852" s="43" t="n"/>
      <c r="I852" s="41">
        <f>IF($A852="","",IF(OR($E852="",$F852="",$G852="",$H852=""),"",$E852&amp;", "&amp;$F852&amp;" to "&amp;$G852&amp;", "&amp;$H852))</f>
        <v/>
      </c>
      <c r="J852" s="44" t="n"/>
      <c r="K852" s="44" t="n"/>
      <c r="L852" s="44">
        <f>IF($A852="","",IFERROR($J852+$K852,0))</f>
        <v/>
      </c>
      <c r="M852" s="80">
        <f>IF($A852="","",IFERROR($K852/$L852,0))</f>
        <v/>
      </c>
      <c r="N852" s="41" t="n"/>
      <c r="O852" s="43">
        <f>IF(OR($A852="",$N852=""),"",IFERROR(VLOOKUP($N852,'Settings'!$F$5:$H$13,2,FALSE),"Review"))</f>
        <v/>
      </c>
      <c r="P852" s="43" t="n"/>
      <c r="Q852" s="81">
        <f>IF($A852="","",IFERROR($K852*'Settings'!$B$10,0))</f>
        <v/>
      </c>
      <c r="R852" s="82">
        <f>IF($A852="","",IF($O852="Yes",IFERROR($K852*'Settings'!$B$8,0),0))</f>
        <v/>
      </c>
      <c r="S852" s="81">
        <f>IF($A852="","",IFERROR($R852*'Settings'!$B$10,0))</f>
        <v/>
      </c>
      <c r="T852" s="48">
        <f>IF($A852="","",IF(COUNTIF(tblTrips[Trip ID],$A852)&gt;1,"Duplicate Trip ID",IF(OR($B852="",$C852="",$D852="",$E852="",$F852="",$G852="",$H852="",$J852="",$K852="",$N852="",$P852=""),"Missing Required Data",IF(OR($J852&lt;0,$K852&lt;0,$L852=0),"Check Miles",IF(OR(AND($K852=0,$N852&lt;&gt;"No Empty Miles"),AND($K852&gt;0,$N852="No Empty Miles")),"Reason / Miles Mismatch",IF($M852&gt;='Settings'!$B$9,"High Empty %","OK"))))))</f>
        <v/>
      </c>
      <c r="U852" s="48" t="n"/>
    </row>
    <row r="853">
      <c r="A853" s="41" t="n"/>
      <c r="B853" s="79" t="n"/>
      <c r="C853" s="41" t="n"/>
      <c r="D853" s="41" t="n"/>
      <c r="E853" s="41" t="n"/>
      <c r="F853" s="43" t="n"/>
      <c r="G853" s="41" t="n"/>
      <c r="H853" s="43" t="n"/>
      <c r="I853" s="41">
        <f>IF($A853="","",IF(OR($E853="",$F853="",$G853="",$H853=""),"",$E853&amp;", "&amp;$F853&amp;" to "&amp;$G853&amp;", "&amp;$H853))</f>
        <v/>
      </c>
      <c r="J853" s="44" t="n"/>
      <c r="K853" s="44" t="n"/>
      <c r="L853" s="44">
        <f>IF($A853="","",IFERROR($J853+$K853,0))</f>
        <v/>
      </c>
      <c r="M853" s="80">
        <f>IF($A853="","",IFERROR($K853/$L853,0))</f>
        <v/>
      </c>
      <c r="N853" s="41" t="n"/>
      <c r="O853" s="43">
        <f>IF(OR($A853="",$N853=""),"",IFERROR(VLOOKUP($N853,'Settings'!$F$5:$H$13,2,FALSE),"Review"))</f>
        <v/>
      </c>
      <c r="P853" s="43" t="n"/>
      <c r="Q853" s="81">
        <f>IF($A853="","",IFERROR($K853*'Settings'!$B$10,0))</f>
        <v/>
      </c>
      <c r="R853" s="82">
        <f>IF($A853="","",IF($O853="Yes",IFERROR($K853*'Settings'!$B$8,0),0))</f>
        <v/>
      </c>
      <c r="S853" s="81">
        <f>IF($A853="","",IFERROR($R853*'Settings'!$B$10,0))</f>
        <v/>
      </c>
      <c r="T853" s="48">
        <f>IF($A853="","",IF(COUNTIF(tblTrips[Trip ID],$A853)&gt;1,"Duplicate Trip ID",IF(OR($B853="",$C853="",$D853="",$E853="",$F853="",$G853="",$H853="",$J853="",$K853="",$N853="",$P853=""),"Missing Required Data",IF(OR($J853&lt;0,$K853&lt;0,$L853=0),"Check Miles",IF(OR(AND($K853=0,$N853&lt;&gt;"No Empty Miles"),AND($K853&gt;0,$N853="No Empty Miles")),"Reason / Miles Mismatch",IF($M853&gt;='Settings'!$B$9,"High Empty %","OK"))))))</f>
        <v/>
      </c>
      <c r="U853" s="48" t="n"/>
    </row>
    <row r="854">
      <c r="A854" s="41" t="n"/>
      <c r="B854" s="79" t="n"/>
      <c r="C854" s="41" t="n"/>
      <c r="D854" s="41" t="n"/>
      <c r="E854" s="41" t="n"/>
      <c r="F854" s="43" t="n"/>
      <c r="G854" s="41" t="n"/>
      <c r="H854" s="43" t="n"/>
      <c r="I854" s="41">
        <f>IF($A854="","",IF(OR($E854="",$F854="",$G854="",$H854=""),"",$E854&amp;", "&amp;$F854&amp;" to "&amp;$G854&amp;", "&amp;$H854))</f>
        <v/>
      </c>
      <c r="J854" s="44" t="n"/>
      <c r="K854" s="44" t="n"/>
      <c r="L854" s="44">
        <f>IF($A854="","",IFERROR($J854+$K854,0))</f>
        <v/>
      </c>
      <c r="M854" s="80">
        <f>IF($A854="","",IFERROR($K854/$L854,0))</f>
        <v/>
      </c>
      <c r="N854" s="41" t="n"/>
      <c r="O854" s="43">
        <f>IF(OR($A854="",$N854=""),"",IFERROR(VLOOKUP($N854,'Settings'!$F$5:$H$13,2,FALSE),"Review"))</f>
        <v/>
      </c>
      <c r="P854" s="43" t="n"/>
      <c r="Q854" s="81">
        <f>IF($A854="","",IFERROR($K854*'Settings'!$B$10,0))</f>
        <v/>
      </c>
      <c r="R854" s="82">
        <f>IF($A854="","",IF($O854="Yes",IFERROR($K854*'Settings'!$B$8,0),0))</f>
        <v/>
      </c>
      <c r="S854" s="81">
        <f>IF($A854="","",IFERROR($R854*'Settings'!$B$10,0))</f>
        <v/>
      </c>
      <c r="T854" s="48">
        <f>IF($A854="","",IF(COUNTIF(tblTrips[Trip ID],$A854)&gt;1,"Duplicate Trip ID",IF(OR($B854="",$C854="",$D854="",$E854="",$F854="",$G854="",$H854="",$J854="",$K854="",$N854="",$P854=""),"Missing Required Data",IF(OR($J854&lt;0,$K854&lt;0,$L854=0),"Check Miles",IF(OR(AND($K854=0,$N854&lt;&gt;"No Empty Miles"),AND($K854&gt;0,$N854="No Empty Miles")),"Reason / Miles Mismatch",IF($M854&gt;='Settings'!$B$9,"High Empty %","OK"))))))</f>
        <v/>
      </c>
      <c r="U854" s="48" t="n"/>
    </row>
    <row r="855">
      <c r="A855" s="41" t="n"/>
      <c r="B855" s="79" t="n"/>
      <c r="C855" s="41" t="n"/>
      <c r="D855" s="41" t="n"/>
      <c r="E855" s="41" t="n"/>
      <c r="F855" s="43" t="n"/>
      <c r="G855" s="41" t="n"/>
      <c r="H855" s="43" t="n"/>
      <c r="I855" s="41">
        <f>IF($A855="","",IF(OR($E855="",$F855="",$G855="",$H855=""),"",$E855&amp;", "&amp;$F855&amp;" to "&amp;$G855&amp;", "&amp;$H855))</f>
        <v/>
      </c>
      <c r="J855" s="44" t="n"/>
      <c r="K855" s="44" t="n"/>
      <c r="L855" s="44">
        <f>IF($A855="","",IFERROR($J855+$K855,0))</f>
        <v/>
      </c>
      <c r="M855" s="80">
        <f>IF($A855="","",IFERROR($K855/$L855,0))</f>
        <v/>
      </c>
      <c r="N855" s="41" t="n"/>
      <c r="O855" s="43">
        <f>IF(OR($A855="",$N855=""),"",IFERROR(VLOOKUP($N855,'Settings'!$F$5:$H$13,2,FALSE),"Review"))</f>
        <v/>
      </c>
      <c r="P855" s="43" t="n"/>
      <c r="Q855" s="81">
        <f>IF($A855="","",IFERROR($K855*'Settings'!$B$10,0))</f>
        <v/>
      </c>
      <c r="R855" s="82">
        <f>IF($A855="","",IF($O855="Yes",IFERROR($K855*'Settings'!$B$8,0),0))</f>
        <v/>
      </c>
      <c r="S855" s="81">
        <f>IF($A855="","",IFERROR($R855*'Settings'!$B$10,0))</f>
        <v/>
      </c>
      <c r="T855" s="48">
        <f>IF($A855="","",IF(COUNTIF(tblTrips[Trip ID],$A855)&gt;1,"Duplicate Trip ID",IF(OR($B855="",$C855="",$D855="",$E855="",$F855="",$G855="",$H855="",$J855="",$K855="",$N855="",$P855=""),"Missing Required Data",IF(OR($J855&lt;0,$K855&lt;0,$L855=0),"Check Miles",IF(OR(AND($K855=0,$N855&lt;&gt;"No Empty Miles"),AND($K855&gt;0,$N855="No Empty Miles")),"Reason / Miles Mismatch",IF($M855&gt;='Settings'!$B$9,"High Empty %","OK"))))))</f>
        <v/>
      </c>
      <c r="U855" s="48" t="n"/>
    </row>
    <row r="856">
      <c r="A856" s="41" t="n"/>
      <c r="B856" s="79" t="n"/>
      <c r="C856" s="41" t="n"/>
      <c r="D856" s="41" t="n"/>
      <c r="E856" s="41" t="n"/>
      <c r="F856" s="43" t="n"/>
      <c r="G856" s="41" t="n"/>
      <c r="H856" s="43" t="n"/>
      <c r="I856" s="41">
        <f>IF($A856="","",IF(OR($E856="",$F856="",$G856="",$H856=""),"",$E856&amp;", "&amp;$F856&amp;" to "&amp;$G856&amp;", "&amp;$H856))</f>
        <v/>
      </c>
      <c r="J856" s="44" t="n"/>
      <c r="K856" s="44" t="n"/>
      <c r="L856" s="44">
        <f>IF($A856="","",IFERROR($J856+$K856,0))</f>
        <v/>
      </c>
      <c r="M856" s="80">
        <f>IF($A856="","",IFERROR($K856/$L856,0))</f>
        <v/>
      </c>
      <c r="N856" s="41" t="n"/>
      <c r="O856" s="43">
        <f>IF(OR($A856="",$N856=""),"",IFERROR(VLOOKUP($N856,'Settings'!$F$5:$H$13,2,FALSE),"Review"))</f>
        <v/>
      </c>
      <c r="P856" s="43" t="n"/>
      <c r="Q856" s="81">
        <f>IF($A856="","",IFERROR($K856*'Settings'!$B$10,0))</f>
        <v/>
      </c>
      <c r="R856" s="82">
        <f>IF($A856="","",IF($O856="Yes",IFERROR($K856*'Settings'!$B$8,0),0))</f>
        <v/>
      </c>
      <c r="S856" s="81">
        <f>IF($A856="","",IFERROR($R856*'Settings'!$B$10,0))</f>
        <v/>
      </c>
      <c r="T856" s="48">
        <f>IF($A856="","",IF(COUNTIF(tblTrips[Trip ID],$A856)&gt;1,"Duplicate Trip ID",IF(OR($B856="",$C856="",$D856="",$E856="",$F856="",$G856="",$H856="",$J856="",$K856="",$N856="",$P856=""),"Missing Required Data",IF(OR($J856&lt;0,$K856&lt;0,$L856=0),"Check Miles",IF(OR(AND($K856=0,$N856&lt;&gt;"No Empty Miles"),AND($K856&gt;0,$N856="No Empty Miles")),"Reason / Miles Mismatch",IF($M856&gt;='Settings'!$B$9,"High Empty %","OK"))))))</f>
        <v/>
      </c>
      <c r="U856" s="48" t="n"/>
    </row>
    <row r="857">
      <c r="A857" s="41" t="n"/>
      <c r="B857" s="79" t="n"/>
      <c r="C857" s="41" t="n"/>
      <c r="D857" s="41" t="n"/>
      <c r="E857" s="41" t="n"/>
      <c r="F857" s="43" t="n"/>
      <c r="G857" s="41" t="n"/>
      <c r="H857" s="43" t="n"/>
      <c r="I857" s="41">
        <f>IF($A857="","",IF(OR($E857="",$F857="",$G857="",$H857=""),"",$E857&amp;", "&amp;$F857&amp;" to "&amp;$G857&amp;", "&amp;$H857))</f>
        <v/>
      </c>
      <c r="J857" s="44" t="n"/>
      <c r="K857" s="44" t="n"/>
      <c r="L857" s="44">
        <f>IF($A857="","",IFERROR($J857+$K857,0))</f>
        <v/>
      </c>
      <c r="M857" s="80">
        <f>IF($A857="","",IFERROR($K857/$L857,0))</f>
        <v/>
      </c>
      <c r="N857" s="41" t="n"/>
      <c r="O857" s="43">
        <f>IF(OR($A857="",$N857=""),"",IFERROR(VLOOKUP($N857,'Settings'!$F$5:$H$13,2,FALSE),"Review"))</f>
        <v/>
      </c>
      <c r="P857" s="43" t="n"/>
      <c r="Q857" s="81">
        <f>IF($A857="","",IFERROR($K857*'Settings'!$B$10,0))</f>
        <v/>
      </c>
      <c r="R857" s="82">
        <f>IF($A857="","",IF($O857="Yes",IFERROR($K857*'Settings'!$B$8,0),0))</f>
        <v/>
      </c>
      <c r="S857" s="81">
        <f>IF($A857="","",IFERROR($R857*'Settings'!$B$10,0))</f>
        <v/>
      </c>
      <c r="T857" s="48">
        <f>IF($A857="","",IF(COUNTIF(tblTrips[Trip ID],$A857)&gt;1,"Duplicate Trip ID",IF(OR($B857="",$C857="",$D857="",$E857="",$F857="",$G857="",$H857="",$J857="",$K857="",$N857="",$P857=""),"Missing Required Data",IF(OR($J857&lt;0,$K857&lt;0,$L857=0),"Check Miles",IF(OR(AND($K857=0,$N857&lt;&gt;"No Empty Miles"),AND($K857&gt;0,$N857="No Empty Miles")),"Reason / Miles Mismatch",IF($M857&gt;='Settings'!$B$9,"High Empty %","OK"))))))</f>
        <v/>
      </c>
      <c r="U857" s="48" t="n"/>
    </row>
    <row r="858">
      <c r="A858" s="41" t="n"/>
      <c r="B858" s="79" t="n"/>
      <c r="C858" s="41" t="n"/>
      <c r="D858" s="41" t="n"/>
      <c r="E858" s="41" t="n"/>
      <c r="F858" s="43" t="n"/>
      <c r="G858" s="41" t="n"/>
      <c r="H858" s="43" t="n"/>
      <c r="I858" s="41">
        <f>IF($A858="","",IF(OR($E858="",$F858="",$G858="",$H858=""),"",$E858&amp;", "&amp;$F858&amp;" to "&amp;$G858&amp;", "&amp;$H858))</f>
        <v/>
      </c>
      <c r="J858" s="44" t="n"/>
      <c r="K858" s="44" t="n"/>
      <c r="L858" s="44">
        <f>IF($A858="","",IFERROR($J858+$K858,0))</f>
        <v/>
      </c>
      <c r="M858" s="80">
        <f>IF($A858="","",IFERROR($K858/$L858,0))</f>
        <v/>
      </c>
      <c r="N858" s="41" t="n"/>
      <c r="O858" s="43">
        <f>IF(OR($A858="",$N858=""),"",IFERROR(VLOOKUP($N858,'Settings'!$F$5:$H$13,2,FALSE),"Review"))</f>
        <v/>
      </c>
      <c r="P858" s="43" t="n"/>
      <c r="Q858" s="81">
        <f>IF($A858="","",IFERROR($K858*'Settings'!$B$10,0))</f>
        <v/>
      </c>
      <c r="R858" s="82">
        <f>IF($A858="","",IF($O858="Yes",IFERROR($K858*'Settings'!$B$8,0),0))</f>
        <v/>
      </c>
      <c r="S858" s="81">
        <f>IF($A858="","",IFERROR($R858*'Settings'!$B$10,0))</f>
        <v/>
      </c>
      <c r="T858" s="48">
        <f>IF($A858="","",IF(COUNTIF(tblTrips[Trip ID],$A858)&gt;1,"Duplicate Trip ID",IF(OR($B858="",$C858="",$D858="",$E858="",$F858="",$G858="",$H858="",$J858="",$K858="",$N858="",$P858=""),"Missing Required Data",IF(OR($J858&lt;0,$K858&lt;0,$L858=0),"Check Miles",IF(OR(AND($K858=0,$N858&lt;&gt;"No Empty Miles"),AND($K858&gt;0,$N858="No Empty Miles")),"Reason / Miles Mismatch",IF($M858&gt;='Settings'!$B$9,"High Empty %","OK"))))))</f>
        <v/>
      </c>
      <c r="U858" s="48" t="n"/>
    </row>
    <row r="859">
      <c r="A859" s="41" t="n"/>
      <c r="B859" s="79" t="n"/>
      <c r="C859" s="41" t="n"/>
      <c r="D859" s="41" t="n"/>
      <c r="E859" s="41" t="n"/>
      <c r="F859" s="43" t="n"/>
      <c r="G859" s="41" t="n"/>
      <c r="H859" s="43" t="n"/>
      <c r="I859" s="41">
        <f>IF($A859="","",IF(OR($E859="",$F859="",$G859="",$H859=""),"",$E859&amp;", "&amp;$F859&amp;" to "&amp;$G859&amp;", "&amp;$H859))</f>
        <v/>
      </c>
      <c r="J859" s="44" t="n"/>
      <c r="K859" s="44" t="n"/>
      <c r="L859" s="44">
        <f>IF($A859="","",IFERROR($J859+$K859,0))</f>
        <v/>
      </c>
      <c r="M859" s="80">
        <f>IF($A859="","",IFERROR($K859/$L859,0))</f>
        <v/>
      </c>
      <c r="N859" s="41" t="n"/>
      <c r="O859" s="43">
        <f>IF(OR($A859="",$N859=""),"",IFERROR(VLOOKUP($N859,'Settings'!$F$5:$H$13,2,FALSE),"Review"))</f>
        <v/>
      </c>
      <c r="P859" s="43" t="n"/>
      <c r="Q859" s="81">
        <f>IF($A859="","",IFERROR($K859*'Settings'!$B$10,0))</f>
        <v/>
      </c>
      <c r="R859" s="82">
        <f>IF($A859="","",IF($O859="Yes",IFERROR($K859*'Settings'!$B$8,0),0))</f>
        <v/>
      </c>
      <c r="S859" s="81">
        <f>IF($A859="","",IFERROR($R859*'Settings'!$B$10,0))</f>
        <v/>
      </c>
      <c r="T859" s="48">
        <f>IF($A859="","",IF(COUNTIF(tblTrips[Trip ID],$A859)&gt;1,"Duplicate Trip ID",IF(OR($B859="",$C859="",$D859="",$E859="",$F859="",$G859="",$H859="",$J859="",$K859="",$N859="",$P859=""),"Missing Required Data",IF(OR($J859&lt;0,$K859&lt;0,$L859=0),"Check Miles",IF(OR(AND($K859=0,$N859&lt;&gt;"No Empty Miles"),AND($K859&gt;0,$N859="No Empty Miles")),"Reason / Miles Mismatch",IF($M859&gt;='Settings'!$B$9,"High Empty %","OK"))))))</f>
        <v/>
      </c>
      <c r="U859" s="48" t="n"/>
    </row>
    <row r="860">
      <c r="A860" s="41" t="n"/>
      <c r="B860" s="79" t="n"/>
      <c r="C860" s="41" t="n"/>
      <c r="D860" s="41" t="n"/>
      <c r="E860" s="41" t="n"/>
      <c r="F860" s="43" t="n"/>
      <c r="G860" s="41" t="n"/>
      <c r="H860" s="43" t="n"/>
      <c r="I860" s="41">
        <f>IF($A860="","",IF(OR($E860="",$F860="",$G860="",$H860=""),"",$E860&amp;", "&amp;$F860&amp;" to "&amp;$G860&amp;", "&amp;$H860))</f>
        <v/>
      </c>
      <c r="J860" s="44" t="n"/>
      <c r="K860" s="44" t="n"/>
      <c r="L860" s="44">
        <f>IF($A860="","",IFERROR($J860+$K860,0))</f>
        <v/>
      </c>
      <c r="M860" s="80">
        <f>IF($A860="","",IFERROR($K860/$L860,0))</f>
        <v/>
      </c>
      <c r="N860" s="41" t="n"/>
      <c r="O860" s="43">
        <f>IF(OR($A860="",$N860=""),"",IFERROR(VLOOKUP($N860,'Settings'!$F$5:$H$13,2,FALSE),"Review"))</f>
        <v/>
      </c>
      <c r="P860" s="43" t="n"/>
      <c r="Q860" s="81">
        <f>IF($A860="","",IFERROR($K860*'Settings'!$B$10,0))</f>
        <v/>
      </c>
      <c r="R860" s="82">
        <f>IF($A860="","",IF($O860="Yes",IFERROR($K860*'Settings'!$B$8,0),0))</f>
        <v/>
      </c>
      <c r="S860" s="81">
        <f>IF($A860="","",IFERROR($R860*'Settings'!$B$10,0))</f>
        <v/>
      </c>
      <c r="T860" s="48">
        <f>IF($A860="","",IF(COUNTIF(tblTrips[Trip ID],$A860)&gt;1,"Duplicate Trip ID",IF(OR($B860="",$C860="",$D860="",$E860="",$F860="",$G860="",$H860="",$J860="",$K860="",$N860="",$P860=""),"Missing Required Data",IF(OR($J860&lt;0,$K860&lt;0,$L860=0),"Check Miles",IF(OR(AND($K860=0,$N860&lt;&gt;"No Empty Miles"),AND($K860&gt;0,$N860="No Empty Miles")),"Reason / Miles Mismatch",IF($M860&gt;='Settings'!$B$9,"High Empty %","OK"))))))</f>
        <v/>
      </c>
      <c r="U860" s="48" t="n"/>
    </row>
    <row r="861">
      <c r="A861" s="41" t="n"/>
      <c r="B861" s="79" t="n"/>
      <c r="C861" s="41" t="n"/>
      <c r="D861" s="41" t="n"/>
      <c r="E861" s="41" t="n"/>
      <c r="F861" s="43" t="n"/>
      <c r="G861" s="41" t="n"/>
      <c r="H861" s="43" t="n"/>
      <c r="I861" s="41">
        <f>IF($A861="","",IF(OR($E861="",$F861="",$G861="",$H861=""),"",$E861&amp;", "&amp;$F861&amp;" to "&amp;$G861&amp;", "&amp;$H861))</f>
        <v/>
      </c>
      <c r="J861" s="44" t="n"/>
      <c r="K861" s="44" t="n"/>
      <c r="L861" s="44">
        <f>IF($A861="","",IFERROR($J861+$K861,0))</f>
        <v/>
      </c>
      <c r="M861" s="80">
        <f>IF($A861="","",IFERROR($K861/$L861,0))</f>
        <v/>
      </c>
      <c r="N861" s="41" t="n"/>
      <c r="O861" s="43">
        <f>IF(OR($A861="",$N861=""),"",IFERROR(VLOOKUP($N861,'Settings'!$F$5:$H$13,2,FALSE),"Review"))</f>
        <v/>
      </c>
      <c r="P861" s="43" t="n"/>
      <c r="Q861" s="81">
        <f>IF($A861="","",IFERROR($K861*'Settings'!$B$10,0))</f>
        <v/>
      </c>
      <c r="R861" s="82">
        <f>IF($A861="","",IF($O861="Yes",IFERROR($K861*'Settings'!$B$8,0),0))</f>
        <v/>
      </c>
      <c r="S861" s="81">
        <f>IF($A861="","",IFERROR($R861*'Settings'!$B$10,0))</f>
        <v/>
      </c>
      <c r="T861" s="48">
        <f>IF($A861="","",IF(COUNTIF(tblTrips[Trip ID],$A861)&gt;1,"Duplicate Trip ID",IF(OR($B861="",$C861="",$D861="",$E861="",$F861="",$G861="",$H861="",$J861="",$K861="",$N861="",$P861=""),"Missing Required Data",IF(OR($J861&lt;0,$K861&lt;0,$L861=0),"Check Miles",IF(OR(AND($K861=0,$N861&lt;&gt;"No Empty Miles"),AND($K861&gt;0,$N861="No Empty Miles")),"Reason / Miles Mismatch",IF($M861&gt;='Settings'!$B$9,"High Empty %","OK"))))))</f>
        <v/>
      </c>
      <c r="U861" s="48" t="n"/>
    </row>
    <row r="862">
      <c r="A862" s="41" t="n"/>
      <c r="B862" s="79" t="n"/>
      <c r="C862" s="41" t="n"/>
      <c r="D862" s="41" t="n"/>
      <c r="E862" s="41" t="n"/>
      <c r="F862" s="43" t="n"/>
      <c r="G862" s="41" t="n"/>
      <c r="H862" s="43" t="n"/>
      <c r="I862" s="41">
        <f>IF($A862="","",IF(OR($E862="",$F862="",$G862="",$H862=""),"",$E862&amp;", "&amp;$F862&amp;" to "&amp;$G862&amp;", "&amp;$H862))</f>
        <v/>
      </c>
      <c r="J862" s="44" t="n"/>
      <c r="K862" s="44" t="n"/>
      <c r="L862" s="44">
        <f>IF($A862="","",IFERROR($J862+$K862,0))</f>
        <v/>
      </c>
      <c r="M862" s="80">
        <f>IF($A862="","",IFERROR($K862/$L862,0))</f>
        <v/>
      </c>
      <c r="N862" s="41" t="n"/>
      <c r="O862" s="43">
        <f>IF(OR($A862="",$N862=""),"",IFERROR(VLOOKUP($N862,'Settings'!$F$5:$H$13,2,FALSE),"Review"))</f>
        <v/>
      </c>
      <c r="P862" s="43" t="n"/>
      <c r="Q862" s="81">
        <f>IF($A862="","",IFERROR($K862*'Settings'!$B$10,0))</f>
        <v/>
      </c>
      <c r="R862" s="82">
        <f>IF($A862="","",IF($O862="Yes",IFERROR($K862*'Settings'!$B$8,0),0))</f>
        <v/>
      </c>
      <c r="S862" s="81">
        <f>IF($A862="","",IFERROR($R862*'Settings'!$B$10,0))</f>
        <v/>
      </c>
      <c r="T862" s="48">
        <f>IF($A862="","",IF(COUNTIF(tblTrips[Trip ID],$A862)&gt;1,"Duplicate Trip ID",IF(OR($B862="",$C862="",$D862="",$E862="",$F862="",$G862="",$H862="",$J862="",$K862="",$N862="",$P862=""),"Missing Required Data",IF(OR($J862&lt;0,$K862&lt;0,$L862=0),"Check Miles",IF(OR(AND($K862=0,$N862&lt;&gt;"No Empty Miles"),AND($K862&gt;0,$N862="No Empty Miles")),"Reason / Miles Mismatch",IF($M862&gt;='Settings'!$B$9,"High Empty %","OK"))))))</f>
        <v/>
      </c>
      <c r="U862" s="48" t="n"/>
    </row>
    <row r="863">
      <c r="A863" s="41" t="n"/>
      <c r="B863" s="79" t="n"/>
      <c r="C863" s="41" t="n"/>
      <c r="D863" s="41" t="n"/>
      <c r="E863" s="41" t="n"/>
      <c r="F863" s="43" t="n"/>
      <c r="G863" s="41" t="n"/>
      <c r="H863" s="43" t="n"/>
      <c r="I863" s="41">
        <f>IF($A863="","",IF(OR($E863="",$F863="",$G863="",$H863=""),"",$E863&amp;", "&amp;$F863&amp;" to "&amp;$G863&amp;", "&amp;$H863))</f>
        <v/>
      </c>
      <c r="J863" s="44" t="n"/>
      <c r="K863" s="44" t="n"/>
      <c r="L863" s="44">
        <f>IF($A863="","",IFERROR($J863+$K863,0))</f>
        <v/>
      </c>
      <c r="M863" s="80">
        <f>IF($A863="","",IFERROR($K863/$L863,0))</f>
        <v/>
      </c>
      <c r="N863" s="41" t="n"/>
      <c r="O863" s="43">
        <f>IF(OR($A863="",$N863=""),"",IFERROR(VLOOKUP($N863,'Settings'!$F$5:$H$13,2,FALSE),"Review"))</f>
        <v/>
      </c>
      <c r="P863" s="43" t="n"/>
      <c r="Q863" s="81">
        <f>IF($A863="","",IFERROR($K863*'Settings'!$B$10,0))</f>
        <v/>
      </c>
      <c r="R863" s="82">
        <f>IF($A863="","",IF($O863="Yes",IFERROR($K863*'Settings'!$B$8,0),0))</f>
        <v/>
      </c>
      <c r="S863" s="81">
        <f>IF($A863="","",IFERROR($R863*'Settings'!$B$10,0))</f>
        <v/>
      </c>
      <c r="T863" s="48">
        <f>IF($A863="","",IF(COUNTIF(tblTrips[Trip ID],$A863)&gt;1,"Duplicate Trip ID",IF(OR($B863="",$C863="",$D863="",$E863="",$F863="",$G863="",$H863="",$J863="",$K863="",$N863="",$P863=""),"Missing Required Data",IF(OR($J863&lt;0,$K863&lt;0,$L863=0),"Check Miles",IF(OR(AND($K863=0,$N863&lt;&gt;"No Empty Miles"),AND($K863&gt;0,$N863="No Empty Miles")),"Reason / Miles Mismatch",IF($M863&gt;='Settings'!$B$9,"High Empty %","OK"))))))</f>
        <v/>
      </c>
      <c r="U863" s="48" t="n"/>
    </row>
    <row r="864">
      <c r="A864" s="41" t="n"/>
      <c r="B864" s="79" t="n"/>
      <c r="C864" s="41" t="n"/>
      <c r="D864" s="41" t="n"/>
      <c r="E864" s="41" t="n"/>
      <c r="F864" s="43" t="n"/>
      <c r="G864" s="41" t="n"/>
      <c r="H864" s="43" t="n"/>
      <c r="I864" s="41">
        <f>IF($A864="","",IF(OR($E864="",$F864="",$G864="",$H864=""),"",$E864&amp;", "&amp;$F864&amp;" to "&amp;$G864&amp;", "&amp;$H864))</f>
        <v/>
      </c>
      <c r="J864" s="44" t="n"/>
      <c r="K864" s="44" t="n"/>
      <c r="L864" s="44">
        <f>IF($A864="","",IFERROR($J864+$K864,0))</f>
        <v/>
      </c>
      <c r="M864" s="80">
        <f>IF($A864="","",IFERROR($K864/$L864,0))</f>
        <v/>
      </c>
      <c r="N864" s="41" t="n"/>
      <c r="O864" s="43">
        <f>IF(OR($A864="",$N864=""),"",IFERROR(VLOOKUP($N864,'Settings'!$F$5:$H$13,2,FALSE),"Review"))</f>
        <v/>
      </c>
      <c r="P864" s="43" t="n"/>
      <c r="Q864" s="81">
        <f>IF($A864="","",IFERROR($K864*'Settings'!$B$10,0))</f>
        <v/>
      </c>
      <c r="R864" s="82">
        <f>IF($A864="","",IF($O864="Yes",IFERROR($K864*'Settings'!$B$8,0),0))</f>
        <v/>
      </c>
      <c r="S864" s="81">
        <f>IF($A864="","",IFERROR($R864*'Settings'!$B$10,0))</f>
        <v/>
      </c>
      <c r="T864" s="48">
        <f>IF($A864="","",IF(COUNTIF(tblTrips[Trip ID],$A864)&gt;1,"Duplicate Trip ID",IF(OR($B864="",$C864="",$D864="",$E864="",$F864="",$G864="",$H864="",$J864="",$K864="",$N864="",$P864=""),"Missing Required Data",IF(OR($J864&lt;0,$K864&lt;0,$L864=0),"Check Miles",IF(OR(AND($K864=0,$N864&lt;&gt;"No Empty Miles"),AND($K864&gt;0,$N864="No Empty Miles")),"Reason / Miles Mismatch",IF($M864&gt;='Settings'!$B$9,"High Empty %","OK"))))))</f>
        <v/>
      </c>
      <c r="U864" s="48" t="n"/>
    </row>
    <row r="865">
      <c r="A865" s="41" t="n"/>
      <c r="B865" s="79" t="n"/>
      <c r="C865" s="41" t="n"/>
      <c r="D865" s="41" t="n"/>
      <c r="E865" s="41" t="n"/>
      <c r="F865" s="43" t="n"/>
      <c r="G865" s="41" t="n"/>
      <c r="H865" s="43" t="n"/>
      <c r="I865" s="41">
        <f>IF($A865="","",IF(OR($E865="",$F865="",$G865="",$H865=""),"",$E865&amp;", "&amp;$F865&amp;" to "&amp;$G865&amp;", "&amp;$H865))</f>
        <v/>
      </c>
      <c r="J865" s="44" t="n"/>
      <c r="K865" s="44" t="n"/>
      <c r="L865" s="44">
        <f>IF($A865="","",IFERROR($J865+$K865,0))</f>
        <v/>
      </c>
      <c r="M865" s="80">
        <f>IF($A865="","",IFERROR($K865/$L865,0))</f>
        <v/>
      </c>
      <c r="N865" s="41" t="n"/>
      <c r="O865" s="43">
        <f>IF(OR($A865="",$N865=""),"",IFERROR(VLOOKUP($N865,'Settings'!$F$5:$H$13,2,FALSE),"Review"))</f>
        <v/>
      </c>
      <c r="P865" s="43" t="n"/>
      <c r="Q865" s="81">
        <f>IF($A865="","",IFERROR($K865*'Settings'!$B$10,0))</f>
        <v/>
      </c>
      <c r="R865" s="82">
        <f>IF($A865="","",IF($O865="Yes",IFERROR($K865*'Settings'!$B$8,0),0))</f>
        <v/>
      </c>
      <c r="S865" s="81">
        <f>IF($A865="","",IFERROR($R865*'Settings'!$B$10,0))</f>
        <v/>
      </c>
      <c r="T865" s="48">
        <f>IF($A865="","",IF(COUNTIF(tblTrips[Trip ID],$A865)&gt;1,"Duplicate Trip ID",IF(OR($B865="",$C865="",$D865="",$E865="",$F865="",$G865="",$H865="",$J865="",$K865="",$N865="",$P865=""),"Missing Required Data",IF(OR($J865&lt;0,$K865&lt;0,$L865=0),"Check Miles",IF(OR(AND($K865=0,$N865&lt;&gt;"No Empty Miles"),AND($K865&gt;0,$N865="No Empty Miles")),"Reason / Miles Mismatch",IF($M865&gt;='Settings'!$B$9,"High Empty %","OK"))))))</f>
        <v/>
      </c>
      <c r="U865" s="48" t="n"/>
    </row>
    <row r="866">
      <c r="A866" s="41" t="n"/>
      <c r="B866" s="79" t="n"/>
      <c r="C866" s="41" t="n"/>
      <c r="D866" s="41" t="n"/>
      <c r="E866" s="41" t="n"/>
      <c r="F866" s="43" t="n"/>
      <c r="G866" s="41" t="n"/>
      <c r="H866" s="43" t="n"/>
      <c r="I866" s="41">
        <f>IF($A866="","",IF(OR($E866="",$F866="",$G866="",$H866=""),"",$E866&amp;", "&amp;$F866&amp;" to "&amp;$G866&amp;", "&amp;$H866))</f>
        <v/>
      </c>
      <c r="J866" s="44" t="n"/>
      <c r="K866" s="44" t="n"/>
      <c r="L866" s="44">
        <f>IF($A866="","",IFERROR($J866+$K866,0))</f>
        <v/>
      </c>
      <c r="M866" s="80">
        <f>IF($A866="","",IFERROR($K866/$L866,0))</f>
        <v/>
      </c>
      <c r="N866" s="41" t="n"/>
      <c r="O866" s="43">
        <f>IF(OR($A866="",$N866=""),"",IFERROR(VLOOKUP($N866,'Settings'!$F$5:$H$13,2,FALSE),"Review"))</f>
        <v/>
      </c>
      <c r="P866" s="43" t="n"/>
      <c r="Q866" s="81">
        <f>IF($A866="","",IFERROR($K866*'Settings'!$B$10,0))</f>
        <v/>
      </c>
      <c r="R866" s="82">
        <f>IF($A866="","",IF($O866="Yes",IFERROR($K866*'Settings'!$B$8,0),0))</f>
        <v/>
      </c>
      <c r="S866" s="81">
        <f>IF($A866="","",IFERROR($R866*'Settings'!$B$10,0))</f>
        <v/>
      </c>
      <c r="T866" s="48">
        <f>IF($A866="","",IF(COUNTIF(tblTrips[Trip ID],$A866)&gt;1,"Duplicate Trip ID",IF(OR($B866="",$C866="",$D866="",$E866="",$F866="",$G866="",$H866="",$J866="",$K866="",$N866="",$P866=""),"Missing Required Data",IF(OR($J866&lt;0,$K866&lt;0,$L866=0),"Check Miles",IF(OR(AND($K866=0,$N866&lt;&gt;"No Empty Miles"),AND($K866&gt;0,$N866="No Empty Miles")),"Reason / Miles Mismatch",IF($M866&gt;='Settings'!$B$9,"High Empty %","OK"))))))</f>
        <v/>
      </c>
      <c r="U866" s="48" t="n"/>
    </row>
    <row r="867">
      <c r="A867" s="41" t="n"/>
      <c r="B867" s="79" t="n"/>
      <c r="C867" s="41" t="n"/>
      <c r="D867" s="41" t="n"/>
      <c r="E867" s="41" t="n"/>
      <c r="F867" s="43" t="n"/>
      <c r="G867" s="41" t="n"/>
      <c r="H867" s="43" t="n"/>
      <c r="I867" s="41">
        <f>IF($A867="","",IF(OR($E867="",$F867="",$G867="",$H867=""),"",$E867&amp;", "&amp;$F867&amp;" to "&amp;$G867&amp;", "&amp;$H867))</f>
        <v/>
      </c>
      <c r="J867" s="44" t="n"/>
      <c r="K867" s="44" t="n"/>
      <c r="L867" s="44">
        <f>IF($A867="","",IFERROR($J867+$K867,0))</f>
        <v/>
      </c>
      <c r="M867" s="80">
        <f>IF($A867="","",IFERROR($K867/$L867,0))</f>
        <v/>
      </c>
      <c r="N867" s="41" t="n"/>
      <c r="O867" s="43">
        <f>IF(OR($A867="",$N867=""),"",IFERROR(VLOOKUP($N867,'Settings'!$F$5:$H$13,2,FALSE),"Review"))</f>
        <v/>
      </c>
      <c r="P867" s="43" t="n"/>
      <c r="Q867" s="81">
        <f>IF($A867="","",IFERROR($K867*'Settings'!$B$10,0))</f>
        <v/>
      </c>
      <c r="R867" s="82">
        <f>IF($A867="","",IF($O867="Yes",IFERROR($K867*'Settings'!$B$8,0),0))</f>
        <v/>
      </c>
      <c r="S867" s="81">
        <f>IF($A867="","",IFERROR($R867*'Settings'!$B$10,0))</f>
        <v/>
      </c>
      <c r="T867" s="48">
        <f>IF($A867="","",IF(COUNTIF(tblTrips[Trip ID],$A867)&gt;1,"Duplicate Trip ID",IF(OR($B867="",$C867="",$D867="",$E867="",$F867="",$G867="",$H867="",$J867="",$K867="",$N867="",$P867=""),"Missing Required Data",IF(OR($J867&lt;0,$K867&lt;0,$L867=0),"Check Miles",IF(OR(AND($K867=0,$N867&lt;&gt;"No Empty Miles"),AND($K867&gt;0,$N867="No Empty Miles")),"Reason / Miles Mismatch",IF($M867&gt;='Settings'!$B$9,"High Empty %","OK"))))))</f>
        <v/>
      </c>
      <c r="U867" s="48" t="n"/>
    </row>
    <row r="868">
      <c r="A868" s="41" t="n"/>
      <c r="B868" s="79" t="n"/>
      <c r="C868" s="41" t="n"/>
      <c r="D868" s="41" t="n"/>
      <c r="E868" s="41" t="n"/>
      <c r="F868" s="43" t="n"/>
      <c r="G868" s="41" t="n"/>
      <c r="H868" s="43" t="n"/>
      <c r="I868" s="41">
        <f>IF($A868="","",IF(OR($E868="",$F868="",$G868="",$H868=""),"",$E868&amp;", "&amp;$F868&amp;" to "&amp;$G868&amp;", "&amp;$H868))</f>
        <v/>
      </c>
      <c r="J868" s="44" t="n"/>
      <c r="K868" s="44" t="n"/>
      <c r="L868" s="44">
        <f>IF($A868="","",IFERROR($J868+$K868,0))</f>
        <v/>
      </c>
      <c r="M868" s="80">
        <f>IF($A868="","",IFERROR($K868/$L868,0))</f>
        <v/>
      </c>
      <c r="N868" s="41" t="n"/>
      <c r="O868" s="43">
        <f>IF(OR($A868="",$N868=""),"",IFERROR(VLOOKUP($N868,'Settings'!$F$5:$H$13,2,FALSE),"Review"))</f>
        <v/>
      </c>
      <c r="P868" s="43" t="n"/>
      <c r="Q868" s="81">
        <f>IF($A868="","",IFERROR($K868*'Settings'!$B$10,0))</f>
        <v/>
      </c>
      <c r="R868" s="82">
        <f>IF($A868="","",IF($O868="Yes",IFERROR($K868*'Settings'!$B$8,0),0))</f>
        <v/>
      </c>
      <c r="S868" s="81">
        <f>IF($A868="","",IFERROR($R868*'Settings'!$B$10,0))</f>
        <v/>
      </c>
      <c r="T868" s="48">
        <f>IF($A868="","",IF(COUNTIF(tblTrips[Trip ID],$A868)&gt;1,"Duplicate Trip ID",IF(OR($B868="",$C868="",$D868="",$E868="",$F868="",$G868="",$H868="",$J868="",$K868="",$N868="",$P868=""),"Missing Required Data",IF(OR($J868&lt;0,$K868&lt;0,$L868=0),"Check Miles",IF(OR(AND($K868=0,$N868&lt;&gt;"No Empty Miles"),AND($K868&gt;0,$N868="No Empty Miles")),"Reason / Miles Mismatch",IF($M868&gt;='Settings'!$B$9,"High Empty %","OK"))))))</f>
        <v/>
      </c>
      <c r="U868" s="48" t="n"/>
    </row>
    <row r="869">
      <c r="A869" s="41" t="n"/>
      <c r="B869" s="79" t="n"/>
      <c r="C869" s="41" t="n"/>
      <c r="D869" s="41" t="n"/>
      <c r="E869" s="41" t="n"/>
      <c r="F869" s="43" t="n"/>
      <c r="G869" s="41" t="n"/>
      <c r="H869" s="43" t="n"/>
      <c r="I869" s="41">
        <f>IF($A869="","",IF(OR($E869="",$F869="",$G869="",$H869=""),"",$E869&amp;", "&amp;$F869&amp;" to "&amp;$G869&amp;", "&amp;$H869))</f>
        <v/>
      </c>
      <c r="J869" s="44" t="n"/>
      <c r="K869" s="44" t="n"/>
      <c r="L869" s="44">
        <f>IF($A869="","",IFERROR($J869+$K869,0))</f>
        <v/>
      </c>
      <c r="M869" s="80">
        <f>IF($A869="","",IFERROR($K869/$L869,0))</f>
        <v/>
      </c>
      <c r="N869" s="41" t="n"/>
      <c r="O869" s="43">
        <f>IF(OR($A869="",$N869=""),"",IFERROR(VLOOKUP($N869,'Settings'!$F$5:$H$13,2,FALSE),"Review"))</f>
        <v/>
      </c>
      <c r="P869" s="43" t="n"/>
      <c r="Q869" s="81">
        <f>IF($A869="","",IFERROR($K869*'Settings'!$B$10,0))</f>
        <v/>
      </c>
      <c r="R869" s="82">
        <f>IF($A869="","",IF($O869="Yes",IFERROR($K869*'Settings'!$B$8,0),0))</f>
        <v/>
      </c>
      <c r="S869" s="81">
        <f>IF($A869="","",IFERROR($R869*'Settings'!$B$10,0))</f>
        <v/>
      </c>
      <c r="T869" s="48">
        <f>IF($A869="","",IF(COUNTIF(tblTrips[Trip ID],$A869)&gt;1,"Duplicate Trip ID",IF(OR($B869="",$C869="",$D869="",$E869="",$F869="",$G869="",$H869="",$J869="",$K869="",$N869="",$P869=""),"Missing Required Data",IF(OR($J869&lt;0,$K869&lt;0,$L869=0),"Check Miles",IF(OR(AND($K869=0,$N869&lt;&gt;"No Empty Miles"),AND($K869&gt;0,$N869="No Empty Miles")),"Reason / Miles Mismatch",IF($M869&gt;='Settings'!$B$9,"High Empty %","OK"))))))</f>
        <v/>
      </c>
      <c r="U869" s="48" t="n"/>
    </row>
    <row r="870">
      <c r="A870" s="41" t="n"/>
      <c r="B870" s="79" t="n"/>
      <c r="C870" s="41" t="n"/>
      <c r="D870" s="41" t="n"/>
      <c r="E870" s="41" t="n"/>
      <c r="F870" s="43" t="n"/>
      <c r="G870" s="41" t="n"/>
      <c r="H870" s="43" t="n"/>
      <c r="I870" s="41">
        <f>IF($A870="","",IF(OR($E870="",$F870="",$G870="",$H870=""),"",$E870&amp;", "&amp;$F870&amp;" to "&amp;$G870&amp;", "&amp;$H870))</f>
        <v/>
      </c>
      <c r="J870" s="44" t="n"/>
      <c r="K870" s="44" t="n"/>
      <c r="L870" s="44">
        <f>IF($A870="","",IFERROR($J870+$K870,0))</f>
        <v/>
      </c>
      <c r="M870" s="80">
        <f>IF($A870="","",IFERROR($K870/$L870,0))</f>
        <v/>
      </c>
      <c r="N870" s="41" t="n"/>
      <c r="O870" s="43">
        <f>IF(OR($A870="",$N870=""),"",IFERROR(VLOOKUP($N870,'Settings'!$F$5:$H$13,2,FALSE),"Review"))</f>
        <v/>
      </c>
      <c r="P870" s="43" t="n"/>
      <c r="Q870" s="81">
        <f>IF($A870="","",IFERROR($K870*'Settings'!$B$10,0))</f>
        <v/>
      </c>
      <c r="R870" s="82">
        <f>IF($A870="","",IF($O870="Yes",IFERROR($K870*'Settings'!$B$8,0),0))</f>
        <v/>
      </c>
      <c r="S870" s="81">
        <f>IF($A870="","",IFERROR($R870*'Settings'!$B$10,0))</f>
        <v/>
      </c>
      <c r="T870" s="48">
        <f>IF($A870="","",IF(COUNTIF(tblTrips[Trip ID],$A870)&gt;1,"Duplicate Trip ID",IF(OR($B870="",$C870="",$D870="",$E870="",$F870="",$G870="",$H870="",$J870="",$K870="",$N870="",$P870=""),"Missing Required Data",IF(OR($J870&lt;0,$K870&lt;0,$L870=0),"Check Miles",IF(OR(AND($K870=0,$N870&lt;&gt;"No Empty Miles"),AND($K870&gt;0,$N870="No Empty Miles")),"Reason / Miles Mismatch",IF($M870&gt;='Settings'!$B$9,"High Empty %","OK"))))))</f>
        <v/>
      </c>
      <c r="U870" s="48" t="n"/>
    </row>
    <row r="871">
      <c r="A871" s="41" t="n"/>
      <c r="B871" s="79" t="n"/>
      <c r="C871" s="41" t="n"/>
      <c r="D871" s="41" t="n"/>
      <c r="E871" s="41" t="n"/>
      <c r="F871" s="43" t="n"/>
      <c r="G871" s="41" t="n"/>
      <c r="H871" s="43" t="n"/>
      <c r="I871" s="41">
        <f>IF($A871="","",IF(OR($E871="",$F871="",$G871="",$H871=""),"",$E871&amp;", "&amp;$F871&amp;" to "&amp;$G871&amp;", "&amp;$H871))</f>
        <v/>
      </c>
      <c r="J871" s="44" t="n"/>
      <c r="K871" s="44" t="n"/>
      <c r="L871" s="44">
        <f>IF($A871="","",IFERROR($J871+$K871,0))</f>
        <v/>
      </c>
      <c r="M871" s="80">
        <f>IF($A871="","",IFERROR($K871/$L871,0))</f>
        <v/>
      </c>
      <c r="N871" s="41" t="n"/>
      <c r="O871" s="43">
        <f>IF(OR($A871="",$N871=""),"",IFERROR(VLOOKUP($N871,'Settings'!$F$5:$H$13,2,FALSE),"Review"))</f>
        <v/>
      </c>
      <c r="P871" s="43" t="n"/>
      <c r="Q871" s="81">
        <f>IF($A871="","",IFERROR($K871*'Settings'!$B$10,0))</f>
        <v/>
      </c>
      <c r="R871" s="82">
        <f>IF($A871="","",IF($O871="Yes",IFERROR($K871*'Settings'!$B$8,0),0))</f>
        <v/>
      </c>
      <c r="S871" s="81">
        <f>IF($A871="","",IFERROR($R871*'Settings'!$B$10,0))</f>
        <v/>
      </c>
      <c r="T871" s="48">
        <f>IF($A871="","",IF(COUNTIF(tblTrips[Trip ID],$A871)&gt;1,"Duplicate Trip ID",IF(OR($B871="",$C871="",$D871="",$E871="",$F871="",$G871="",$H871="",$J871="",$K871="",$N871="",$P871=""),"Missing Required Data",IF(OR($J871&lt;0,$K871&lt;0,$L871=0),"Check Miles",IF(OR(AND($K871=0,$N871&lt;&gt;"No Empty Miles"),AND($K871&gt;0,$N871="No Empty Miles")),"Reason / Miles Mismatch",IF($M871&gt;='Settings'!$B$9,"High Empty %","OK"))))))</f>
        <v/>
      </c>
      <c r="U871" s="48" t="n"/>
    </row>
    <row r="872">
      <c r="A872" s="41" t="n"/>
      <c r="B872" s="79" t="n"/>
      <c r="C872" s="41" t="n"/>
      <c r="D872" s="41" t="n"/>
      <c r="E872" s="41" t="n"/>
      <c r="F872" s="43" t="n"/>
      <c r="G872" s="41" t="n"/>
      <c r="H872" s="43" t="n"/>
      <c r="I872" s="41">
        <f>IF($A872="","",IF(OR($E872="",$F872="",$G872="",$H872=""),"",$E872&amp;", "&amp;$F872&amp;" to "&amp;$G872&amp;", "&amp;$H872))</f>
        <v/>
      </c>
      <c r="J872" s="44" t="n"/>
      <c r="K872" s="44" t="n"/>
      <c r="L872" s="44">
        <f>IF($A872="","",IFERROR($J872+$K872,0))</f>
        <v/>
      </c>
      <c r="M872" s="80">
        <f>IF($A872="","",IFERROR($K872/$L872,0))</f>
        <v/>
      </c>
      <c r="N872" s="41" t="n"/>
      <c r="O872" s="43">
        <f>IF(OR($A872="",$N872=""),"",IFERROR(VLOOKUP($N872,'Settings'!$F$5:$H$13,2,FALSE),"Review"))</f>
        <v/>
      </c>
      <c r="P872" s="43" t="n"/>
      <c r="Q872" s="81">
        <f>IF($A872="","",IFERROR($K872*'Settings'!$B$10,0))</f>
        <v/>
      </c>
      <c r="R872" s="82">
        <f>IF($A872="","",IF($O872="Yes",IFERROR($K872*'Settings'!$B$8,0),0))</f>
        <v/>
      </c>
      <c r="S872" s="81">
        <f>IF($A872="","",IFERROR($R872*'Settings'!$B$10,0))</f>
        <v/>
      </c>
      <c r="T872" s="48">
        <f>IF($A872="","",IF(COUNTIF(tblTrips[Trip ID],$A872)&gt;1,"Duplicate Trip ID",IF(OR($B872="",$C872="",$D872="",$E872="",$F872="",$G872="",$H872="",$J872="",$K872="",$N872="",$P872=""),"Missing Required Data",IF(OR($J872&lt;0,$K872&lt;0,$L872=0),"Check Miles",IF(OR(AND($K872=0,$N872&lt;&gt;"No Empty Miles"),AND($K872&gt;0,$N872="No Empty Miles")),"Reason / Miles Mismatch",IF($M872&gt;='Settings'!$B$9,"High Empty %","OK"))))))</f>
        <v/>
      </c>
      <c r="U872" s="48" t="n"/>
    </row>
    <row r="873">
      <c r="A873" s="41" t="n"/>
      <c r="B873" s="79" t="n"/>
      <c r="C873" s="41" t="n"/>
      <c r="D873" s="41" t="n"/>
      <c r="E873" s="41" t="n"/>
      <c r="F873" s="43" t="n"/>
      <c r="G873" s="41" t="n"/>
      <c r="H873" s="43" t="n"/>
      <c r="I873" s="41">
        <f>IF($A873="","",IF(OR($E873="",$F873="",$G873="",$H873=""),"",$E873&amp;", "&amp;$F873&amp;" to "&amp;$G873&amp;", "&amp;$H873))</f>
        <v/>
      </c>
      <c r="J873" s="44" t="n"/>
      <c r="K873" s="44" t="n"/>
      <c r="L873" s="44">
        <f>IF($A873="","",IFERROR($J873+$K873,0))</f>
        <v/>
      </c>
      <c r="M873" s="80">
        <f>IF($A873="","",IFERROR($K873/$L873,0))</f>
        <v/>
      </c>
      <c r="N873" s="41" t="n"/>
      <c r="O873" s="43">
        <f>IF(OR($A873="",$N873=""),"",IFERROR(VLOOKUP($N873,'Settings'!$F$5:$H$13,2,FALSE),"Review"))</f>
        <v/>
      </c>
      <c r="P873" s="43" t="n"/>
      <c r="Q873" s="81">
        <f>IF($A873="","",IFERROR($K873*'Settings'!$B$10,0))</f>
        <v/>
      </c>
      <c r="R873" s="82">
        <f>IF($A873="","",IF($O873="Yes",IFERROR($K873*'Settings'!$B$8,0),0))</f>
        <v/>
      </c>
      <c r="S873" s="81">
        <f>IF($A873="","",IFERROR($R873*'Settings'!$B$10,0))</f>
        <v/>
      </c>
      <c r="T873" s="48">
        <f>IF($A873="","",IF(COUNTIF(tblTrips[Trip ID],$A873)&gt;1,"Duplicate Trip ID",IF(OR($B873="",$C873="",$D873="",$E873="",$F873="",$G873="",$H873="",$J873="",$K873="",$N873="",$P873=""),"Missing Required Data",IF(OR($J873&lt;0,$K873&lt;0,$L873=0),"Check Miles",IF(OR(AND($K873=0,$N873&lt;&gt;"No Empty Miles"),AND($K873&gt;0,$N873="No Empty Miles")),"Reason / Miles Mismatch",IF($M873&gt;='Settings'!$B$9,"High Empty %","OK"))))))</f>
        <v/>
      </c>
      <c r="U873" s="48" t="n"/>
    </row>
    <row r="874">
      <c r="A874" s="41" t="n"/>
      <c r="B874" s="79" t="n"/>
      <c r="C874" s="41" t="n"/>
      <c r="D874" s="41" t="n"/>
      <c r="E874" s="41" t="n"/>
      <c r="F874" s="43" t="n"/>
      <c r="G874" s="41" t="n"/>
      <c r="H874" s="43" t="n"/>
      <c r="I874" s="41">
        <f>IF($A874="","",IF(OR($E874="",$F874="",$G874="",$H874=""),"",$E874&amp;", "&amp;$F874&amp;" to "&amp;$G874&amp;", "&amp;$H874))</f>
        <v/>
      </c>
      <c r="J874" s="44" t="n"/>
      <c r="K874" s="44" t="n"/>
      <c r="L874" s="44">
        <f>IF($A874="","",IFERROR($J874+$K874,0))</f>
        <v/>
      </c>
      <c r="M874" s="80">
        <f>IF($A874="","",IFERROR($K874/$L874,0))</f>
        <v/>
      </c>
      <c r="N874" s="41" t="n"/>
      <c r="O874" s="43">
        <f>IF(OR($A874="",$N874=""),"",IFERROR(VLOOKUP($N874,'Settings'!$F$5:$H$13,2,FALSE),"Review"))</f>
        <v/>
      </c>
      <c r="P874" s="43" t="n"/>
      <c r="Q874" s="81">
        <f>IF($A874="","",IFERROR($K874*'Settings'!$B$10,0))</f>
        <v/>
      </c>
      <c r="R874" s="82">
        <f>IF($A874="","",IF($O874="Yes",IFERROR($K874*'Settings'!$B$8,0),0))</f>
        <v/>
      </c>
      <c r="S874" s="81">
        <f>IF($A874="","",IFERROR($R874*'Settings'!$B$10,0))</f>
        <v/>
      </c>
      <c r="T874" s="48">
        <f>IF($A874="","",IF(COUNTIF(tblTrips[Trip ID],$A874)&gt;1,"Duplicate Trip ID",IF(OR($B874="",$C874="",$D874="",$E874="",$F874="",$G874="",$H874="",$J874="",$K874="",$N874="",$P874=""),"Missing Required Data",IF(OR($J874&lt;0,$K874&lt;0,$L874=0),"Check Miles",IF(OR(AND($K874=0,$N874&lt;&gt;"No Empty Miles"),AND($K874&gt;0,$N874="No Empty Miles")),"Reason / Miles Mismatch",IF($M874&gt;='Settings'!$B$9,"High Empty %","OK"))))))</f>
        <v/>
      </c>
      <c r="U874" s="48" t="n"/>
    </row>
    <row r="875">
      <c r="A875" s="41" t="n"/>
      <c r="B875" s="79" t="n"/>
      <c r="C875" s="41" t="n"/>
      <c r="D875" s="41" t="n"/>
      <c r="E875" s="41" t="n"/>
      <c r="F875" s="43" t="n"/>
      <c r="G875" s="41" t="n"/>
      <c r="H875" s="43" t="n"/>
      <c r="I875" s="41">
        <f>IF($A875="","",IF(OR($E875="",$F875="",$G875="",$H875=""),"",$E875&amp;", "&amp;$F875&amp;" to "&amp;$G875&amp;", "&amp;$H875))</f>
        <v/>
      </c>
      <c r="J875" s="44" t="n"/>
      <c r="K875" s="44" t="n"/>
      <c r="L875" s="44">
        <f>IF($A875="","",IFERROR($J875+$K875,0))</f>
        <v/>
      </c>
      <c r="M875" s="80">
        <f>IF($A875="","",IFERROR($K875/$L875,0))</f>
        <v/>
      </c>
      <c r="N875" s="41" t="n"/>
      <c r="O875" s="43">
        <f>IF(OR($A875="",$N875=""),"",IFERROR(VLOOKUP($N875,'Settings'!$F$5:$H$13,2,FALSE),"Review"))</f>
        <v/>
      </c>
      <c r="P875" s="43" t="n"/>
      <c r="Q875" s="81">
        <f>IF($A875="","",IFERROR($K875*'Settings'!$B$10,0))</f>
        <v/>
      </c>
      <c r="R875" s="82">
        <f>IF($A875="","",IF($O875="Yes",IFERROR($K875*'Settings'!$B$8,0),0))</f>
        <v/>
      </c>
      <c r="S875" s="81">
        <f>IF($A875="","",IFERROR($R875*'Settings'!$B$10,0))</f>
        <v/>
      </c>
      <c r="T875" s="48">
        <f>IF($A875="","",IF(COUNTIF(tblTrips[Trip ID],$A875)&gt;1,"Duplicate Trip ID",IF(OR($B875="",$C875="",$D875="",$E875="",$F875="",$G875="",$H875="",$J875="",$K875="",$N875="",$P875=""),"Missing Required Data",IF(OR($J875&lt;0,$K875&lt;0,$L875=0),"Check Miles",IF(OR(AND($K875=0,$N875&lt;&gt;"No Empty Miles"),AND($K875&gt;0,$N875="No Empty Miles")),"Reason / Miles Mismatch",IF($M875&gt;='Settings'!$B$9,"High Empty %","OK"))))))</f>
        <v/>
      </c>
      <c r="U875" s="48" t="n"/>
    </row>
    <row r="876">
      <c r="A876" s="41" t="n"/>
      <c r="B876" s="79" t="n"/>
      <c r="C876" s="41" t="n"/>
      <c r="D876" s="41" t="n"/>
      <c r="E876" s="41" t="n"/>
      <c r="F876" s="43" t="n"/>
      <c r="G876" s="41" t="n"/>
      <c r="H876" s="43" t="n"/>
      <c r="I876" s="41">
        <f>IF($A876="","",IF(OR($E876="",$F876="",$G876="",$H876=""),"",$E876&amp;", "&amp;$F876&amp;" to "&amp;$G876&amp;", "&amp;$H876))</f>
        <v/>
      </c>
      <c r="J876" s="44" t="n"/>
      <c r="K876" s="44" t="n"/>
      <c r="L876" s="44">
        <f>IF($A876="","",IFERROR($J876+$K876,0))</f>
        <v/>
      </c>
      <c r="M876" s="80">
        <f>IF($A876="","",IFERROR($K876/$L876,0))</f>
        <v/>
      </c>
      <c r="N876" s="41" t="n"/>
      <c r="O876" s="43">
        <f>IF(OR($A876="",$N876=""),"",IFERROR(VLOOKUP($N876,'Settings'!$F$5:$H$13,2,FALSE),"Review"))</f>
        <v/>
      </c>
      <c r="P876" s="43" t="n"/>
      <c r="Q876" s="81">
        <f>IF($A876="","",IFERROR($K876*'Settings'!$B$10,0))</f>
        <v/>
      </c>
      <c r="R876" s="82">
        <f>IF($A876="","",IF($O876="Yes",IFERROR($K876*'Settings'!$B$8,0),0))</f>
        <v/>
      </c>
      <c r="S876" s="81">
        <f>IF($A876="","",IFERROR($R876*'Settings'!$B$10,0))</f>
        <v/>
      </c>
      <c r="T876" s="48">
        <f>IF($A876="","",IF(COUNTIF(tblTrips[Trip ID],$A876)&gt;1,"Duplicate Trip ID",IF(OR($B876="",$C876="",$D876="",$E876="",$F876="",$G876="",$H876="",$J876="",$K876="",$N876="",$P876=""),"Missing Required Data",IF(OR($J876&lt;0,$K876&lt;0,$L876=0),"Check Miles",IF(OR(AND($K876=0,$N876&lt;&gt;"No Empty Miles"),AND($K876&gt;0,$N876="No Empty Miles")),"Reason / Miles Mismatch",IF($M876&gt;='Settings'!$B$9,"High Empty %","OK"))))))</f>
        <v/>
      </c>
      <c r="U876" s="48" t="n"/>
    </row>
    <row r="877">
      <c r="A877" s="41" t="n"/>
      <c r="B877" s="79" t="n"/>
      <c r="C877" s="41" t="n"/>
      <c r="D877" s="41" t="n"/>
      <c r="E877" s="41" t="n"/>
      <c r="F877" s="43" t="n"/>
      <c r="G877" s="41" t="n"/>
      <c r="H877" s="43" t="n"/>
      <c r="I877" s="41">
        <f>IF($A877="","",IF(OR($E877="",$F877="",$G877="",$H877=""),"",$E877&amp;", "&amp;$F877&amp;" to "&amp;$G877&amp;", "&amp;$H877))</f>
        <v/>
      </c>
      <c r="J877" s="44" t="n"/>
      <c r="K877" s="44" t="n"/>
      <c r="L877" s="44">
        <f>IF($A877="","",IFERROR($J877+$K877,0))</f>
        <v/>
      </c>
      <c r="M877" s="80">
        <f>IF($A877="","",IFERROR($K877/$L877,0))</f>
        <v/>
      </c>
      <c r="N877" s="41" t="n"/>
      <c r="O877" s="43">
        <f>IF(OR($A877="",$N877=""),"",IFERROR(VLOOKUP($N877,'Settings'!$F$5:$H$13,2,FALSE),"Review"))</f>
        <v/>
      </c>
      <c r="P877" s="43" t="n"/>
      <c r="Q877" s="81">
        <f>IF($A877="","",IFERROR($K877*'Settings'!$B$10,0))</f>
        <v/>
      </c>
      <c r="R877" s="82">
        <f>IF($A877="","",IF($O877="Yes",IFERROR($K877*'Settings'!$B$8,0),0))</f>
        <v/>
      </c>
      <c r="S877" s="81">
        <f>IF($A877="","",IFERROR($R877*'Settings'!$B$10,0))</f>
        <v/>
      </c>
      <c r="T877" s="48">
        <f>IF($A877="","",IF(COUNTIF(tblTrips[Trip ID],$A877)&gt;1,"Duplicate Trip ID",IF(OR($B877="",$C877="",$D877="",$E877="",$F877="",$G877="",$H877="",$J877="",$K877="",$N877="",$P877=""),"Missing Required Data",IF(OR($J877&lt;0,$K877&lt;0,$L877=0),"Check Miles",IF(OR(AND($K877=0,$N877&lt;&gt;"No Empty Miles"),AND($K877&gt;0,$N877="No Empty Miles")),"Reason / Miles Mismatch",IF($M877&gt;='Settings'!$B$9,"High Empty %","OK"))))))</f>
        <v/>
      </c>
      <c r="U877" s="48" t="n"/>
    </row>
    <row r="878">
      <c r="A878" s="41" t="n"/>
      <c r="B878" s="79" t="n"/>
      <c r="C878" s="41" t="n"/>
      <c r="D878" s="41" t="n"/>
      <c r="E878" s="41" t="n"/>
      <c r="F878" s="43" t="n"/>
      <c r="G878" s="41" t="n"/>
      <c r="H878" s="43" t="n"/>
      <c r="I878" s="41">
        <f>IF($A878="","",IF(OR($E878="",$F878="",$G878="",$H878=""),"",$E878&amp;", "&amp;$F878&amp;" to "&amp;$G878&amp;", "&amp;$H878))</f>
        <v/>
      </c>
      <c r="J878" s="44" t="n"/>
      <c r="K878" s="44" t="n"/>
      <c r="L878" s="44">
        <f>IF($A878="","",IFERROR($J878+$K878,0))</f>
        <v/>
      </c>
      <c r="M878" s="80">
        <f>IF($A878="","",IFERROR($K878/$L878,0))</f>
        <v/>
      </c>
      <c r="N878" s="41" t="n"/>
      <c r="O878" s="43">
        <f>IF(OR($A878="",$N878=""),"",IFERROR(VLOOKUP($N878,'Settings'!$F$5:$H$13,2,FALSE),"Review"))</f>
        <v/>
      </c>
      <c r="P878" s="43" t="n"/>
      <c r="Q878" s="81">
        <f>IF($A878="","",IFERROR($K878*'Settings'!$B$10,0))</f>
        <v/>
      </c>
      <c r="R878" s="82">
        <f>IF($A878="","",IF($O878="Yes",IFERROR($K878*'Settings'!$B$8,0),0))</f>
        <v/>
      </c>
      <c r="S878" s="81">
        <f>IF($A878="","",IFERROR($R878*'Settings'!$B$10,0))</f>
        <v/>
      </c>
      <c r="T878" s="48">
        <f>IF($A878="","",IF(COUNTIF(tblTrips[Trip ID],$A878)&gt;1,"Duplicate Trip ID",IF(OR($B878="",$C878="",$D878="",$E878="",$F878="",$G878="",$H878="",$J878="",$K878="",$N878="",$P878=""),"Missing Required Data",IF(OR($J878&lt;0,$K878&lt;0,$L878=0),"Check Miles",IF(OR(AND($K878=0,$N878&lt;&gt;"No Empty Miles"),AND($K878&gt;0,$N878="No Empty Miles")),"Reason / Miles Mismatch",IF($M878&gt;='Settings'!$B$9,"High Empty %","OK"))))))</f>
        <v/>
      </c>
      <c r="U878" s="48" t="n"/>
    </row>
    <row r="879">
      <c r="A879" s="41" t="n"/>
      <c r="B879" s="79" t="n"/>
      <c r="C879" s="41" t="n"/>
      <c r="D879" s="41" t="n"/>
      <c r="E879" s="41" t="n"/>
      <c r="F879" s="43" t="n"/>
      <c r="G879" s="41" t="n"/>
      <c r="H879" s="43" t="n"/>
      <c r="I879" s="41">
        <f>IF($A879="","",IF(OR($E879="",$F879="",$G879="",$H879=""),"",$E879&amp;", "&amp;$F879&amp;" to "&amp;$G879&amp;", "&amp;$H879))</f>
        <v/>
      </c>
      <c r="J879" s="44" t="n"/>
      <c r="K879" s="44" t="n"/>
      <c r="L879" s="44">
        <f>IF($A879="","",IFERROR($J879+$K879,0))</f>
        <v/>
      </c>
      <c r="M879" s="80">
        <f>IF($A879="","",IFERROR($K879/$L879,0))</f>
        <v/>
      </c>
      <c r="N879" s="41" t="n"/>
      <c r="O879" s="43">
        <f>IF(OR($A879="",$N879=""),"",IFERROR(VLOOKUP($N879,'Settings'!$F$5:$H$13,2,FALSE),"Review"))</f>
        <v/>
      </c>
      <c r="P879" s="43" t="n"/>
      <c r="Q879" s="81">
        <f>IF($A879="","",IFERROR($K879*'Settings'!$B$10,0))</f>
        <v/>
      </c>
      <c r="R879" s="82">
        <f>IF($A879="","",IF($O879="Yes",IFERROR($K879*'Settings'!$B$8,0),0))</f>
        <v/>
      </c>
      <c r="S879" s="81">
        <f>IF($A879="","",IFERROR($R879*'Settings'!$B$10,0))</f>
        <v/>
      </c>
      <c r="T879" s="48">
        <f>IF($A879="","",IF(COUNTIF(tblTrips[Trip ID],$A879)&gt;1,"Duplicate Trip ID",IF(OR($B879="",$C879="",$D879="",$E879="",$F879="",$G879="",$H879="",$J879="",$K879="",$N879="",$P879=""),"Missing Required Data",IF(OR($J879&lt;0,$K879&lt;0,$L879=0),"Check Miles",IF(OR(AND($K879=0,$N879&lt;&gt;"No Empty Miles"),AND($K879&gt;0,$N879="No Empty Miles")),"Reason / Miles Mismatch",IF($M879&gt;='Settings'!$B$9,"High Empty %","OK"))))))</f>
        <v/>
      </c>
      <c r="U879" s="48" t="n"/>
    </row>
    <row r="880">
      <c r="A880" s="41" t="n"/>
      <c r="B880" s="79" t="n"/>
      <c r="C880" s="41" t="n"/>
      <c r="D880" s="41" t="n"/>
      <c r="E880" s="41" t="n"/>
      <c r="F880" s="43" t="n"/>
      <c r="G880" s="41" t="n"/>
      <c r="H880" s="43" t="n"/>
      <c r="I880" s="41">
        <f>IF($A880="","",IF(OR($E880="",$F880="",$G880="",$H880=""),"",$E880&amp;", "&amp;$F880&amp;" to "&amp;$G880&amp;", "&amp;$H880))</f>
        <v/>
      </c>
      <c r="J880" s="44" t="n"/>
      <c r="K880" s="44" t="n"/>
      <c r="L880" s="44">
        <f>IF($A880="","",IFERROR($J880+$K880,0))</f>
        <v/>
      </c>
      <c r="M880" s="80">
        <f>IF($A880="","",IFERROR($K880/$L880,0))</f>
        <v/>
      </c>
      <c r="N880" s="41" t="n"/>
      <c r="O880" s="43">
        <f>IF(OR($A880="",$N880=""),"",IFERROR(VLOOKUP($N880,'Settings'!$F$5:$H$13,2,FALSE),"Review"))</f>
        <v/>
      </c>
      <c r="P880" s="43" t="n"/>
      <c r="Q880" s="81">
        <f>IF($A880="","",IFERROR($K880*'Settings'!$B$10,0))</f>
        <v/>
      </c>
      <c r="R880" s="82">
        <f>IF($A880="","",IF($O880="Yes",IFERROR($K880*'Settings'!$B$8,0),0))</f>
        <v/>
      </c>
      <c r="S880" s="81">
        <f>IF($A880="","",IFERROR($R880*'Settings'!$B$10,0))</f>
        <v/>
      </c>
      <c r="T880" s="48">
        <f>IF($A880="","",IF(COUNTIF(tblTrips[Trip ID],$A880)&gt;1,"Duplicate Trip ID",IF(OR($B880="",$C880="",$D880="",$E880="",$F880="",$G880="",$H880="",$J880="",$K880="",$N880="",$P880=""),"Missing Required Data",IF(OR($J880&lt;0,$K880&lt;0,$L880=0),"Check Miles",IF(OR(AND($K880=0,$N880&lt;&gt;"No Empty Miles"),AND($K880&gt;0,$N880="No Empty Miles")),"Reason / Miles Mismatch",IF($M880&gt;='Settings'!$B$9,"High Empty %","OK"))))))</f>
        <v/>
      </c>
      <c r="U880" s="48" t="n"/>
    </row>
    <row r="881">
      <c r="A881" s="41" t="n"/>
      <c r="B881" s="79" t="n"/>
      <c r="C881" s="41" t="n"/>
      <c r="D881" s="41" t="n"/>
      <c r="E881" s="41" t="n"/>
      <c r="F881" s="43" t="n"/>
      <c r="G881" s="41" t="n"/>
      <c r="H881" s="43" t="n"/>
      <c r="I881" s="41">
        <f>IF($A881="","",IF(OR($E881="",$F881="",$G881="",$H881=""),"",$E881&amp;", "&amp;$F881&amp;" to "&amp;$G881&amp;", "&amp;$H881))</f>
        <v/>
      </c>
      <c r="J881" s="44" t="n"/>
      <c r="K881" s="44" t="n"/>
      <c r="L881" s="44">
        <f>IF($A881="","",IFERROR($J881+$K881,0))</f>
        <v/>
      </c>
      <c r="M881" s="80">
        <f>IF($A881="","",IFERROR($K881/$L881,0))</f>
        <v/>
      </c>
      <c r="N881" s="41" t="n"/>
      <c r="O881" s="43">
        <f>IF(OR($A881="",$N881=""),"",IFERROR(VLOOKUP($N881,'Settings'!$F$5:$H$13,2,FALSE),"Review"))</f>
        <v/>
      </c>
      <c r="P881" s="43" t="n"/>
      <c r="Q881" s="81">
        <f>IF($A881="","",IFERROR($K881*'Settings'!$B$10,0))</f>
        <v/>
      </c>
      <c r="R881" s="82">
        <f>IF($A881="","",IF($O881="Yes",IFERROR($K881*'Settings'!$B$8,0),0))</f>
        <v/>
      </c>
      <c r="S881" s="81">
        <f>IF($A881="","",IFERROR($R881*'Settings'!$B$10,0))</f>
        <v/>
      </c>
      <c r="T881" s="48">
        <f>IF($A881="","",IF(COUNTIF(tblTrips[Trip ID],$A881)&gt;1,"Duplicate Trip ID",IF(OR($B881="",$C881="",$D881="",$E881="",$F881="",$G881="",$H881="",$J881="",$K881="",$N881="",$P881=""),"Missing Required Data",IF(OR($J881&lt;0,$K881&lt;0,$L881=0),"Check Miles",IF(OR(AND($K881=0,$N881&lt;&gt;"No Empty Miles"),AND($K881&gt;0,$N881="No Empty Miles")),"Reason / Miles Mismatch",IF($M881&gt;='Settings'!$B$9,"High Empty %","OK"))))))</f>
        <v/>
      </c>
      <c r="U881" s="48" t="n"/>
    </row>
    <row r="882">
      <c r="A882" s="41" t="n"/>
      <c r="B882" s="79" t="n"/>
      <c r="C882" s="41" t="n"/>
      <c r="D882" s="41" t="n"/>
      <c r="E882" s="41" t="n"/>
      <c r="F882" s="43" t="n"/>
      <c r="G882" s="41" t="n"/>
      <c r="H882" s="43" t="n"/>
      <c r="I882" s="41">
        <f>IF($A882="","",IF(OR($E882="",$F882="",$G882="",$H882=""),"",$E882&amp;", "&amp;$F882&amp;" to "&amp;$G882&amp;", "&amp;$H882))</f>
        <v/>
      </c>
      <c r="J882" s="44" t="n"/>
      <c r="K882" s="44" t="n"/>
      <c r="L882" s="44">
        <f>IF($A882="","",IFERROR($J882+$K882,0))</f>
        <v/>
      </c>
      <c r="M882" s="80">
        <f>IF($A882="","",IFERROR($K882/$L882,0))</f>
        <v/>
      </c>
      <c r="N882" s="41" t="n"/>
      <c r="O882" s="43">
        <f>IF(OR($A882="",$N882=""),"",IFERROR(VLOOKUP($N882,'Settings'!$F$5:$H$13,2,FALSE),"Review"))</f>
        <v/>
      </c>
      <c r="P882" s="43" t="n"/>
      <c r="Q882" s="81">
        <f>IF($A882="","",IFERROR($K882*'Settings'!$B$10,0))</f>
        <v/>
      </c>
      <c r="R882" s="82">
        <f>IF($A882="","",IF($O882="Yes",IFERROR($K882*'Settings'!$B$8,0),0))</f>
        <v/>
      </c>
      <c r="S882" s="81">
        <f>IF($A882="","",IFERROR($R882*'Settings'!$B$10,0))</f>
        <v/>
      </c>
      <c r="T882" s="48">
        <f>IF($A882="","",IF(COUNTIF(tblTrips[Trip ID],$A882)&gt;1,"Duplicate Trip ID",IF(OR($B882="",$C882="",$D882="",$E882="",$F882="",$G882="",$H882="",$J882="",$K882="",$N882="",$P882=""),"Missing Required Data",IF(OR($J882&lt;0,$K882&lt;0,$L882=0),"Check Miles",IF(OR(AND($K882=0,$N882&lt;&gt;"No Empty Miles"),AND($K882&gt;0,$N882="No Empty Miles")),"Reason / Miles Mismatch",IF($M882&gt;='Settings'!$B$9,"High Empty %","OK"))))))</f>
        <v/>
      </c>
      <c r="U882" s="48" t="n"/>
    </row>
    <row r="883">
      <c r="A883" s="41" t="n"/>
      <c r="B883" s="79" t="n"/>
      <c r="C883" s="41" t="n"/>
      <c r="D883" s="41" t="n"/>
      <c r="E883" s="41" t="n"/>
      <c r="F883" s="43" t="n"/>
      <c r="G883" s="41" t="n"/>
      <c r="H883" s="43" t="n"/>
      <c r="I883" s="41">
        <f>IF($A883="","",IF(OR($E883="",$F883="",$G883="",$H883=""),"",$E883&amp;", "&amp;$F883&amp;" to "&amp;$G883&amp;", "&amp;$H883))</f>
        <v/>
      </c>
      <c r="J883" s="44" t="n"/>
      <c r="K883" s="44" t="n"/>
      <c r="L883" s="44">
        <f>IF($A883="","",IFERROR($J883+$K883,0))</f>
        <v/>
      </c>
      <c r="M883" s="80">
        <f>IF($A883="","",IFERROR($K883/$L883,0))</f>
        <v/>
      </c>
      <c r="N883" s="41" t="n"/>
      <c r="O883" s="43">
        <f>IF(OR($A883="",$N883=""),"",IFERROR(VLOOKUP($N883,'Settings'!$F$5:$H$13,2,FALSE),"Review"))</f>
        <v/>
      </c>
      <c r="P883" s="43" t="n"/>
      <c r="Q883" s="81">
        <f>IF($A883="","",IFERROR($K883*'Settings'!$B$10,0))</f>
        <v/>
      </c>
      <c r="R883" s="82">
        <f>IF($A883="","",IF($O883="Yes",IFERROR($K883*'Settings'!$B$8,0),0))</f>
        <v/>
      </c>
      <c r="S883" s="81">
        <f>IF($A883="","",IFERROR($R883*'Settings'!$B$10,0))</f>
        <v/>
      </c>
      <c r="T883" s="48">
        <f>IF($A883="","",IF(COUNTIF(tblTrips[Trip ID],$A883)&gt;1,"Duplicate Trip ID",IF(OR($B883="",$C883="",$D883="",$E883="",$F883="",$G883="",$H883="",$J883="",$K883="",$N883="",$P883=""),"Missing Required Data",IF(OR($J883&lt;0,$K883&lt;0,$L883=0),"Check Miles",IF(OR(AND($K883=0,$N883&lt;&gt;"No Empty Miles"),AND($K883&gt;0,$N883="No Empty Miles")),"Reason / Miles Mismatch",IF($M883&gt;='Settings'!$B$9,"High Empty %","OK"))))))</f>
        <v/>
      </c>
      <c r="U883" s="48" t="n"/>
    </row>
    <row r="884">
      <c r="A884" s="41" t="n"/>
      <c r="B884" s="79" t="n"/>
      <c r="C884" s="41" t="n"/>
      <c r="D884" s="41" t="n"/>
      <c r="E884" s="41" t="n"/>
      <c r="F884" s="43" t="n"/>
      <c r="G884" s="41" t="n"/>
      <c r="H884" s="43" t="n"/>
      <c r="I884" s="41">
        <f>IF($A884="","",IF(OR($E884="",$F884="",$G884="",$H884=""),"",$E884&amp;", "&amp;$F884&amp;" to "&amp;$G884&amp;", "&amp;$H884))</f>
        <v/>
      </c>
      <c r="J884" s="44" t="n"/>
      <c r="K884" s="44" t="n"/>
      <c r="L884" s="44">
        <f>IF($A884="","",IFERROR($J884+$K884,0))</f>
        <v/>
      </c>
      <c r="M884" s="80">
        <f>IF($A884="","",IFERROR($K884/$L884,0))</f>
        <v/>
      </c>
      <c r="N884" s="41" t="n"/>
      <c r="O884" s="43">
        <f>IF(OR($A884="",$N884=""),"",IFERROR(VLOOKUP($N884,'Settings'!$F$5:$H$13,2,FALSE),"Review"))</f>
        <v/>
      </c>
      <c r="P884" s="43" t="n"/>
      <c r="Q884" s="81">
        <f>IF($A884="","",IFERROR($K884*'Settings'!$B$10,0))</f>
        <v/>
      </c>
      <c r="R884" s="82">
        <f>IF($A884="","",IF($O884="Yes",IFERROR($K884*'Settings'!$B$8,0),0))</f>
        <v/>
      </c>
      <c r="S884" s="81">
        <f>IF($A884="","",IFERROR($R884*'Settings'!$B$10,0))</f>
        <v/>
      </c>
      <c r="T884" s="48">
        <f>IF($A884="","",IF(COUNTIF(tblTrips[Trip ID],$A884)&gt;1,"Duplicate Trip ID",IF(OR($B884="",$C884="",$D884="",$E884="",$F884="",$G884="",$H884="",$J884="",$K884="",$N884="",$P884=""),"Missing Required Data",IF(OR($J884&lt;0,$K884&lt;0,$L884=0),"Check Miles",IF(OR(AND($K884=0,$N884&lt;&gt;"No Empty Miles"),AND($K884&gt;0,$N884="No Empty Miles")),"Reason / Miles Mismatch",IF($M884&gt;='Settings'!$B$9,"High Empty %","OK"))))))</f>
        <v/>
      </c>
      <c r="U884" s="48" t="n"/>
    </row>
    <row r="885">
      <c r="A885" s="41" t="n"/>
      <c r="B885" s="79" t="n"/>
      <c r="C885" s="41" t="n"/>
      <c r="D885" s="41" t="n"/>
      <c r="E885" s="41" t="n"/>
      <c r="F885" s="43" t="n"/>
      <c r="G885" s="41" t="n"/>
      <c r="H885" s="43" t="n"/>
      <c r="I885" s="41">
        <f>IF($A885="","",IF(OR($E885="",$F885="",$G885="",$H885=""),"",$E885&amp;", "&amp;$F885&amp;" to "&amp;$G885&amp;", "&amp;$H885))</f>
        <v/>
      </c>
      <c r="J885" s="44" t="n"/>
      <c r="K885" s="44" t="n"/>
      <c r="L885" s="44">
        <f>IF($A885="","",IFERROR($J885+$K885,0))</f>
        <v/>
      </c>
      <c r="M885" s="80">
        <f>IF($A885="","",IFERROR($K885/$L885,0))</f>
        <v/>
      </c>
      <c r="N885" s="41" t="n"/>
      <c r="O885" s="43">
        <f>IF(OR($A885="",$N885=""),"",IFERROR(VLOOKUP($N885,'Settings'!$F$5:$H$13,2,FALSE),"Review"))</f>
        <v/>
      </c>
      <c r="P885" s="43" t="n"/>
      <c r="Q885" s="81">
        <f>IF($A885="","",IFERROR($K885*'Settings'!$B$10,0))</f>
        <v/>
      </c>
      <c r="R885" s="82">
        <f>IF($A885="","",IF($O885="Yes",IFERROR($K885*'Settings'!$B$8,0),0))</f>
        <v/>
      </c>
      <c r="S885" s="81">
        <f>IF($A885="","",IFERROR($R885*'Settings'!$B$10,0))</f>
        <v/>
      </c>
      <c r="T885" s="48">
        <f>IF($A885="","",IF(COUNTIF(tblTrips[Trip ID],$A885)&gt;1,"Duplicate Trip ID",IF(OR($B885="",$C885="",$D885="",$E885="",$F885="",$G885="",$H885="",$J885="",$K885="",$N885="",$P885=""),"Missing Required Data",IF(OR($J885&lt;0,$K885&lt;0,$L885=0),"Check Miles",IF(OR(AND($K885=0,$N885&lt;&gt;"No Empty Miles"),AND($K885&gt;0,$N885="No Empty Miles")),"Reason / Miles Mismatch",IF($M885&gt;='Settings'!$B$9,"High Empty %","OK"))))))</f>
        <v/>
      </c>
      <c r="U885" s="48" t="n"/>
    </row>
    <row r="886">
      <c r="A886" s="41" t="n"/>
      <c r="B886" s="79" t="n"/>
      <c r="C886" s="41" t="n"/>
      <c r="D886" s="41" t="n"/>
      <c r="E886" s="41" t="n"/>
      <c r="F886" s="43" t="n"/>
      <c r="G886" s="41" t="n"/>
      <c r="H886" s="43" t="n"/>
      <c r="I886" s="41">
        <f>IF($A886="","",IF(OR($E886="",$F886="",$G886="",$H886=""),"",$E886&amp;", "&amp;$F886&amp;" to "&amp;$G886&amp;", "&amp;$H886))</f>
        <v/>
      </c>
      <c r="J886" s="44" t="n"/>
      <c r="K886" s="44" t="n"/>
      <c r="L886" s="44">
        <f>IF($A886="","",IFERROR($J886+$K886,0))</f>
        <v/>
      </c>
      <c r="M886" s="80">
        <f>IF($A886="","",IFERROR($K886/$L886,0))</f>
        <v/>
      </c>
      <c r="N886" s="41" t="n"/>
      <c r="O886" s="43">
        <f>IF(OR($A886="",$N886=""),"",IFERROR(VLOOKUP($N886,'Settings'!$F$5:$H$13,2,FALSE),"Review"))</f>
        <v/>
      </c>
      <c r="P886" s="43" t="n"/>
      <c r="Q886" s="81">
        <f>IF($A886="","",IFERROR($K886*'Settings'!$B$10,0))</f>
        <v/>
      </c>
      <c r="R886" s="82">
        <f>IF($A886="","",IF($O886="Yes",IFERROR($K886*'Settings'!$B$8,0),0))</f>
        <v/>
      </c>
      <c r="S886" s="81">
        <f>IF($A886="","",IFERROR($R886*'Settings'!$B$10,0))</f>
        <v/>
      </c>
      <c r="T886" s="48">
        <f>IF($A886="","",IF(COUNTIF(tblTrips[Trip ID],$A886)&gt;1,"Duplicate Trip ID",IF(OR($B886="",$C886="",$D886="",$E886="",$F886="",$G886="",$H886="",$J886="",$K886="",$N886="",$P886=""),"Missing Required Data",IF(OR($J886&lt;0,$K886&lt;0,$L886=0),"Check Miles",IF(OR(AND($K886=0,$N886&lt;&gt;"No Empty Miles"),AND($K886&gt;0,$N886="No Empty Miles")),"Reason / Miles Mismatch",IF($M886&gt;='Settings'!$B$9,"High Empty %","OK"))))))</f>
        <v/>
      </c>
      <c r="U886" s="48" t="n"/>
    </row>
    <row r="887">
      <c r="A887" s="41" t="n"/>
      <c r="B887" s="79" t="n"/>
      <c r="C887" s="41" t="n"/>
      <c r="D887" s="41" t="n"/>
      <c r="E887" s="41" t="n"/>
      <c r="F887" s="43" t="n"/>
      <c r="G887" s="41" t="n"/>
      <c r="H887" s="43" t="n"/>
      <c r="I887" s="41">
        <f>IF($A887="","",IF(OR($E887="",$F887="",$G887="",$H887=""),"",$E887&amp;", "&amp;$F887&amp;" to "&amp;$G887&amp;", "&amp;$H887))</f>
        <v/>
      </c>
      <c r="J887" s="44" t="n"/>
      <c r="K887" s="44" t="n"/>
      <c r="L887" s="44">
        <f>IF($A887="","",IFERROR($J887+$K887,0))</f>
        <v/>
      </c>
      <c r="M887" s="80">
        <f>IF($A887="","",IFERROR($K887/$L887,0))</f>
        <v/>
      </c>
      <c r="N887" s="41" t="n"/>
      <c r="O887" s="43">
        <f>IF(OR($A887="",$N887=""),"",IFERROR(VLOOKUP($N887,'Settings'!$F$5:$H$13,2,FALSE),"Review"))</f>
        <v/>
      </c>
      <c r="P887" s="43" t="n"/>
      <c r="Q887" s="81">
        <f>IF($A887="","",IFERROR($K887*'Settings'!$B$10,0))</f>
        <v/>
      </c>
      <c r="R887" s="82">
        <f>IF($A887="","",IF($O887="Yes",IFERROR($K887*'Settings'!$B$8,0),0))</f>
        <v/>
      </c>
      <c r="S887" s="81">
        <f>IF($A887="","",IFERROR($R887*'Settings'!$B$10,0))</f>
        <v/>
      </c>
      <c r="T887" s="48">
        <f>IF($A887="","",IF(COUNTIF(tblTrips[Trip ID],$A887)&gt;1,"Duplicate Trip ID",IF(OR($B887="",$C887="",$D887="",$E887="",$F887="",$G887="",$H887="",$J887="",$K887="",$N887="",$P887=""),"Missing Required Data",IF(OR($J887&lt;0,$K887&lt;0,$L887=0),"Check Miles",IF(OR(AND($K887=0,$N887&lt;&gt;"No Empty Miles"),AND($K887&gt;0,$N887="No Empty Miles")),"Reason / Miles Mismatch",IF($M887&gt;='Settings'!$B$9,"High Empty %","OK"))))))</f>
        <v/>
      </c>
      <c r="U887" s="48" t="n"/>
    </row>
    <row r="888">
      <c r="A888" s="41" t="n"/>
      <c r="B888" s="79" t="n"/>
      <c r="C888" s="41" t="n"/>
      <c r="D888" s="41" t="n"/>
      <c r="E888" s="41" t="n"/>
      <c r="F888" s="43" t="n"/>
      <c r="G888" s="41" t="n"/>
      <c r="H888" s="43" t="n"/>
      <c r="I888" s="41">
        <f>IF($A888="","",IF(OR($E888="",$F888="",$G888="",$H888=""),"",$E888&amp;", "&amp;$F888&amp;" to "&amp;$G888&amp;", "&amp;$H888))</f>
        <v/>
      </c>
      <c r="J888" s="44" t="n"/>
      <c r="K888" s="44" t="n"/>
      <c r="L888" s="44">
        <f>IF($A888="","",IFERROR($J888+$K888,0))</f>
        <v/>
      </c>
      <c r="M888" s="80">
        <f>IF($A888="","",IFERROR($K888/$L888,0))</f>
        <v/>
      </c>
      <c r="N888" s="41" t="n"/>
      <c r="O888" s="43">
        <f>IF(OR($A888="",$N888=""),"",IFERROR(VLOOKUP($N888,'Settings'!$F$5:$H$13,2,FALSE),"Review"))</f>
        <v/>
      </c>
      <c r="P888" s="43" t="n"/>
      <c r="Q888" s="81">
        <f>IF($A888="","",IFERROR($K888*'Settings'!$B$10,0))</f>
        <v/>
      </c>
      <c r="R888" s="82">
        <f>IF($A888="","",IF($O888="Yes",IFERROR($K888*'Settings'!$B$8,0),0))</f>
        <v/>
      </c>
      <c r="S888" s="81">
        <f>IF($A888="","",IFERROR($R888*'Settings'!$B$10,0))</f>
        <v/>
      </c>
      <c r="T888" s="48">
        <f>IF($A888="","",IF(COUNTIF(tblTrips[Trip ID],$A888)&gt;1,"Duplicate Trip ID",IF(OR($B888="",$C888="",$D888="",$E888="",$F888="",$G888="",$H888="",$J888="",$K888="",$N888="",$P888=""),"Missing Required Data",IF(OR($J888&lt;0,$K888&lt;0,$L888=0),"Check Miles",IF(OR(AND($K888=0,$N888&lt;&gt;"No Empty Miles"),AND($K888&gt;0,$N888="No Empty Miles")),"Reason / Miles Mismatch",IF($M888&gt;='Settings'!$B$9,"High Empty %","OK"))))))</f>
        <v/>
      </c>
      <c r="U888" s="48" t="n"/>
    </row>
    <row r="889">
      <c r="A889" s="41" t="n"/>
      <c r="B889" s="79" t="n"/>
      <c r="C889" s="41" t="n"/>
      <c r="D889" s="41" t="n"/>
      <c r="E889" s="41" t="n"/>
      <c r="F889" s="43" t="n"/>
      <c r="G889" s="41" t="n"/>
      <c r="H889" s="43" t="n"/>
      <c r="I889" s="41">
        <f>IF($A889="","",IF(OR($E889="",$F889="",$G889="",$H889=""),"",$E889&amp;", "&amp;$F889&amp;" to "&amp;$G889&amp;", "&amp;$H889))</f>
        <v/>
      </c>
      <c r="J889" s="44" t="n"/>
      <c r="K889" s="44" t="n"/>
      <c r="L889" s="44">
        <f>IF($A889="","",IFERROR($J889+$K889,0))</f>
        <v/>
      </c>
      <c r="M889" s="80">
        <f>IF($A889="","",IFERROR($K889/$L889,0))</f>
        <v/>
      </c>
      <c r="N889" s="41" t="n"/>
      <c r="O889" s="43">
        <f>IF(OR($A889="",$N889=""),"",IFERROR(VLOOKUP($N889,'Settings'!$F$5:$H$13,2,FALSE),"Review"))</f>
        <v/>
      </c>
      <c r="P889" s="43" t="n"/>
      <c r="Q889" s="81">
        <f>IF($A889="","",IFERROR($K889*'Settings'!$B$10,0))</f>
        <v/>
      </c>
      <c r="R889" s="82">
        <f>IF($A889="","",IF($O889="Yes",IFERROR($K889*'Settings'!$B$8,0),0))</f>
        <v/>
      </c>
      <c r="S889" s="81">
        <f>IF($A889="","",IFERROR($R889*'Settings'!$B$10,0))</f>
        <v/>
      </c>
      <c r="T889" s="48">
        <f>IF($A889="","",IF(COUNTIF(tblTrips[Trip ID],$A889)&gt;1,"Duplicate Trip ID",IF(OR($B889="",$C889="",$D889="",$E889="",$F889="",$G889="",$H889="",$J889="",$K889="",$N889="",$P889=""),"Missing Required Data",IF(OR($J889&lt;0,$K889&lt;0,$L889=0),"Check Miles",IF(OR(AND($K889=0,$N889&lt;&gt;"No Empty Miles"),AND($K889&gt;0,$N889="No Empty Miles")),"Reason / Miles Mismatch",IF($M889&gt;='Settings'!$B$9,"High Empty %","OK"))))))</f>
        <v/>
      </c>
      <c r="U889" s="48" t="n"/>
    </row>
    <row r="890">
      <c r="A890" s="41" t="n"/>
      <c r="B890" s="79" t="n"/>
      <c r="C890" s="41" t="n"/>
      <c r="D890" s="41" t="n"/>
      <c r="E890" s="41" t="n"/>
      <c r="F890" s="43" t="n"/>
      <c r="G890" s="41" t="n"/>
      <c r="H890" s="43" t="n"/>
      <c r="I890" s="41">
        <f>IF($A890="","",IF(OR($E890="",$F890="",$G890="",$H890=""),"",$E890&amp;", "&amp;$F890&amp;" to "&amp;$G890&amp;", "&amp;$H890))</f>
        <v/>
      </c>
      <c r="J890" s="44" t="n"/>
      <c r="K890" s="44" t="n"/>
      <c r="L890" s="44">
        <f>IF($A890="","",IFERROR($J890+$K890,0))</f>
        <v/>
      </c>
      <c r="M890" s="80">
        <f>IF($A890="","",IFERROR($K890/$L890,0))</f>
        <v/>
      </c>
      <c r="N890" s="41" t="n"/>
      <c r="O890" s="43">
        <f>IF(OR($A890="",$N890=""),"",IFERROR(VLOOKUP($N890,'Settings'!$F$5:$H$13,2,FALSE),"Review"))</f>
        <v/>
      </c>
      <c r="P890" s="43" t="n"/>
      <c r="Q890" s="81">
        <f>IF($A890="","",IFERROR($K890*'Settings'!$B$10,0))</f>
        <v/>
      </c>
      <c r="R890" s="82">
        <f>IF($A890="","",IF($O890="Yes",IFERROR($K890*'Settings'!$B$8,0),0))</f>
        <v/>
      </c>
      <c r="S890" s="81">
        <f>IF($A890="","",IFERROR($R890*'Settings'!$B$10,0))</f>
        <v/>
      </c>
      <c r="T890" s="48">
        <f>IF($A890="","",IF(COUNTIF(tblTrips[Trip ID],$A890)&gt;1,"Duplicate Trip ID",IF(OR($B890="",$C890="",$D890="",$E890="",$F890="",$G890="",$H890="",$J890="",$K890="",$N890="",$P890=""),"Missing Required Data",IF(OR($J890&lt;0,$K890&lt;0,$L890=0),"Check Miles",IF(OR(AND($K890=0,$N890&lt;&gt;"No Empty Miles"),AND($K890&gt;0,$N890="No Empty Miles")),"Reason / Miles Mismatch",IF($M890&gt;='Settings'!$B$9,"High Empty %","OK"))))))</f>
        <v/>
      </c>
      <c r="U890" s="48" t="n"/>
    </row>
    <row r="891">
      <c r="A891" s="41" t="n"/>
      <c r="B891" s="79" t="n"/>
      <c r="C891" s="41" t="n"/>
      <c r="D891" s="41" t="n"/>
      <c r="E891" s="41" t="n"/>
      <c r="F891" s="43" t="n"/>
      <c r="G891" s="41" t="n"/>
      <c r="H891" s="43" t="n"/>
      <c r="I891" s="41">
        <f>IF($A891="","",IF(OR($E891="",$F891="",$G891="",$H891=""),"",$E891&amp;", "&amp;$F891&amp;" to "&amp;$G891&amp;", "&amp;$H891))</f>
        <v/>
      </c>
      <c r="J891" s="44" t="n"/>
      <c r="K891" s="44" t="n"/>
      <c r="L891" s="44">
        <f>IF($A891="","",IFERROR($J891+$K891,0))</f>
        <v/>
      </c>
      <c r="M891" s="80">
        <f>IF($A891="","",IFERROR($K891/$L891,0))</f>
        <v/>
      </c>
      <c r="N891" s="41" t="n"/>
      <c r="O891" s="43">
        <f>IF(OR($A891="",$N891=""),"",IFERROR(VLOOKUP($N891,'Settings'!$F$5:$H$13,2,FALSE),"Review"))</f>
        <v/>
      </c>
      <c r="P891" s="43" t="n"/>
      <c r="Q891" s="81">
        <f>IF($A891="","",IFERROR($K891*'Settings'!$B$10,0))</f>
        <v/>
      </c>
      <c r="R891" s="82">
        <f>IF($A891="","",IF($O891="Yes",IFERROR($K891*'Settings'!$B$8,0),0))</f>
        <v/>
      </c>
      <c r="S891" s="81">
        <f>IF($A891="","",IFERROR($R891*'Settings'!$B$10,0))</f>
        <v/>
      </c>
      <c r="T891" s="48">
        <f>IF($A891="","",IF(COUNTIF(tblTrips[Trip ID],$A891)&gt;1,"Duplicate Trip ID",IF(OR($B891="",$C891="",$D891="",$E891="",$F891="",$G891="",$H891="",$J891="",$K891="",$N891="",$P891=""),"Missing Required Data",IF(OR($J891&lt;0,$K891&lt;0,$L891=0),"Check Miles",IF(OR(AND($K891=0,$N891&lt;&gt;"No Empty Miles"),AND($K891&gt;0,$N891="No Empty Miles")),"Reason / Miles Mismatch",IF($M891&gt;='Settings'!$B$9,"High Empty %","OK"))))))</f>
        <v/>
      </c>
      <c r="U891" s="48" t="n"/>
    </row>
    <row r="892">
      <c r="A892" s="41" t="n"/>
      <c r="B892" s="79" t="n"/>
      <c r="C892" s="41" t="n"/>
      <c r="D892" s="41" t="n"/>
      <c r="E892" s="41" t="n"/>
      <c r="F892" s="43" t="n"/>
      <c r="G892" s="41" t="n"/>
      <c r="H892" s="43" t="n"/>
      <c r="I892" s="41">
        <f>IF($A892="","",IF(OR($E892="",$F892="",$G892="",$H892=""),"",$E892&amp;", "&amp;$F892&amp;" to "&amp;$G892&amp;", "&amp;$H892))</f>
        <v/>
      </c>
      <c r="J892" s="44" t="n"/>
      <c r="K892" s="44" t="n"/>
      <c r="L892" s="44">
        <f>IF($A892="","",IFERROR($J892+$K892,0))</f>
        <v/>
      </c>
      <c r="M892" s="80">
        <f>IF($A892="","",IFERROR($K892/$L892,0))</f>
        <v/>
      </c>
      <c r="N892" s="41" t="n"/>
      <c r="O892" s="43">
        <f>IF(OR($A892="",$N892=""),"",IFERROR(VLOOKUP($N892,'Settings'!$F$5:$H$13,2,FALSE),"Review"))</f>
        <v/>
      </c>
      <c r="P892" s="43" t="n"/>
      <c r="Q892" s="81">
        <f>IF($A892="","",IFERROR($K892*'Settings'!$B$10,0))</f>
        <v/>
      </c>
      <c r="R892" s="82">
        <f>IF($A892="","",IF($O892="Yes",IFERROR($K892*'Settings'!$B$8,0),0))</f>
        <v/>
      </c>
      <c r="S892" s="81">
        <f>IF($A892="","",IFERROR($R892*'Settings'!$B$10,0))</f>
        <v/>
      </c>
      <c r="T892" s="48">
        <f>IF($A892="","",IF(COUNTIF(tblTrips[Trip ID],$A892)&gt;1,"Duplicate Trip ID",IF(OR($B892="",$C892="",$D892="",$E892="",$F892="",$G892="",$H892="",$J892="",$K892="",$N892="",$P892=""),"Missing Required Data",IF(OR($J892&lt;0,$K892&lt;0,$L892=0),"Check Miles",IF(OR(AND($K892=0,$N892&lt;&gt;"No Empty Miles"),AND($K892&gt;0,$N892="No Empty Miles")),"Reason / Miles Mismatch",IF($M892&gt;='Settings'!$B$9,"High Empty %","OK"))))))</f>
        <v/>
      </c>
      <c r="U892" s="48" t="n"/>
    </row>
    <row r="893">
      <c r="A893" s="41" t="n"/>
      <c r="B893" s="79" t="n"/>
      <c r="C893" s="41" t="n"/>
      <c r="D893" s="41" t="n"/>
      <c r="E893" s="41" t="n"/>
      <c r="F893" s="43" t="n"/>
      <c r="G893" s="41" t="n"/>
      <c r="H893" s="43" t="n"/>
      <c r="I893" s="41">
        <f>IF($A893="","",IF(OR($E893="",$F893="",$G893="",$H893=""),"",$E893&amp;", "&amp;$F893&amp;" to "&amp;$G893&amp;", "&amp;$H893))</f>
        <v/>
      </c>
      <c r="J893" s="44" t="n"/>
      <c r="K893" s="44" t="n"/>
      <c r="L893" s="44">
        <f>IF($A893="","",IFERROR($J893+$K893,0))</f>
        <v/>
      </c>
      <c r="M893" s="80">
        <f>IF($A893="","",IFERROR($K893/$L893,0))</f>
        <v/>
      </c>
      <c r="N893" s="41" t="n"/>
      <c r="O893" s="43">
        <f>IF(OR($A893="",$N893=""),"",IFERROR(VLOOKUP($N893,'Settings'!$F$5:$H$13,2,FALSE),"Review"))</f>
        <v/>
      </c>
      <c r="P893" s="43" t="n"/>
      <c r="Q893" s="81">
        <f>IF($A893="","",IFERROR($K893*'Settings'!$B$10,0))</f>
        <v/>
      </c>
      <c r="R893" s="82">
        <f>IF($A893="","",IF($O893="Yes",IFERROR($K893*'Settings'!$B$8,0),0))</f>
        <v/>
      </c>
      <c r="S893" s="81">
        <f>IF($A893="","",IFERROR($R893*'Settings'!$B$10,0))</f>
        <v/>
      </c>
      <c r="T893" s="48">
        <f>IF($A893="","",IF(COUNTIF(tblTrips[Trip ID],$A893)&gt;1,"Duplicate Trip ID",IF(OR($B893="",$C893="",$D893="",$E893="",$F893="",$G893="",$H893="",$J893="",$K893="",$N893="",$P893=""),"Missing Required Data",IF(OR($J893&lt;0,$K893&lt;0,$L893=0),"Check Miles",IF(OR(AND($K893=0,$N893&lt;&gt;"No Empty Miles"),AND($K893&gt;0,$N893="No Empty Miles")),"Reason / Miles Mismatch",IF($M893&gt;='Settings'!$B$9,"High Empty %","OK"))))))</f>
        <v/>
      </c>
      <c r="U893" s="48" t="n"/>
    </row>
    <row r="894">
      <c r="A894" s="41" t="n"/>
      <c r="B894" s="79" t="n"/>
      <c r="C894" s="41" t="n"/>
      <c r="D894" s="41" t="n"/>
      <c r="E894" s="41" t="n"/>
      <c r="F894" s="43" t="n"/>
      <c r="G894" s="41" t="n"/>
      <c r="H894" s="43" t="n"/>
      <c r="I894" s="41">
        <f>IF($A894="","",IF(OR($E894="",$F894="",$G894="",$H894=""),"",$E894&amp;", "&amp;$F894&amp;" to "&amp;$G894&amp;", "&amp;$H894))</f>
        <v/>
      </c>
      <c r="J894" s="44" t="n"/>
      <c r="K894" s="44" t="n"/>
      <c r="L894" s="44">
        <f>IF($A894="","",IFERROR($J894+$K894,0))</f>
        <v/>
      </c>
      <c r="M894" s="80">
        <f>IF($A894="","",IFERROR($K894/$L894,0))</f>
        <v/>
      </c>
      <c r="N894" s="41" t="n"/>
      <c r="O894" s="43">
        <f>IF(OR($A894="",$N894=""),"",IFERROR(VLOOKUP($N894,'Settings'!$F$5:$H$13,2,FALSE),"Review"))</f>
        <v/>
      </c>
      <c r="P894" s="43" t="n"/>
      <c r="Q894" s="81">
        <f>IF($A894="","",IFERROR($K894*'Settings'!$B$10,0))</f>
        <v/>
      </c>
      <c r="R894" s="82">
        <f>IF($A894="","",IF($O894="Yes",IFERROR($K894*'Settings'!$B$8,0),0))</f>
        <v/>
      </c>
      <c r="S894" s="81">
        <f>IF($A894="","",IFERROR($R894*'Settings'!$B$10,0))</f>
        <v/>
      </c>
      <c r="T894" s="48">
        <f>IF($A894="","",IF(COUNTIF(tblTrips[Trip ID],$A894)&gt;1,"Duplicate Trip ID",IF(OR($B894="",$C894="",$D894="",$E894="",$F894="",$G894="",$H894="",$J894="",$K894="",$N894="",$P894=""),"Missing Required Data",IF(OR($J894&lt;0,$K894&lt;0,$L894=0),"Check Miles",IF(OR(AND($K894=0,$N894&lt;&gt;"No Empty Miles"),AND($K894&gt;0,$N894="No Empty Miles")),"Reason / Miles Mismatch",IF($M894&gt;='Settings'!$B$9,"High Empty %","OK"))))))</f>
        <v/>
      </c>
      <c r="U894" s="48" t="n"/>
    </row>
    <row r="895">
      <c r="A895" s="41" t="n"/>
      <c r="B895" s="79" t="n"/>
      <c r="C895" s="41" t="n"/>
      <c r="D895" s="41" t="n"/>
      <c r="E895" s="41" t="n"/>
      <c r="F895" s="43" t="n"/>
      <c r="G895" s="41" t="n"/>
      <c r="H895" s="43" t="n"/>
      <c r="I895" s="41">
        <f>IF($A895="","",IF(OR($E895="",$F895="",$G895="",$H895=""),"",$E895&amp;", "&amp;$F895&amp;" to "&amp;$G895&amp;", "&amp;$H895))</f>
        <v/>
      </c>
      <c r="J895" s="44" t="n"/>
      <c r="K895" s="44" t="n"/>
      <c r="L895" s="44">
        <f>IF($A895="","",IFERROR($J895+$K895,0))</f>
        <v/>
      </c>
      <c r="M895" s="80">
        <f>IF($A895="","",IFERROR($K895/$L895,0))</f>
        <v/>
      </c>
      <c r="N895" s="41" t="n"/>
      <c r="O895" s="43">
        <f>IF(OR($A895="",$N895=""),"",IFERROR(VLOOKUP($N895,'Settings'!$F$5:$H$13,2,FALSE),"Review"))</f>
        <v/>
      </c>
      <c r="P895" s="43" t="n"/>
      <c r="Q895" s="81">
        <f>IF($A895="","",IFERROR($K895*'Settings'!$B$10,0))</f>
        <v/>
      </c>
      <c r="R895" s="82">
        <f>IF($A895="","",IF($O895="Yes",IFERROR($K895*'Settings'!$B$8,0),0))</f>
        <v/>
      </c>
      <c r="S895" s="81">
        <f>IF($A895="","",IFERROR($R895*'Settings'!$B$10,0))</f>
        <v/>
      </c>
      <c r="T895" s="48">
        <f>IF($A895="","",IF(COUNTIF(tblTrips[Trip ID],$A895)&gt;1,"Duplicate Trip ID",IF(OR($B895="",$C895="",$D895="",$E895="",$F895="",$G895="",$H895="",$J895="",$K895="",$N895="",$P895=""),"Missing Required Data",IF(OR($J895&lt;0,$K895&lt;0,$L895=0),"Check Miles",IF(OR(AND($K895=0,$N895&lt;&gt;"No Empty Miles"),AND($K895&gt;0,$N895="No Empty Miles")),"Reason / Miles Mismatch",IF($M895&gt;='Settings'!$B$9,"High Empty %","OK"))))))</f>
        <v/>
      </c>
      <c r="U895" s="48" t="n"/>
    </row>
    <row r="896">
      <c r="A896" s="41" t="n"/>
      <c r="B896" s="79" t="n"/>
      <c r="C896" s="41" t="n"/>
      <c r="D896" s="41" t="n"/>
      <c r="E896" s="41" t="n"/>
      <c r="F896" s="43" t="n"/>
      <c r="G896" s="41" t="n"/>
      <c r="H896" s="43" t="n"/>
      <c r="I896" s="41">
        <f>IF($A896="","",IF(OR($E896="",$F896="",$G896="",$H896=""),"",$E896&amp;", "&amp;$F896&amp;" to "&amp;$G896&amp;", "&amp;$H896))</f>
        <v/>
      </c>
      <c r="J896" s="44" t="n"/>
      <c r="K896" s="44" t="n"/>
      <c r="L896" s="44">
        <f>IF($A896="","",IFERROR($J896+$K896,0))</f>
        <v/>
      </c>
      <c r="M896" s="80">
        <f>IF($A896="","",IFERROR($K896/$L896,0))</f>
        <v/>
      </c>
      <c r="N896" s="41" t="n"/>
      <c r="O896" s="43">
        <f>IF(OR($A896="",$N896=""),"",IFERROR(VLOOKUP($N896,'Settings'!$F$5:$H$13,2,FALSE),"Review"))</f>
        <v/>
      </c>
      <c r="P896" s="43" t="n"/>
      <c r="Q896" s="81">
        <f>IF($A896="","",IFERROR($K896*'Settings'!$B$10,0))</f>
        <v/>
      </c>
      <c r="R896" s="82">
        <f>IF($A896="","",IF($O896="Yes",IFERROR($K896*'Settings'!$B$8,0),0))</f>
        <v/>
      </c>
      <c r="S896" s="81">
        <f>IF($A896="","",IFERROR($R896*'Settings'!$B$10,0))</f>
        <v/>
      </c>
      <c r="T896" s="48">
        <f>IF($A896="","",IF(COUNTIF(tblTrips[Trip ID],$A896)&gt;1,"Duplicate Trip ID",IF(OR($B896="",$C896="",$D896="",$E896="",$F896="",$G896="",$H896="",$J896="",$K896="",$N896="",$P896=""),"Missing Required Data",IF(OR($J896&lt;0,$K896&lt;0,$L896=0),"Check Miles",IF(OR(AND($K896=0,$N896&lt;&gt;"No Empty Miles"),AND($K896&gt;0,$N896="No Empty Miles")),"Reason / Miles Mismatch",IF($M896&gt;='Settings'!$B$9,"High Empty %","OK"))))))</f>
        <v/>
      </c>
      <c r="U896" s="48" t="n"/>
    </row>
    <row r="897">
      <c r="A897" s="41" t="n"/>
      <c r="B897" s="79" t="n"/>
      <c r="C897" s="41" t="n"/>
      <c r="D897" s="41" t="n"/>
      <c r="E897" s="41" t="n"/>
      <c r="F897" s="43" t="n"/>
      <c r="G897" s="41" t="n"/>
      <c r="H897" s="43" t="n"/>
      <c r="I897" s="41">
        <f>IF($A897="","",IF(OR($E897="",$F897="",$G897="",$H897=""),"",$E897&amp;", "&amp;$F897&amp;" to "&amp;$G897&amp;", "&amp;$H897))</f>
        <v/>
      </c>
      <c r="J897" s="44" t="n"/>
      <c r="K897" s="44" t="n"/>
      <c r="L897" s="44">
        <f>IF($A897="","",IFERROR($J897+$K897,0))</f>
        <v/>
      </c>
      <c r="M897" s="80">
        <f>IF($A897="","",IFERROR($K897/$L897,0))</f>
        <v/>
      </c>
      <c r="N897" s="41" t="n"/>
      <c r="O897" s="43">
        <f>IF(OR($A897="",$N897=""),"",IFERROR(VLOOKUP($N897,'Settings'!$F$5:$H$13,2,FALSE),"Review"))</f>
        <v/>
      </c>
      <c r="P897" s="43" t="n"/>
      <c r="Q897" s="81">
        <f>IF($A897="","",IFERROR($K897*'Settings'!$B$10,0))</f>
        <v/>
      </c>
      <c r="R897" s="82">
        <f>IF($A897="","",IF($O897="Yes",IFERROR($K897*'Settings'!$B$8,0),0))</f>
        <v/>
      </c>
      <c r="S897" s="81">
        <f>IF($A897="","",IFERROR($R897*'Settings'!$B$10,0))</f>
        <v/>
      </c>
      <c r="T897" s="48">
        <f>IF($A897="","",IF(COUNTIF(tblTrips[Trip ID],$A897)&gt;1,"Duplicate Trip ID",IF(OR($B897="",$C897="",$D897="",$E897="",$F897="",$G897="",$H897="",$J897="",$K897="",$N897="",$P897=""),"Missing Required Data",IF(OR($J897&lt;0,$K897&lt;0,$L897=0),"Check Miles",IF(OR(AND($K897=0,$N897&lt;&gt;"No Empty Miles"),AND($K897&gt;0,$N897="No Empty Miles")),"Reason / Miles Mismatch",IF($M897&gt;='Settings'!$B$9,"High Empty %","OK"))))))</f>
        <v/>
      </c>
      <c r="U897" s="48" t="n"/>
    </row>
    <row r="898">
      <c r="A898" s="41" t="n"/>
      <c r="B898" s="79" t="n"/>
      <c r="C898" s="41" t="n"/>
      <c r="D898" s="41" t="n"/>
      <c r="E898" s="41" t="n"/>
      <c r="F898" s="43" t="n"/>
      <c r="G898" s="41" t="n"/>
      <c r="H898" s="43" t="n"/>
      <c r="I898" s="41">
        <f>IF($A898="","",IF(OR($E898="",$F898="",$G898="",$H898=""),"",$E898&amp;", "&amp;$F898&amp;" to "&amp;$G898&amp;", "&amp;$H898))</f>
        <v/>
      </c>
      <c r="J898" s="44" t="n"/>
      <c r="K898" s="44" t="n"/>
      <c r="L898" s="44">
        <f>IF($A898="","",IFERROR($J898+$K898,0))</f>
        <v/>
      </c>
      <c r="M898" s="80">
        <f>IF($A898="","",IFERROR($K898/$L898,0))</f>
        <v/>
      </c>
      <c r="N898" s="41" t="n"/>
      <c r="O898" s="43">
        <f>IF(OR($A898="",$N898=""),"",IFERROR(VLOOKUP($N898,'Settings'!$F$5:$H$13,2,FALSE),"Review"))</f>
        <v/>
      </c>
      <c r="P898" s="43" t="n"/>
      <c r="Q898" s="81">
        <f>IF($A898="","",IFERROR($K898*'Settings'!$B$10,0))</f>
        <v/>
      </c>
      <c r="R898" s="82">
        <f>IF($A898="","",IF($O898="Yes",IFERROR($K898*'Settings'!$B$8,0),0))</f>
        <v/>
      </c>
      <c r="S898" s="81">
        <f>IF($A898="","",IFERROR($R898*'Settings'!$B$10,0))</f>
        <v/>
      </c>
      <c r="T898" s="48">
        <f>IF($A898="","",IF(COUNTIF(tblTrips[Trip ID],$A898)&gt;1,"Duplicate Trip ID",IF(OR($B898="",$C898="",$D898="",$E898="",$F898="",$G898="",$H898="",$J898="",$K898="",$N898="",$P898=""),"Missing Required Data",IF(OR($J898&lt;0,$K898&lt;0,$L898=0),"Check Miles",IF(OR(AND($K898=0,$N898&lt;&gt;"No Empty Miles"),AND($K898&gt;0,$N898="No Empty Miles")),"Reason / Miles Mismatch",IF($M898&gt;='Settings'!$B$9,"High Empty %","OK"))))))</f>
        <v/>
      </c>
      <c r="U898" s="48" t="n"/>
    </row>
    <row r="899">
      <c r="A899" s="41" t="n"/>
      <c r="B899" s="79" t="n"/>
      <c r="C899" s="41" t="n"/>
      <c r="D899" s="41" t="n"/>
      <c r="E899" s="41" t="n"/>
      <c r="F899" s="43" t="n"/>
      <c r="G899" s="41" t="n"/>
      <c r="H899" s="43" t="n"/>
      <c r="I899" s="41">
        <f>IF($A899="","",IF(OR($E899="",$F899="",$G899="",$H899=""),"",$E899&amp;", "&amp;$F899&amp;" to "&amp;$G899&amp;", "&amp;$H899))</f>
        <v/>
      </c>
      <c r="J899" s="44" t="n"/>
      <c r="K899" s="44" t="n"/>
      <c r="L899" s="44">
        <f>IF($A899="","",IFERROR($J899+$K899,0))</f>
        <v/>
      </c>
      <c r="M899" s="80">
        <f>IF($A899="","",IFERROR($K899/$L899,0))</f>
        <v/>
      </c>
      <c r="N899" s="41" t="n"/>
      <c r="O899" s="43">
        <f>IF(OR($A899="",$N899=""),"",IFERROR(VLOOKUP($N899,'Settings'!$F$5:$H$13,2,FALSE),"Review"))</f>
        <v/>
      </c>
      <c r="P899" s="43" t="n"/>
      <c r="Q899" s="81">
        <f>IF($A899="","",IFERROR($K899*'Settings'!$B$10,0))</f>
        <v/>
      </c>
      <c r="R899" s="82">
        <f>IF($A899="","",IF($O899="Yes",IFERROR($K899*'Settings'!$B$8,0),0))</f>
        <v/>
      </c>
      <c r="S899" s="81">
        <f>IF($A899="","",IFERROR($R899*'Settings'!$B$10,0))</f>
        <v/>
      </c>
      <c r="T899" s="48">
        <f>IF($A899="","",IF(COUNTIF(tblTrips[Trip ID],$A899)&gt;1,"Duplicate Trip ID",IF(OR($B899="",$C899="",$D899="",$E899="",$F899="",$G899="",$H899="",$J899="",$K899="",$N899="",$P899=""),"Missing Required Data",IF(OR($J899&lt;0,$K899&lt;0,$L899=0),"Check Miles",IF(OR(AND($K899=0,$N899&lt;&gt;"No Empty Miles"),AND($K899&gt;0,$N899="No Empty Miles")),"Reason / Miles Mismatch",IF($M899&gt;='Settings'!$B$9,"High Empty %","OK"))))))</f>
        <v/>
      </c>
      <c r="U899" s="48" t="n"/>
    </row>
    <row r="900">
      <c r="A900" s="41" t="n"/>
      <c r="B900" s="79" t="n"/>
      <c r="C900" s="41" t="n"/>
      <c r="D900" s="41" t="n"/>
      <c r="E900" s="41" t="n"/>
      <c r="F900" s="43" t="n"/>
      <c r="G900" s="41" t="n"/>
      <c r="H900" s="43" t="n"/>
      <c r="I900" s="41">
        <f>IF($A900="","",IF(OR($E900="",$F900="",$G900="",$H900=""),"",$E900&amp;", "&amp;$F900&amp;" to "&amp;$G900&amp;", "&amp;$H900))</f>
        <v/>
      </c>
      <c r="J900" s="44" t="n"/>
      <c r="K900" s="44" t="n"/>
      <c r="L900" s="44">
        <f>IF($A900="","",IFERROR($J900+$K900,0))</f>
        <v/>
      </c>
      <c r="M900" s="80">
        <f>IF($A900="","",IFERROR($K900/$L900,0))</f>
        <v/>
      </c>
      <c r="N900" s="41" t="n"/>
      <c r="O900" s="43">
        <f>IF(OR($A900="",$N900=""),"",IFERROR(VLOOKUP($N900,'Settings'!$F$5:$H$13,2,FALSE),"Review"))</f>
        <v/>
      </c>
      <c r="P900" s="43" t="n"/>
      <c r="Q900" s="81">
        <f>IF($A900="","",IFERROR($K900*'Settings'!$B$10,0))</f>
        <v/>
      </c>
      <c r="R900" s="82">
        <f>IF($A900="","",IF($O900="Yes",IFERROR($K900*'Settings'!$B$8,0),0))</f>
        <v/>
      </c>
      <c r="S900" s="81">
        <f>IF($A900="","",IFERROR($R900*'Settings'!$B$10,0))</f>
        <v/>
      </c>
      <c r="T900" s="48">
        <f>IF($A900="","",IF(COUNTIF(tblTrips[Trip ID],$A900)&gt;1,"Duplicate Trip ID",IF(OR($B900="",$C900="",$D900="",$E900="",$F900="",$G900="",$H900="",$J900="",$K900="",$N900="",$P900=""),"Missing Required Data",IF(OR($J900&lt;0,$K900&lt;0,$L900=0),"Check Miles",IF(OR(AND($K900=0,$N900&lt;&gt;"No Empty Miles"),AND($K900&gt;0,$N900="No Empty Miles")),"Reason / Miles Mismatch",IF($M900&gt;='Settings'!$B$9,"High Empty %","OK"))))))</f>
        <v/>
      </c>
      <c r="U900" s="48" t="n"/>
    </row>
    <row r="901">
      <c r="A901" s="41" t="n"/>
      <c r="B901" s="79" t="n"/>
      <c r="C901" s="41" t="n"/>
      <c r="D901" s="41" t="n"/>
      <c r="E901" s="41" t="n"/>
      <c r="F901" s="43" t="n"/>
      <c r="G901" s="41" t="n"/>
      <c r="H901" s="43" t="n"/>
      <c r="I901" s="41">
        <f>IF($A901="","",IF(OR($E901="",$F901="",$G901="",$H901=""),"",$E901&amp;", "&amp;$F901&amp;" to "&amp;$G901&amp;", "&amp;$H901))</f>
        <v/>
      </c>
      <c r="J901" s="44" t="n"/>
      <c r="K901" s="44" t="n"/>
      <c r="L901" s="44">
        <f>IF($A901="","",IFERROR($J901+$K901,0))</f>
        <v/>
      </c>
      <c r="M901" s="80">
        <f>IF($A901="","",IFERROR($K901/$L901,0))</f>
        <v/>
      </c>
      <c r="N901" s="41" t="n"/>
      <c r="O901" s="43">
        <f>IF(OR($A901="",$N901=""),"",IFERROR(VLOOKUP($N901,'Settings'!$F$5:$H$13,2,FALSE),"Review"))</f>
        <v/>
      </c>
      <c r="P901" s="43" t="n"/>
      <c r="Q901" s="81">
        <f>IF($A901="","",IFERROR($K901*'Settings'!$B$10,0))</f>
        <v/>
      </c>
      <c r="R901" s="82">
        <f>IF($A901="","",IF($O901="Yes",IFERROR($K901*'Settings'!$B$8,0),0))</f>
        <v/>
      </c>
      <c r="S901" s="81">
        <f>IF($A901="","",IFERROR($R901*'Settings'!$B$10,0))</f>
        <v/>
      </c>
      <c r="T901" s="48">
        <f>IF($A901="","",IF(COUNTIF(tblTrips[Trip ID],$A901)&gt;1,"Duplicate Trip ID",IF(OR($B901="",$C901="",$D901="",$E901="",$F901="",$G901="",$H901="",$J901="",$K901="",$N901="",$P901=""),"Missing Required Data",IF(OR($J901&lt;0,$K901&lt;0,$L901=0),"Check Miles",IF(OR(AND($K901=0,$N901&lt;&gt;"No Empty Miles"),AND($K901&gt;0,$N901="No Empty Miles")),"Reason / Miles Mismatch",IF($M901&gt;='Settings'!$B$9,"High Empty %","OK"))))))</f>
        <v/>
      </c>
      <c r="U901" s="48" t="n"/>
    </row>
    <row r="902">
      <c r="A902" s="41" t="n"/>
      <c r="B902" s="79" t="n"/>
      <c r="C902" s="41" t="n"/>
      <c r="D902" s="41" t="n"/>
      <c r="E902" s="41" t="n"/>
      <c r="F902" s="43" t="n"/>
      <c r="G902" s="41" t="n"/>
      <c r="H902" s="43" t="n"/>
      <c r="I902" s="41">
        <f>IF($A902="","",IF(OR($E902="",$F902="",$G902="",$H902=""),"",$E902&amp;", "&amp;$F902&amp;" to "&amp;$G902&amp;", "&amp;$H902))</f>
        <v/>
      </c>
      <c r="J902" s="44" t="n"/>
      <c r="K902" s="44" t="n"/>
      <c r="L902" s="44">
        <f>IF($A902="","",IFERROR($J902+$K902,0))</f>
        <v/>
      </c>
      <c r="M902" s="80">
        <f>IF($A902="","",IFERROR($K902/$L902,0))</f>
        <v/>
      </c>
      <c r="N902" s="41" t="n"/>
      <c r="O902" s="43">
        <f>IF(OR($A902="",$N902=""),"",IFERROR(VLOOKUP($N902,'Settings'!$F$5:$H$13,2,FALSE),"Review"))</f>
        <v/>
      </c>
      <c r="P902" s="43" t="n"/>
      <c r="Q902" s="81">
        <f>IF($A902="","",IFERROR($K902*'Settings'!$B$10,0))</f>
        <v/>
      </c>
      <c r="R902" s="82">
        <f>IF($A902="","",IF($O902="Yes",IFERROR($K902*'Settings'!$B$8,0),0))</f>
        <v/>
      </c>
      <c r="S902" s="81">
        <f>IF($A902="","",IFERROR($R902*'Settings'!$B$10,0))</f>
        <v/>
      </c>
      <c r="T902" s="48">
        <f>IF($A902="","",IF(COUNTIF(tblTrips[Trip ID],$A902)&gt;1,"Duplicate Trip ID",IF(OR($B902="",$C902="",$D902="",$E902="",$F902="",$G902="",$H902="",$J902="",$K902="",$N902="",$P902=""),"Missing Required Data",IF(OR($J902&lt;0,$K902&lt;0,$L902=0),"Check Miles",IF(OR(AND($K902=0,$N902&lt;&gt;"No Empty Miles"),AND($K902&gt;0,$N902="No Empty Miles")),"Reason / Miles Mismatch",IF($M902&gt;='Settings'!$B$9,"High Empty %","OK"))))))</f>
        <v/>
      </c>
      <c r="U902" s="48" t="n"/>
    </row>
    <row r="903">
      <c r="A903" s="41" t="n"/>
      <c r="B903" s="79" t="n"/>
      <c r="C903" s="41" t="n"/>
      <c r="D903" s="41" t="n"/>
      <c r="E903" s="41" t="n"/>
      <c r="F903" s="43" t="n"/>
      <c r="G903" s="41" t="n"/>
      <c r="H903" s="43" t="n"/>
      <c r="I903" s="41">
        <f>IF($A903="","",IF(OR($E903="",$F903="",$G903="",$H903=""),"",$E903&amp;", "&amp;$F903&amp;" to "&amp;$G903&amp;", "&amp;$H903))</f>
        <v/>
      </c>
      <c r="J903" s="44" t="n"/>
      <c r="K903" s="44" t="n"/>
      <c r="L903" s="44">
        <f>IF($A903="","",IFERROR($J903+$K903,0))</f>
        <v/>
      </c>
      <c r="M903" s="80">
        <f>IF($A903="","",IFERROR($K903/$L903,0))</f>
        <v/>
      </c>
      <c r="N903" s="41" t="n"/>
      <c r="O903" s="43">
        <f>IF(OR($A903="",$N903=""),"",IFERROR(VLOOKUP($N903,'Settings'!$F$5:$H$13,2,FALSE),"Review"))</f>
        <v/>
      </c>
      <c r="P903" s="43" t="n"/>
      <c r="Q903" s="81">
        <f>IF($A903="","",IFERROR($K903*'Settings'!$B$10,0))</f>
        <v/>
      </c>
      <c r="R903" s="82">
        <f>IF($A903="","",IF($O903="Yes",IFERROR($K903*'Settings'!$B$8,0),0))</f>
        <v/>
      </c>
      <c r="S903" s="81">
        <f>IF($A903="","",IFERROR($R903*'Settings'!$B$10,0))</f>
        <v/>
      </c>
      <c r="T903" s="48">
        <f>IF($A903="","",IF(COUNTIF(tblTrips[Trip ID],$A903)&gt;1,"Duplicate Trip ID",IF(OR($B903="",$C903="",$D903="",$E903="",$F903="",$G903="",$H903="",$J903="",$K903="",$N903="",$P903=""),"Missing Required Data",IF(OR($J903&lt;0,$K903&lt;0,$L903=0),"Check Miles",IF(OR(AND($K903=0,$N903&lt;&gt;"No Empty Miles"),AND($K903&gt;0,$N903="No Empty Miles")),"Reason / Miles Mismatch",IF($M903&gt;='Settings'!$B$9,"High Empty %","OK"))))))</f>
        <v/>
      </c>
      <c r="U903" s="48" t="n"/>
    </row>
    <row r="904">
      <c r="A904" s="41" t="n"/>
      <c r="B904" s="79" t="n"/>
      <c r="C904" s="41" t="n"/>
      <c r="D904" s="41" t="n"/>
      <c r="E904" s="41" t="n"/>
      <c r="F904" s="43" t="n"/>
      <c r="G904" s="41" t="n"/>
      <c r="H904" s="43" t="n"/>
      <c r="I904" s="41">
        <f>IF($A904="","",IF(OR($E904="",$F904="",$G904="",$H904=""),"",$E904&amp;", "&amp;$F904&amp;" to "&amp;$G904&amp;", "&amp;$H904))</f>
        <v/>
      </c>
      <c r="J904" s="44" t="n"/>
      <c r="K904" s="44" t="n"/>
      <c r="L904" s="44">
        <f>IF($A904="","",IFERROR($J904+$K904,0))</f>
        <v/>
      </c>
      <c r="M904" s="80">
        <f>IF($A904="","",IFERROR($K904/$L904,0))</f>
        <v/>
      </c>
      <c r="N904" s="41" t="n"/>
      <c r="O904" s="43">
        <f>IF(OR($A904="",$N904=""),"",IFERROR(VLOOKUP($N904,'Settings'!$F$5:$H$13,2,FALSE),"Review"))</f>
        <v/>
      </c>
      <c r="P904" s="43" t="n"/>
      <c r="Q904" s="81">
        <f>IF($A904="","",IFERROR($K904*'Settings'!$B$10,0))</f>
        <v/>
      </c>
      <c r="R904" s="82">
        <f>IF($A904="","",IF($O904="Yes",IFERROR($K904*'Settings'!$B$8,0),0))</f>
        <v/>
      </c>
      <c r="S904" s="81">
        <f>IF($A904="","",IFERROR($R904*'Settings'!$B$10,0))</f>
        <v/>
      </c>
      <c r="T904" s="48">
        <f>IF($A904="","",IF(COUNTIF(tblTrips[Trip ID],$A904)&gt;1,"Duplicate Trip ID",IF(OR($B904="",$C904="",$D904="",$E904="",$F904="",$G904="",$H904="",$J904="",$K904="",$N904="",$P904=""),"Missing Required Data",IF(OR($J904&lt;0,$K904&lt;0,$L904=0),"Check Miles",IF(OR(AND($K904=0,$N904&lt;&gt;"No Empty Miles"),AND($K904&gt;0,$N904="No Empty Miles")),"Reason / Miles Mismatch",IF($M904&gt;='Settings'!$B$9,"High Empty %","OK"))))))</f>
        <v/>
      </c>
      <c r="U904" s="48" t="n"/>
    </row>
    <row r="905">
      <c r="A905" s="41" t="n"/>
      <c r="B905" s="79" t="n"/>
      <c r="C905" s="41" t="n"/>
      <c r="D905" s="41" t="n"/>
      <c r="E905" s="41" t="n"/>
      <c r="F905" s="43" t="n"/>
      <c r="G905" s="41" t="n"/>
      <c r="H905" s="43" t="n"/>
      <c r="I905" s="41">
        <f>IF($A905="","",IF(OR($E905="",$F905="",$G905="",$H905=""),"",$E905&amp;", "&amp;$F905&amp;" to "&amp;$G905&amp;", "&amp;$H905))</f>
        <v/>
      </c>
      <c r="J905" s="44" t="n"/>
      <c r="K905" s="44" t="n"/>
      <c r="L905" s="44">
        <f>IF($A905="","",IFERROR($J905+$K905,0))</f>
        <v/>
      </c>
      <c r="M905" s="80">
        <f>IF($A905="","",IFERROR($K905/$L905,0))</f>
        <v/>
      </c>
      <c r="N905" s="41" t="n"/>
      <c r="O905" s="43">
        <f>IF(OR($A905="",$N905=""),"",IFERROR(VLOOKUP($N905,'Settings'!$F$5:$H$13,2,FALSE),"Review"))</f>
        <v/>
      </c>
      <c r="P905" s="43" t="n"/>
      <c r="Q905" s="81">
        <f>IF($A905="","",IFERROR($K905*'Settings'!$B$10,0))</f>
        <v/>
      </c>
      <c r="R905" s="82">
        <f>IF($A905="","",IF($O905="Yes",IFERROR($K905*'Settings'!$B$8,0),0))</f>
        <v/>
      </c>
      <c r="S905" s="81">
        <f>IF($A905="","",IFERROR($R905*'Settings'!$B$10,0))</f>
        <v/>
      </c>
      <c r="T905" s="48">
        <f>IF($A905="","",IF(COUNTIF(tblTrips[Trip ID],$A905)&gt;1,"Duplicate Trip ID",IF(OR($B905="",$C905="",$D905="",$E905="",$F905="",$G905="",$H905="",$J905="",$K905="",$N905="",$P905=""),"Missing Required Data",IF(OR($J905&lt;0,$K905&lt;0,$L905=0),"Check Miles",IF(OR(AND($K905=0,$N905&lt;&gt;"No Empty Miles"),AND($K905&gt;0,$N905="No Empty Miles")),"Reason / Miles Mismatch",IF($M905&gt;='Settings'!$B$9,"High Empty %","OK"))))))</f>
        <v/>
      </c>
      <c r="U905" s="48" t="n"/>
    </row>
    <row r="906">
      <c r="A906" s="41" t="n"/>
      <c r="B906" s="79" t="n"/>
      <c r="C906" s="41" t="n"/>
      <c r="D906" s="41" t="n"/>
      <c r="E906" s="41" t="n"/>
      <c r="F906" s="43" t="n"/>
      <c r="G906" s="41" t="n"/>
      <c r="H906" s="43" t="n"/>
      <c r="I906" s="41">
        <f>IF($A906="","",IF(OR($E906="",$F906="",$G906="",$H906=""),"",$E906&amp;", "&amp;$F906&amp;" to "&amp;$G906&amp;", "&amp;$H906))</f>
        <v/>
      </c>
      <c r="J906" s="44" t="n"/>
      <c r="K906" s="44" t="n"/>
      <c r="L906" s="44">
        <f>IF($A906="","",IFERROR($J906+$K906,0))</f>
        <v/>
      </c>
      <c r="M906" s="80">
        <f>IF($A906="","",IFERROR($K906/$L906,0))</f>
        <v/>
      </c>
      <c r="N906" s="41" t="n"/>
      <c r="O906" s="43">
        <f>IF(OR($A906="",$N906=""),"",IFERROR(VLOOKUP($N906,'Settings'!$F$5:$H$13,2,FALSE),"Review"))</f>
        <v/>
      </c>
      <c r="P906" s="43" t="n"/>
      <c r="Q906" s="81">
        <f>IF($A906="","",IFERROR($K906*'Settings'!$B$10,0))</f>
        <v/>
      </c>
      <c r="R906" s="82">
        <f>IF($A906="","",IF($O906="Yes",IFERROR($K906*'Settings'!$B$8,0),0))</f>
        <v/>
      </c>
      <c r="S906" s="81">
        <f>IF($A906="","",IFERROR($R906*'Settings'!$B$10,0))</f>
        <v/>
      </c>
      <c r="T906" s="48">
        <f>IF($A906="","",IF(COUNTIF(tblTrips[Trip ID],$A906)&gt;1,"Duplicate Trip ID",IF(OR($B906="",$C906="",$D906="",$E906="",$F906="",$G906="",$H906="",$J906="",$K906="",$N906="",$P906=""),"Missing Required Data",IF(OR($J906&lt;0,$K906&lt;0,$L906=0),"Check Miles",IF(OR(AND($K906=0,$N906&lt;&gt;"No Empty Miles"),AND($K906&gt;0,$N906="No Empty Miles")),"Reason / Miles Mismatch",IF($M906&gt;='Settings'!$B$9,"High Empty %","OK"))))))</f>
        <v/>
      </c>
      <c r="U906" s="48" t="n"/>
    </row>
    <row r="907">
      <c r="A907" s="41" t="n"/>
      <c r="B907" s="79" t="n"/>
      <c r="C907" s="41" t="n"/>
      <c r="D907" s="41" t="n"/>
      <c r="E907" s="41" t="n"/>
      <c r="F907" s="43" t="n"/>
      <c r="G907" s="41" t="n"/>
      <c r="H907" s="43" t="n"/>
      <c r="I907" s="41">
        <f>IF($A907="","",IF(OR($E907="",$F907="",$G907="",$H907=""),"",$E907&amp;", "&amp;$F907&amp;" to "&amp;$G907&amp;", "&amp;$H907))</f>
        <v/>
      </c>
      <c r="J907" s="44" t="n"/>
      <c r="K907" s="44" t="n"/>
      <c r="L907" s="44">
        <f>IF($A907="","",IFERROR($J907+$K907,0))</f>
        <v/>
      </c>
      <c r="M907" s="80">
        <f>IF($A907="","",IFERROR($K907/$L907,0))</f>
        <v/>
      </c>
      <c r="N907" s="41" t="n"/>
      <c r="O907" s="43">
        <f>IF(OR($A907="",$N907=""),"",IFERROR(VLOOKUP($N907,'Settings'!$F$5:$H$13,2,FALSE),"Review"))</f>
        <v/>
      </c>
      <c r="P907" s="43" t="n"/>
      <c r="Q907" s="81">
        <f>IF($A907="","",IFERROR($K907*'Settings'!$B$10,0))</f>
        <v/>
      </c>
      <c r="R907" s="82">
        <f>IF($A907="","",IF($O907="Yes",IFERROR($K907*'Settings'!$B$8,0),0))</f>
        <v/>
      </c>
      <c r="S907" s="81">
        <f>IF($A907="","",IFERROR($R907*'Settings'!$B$10,0))</f>
        <v/>
      </c>
      <c r="T907" s="48">
        <f>IF($A907="","",IF(COUNTIF(tblTrips[Trip ID],$A907)&gt;1,"Duplicate Trip ID",IF(OR($B907="",$C907="",$D907="",$E907="",$F907="",$G907="",$H907="",$J907="",$K907="",$N907="",$P907=""),"Missing Required Data",IF(OR($J907&lt;0,$K907&lt;0,$L907=0),"Check Miles",IF(OR(AND($K907=0,$N907&lt;&gt;"No Empty Miles"),AND($K907&gt;0,$N907="No Empty Miles")),"Reason / Miles Mismatch",IF($M907&gt;='Settings'!$B$9,"High Empty %","OK"))))))</f>
        <v/>
      </c>
      <c r="U907" s="48" t="n"/>
    </row>
    <row r="908">
      <c r="A908" s="41" t="n"/>
      <c r="B908" s="79" t="n"/>
      <c r="C908" s="41" t="n"/>
      <c r="D908" s="41" t="n"/>
      <c r="E908" s="41" t="n"/>
      <c r="F908" s="43" t="n"/>
      <c r="G908" s="41" t="n"/>
      <c r="H908" s="43" t="n"/>
      <c r="I908" s="41">
        <f>IF($A908="","",IF(OR($E908="",$F908="",$G908="",$H908=""),"",$E908&amp;", "&amp;$F908&amp;" to "&amp;$G908&amp;", "&amp;$H908))</f>
        <v/>
      </c>
      <c r="J908" s="44" t="n"/>
      <c r="K908" s="44" t="n"/>
      <c r="L908" s="44">
        <f>IF($A908="","",IFERROR($J908+$K908,0))</f>
        <v/>
      </c>
      <c r="M908" s="80">
        <f>IF($A908="","",IFERROR($K908/$L908,0))</f>
        <v/>
      </c>
      <c r="N908" s="41" t="n"/>
      <c r="O908" s="43">
        <f>IF(OR($A908="",$N908=""),"",IFERROR(VLOOKUP($N908,'Settings'!$F$5:$H$13,2,FALSE),"Review"))</f>
        <v/>
      </c>
      <c r="P908" s="43" t="n"/>
      <c r="Q908" s="81">
        <f>IF($A908="","",IFERROR($K908*'Settings'!$B$10,0))</f>
        <v/>
      </c>
      <c r="R908" s="82">
        <f>IF($A908="","",IF($O908="Yes",IFERROR($K908*'Settings'!$B$8,0),0))</f>
        <v/>
      </c>
      <c r="S908" s="81">
        <f>IF($A908="","",IFERROR($R908*'Settings'!$B$10,0))</f>
        <v/>
      </c>
      <c r="T908" s="48">
        <f>IF($A908="","",IF(COUNTIF(tblTrips[Trip ID],$A908)&gt;1,"Duplicate Trip ID",IF(OR($B908="",$C908="",$D908="",$E908="",$F908="",$G908="",$H908="",$J908="",$K908="",$N908="",$P908=""),"Missing Required Data",IF(OR($J908&lt;0,$K908&lt;0,$L908=0),"Check Miles",IF(OR(AND($K908=0,$N908&lt;&gt;"No Empty Miles"),AND($K908&gt;0,$N908="No Empty Miles")),"Reason / Miles Mismatch",IF($M908&gt;='Settings'!$B$9,"High Empty %","OK"))))))</f>
        <v/>
      </c>
      <c r="U908" s="48" t="n"/>
    </row>
    <row r="909">
      <c r="A909" s="41" t="n"/>
      <c r="B909" s="79" t="n"/>
      <c r="C909" s="41" t="n"/>
      <c r="D909" s="41" t="n"/>
      <c r="E909" s="41" t="n"/>
      <c r="F909" s="43" t="n"/>
      <c r="G909" s="41" t="n"/>
      <c r="H909" s="43" t="n"/>
      <c r="I909" s="41">
        <f>IF($A909="","",IF(OR($E909="",$F909="",$G909="",$H909=""),"",$E909&amp;", "&amp;$F909&amp;" to "&amp;$G909&amp;", "&amp;$H909))</f>
        <v/>
      </c>
      <c r="J909" s="44" t="n"/>
      <c r="K909" s="44" t="n"/>
      <c r="L909" s="44">
        <f>IF($A909="","",IFERROR($J909+$K909,0))</f>
        <v/>
      </c>
      <c r="M909" s="80">
        <f>IF($A909="","",IFERROR($K909/$L909,0))</f>
        <v/>
      </c>
      <c r="N909" s="41" t="n"/>
      <c r="O909" s="43">
        <f>IF(OR($A909="",$N909=""),"",IFERROR(VLOOKUP($N909,'Settings'!$F$5:$H$13,2,FALSE),"Review"))</f>
        <v/>
      </c>
      <c r="P909" s="43" t="n"/>
      <c r="Q909" s="81">
        <f>IF($A909="","",IFERROR($K909*'Settings'!$B$10,0))</f>
        <v/>
      </c>
      <c r="R909" s="82">
        <f>IF($A909="","",IF($O909="Yes",IFERROR($K909*'Settings'!$B$8,0),0))</f>
        <v/>
      </c>
      <c r="S909" s="81">
        <f>IF($A909="","",IFERROR($R909*'Settings'!$B$10,0))</f>
        <v/>
      </c>
      <c r="T909" s="48">
        <f>IF($A909="","",IF(COUNTIF(tblTrips[Trip ID],$A909)&gt;1,"Duplicate Trip ID",IF(OR($B909="",$C909="",$D909="",$E909="",$F909="",$G909="",$H909="",$J909="",$K909="",$N909="",$P909=""),"Missing Required Data",IF(OR($J909&lt;0,$K909&lt;0,$L909=0),"Check Miles",IF(OR(AND($K909=0,$N909&lt;&gt;"No Empty Miles"),AND($K909&gt;0,$N909="No Empty Miles")),"Reason / Miles Mismatch",IF($M909&gt;='Settings'!$B$9,"High Empty %","OK"))))))</f>
        <v/>
      </c>
      <c r="U909" s="48" t="n"/>
    </row>
    <row r="910">
      <c r="A910" s="41" t="n"/>
      <c r="B910" s="79" t="n"/>
      <c r="C910" s="41" t="n"/>
      <c r="D910" s="41" t="n"/>
      <c r="E910" s="41" t="n"/>
      <c r="F910" s="43" t="n"/>
      <c r="G910" s="41" t="n"/>
      <c r="H910" s="43" t="n"/>
      <c r="I910" s="41">
        <f>IF($A910="","",IF(OR($E910="",$F910="",$G910="",$H910=""),"",$E910&amp;", "&amp;$F910&amp;" to "&amp;$G910&amp;", "&amp;$H910))</f>
        <v/>
      </c>
      <c r="J910" s="44" t="n"/>
      <c r="K910" s="44" t="n"/>
      <c r="L910" s="44">
        <f>IF($A910="","",IFERROR($J910+$K910,0))</f>
        <v/>
      </c>
      <c r="M910" s="80">
        <f>IF($A910="","",IFERROR($K910/$L910,0))</f>
        <v/>
      </c>
      <c r="N910" s="41" t="n"/>
      <c r="O910" s="43">
        <f>IF(OR($A910="",$N910=""),"",IFERROR(VLOOKUP($N910,'Settings'!$F$5:$H$13,2,FALSE),"Review"))</f>
        <v/>
      </c>
      <c r="P910" s="43" t="n"/>
      <c r="Q910" s="81">
        <f>IF($A910="","",IFERROR($K910*'Settings'!$B$10,0))</f>
        <v/>
      </c>
      <c r="R910" s="82">
        <f>IF($A910="","",IF($O910="Yes",IFERROR($K910*'Settings'!$B$8,0),0))</f>
        <v/>
      </c>
      <c r="S910" s="81">
        <f>IF($A910="","",IFERROR($R910*'Settings'!$B$10,0))</f>
        <v/>
      </c>
      <c r="T910" s="48">
        <f>IF($A910="","",IF(COUNTIF(tblTrips[Trip ID],$A910)&gt;1,"Duplicate Trip ID",IF(OR($B910="",$C910="",$D910="",$E910="",$F910="",$G910="",$H910="",$J910="",$K910="",$N910="",$P910=""),"Missing Required Data",IF(OR($J910&lt;0,$K910&lt;0,$L910=0),"Check Miles",IF(OR(AND($K910=0,$N910&lt;&gt;"No Empty Miles"),AND($K910&gt;0,$N910="No Empty Miles")),"Reason / Miles Mismatch",IF($M910&gt;='Settings'!$B$9,"High Empty %","OK"))))))</f>
        <v/>
      </c>
      <c r="U910" s="48" t="n"/>
    </row>
    <row r="911">
      <c r="A911" s="41" t="n"/>
      <c r="B911" s="79" t="n"/>
      <c r="C911" s="41" t="n"/>
      <c r="D911" s="41" t="n"/>
      <c r="E911" s="41" t="n"/>
      <c r="F911" s="43" t="n"/>
      <c r="G911" s="41" t="n"/>
      <c r="H911" s="43" t="n"/>
      <c r="I911" s="41">
        <f>IF($A911="","",IF(OR($E911="",$F911="",$G911="",$H911=""),"",$E911&amp;", "&amp;$F911&amp;" to "&amp;$G911&amp;", "&amp;$H911))</f>
        <v/>
      </c>
      <c r="J911" s="44" t="n"/>
      <c r="K911" s="44" t="n"/>
      <c r="L911" s="44">
        <f>IF($A911="","",IFERROR($J911+$K911,0))</f>
        <v/>
      </c>
      <c r="M911" s="80">
        <f>IF($A911="","",IFERROR($K911/$L911,0))</f>
        <v/>
      </c>
      <c r="N911" s="41" t="n"/>
      <c r="O911" s="43">
        <f>IF(OR($A911="",$N911=""),"",IFERROR(VLOOKUP($N911,'Settings'!$F$5:$H$13,2,FALSE),"Review"))</f>
        <v/>
      </c>
      <c r="P911" s="43" t="n"/>
      <c r="Q911" s="81">
        <f>IF($A911="","",IFERROR($K911*'Settings'!$B$10,0))</f>
        <v/>
      </c>
      <c r="R911" s="82">
        <f>IF($A911="","",IF($O911="Yes",IFERROR($K911*'Settings'!$B$8,0),0))</f>
        <v/>
      </c>
      <c r="S911" s="81">
        <f>IF($A911="","",IFERROR($R911*'Settings'!$B$10,0))</f>
        <v/>
      </c>
      <c r="T911" s="48">
        <f>IF($A911="","",IF(COUNTIF(tblTrips[Trip ID],$A911)&gt;1,"Duplicate Trip ID",IF(OR($B911="",$C911="",$D911="",$E911="",$F911="",$G911="",$H911="",$J911="",$K911="",$N911="",$P911=""),"Missing Required Data",IF(OR($J911&lt;0,$K911&lt;0,$L911=0),"Check Miles",IF(OR(AND($K911=0,$N911&lt;&gt;"No Empty Miles"),AND($K911&gt;0,$N911="No Empty Miles")),"Reason / Miles Mismatch",IF($M911&gt;='Settings'!$B$9,"High Empty %","OK"))))))</f>
        <v/>
      </c>
      <c r="U911" s="48" t="n"/>
    </row>
    <row r="912">
      <c r="A912" s="41" t="n"/>
      <c r="B912" s="79" t="n"/>
      <c r="C912" s="41" t="n"/>
      <c r="D912" s="41" t="n"/>
      <c r="E912" s="41" t="n"/>
      <c r="F912" s="43" t="n"/>
      <c r="G912" s="41" t="n"/>
      <c r="H912" s="43" t="n"/>
      <c r="I912" s="41">
        <f>IF($A912="","",IF(OR($E912="",$F912="",$G912="",$H912=""),"",$E912&amp;", "&amp;$F912&amp;" to "&amp;$G912&amp;", "&amp;$H912))</f>
        <v/>
      </c>
      <c r="J912" s="44" t="n"/>
      <c r="K912" s="44" t="n"/>
      <c r="L912" s="44">
        <f>IF($A912="","",IFERROR($J912+$K912,0))</f>
        <v/>
      </c>
      <c r="M912" s="80">
        <f>IF($A912="","",IFERROR($K912/$L912,0))</f>
        <v/>
      </c>
      <c r="N912" s="41" t="n"/>
      <c r="O912" s="43">
        <f>IF(OR($A912="",$N912=""),"",IFERROR(VLOOKUP($N912,'Settings'!$F$5:$H$13,2,FALSE),"Review"))</f>
        <v/>
      </c>
      <c r="P912" s="43" t="n"/>
      <c r="Q912" s="81">
        <f>IF($A912="","",IFERROR($K912*'Settings'!$B$10,0))</f>
        <v/>
      </c>
      <c r="R912" s="82">
        <f>IF($A912="","",IF($O912="Yes",IFERROR($K912*'Settings'!$B$8,0),0))</f>
        <v/>
      </c>
      <c r="S912" s="81">
        <f>IF($A912="","",IFERROR($R912*'Settings'!$B$10,0))</f>
        <v/>
      </c>
      <c r="T912" s="48">
        <f>IF($A912="","",IF(COUNTIF(tblTrips[Trip ID],$A912)&gt;1,"Duplicate Trip ID",IF(OR($B912="",$C912="",$D912="",$E912="",$F912="",$G912="",$H912="",$J912="",$K912="",$N912="",$P912=""),"Missing Required Data",IF(OR($J912&lt;0,$K912&lt;0,$L912=0),"Check Miles",IF(OR(AND($K912=0,$N912&lt;&gt;"No Empty Miles"),AND($K912&gt;0,$N912="No Empty Miles")),"Reason / Miles Mismatch",IF($M912&gt;='Settings'!$B$9,"High Empty %","OK"))))))</f>
        <v/>
      </c>
      <c r="U912" s="48" t="n"/>
    </row>
    <row r="913">
      <c r="A913" s="41" t="n"/>
      <c r="B913" s="79" t="n"/>
      <c r="C913" s="41" t="n"/>
      <c r="D913" s="41" t="n"/>
      <c r="E913" s="41" t="n"/>
      <c r="F913" s="43" t="n"/>
      <c r="G913" s="41" t="n"/>
      <c r="H913" s="43" t="n"/>
      <c r="I913" s="41">
        <f>IF($A913="","",IF(OR($E913="",$F913="",$G913="",$H913=""),"",$E913&amp;", "&amp;$F913&amp;" to "&amp;$G913&amp;", "&amp;$H913))</f>
        <v/>
      </c>
      <c r="J913" s="44" t="n"/>
      <c r="K913" s="44" t="n"/>
      <c r="L913" s="44">
        <f>IF($A913="","",IFERROR($J913+$K913,0))</f>
        <v/>
      </c>
      <c r="M913" s="80">
        <f>IF($A913="","",IFERROR($K913/$L913,0))</f>
        <v/>
      </c>
      <c r="N913" s="41" t="n"/>
      <c r="O913" s="43">
        <f>IF(OR($A913="",$N913=""),"",IFERROR(VLOOKUP($N913,'Settings'!$F$5:$H$13,2,FALSE),"Review"))</f>
        <v/>
      </c>
      <c r="P913" s="43" t="n"/>
      <c r="Q913" s="81">
        <f>IF($A913="","",IFERROR($K913*'Settings'!$B$10,0))</f>
        <v/>
      </c>
      <c r="R913" s="82">
        <f>IF($A913="","",IF($O913="Yes",IFERROR($K913*'Settings'!$B$8,0),0))</f>
        <v/>
      </c>
      <c r="S913" s="81">
        <f>IF($A913="","",IFERROR($R913*'Settings'!$B$10,0))</f>
        <v/>
      </c>
      <c r="T913" s="48">
        <f>IF($A913="","",IF(COUNTIF(tblTrips[Trip ID],$A913)&gt;1,"Duplicate Trip ID",IF(OR($B913="",$C913="",$D913="",$E913="",$F913="",$G913="",$H913="",$J913="",$K913="",$N913="",$P913=""),"Missing Required Data",IF(OR($J913&lt;0,$K913&lt;0,$L913=0),"Check Miles",IF(OR(AND($K913=0,$N913&lt;&gt;"No Empty Miles"),AND($K913&gt;0,$N913="No Empty Miles")),"Reason / Miles Mismatch",IF($M913&gt;='Settings'!$B$9,"High Empty %","OK"))))))</f>
        <v/>
      </c>
      <c r="U913" s="48" t="n"/>
    </row>
    <row r="914">
      <c r="A914" s="41" t="n"/>
      <c r="B914" s="79" t="n"/>
      <c r="C914" s="41" t="n"/>
      <c r="D914" s="41" t="n"/>
      <c r="E914" s="41" t="n"/>
      <c r="F914" s="43" t="n"/>
      <c r="G914" s="41" t="n"/>
      <c r="H914" s="43" t="n"/>
      <c r="I914" s="41">
        <f>IF($A914="","",IF(OR($E914="",$F914="",$G914="",$H914=""),"",$E914&amp;", "&amp;$F914&amp;" to "&amp;$G914&amp;", "&amp;$H914))</f>
        <v/>
      </c>
      <c r="J914" s="44" t="n"/>
      <c r="K914" s="44" t="n"/>
      <c r="L914" s="44">
        <f>IF($A914="","",IFERROR($J914+$K914,0))</f>
        <v/>
      </c>
      <c r="M914" s="80">
        <f>IF($A914="","",IFERROR($K914/$L914,0))</f>
        <v/>
      </c>
      <c r="N914" s="41" t="n"/>
      <c r="O914" s="43">
        <f>IF(OR($A914="",$N914=""),"",IFERROR(VLOOKUP($N914,'Settings'!$F$5:$H$13,2,FALSE),"Review"))</f>
        <v/>
      </c>
      <c r="P914" s="43" t="n"/>
      <c r="Q914" s="81">
        <f>IF($A914="","",IFERROR($K914*'Settings'!$B$10,0))</f>
        <v/>
      </c>
      <c r="R914" s="82">
        <f>IF($A914="","",IF($O914="Yes",IFERROR($K914*'Settings'!$B$8,0),0))</f>
        <v/>
      </c>
      <c r="S914" s="81">
        <f>IF($A914="","",IFERROR($R914*'Settings'!$B$10,0))</f>
        <v/>
      </c>
      <c r="T914" s="48">
        <f>IF($A914="","",IF(COUNTIF(tblTrips[Trip ID],$A914)&gt;1,"Duplicate Trip ID",IF(OR($B914="",$C914="",$D914="",$E914="",$F914="",$G914="",$H914="",$J914="",$K914="",$N914="",$P914=""),"Missing Required Data",IF(OR($J914&lt;0,$K914&lt;0,$L914=0),"Check Miles",IF(OR(AND($K914=0,$N914&lt;&gt;"No Empty Miles"),AND($K914&gt;0,$N914="No Empty Miles")),"Reason / Miles Mismatch",IF($M914&gt;='Settings'!$B$9,"High Empty %","OK"))))))</f>
        <v/>
      </c>
      <c r="U914" s="48" t="n"/>
    </row>
    <row r="915">
      <c r="A915" s="41" t="n"/>
      <c r="B915" s="79" t="n"/>
      <c r="C915" s="41" t="n"/>
      <c r="D915" s="41" t="n"/>
      <c r="E915" s="41" t="n"/>
      <c r="F915" s="43" t="n"/>
      <c r="G915" s="41" t="n"/>
      <c r="H915" s="43" t="n"/>
      <c r="I915" s="41">
        <f>IF($A915="","",IF(OR($E915="",$F915="",$G915="",$H915=""),"",$E915&amp;", "&amp;$F915&amp;" to "&amp;$G915&amp;", "&amp;$H915))</f>
        <v/>
      </c>
      <c r="J915" s="44" t="n"/>
      <c r="K915" s="44" t="n"/>
      <c r="L915" s="44">
        <f>IF($A915="","",IFERROR($J915+$K915,0))</f>
        <v/>
      </c>
      <c r="M915" s="80">
        <f>IF($A915="","",IFERROR($K915/$L915,0))</f>
        <v/>
      </c>
      <c r="N915" s="41" t="n"/>
      <c r="O915" s="43">
        <f>IF(OR($A915="",$N915=""),"",IFERROR(VLOOKUP($N915,'Settings'!$F$5:$H$13,2,FALSE),"Review"))</f>
        <v/>
      </c>
      <c r="P915" s="43" t="n"/>
      <c r="Q915" s="81">
        <f>IF($A915="","",IFERROR($K915*'Settings'!$B$10,0))</f>
        <v/>
      </c>
      <c r="R915" s="82">
        <f>IF($A915="","",IF($O915="Yes",IFERROR($K915*'Settings'!$B$8,0),0))</f>
        <v/>
      </c>
      <c r="S915" s="81">
        <f>IF($A915="","",IFERROR($R915*'Settings'!$B$10,0))</f>
        <v/>
      </c>
      <c r="T915" s="48">
        <f>IF($A915="","",IF(COUNTIF(tblTrips[Trip ID],$A915)&gt;1,"Duplicate Trip ID",IF(OR($B915="",$C915="",$D915="",$E915="",$F915="",$G915="",$H915="",$J915="",$K915="",$N915="",$P915=""),"Missing Required Data",IF(OR($J915&lt;0,$K915&lt;0,$L915=0),"Check Miles",IF(OR(AND($K915=0,$N915&lt;&gt;"No Empty Miles"),AND($K915&gt;0,$N915="No Empty Miles")),"Reason / Miles Mismatch",IF($M915&gt;='Settings'!$B$9,"High Empty %","OK"))))))</f>
        <v/>
      </c>
      <c r="U915" s="48" t="n"/>
    </row>
    <row r="916">
      <c r="A916" s="41" t="n"/>
      <c r="B916" s="79" t="n"/>
      <c r="C916" s="41" t="n"/>
      <c r="D916" s="41" t="n"/>
      <c r="E916" s="41" t="n"/>
      <c r="F916" s="43" t="n"/>
      <c r="G916" s="41" t="n"/>
      <c r="H916" s="43" t="n"/>
      <c r="I916" s="41">
        <f>IF($A916="","",IF(OR($E916="",$F916="",$G916="",$H916=""),"",$E916&amp;", "&amp;$F916&amp;" to "&amp;$G916&amp;", "&amp;$H916))</f>
        <v/>
      </c>
      <c r="J916" s="44" t="n"/>
      <c r="K916" s="44" t="n"/>
      <c r="L916" s="44">
        <f>IF($A916="","",IFERROR($J916+$K916,0))</f>
        <v/>
      </c>
      <c r="M916" s="80">
        <f>IF($A916="","",IFERROR($K916/$L916,0))</f>
        <v/>
      </c>
      <c r="N916" s="41" t="n"/>
      <c r="O916" s="43">
        <f>IF(OR($A916="",$N916=""),"",IFERROR(VLOOKUP($N916,'Settings'!$F$5:$H$13,2,FALSE),"Review"))</f>
        <v/>
      </c>
      <c r="P916" s="43" t="n"/>
      <c r="Q916" s="81">
        <f>IF($A916="","",IFERROR($K916*'Settings'!$B$10,0))</f>
        <v/>
      </c>
      <c r="R916" s="82">
        <f>IF($A916="","",IF($O916="Yes",IFERROR($K916*'Settings'!$B$8,0),0))</f>
        <v/>
      </c>
      <c r="S916" s="81">
        <f>IF($A916="","",IFERROR($R916*'Settings'!$B$10,0))</f>
        <v/>
      </c>
      <c r="T916" s="48">
        <f>IF($A916="","",IF(COUNTIF(tblTrips[Trip ID],$A916)&gt;1,"Duplicate Trip ID",IF(OR($B916="",$C916="",$D916="",$E916="",$F916="",$G916="",$H916="",$J916="",$K916="",$N916="",$P916=""),"Missing Required Data",IF(OR($J916&lt;0,$K916&lt;0,$L916=0),"Check Miles",IF(OR(AND($K916=0,$N916&lt;&gt;"No Empty Miles"),AND($K916&gt;0,$N916="No Empty Miles")),"Reason / Miles Mismatch",IF($M916&gt;='Settings'!$B$9,"High Empty %","OK"))))))</f>
        <v/>
      </c>
      <c r="U916" s="48" t="n"/>
    </row>
    <row r="917">
      <c r="A917" s="41" t="n"/>
      <c r="B917" s="79" t="n"/>
      <c r="C917" s="41" t="n"/>
      <c r="D917" s="41" t="n"/>
      <c r="E917" s="41" t="n"/>
      <c r="F917" s="43" t="n"/>
      <c r="G917" s="41" t="n"/>
      <c r="H917" s="43" t="n"/>
      <c r="I917" s="41">
        <f>IF($A917="","",IF(OR($E917="",$F917="",$G917="",$H917=""),"",$E917&amp;", "&amp;$F917&amp;" to "&amp;$G917&amp;", "&amp;$H917))</f>
        <v/>
      </c>
      <c r="J917" s="44" t="n"/>
      <c r="K917" s="44" t="n"/>
      <c r="L917" s="44">
        <f>IF($A917="","",IFERROR($J917+$K917,0))</f>
        <v/>
      </c>
      <c r="M917" s="80">
        <f>IF($A917="","",IFERROR($K917/$L917,0))</f>
        <v/>
      </c>
      <c r="N917" s="41" t="n"/>
      <c r="O917" s="43">
        <f>IF(OR($A917="",$N917=""),"",IFERROR(VLOOKUP($N917,'Settings'!$F$5:$H$13,2,FALSE),"Review"))</f>
        <v/>
      </c>
      <c r="P917" s="43" t="n"/>
      <c r="Q917" s="81">
        <f>IF($A917="","",IFERROR($K917*'Settings'!$B$10,0))</f>
        <v/>
      </c>
      <c r="R917" s="82">
        <f>IF($A917="","",IF($O917="Yes",IFERROR($K917*'Settings'!$B$8,0),0))</f>
        <v/>
      </c>
      <c r="S917" s="81">
        <f>IF($A917="","",IFERROR($R917*'Settings'!$B$10,0))</f>
        <v/>
      </c>
      <c r="T917" s="48">
        <f>IF($A917="","",IF(COUNTIF(tblTrips[Trip ID],$A917)&gt;1,"Duplicate Trip ID",IF(OR($B917="",$C917="",$D917="",$E917="",$F917="",$G917="",$H917="",$J917="",$K917="",$N917="",$P917=""),"Missing Required Data",IF(OR($J917&lt;0,$K917&lt;0,$L917=0),"Check Miles",IF(OR(AND($K917=0,$N917&lt;&gt;"No Empty Miles"),AND($K917&gt;0,$N917="No Empty Miles")),"Reason / Miles Mismatch",IF($M917&gt;='Settings'!$B$9,"High Empty %","OK"))))))</f>
        <v/>
      </c>
      <c r="U917" s="48" t="n"/>
    </row>
    <row r="918">
      <c r="A918" s="41" t="n"/>
      <c r="B918" s="79" t="n"/>
      <c r="C918" s="41" t="n"/>
      <c r="D918" s="41" t="n"/>
      <c r="E918" s="41" t="n"/>
      <c r="F918" s="43" t="n"/>
      <c r="G918" s="41" t="n"/>
      <c r="H918" s="43" t="n"/>
      <c r="I918" s="41">
        <f>IF($A918="","",IF(OR($E918="",$F918="",$G918="",$H918=""),"",$E918&amp;", "&amp;$F918&amp;" to "&amp;$G918&amp;", "&amp;$H918))</f>
        <v/>
      </c>
      <c r="J918" s="44" t="n"/>
      <c r="K918" s="44" t="n"/>
      <c r="L918" s="44">
        <f>IF($A918="","",IFERROR($J918+$K918,0))</f>
        <v/>
      </c>
      <c r="M918" s="80">
        <f>IF($A918="","",IFERROR($K918/$L918,0))</f>
        <v/>
      </c>
      <c r="N918" s="41" t="n"/>
      <c r="O918" s="43">
        <f>IF(OR($A918="",$N918=""),"",IFERROR(VLOOKUP($N918,'Settings'!$F$5:$H$13,2,FALSE),"Review"))</f>
        <v/>
      </c>
      <c r="P918" s="43" t="n"/>
      <c r="Q918" s="81">
        <f>IF($A918="","",IFERROR($K918*'Settings'!$B$10,0))</f>
        <v/>
      </c>
      <c r="R918" s="82">
        <f>IF($A918="","",IF($O918="Yes",IFERROR($K918*'Settings'!$B$8,0),0))</f>
        <v/>
      </c>
      <c r="S918" s="81">
        <f>IF($A918="","",IFERROR($R918*'Settings'!$B$10,0))</f>
        <v/>
      </c>
      <c r="T918" s="48">
        <f>IF($A918="","",IF(COUNTIF(tblTrips[Trip ID],$A918)&gt;1,"Duplicate Trip ID",IF(OR($B918="",$C918="",$D918="",$E918="",$F918="",$G918="",$H918="",$J918="",$K918="",$N918="",$P918=""),"Missing Required Data",IF(OR($J918&lt;0,$K918&lt;0,$L918=0),"Check Miles",IF(OR(AND($K918=0,$N918&lt;&gt;"No Empty Miles"),AND($K918&gt;0,$N918="No Empty Miles")),"Reason / Miles Mismatch",IF($M918&gt;='Settings'!$B$9,"High Empty %","OK"))))))</f>
        <v/>
      </c>
      <c r="U918" s="48" t="n"/>
    </row>
    <row r="919">
      <c r="A919" s="41" t="n"/>
      <c r="B919" s="79" t="n"/>
      <c r="C919" s="41" t="n"/>
      <c r="D919" s="41" t="n"/>
      <c r="E919" s="41" t="n"/>
      <c r="F919" s="43" t="n"/>
      <c r="G919" s="41" t="n"/>
      <c r="H919" s="43" t="n"/>
      <c r="I919" s="41">
        <f>IF($A919="","",IF(OR($E919="",$F919="",$G919="",$H919=""),"",$E919&amp;", "&amp;$F919&amp;" to "&amp;$G919&amp;", "&amp;$H919))</f>
        <v/>
      </c>
      <c r="J919" s="44" t="n"/>
      <c r="K919" s="44" t="n"/>
      <c r="L919" s="44">
        <f>IF($A919="","",IFERROR($J919+$K919,0))</f>
        <v/>
      </c>
      <c r="M919" s="80">
        <f>IF($A919="","",IFERROR($K919/$L919,0))</f>
        <v/>
      </c>
      <c r="N919" s="41" t="n"/>
      <c r="O919" s="43">
        <f>IF(OR($A919="",$N919=""),"",IFERROR(VLOOKUP($N919,'Settings'!$F$5:$H$13,2,FALSE),"Review"))</f>
        <v/>
      </c>
      <c r="P919" s="43" t="n"/>
      <c r="Q919" s="81">
        <f>IF($A919="","",IFERROR($K919*'Settings'!$B$10,0))</f>
        <v/>
      </c>
      <c r="R919" s="82">
        <f>IF($A919="","",IF($O919="Yes",IFERROR($K919*'Settings'!$B$8,0),0))</f>
        <v/>
      </c>
      <c r="S919" s="81">
        <f>IF($A919="","",IFERROR($R919*'Settings'!$B$10,0))</f>
        <v/>
      </c>
      <c r="T919" s="48">
        <f>IF($A919="","",IF(COUNTIF(tblTrips[Trip ID],$A919)&gt;1,"Duplicate Trip ID",IF(OR($B919="",$C919="",$D919="",$E919="",$F919="",$G919="",$H919="",$J919="",$K919="",$N919="",$P919=""),"Missing Required Data",IF(OR($J919&lt;0,$K919&lt;0,$L919=0),"Check Miles",IF(OR(AND($K919=0,$N919&lt;&gt;"No Empty Miles"),AND($K919&gt;0,$N919="No Empty Miles")),"Reason / Miles Mismatch",IF($M919&gt;='Settings'!$B$9,"High Empty %","OK"))))))</f>
        <v/>
      </c>
      <c r="U919" s="48" t="n"/>
    </row>
    <row r="920">
      <c r="A920" s="41" t="n"/>
      <c r="B920" s="79" t="n"/>
      <c r="C920" s="41" t="n"/>
      <c r="D920" s="41" t="n"/>
      <c r="E920" s="41" t="n"/>
      <c r="F920" s="43" t="n"/>
      <c r="G920" s="41" t="n"/>
      <c r="H920" s="43" t="n"/>
      <c r="I920" s="41">
        <f>IF($A920="","",IF(OR($E920="",$F920="",$G920="",$H920=""),"",$E920&amp;", "&amp;$F920&amp;" to "&amp;$G920&amp;", "&amp;$H920))</f>
        <v/>
      </c>
      <c r="J920" s="44" t="n"/>
      <c r="K920" s="44" t="n"/>
      <c r="L920" s="44">
        <f>IF($A920="","",IFERROR($J920+$K920,0))</f>
        <v/>
      </c>
      <c r="M920" s="80">
        <f>IF($A920="","",IFERROR($K920/$L920,0))</f>
        <v/>
      </c>
      <c r="N920" s="41" t="n"/>
      <c r="O920" s="43">
        <f>IF(OR($A920="",$N920=""),"",IFERROR(VLOOKUP($N920,'Settings'!$F$5:$H$13,2,FALSE),"Review"))</f>
        <v/>
      </c>
      <c r="P920" s="43" t="n"/>
      <c r="Q920" s="81">
        <f>IF($A920="","",IFERROR($K920*'Settings'!$B$10,0))</f>
        <v/>
      </c>
      <c r="R920" s="82">
        <f>IF($A920="","",IF($O920="Yes",IFERROR($K920*'Settings'!$B$8,0),0))</f>
        <v/>
      </c>
      <c r="S920" s="81">
        <f>IF($A920="","",IFERROR($R920*'Settings'!$B$10,0))</f>
        <v/>
      </c>
      <c r="T920" s="48">
        <f>IF($A920="","",IF(COUNTIF(tblTrips[Trip ID],$A920)&gt;1,"Duplicate Trip ID",IF(OR($B920="",$C920="",$D920="",$E920="",$F920="",$G920="",$H920="",$J920="",$K920="",$N920="",$P920=""),"Missing Required Data",IF(OR($J920&lt;0,$K920&lt;0,$L920=0),"Check Miles",IF(OR(AND($K920=0,$N920&lt;&gt;"No Empty Miles"),AND($K920&gt;0,$N920="No Empty Miles")),"Reason / Miles Mismatch",IF($M920&gt;='Settings'!$B$9,"High Empty %","OK"))))))</f>
        <v/>
      </c>
      <c r="U920" s="48" t="n"/>
    </row>
    <row r="921">
      <c r="A921" s="41" t="n"/>
      <c r="B921" s="79" t="n"/>
      <c r="C921" s="41" t="n"/>
      <c r="D921" s="41" t="n"/>
      <c r="E921" s="41" t="n"/>
      <c r="F921" s="43" t="n"/>
      <c r="G921" s="41" t="n"/>
      <c r="H921" s="43" t="n"/>
      <c r="I921" s="41">
        <f>IF($A921="","",IF(OR($E921="",$F921="",$G921="",$H921=""),"",$E921&amp;", "&amp;$F921&amp;" to "&amp;$G921&amp;", "&amp;$H921))</f>
        <v/>
      </c>
      <c r="J921" s="44" t="n"/>
      <c r="K921" s="44" t="n"/>
      <c r="L921" s="44">
        <f>IF($A921="","",IFERROR($J921+$K921,0))</f>
        <v/>
      </c>
      <c r="M921" s="80">
        <f>IF($A921="","",IFERROR($K921/$L921,0))</f>
        <v/>
      </c>
      <c r="N921" s="41" t="n"/>
      <c r="O921" s="43">
        <f>IF(OR($A921="",$N921=""),"",IFERROR(VLOOKUP($N921,'Settings'!$F$5:$H$13,2,FALSE),"Review"))</f>
        <v/>
      </c>
      <c r="P921" s="43" t="n"/>
      <c r="Q921" s="81">
        <f>IF($A921="","",IFERROR($K921*'Settings'!$B$10,0))</f>
        <v/>
      </c>
      <c r="R921" s="82">
        <f>IF($A921="","",IF($O921="Yes",IFERROR($K921*'Settings'!$B$8,0),0))</f>
        <v/>
      </c>
      <c r="S921" s="81">
        <f>IF($A921="","",IFERROR($R921*'Settings'!$B$10,0))</f>
        <v/>
      </c>
      <c r="T921" s="48">
        <f>IF($A921="","",IF(COUNTIF(tblTrips[Trip ID],$A921)&gt;1,"Duplicate Trip ID",IF(OR($B921="",$C921="",$D921="",$E921="",$F921="",$G921="",$H921="",$J921="",$K921="",$N921="",$P921=""),"Missing Required Data",IF(OR($J921&lt;0,$K921&lt;0,$L921=0),"Check Miles",IF(OR(AND($K921=0,$N921&lt;&gt;"No Empty Miles"),AND($K921&gt;0,$N921="No Empty Miles")),"Reason / Miles Mismatch",IF($M921&gt;='Settings'!$B$9,"High Empty %","OK"))))))</f>
        <v/>
      </c>
      <c r="U921" s="48" t="n"/>
    </row>
    <row r="922">
      <c r="A922" s="41" t="n"/>
      <c r="B922" s="79" t="n"/>
      <c r="C922" s="41" t="n"/>
      <c r="D922" s="41" t="n"/>
      <c r="E922" s="41" t="n"/>
      <c r="F922" s="43" t="n"/>
      <c r="G922" s="41" t="n"/>
      <c r="H922" s="43" t="n"/>
      <c r="I922" s="41">
        <f>IF($A922="","",IF(OR($E922="",$F922="",$G922="",$H922=""),"",$E922&amp;", "&amp;$F922&amp;" to "&amp;$G922&amp;", "&amp;$H922))</f>
        <v/>
      </c>
      <c r="J922" s="44" t="n"/>
      <c r="K922" s="44" t="n"/>
      <c r="L922" s="44">
        <f>IF($A922="","",IFERROR($J922+$K922,0))</f>
        <v/>
      </c>
      <c r="M922" s="80">
        <f>IF($A922="","",IFERROR($K922/$L922,0))</f>
        <v/>
      </c>
      <c r="N922" s="41" t="n"/>
      <c r="O922" s="43">
        <f>IF(OR($A922="",$N922=""),"",IFERROR(VLOOKUP($N922,'Settings'!$F$5:$H$13,2,FALSE),"Review"))</f>
        <v/>
      </c>
      <c r="P922" s="43" t="n"/>
      <c r="Q922" s="81">
        <f>IF($A922="","",IFERROR($K922*'Settings'!$B$10,0))</f>
        <v/>
      </c>
      <c r="R922" s="82">
        <f>IF($A922="","",IF($O922="Yes",IFERROR($K922*'Settings'!$B$8,0),0))</f>
        <v/>
      </c>
      <c r="S922" s="81">
        <f>IF($A922="","",IFERROR($R922*'Settings'!$B$10,0))</f>
        <v/>
      </c>
      <c r="T922" s="48">
        <f>IF($A922="","",IF(COUNTIF(tblTrips[Trip ID],$A922)&gt;1,"Duplicate Trip ID",IF(OR($B922="",$C922="",$D922="",$E922="",$F922="",$G922="",$H922="",$J922="",$K922="",$N922="",$P922=""),"Missing Required Data",IF(OR($J922&lt;0,$K922&lt;0,$L922=0),"Check Miles",IF(OR(AND($K922=0,$N922&lt;&gt;"No Empty Miles"),AND($K922&gt;0,$N922="No Empty Miles")),"Reason / Miles Mismatch",IF($M922&gt;='Settings'!$B$9,"High Empty %","OK"))))))</f>
        <v/>
      </c>
      <c r="U922" s="48" t="n"/>
    </row>
    <row r="923">
      <c r="A923" s="41" t="n"/>
      <c r="B923" s="79" t="n"/>
      <c r="C923" s="41" t="n"/>
      <c r="D923" s="41" t="n"/>
      <c r="E923" s="41" t="n"/>
      <c r="F923" s="43" t="n"/>
      <c r="G923" s="41" t="n"/>
      <c r="H923" s="43" t="n"/>
      <c r="I923" s="41">
        <f>IF($A923="","",IF(OR($E923="",$F923="",$G923="",$H923=""),"",$E923&amp;", "&amp;$F923&amp;" to "&amp;$G923&amp;", "&amp;$H923))</f>
        <v/>
      </c>
      <c r="J923" s="44" t="n"/>
      <c r="K923" s="44" t="n"/>
      <c r="L923" s="44">
        <f>IF($A923="","",IFERROR($J923+$K923,0))</f>
        <v/>
      </c>
      <c r="M923" s="80">
        <f>IF($A923="","",IFERROR($K923/$L923,0))</f>
        <v/>
      </c>
      <c r="N923" s="41" t="n"/>
      <c r="O923" s="43">
        <f>IF(OR($A923="",$N923=""),"",IFERROR(VLOOKUP($N923,'Settings'!$F$5:$H$13,2,FALSE),"Review"))</f>
        <v/>
      </c>
      <c r="P923" s="43" t="n"/>
      <c r="Q923" s="81">
        <f>IF($A923="","",IFERROR($K923*'Settings'!$B$10,0))</f>
        <v/>
      </c>
      <c r="R923" s="82">
        <f>IF($A923="","",IF($O923="Yes",IFERROR($K923*'Settings'!$B$8,0),0))</f>
        <v/>
      </c>
      <c r="S923" s="81">
        <f>IF($A923="","",IFERROR($R923*'Settings'!$B$10,0))</f>
        <v/>
      </c>
      <c r="T923" s="48">
        <f>IF($A923="","",IF(COUNTIF(tblTrips[Trip ID],$A923)&gt;1,"Duplicate Trip ID",IF(OR($B923="",$C923="",$D923="",$E923="",$F923="",$G923="",$H923="",$J923="",$K923="",$N923="",$P923=""),"Missing Required Data",IF(OR($J923&lt;0,$K923&lt;0,$L923=0),"Check Miles",IF(OR(AND($K923=0,$N923&lt;&gt;"No Empty Miles"),AND($K923&gt;0,$N923="No Empty Miles")),"Reason / Miles Mismatch",IF($M923&gt;='Settings'!$B$9,"High Empty %","OK"))))))</f>
        <v/>
      </c>
      <c r="U923" s="48" t="n"/>
    </row>
    <row r="924">
      <c r="A924" s="41" t="n"/>
      <c r="B924" s="79" t="n"/>
      <c r="C924" s="41" t="n"/>
      <c r="D924" s="41" t="n"/>
      <c r="E924" s="41" t="n"/>
      <c r="F924" s="43" t="n"/>
      <c r="G924" s="41" t="n"/>
      <c r="H924" s="43" t="n"/>
      <c r="I924" s="41">
        <f>IF($A924="","",IF(OR($E924="",$F924="",$G924="",$H924=""),"",$E924&amp;", "&amp;$F924&amp;" to "&amp;$G924&amp;", "&amp;$H924))</f>
        <v/>
      </c>
      <c r="J924" s="44" t="n"/>
      <c r="K924" s="44" t="n"/>
      <c r="L924" s="44">
        <f>IF($A924="","",IFERROR($J924+$K924,0))</f>
        <v/>
      </c>
      <c r="M924" s="80">
        <f>IF($A924="","",IFERROR($K924/$L924,0))</f>
        <v/>
      </c>
      <c r="N924" s="41" t="n"/>
      <c r="O924" s="43">
        <f>IF(OR($A924="",$N924=""),"",IFERROR(VLOOKUP($N924,'Settings'!$F$5:$H$13,2,FALSE),"Review"))</f>
        <v/>
      </c>
      <c r="P924" s="43" t="n"/>
      <c r="Q924" s="81">
        <f>IF($A924="","",IFERROR($K924*'Settings'!$B$10,0))</f>
        <v/>
      </c>
      <c r="R924" s="82">
        <f>IF($A924="","",IF($O924="Yes",IFERROR($K924*'Settings'!$B$8,0),0))</f>
        <v/>
      </c>
      <c r="S924" s="81">
        <f>IF($A924="","",IFERROR($R924*'Settings'!$B$10,0))</f>
        <v/>
      </c>
      <c r="T924" s="48">
        <f>IF($A924="","",IF(COUNTIF(tblTrips[Trip ID],$A924)&gt;1,"Duplicate Trip ID",IF(OR($B924="",$C924="",$D924="",$E924="",$F924="",$G924="",$H924="",$J924="",$K924="",$N924="",$P924=""),"Missing Required Data",IF(OR($J924&lt;0,$K924&lt;0,$L924=0),"Check Miles",IF(OR(AND($K924=0,$N924&lt;&gt;"No Empty Miles"),AND($K924&gt;0,$N924="No Empty Miles")),"Reason / Miles Mismatch",IF($M924&gt;='Settings'!$B$9,"High Empty %","OK"))))))</f>
        <v/>
      </c>
      <c r="U924" s="48" t="n"/>
    </row>
    <row r="925">
      <c r="A925" s="41" t="n"/>
      <c r="B925" s="79" t="n"/>
      <c r="C925" s="41" t="n"/>
      <c r="D925" s="41" t="n"/>
      <c r="E925" s="41" t="n"/>
      <c r="F925" s="43" t="n"/>
      <c r="G925" s="41" t="n"/>
      <c r="H925" s="43" t="n"/>
      <c r="I925" s="41">
        <f>IF($A925="","",IF(OR($E925="",$F925="",$G925="",$H925=""),"",$E925&amp;", "&amp;$F925&amp;" to "&amp;$G925&amp;", "&amp;$H925))</f>
        <v/>
      </c>
      <c r="J925" s="44" t="n"/>
      <c r="K925" s="44" t="n"/>
      <c r="L925" s="44">
        <f>IF($A925="","",IFERROR($J925+$K925,0))</f>
        <v/>
      </c>
      <c r="M925" s="80">
        <f>IF($A925="","",IFERROR($K925/$L925,0))</f>
        <v/>
      </c>
      <c r="N925" s="41" t="n"/>
      <c r="O925" s="43">
        <f>IF(OR($A925="",$N925=""),"",IFERROR(VLOOKUP($N925,'Settings'!$F$5:$H$13,2,FALSE),"Review"))</f>
        <v/>
      </c>
      <c r="P925" s="43" t="n"/>
      <c r="Q925" s="81">
        <f>IF($A925="","",IFERROR($K925*'Settings'!$B$10,0))</f>
        <v/>
      </c>
      <c r="R925" s="82">
        <f>IF($A925="","",IF($O925="Yes",IFERROR($K925*'Settings'!$B$8,0),0))</f>
        <v/>
      </c>
      <c r="S925" s="81">
        <f>IF($A925="","",IFERROR($R925*'Settings'!$B$10,0))</f>
        <v/>
      </c>
      <c r="T925" s="48">
        <f>IF($A925="","",IF(COUNTIF(tblTrips[Trip ID],$A925)&gt;1,"Duplicate Trip ID",IF(OR($B925="",$C925="",$D925="",$E925="",$F925="",$G925="",$H925="",$J925="",$K925="",$N925="",$P925=""),"Missing Required Data",IF(OR($J925&lt;0,$K925&lt;0,$L925=0),"Check Miles",IF(OR(AND($K925=0,$N925&lt;&gt;"No Empty Miles"),AND($K925&gt;0,$N925="No Empty Miles")),"Reason / Miles Mismatch",IF($M925&gt;='Settings'!$B$9,"High Empty %","OK"))))))</f>
        <v/>
      </c>
      <c r="U925" s="48" t="n"/>
    </row>
    <row r="926">
      <c r="A926" s="41" t="n"/>
      <c r="B926" s="79" t="n"/>
      <c r="C926" s="41" t="n"/>
      <c r="D926" s="41" t="n"/>
      <c r="E926" s="41" t="n"/>
      <c r="F926" s="43" t="n"/>
      <c r="G926" s="41" t="n"/>
      <c r="H926" s="43" t="n"/>
      <c r="I926" s="41">
        <f>IF($A926="","",IF(OR($E926="",$F926="",$G926="",$H926=""),"",$E926&amp;", "&amp;$F926&amp;" to "&amp;$G926&amp;", "&amp;$H926))</f>
        <v/>
      </c>
      <c r="J926" s="44" t="n"/>
      <c r="K926" s="44" t="n"/>
      <c r="L926" s="44">
        <f>IF($A926="","",IFERROR($J926+$K926,0))</f>
        <v/>
      </c>
      <c r="M926" s="80">
        <f>IF($A926="","",IFERROR($K926/$L926,0))</f>
        <v/>
      </c>
      <c r="N926" s="41" t="n"/>
      <c r="O926" s="43">
        <f>IF(OR($A926="",$N926=""),"",IFERROR(VLOOKUP($N926,'Settings'!$F$5:$H$13,2,FALSE),"Review"))</f>
        <v/>
      </c>
      <c r="P926" s="43" t="n"/>
      <c r="Q926" s="81">
        <f>IF($A926="","",IFERROR($K926*'Settings'!$B$10,0))</f>
        <v/>
      </c>
      <c r="R926" s="82">
        <f>IF($A926="","",IF($O926="Yes",IFERROR($K926*'Settings'!$B$8,0),0))</f>
        <v/>
      </c>
      <c r="S926" s="81">
        <f>IF($A926="","",IFERROR($R926*'Settings'!$B$10,0))</f>
        <v/>
      </c>
      <c r="T926" s="48">
        <f>IF($A926="","",IF(COUNTIF(tblTrips[Trip ID],$A926)&gt;1,"Duplicate Trip ID",IF(OR($B926="",$C926="",$D926="",$E926="",$F926="",$G926="",$H926="",$J926="",$K926="",$N926="",$P926=""),"Missing Required Data",IF(OR($J926&lt;0,$K926&lt;0,$L926=0),"Check Miles",IF(OR(AND($K926=0,$N926&lt;&gt;"No Empty Miles"),AND($K926&gt;0,$N926="No Empty Miles")),"Reason / Miles Mismatch",IF($M926&gt;='Settings'!$B$9,"High Empty %","OK"))))))</f>
        <v/>
      </c>
      <c r="U926" s="48" t="n"/>
    </row>
    <row r="927">
      <c r="A927" s="41" t="n"/>
      <c r="B927" s="79" t="n"/>
      <c r="C927" s="41" t="n"/>
      <c r="D927" s="41" t="n"/>
      <c r="E927" s="41" t="n"/>
      <c r="F927" s="43" t="n"/>
      <c r="G927" s="41" t="n"/>
      <c r="H927" s="43" t="n"/>
      <c r="I927" s="41">
        <f>IF($A927="","",IF(OR($E927="",$F927="",$G927="",$H927=""),"",$E927&amp;", "&amp;$F927&amp;" to "&amp;$G927&amp;", "&amp;$H927))</f>
        <v/>
      </c>
      <c r="J927" s="44" t="n"/>
      <c r="K927" s="44" t="n"/>
      <c r="L927" s="44">
        <f>IF($A927="","",IFERROR($J927+$K927,0))</f>
        <v/>
      </c>
      <c r="M927" s="80">
        <f>IF($A927="","",IFERROR($K927/$L927,0))</f>
        <v/>
      </c>
      <c r="N927" s="41" t="n"/>
      <c r="O927" s="43">
        <f>IF(OR($A927="",$N927=""),"",IFERROR(VLOOKUP($N927,'Settings'!$F$5:$H$13,2,FALSE),"Review"))</f>
        <v/>
      </c>
      <c r="P927" s="43" t="n"/>
      <c r="Q927" s="81">
        <f>IF($A927="","",IFERROR($K927*'Settings'!$B$10,0))</f>
        <v/>
      </c>
      <c r="R927" s="82">
        <f>IF($A927="","",IF($O927="Yes",IFERROR($K927*'Settings'!$B$8,0),0))</f>
        <v/>
      </c>
      <c r="S927" s="81">
        <f>IF($A927="","",IFERROR($R927*'Settings'!$B$10,0))</f>
        <v/>
      </c>
      <c r="T927" s="48">
        <f>IF($A927="","",IF(COUNTIF(tblTrips[Trip ID],$A927)&gt;1,"Duplicate Trip ID",IF(OR($B927="",$C927="",$D927="",$E927="",$F927="",$G927="",$H927="",$J927="",$K927="",$N927="",$P927=""),"Missing Required Data",IF(OR($J927&lt;0,$K927&lt;0,$L927=0),"Check Miles",IF(OR(AND($K927=0,$N927&lt;&gt;"No Empty Miles"),AND($K927&gt;0,$N927="No Empty Miles")),"Reason / Miles Mismatch",IF($M927&gt;='Settings'!$B$9,"High Empty %","OK"))))))</f>
        <v/>
      </c>
      <c r="U927" s="48" t="n"/>
    </row>
    <row r="928">
      <c r="A928" s="41" t="n"/>
      <c r="B928" s="79" t="n"/>
      <c r="C928" s="41" t="n"/>
      <c r="D928" s="41" t="n"/>
      <c r="E928" s="41" t="n"/>
      <c r="F928" s="43" t="n"/>
      <c r="G928" s="41" t="n"/>
      <c r="H928" s="43" t="n"/>
      <c r="I928" s="41">
        <f>IF($A928="","",IF(OR($E928="",$F928="",$G928="",$H928=""),"",$E928&amp;", "&amp;$F928&amp;" to "&amp;$G928&amp;", "&amp;$H928))</f>
        <v/>
      </c>
      <c r="J928" s="44" t="n"/>
      <c r="K928" s="44" t="n"/>
      <c r="L928" s="44">
        <f>IF($A928="","",IFERROR($J928+$K928,0))</f>
        <v/>
      </c>
      <c r="M928" s="80">
        <f>IF($A928="","",IFERROR($K928/$L928,0))</f>
        <v/>
      </c>
      <c r="N928" s="41" t="n"/>
      <c r="O928" s="43">
        <f>IF(OR($A928="",$N928=""),"",IFERROR(VLOOKUP($N928,'Settings'!$F$5:$H$13,2,FALSE),"Review"))</f>
        <v/>
      </c>
      <c r="P928" s="43" t="n"/>
      <c r="Q928" s="81">
        <f>IF($A928="","",IFERROR($K928*'Settings'!$B$10,0))</f>
        <v/>
      </c>
      <c r="R928" s="82">
        <f>IF($A928="","",IF($O928="Yes",IFERROR($K928*'Settings'!$B$8,0),0))</f>
        <v/>
      </c>
      <c r="S928" s="81">
        <f>IF($A928="","",IFERROR($R928*'Settings'!$B$10,0))</f>
        <v/>
      </c>
      <c r="T928" s="48">
        <f>IF($A928="","",IF(COUNTIF(tblTrips[Trip ID],$A928)&gt;1,"Duplicate Trip ID",IF(OR($B928="",$C928="",$D928="",$E928="",$F928="",$G928="",$H928="",$J928="",$K928="",$N928="",$P928=""),"Missing Required Data",IF(OR($J928&lt;0,$K928&lt;0,$L928=0),"Check Miles",IF(OR(AND($K928=0,$N928&lt;&gt;"No Empty Miles"),AND($K928&gt;0,$N928="No Empty Miles")),"Reason / Miles Mismatch",IF($M928&gt;='Settings'!$B$9,"High Empty %","OK"))))))</f>
        <v/>
      </c>
      <c r="U928" s="48" t="n"/>
    </row>
    <row r="929">
      <c r="A929" s="41" t="n"/>
      <c r="B929" s="79" t="n"/>
      <c r="C929" s="41" t="n"/>
      <c r="D929" s="41" t="n"/>
      <c r="E929" s="41" t="n"/>
      <c r="F929" s="43" t="n"/>
      <c r="G929" s="41" t="n"/>
      <c r="H929" s="43" t="n"/>
      <c r="I929" s="41">
        <f>IF($A929="","",IF(OR($E929="",$F929="",$G929="",$H929=""),"",$E929&amp;", "&amp;$F929&amp;" to "&amp;$G929&amp;", "&amp;$H929))</f>
        <v/>
      </c>
      <c r="J929" s="44" t="n"/>
      <c r="K929" s="44" t="n"/>
      <c r="L929" s="44">
        <f>IF($A929="","",IFERROR($J929+$K929,0))</f>
        <v/>
      </c>
      <c r="M929" s="80">
        <f>IF($A929="","",IFERROR($K929/$L929,0))</f>
        <v/>
      </c>
      <c r="N929" s="41" t="n"/>
      <c r="O929" s="43">
        <f>IF(OR($A929="",$N929=""),"",IFERROR(VLOOKUP($N929,'Settings'!$F$5:$H$13,2,FALSE),"Review"))</f>
        <v/>
      </c>
      <c r="P929" s="43" t="n"/>
      <c r="Q929" s="81">
        <f>IF($A929="","",IFERROR($K929*'Settings'!$B$10,0))</f>
        <v/>
      </c>
      <c r="R929" s="82">
        <f>IF($A929="","",IF($O929="Yes",IFERROR($K929*'Settings'!$B$8,0),0))</f>
        <v/>
      </c>
      <c r="S929" s="81">
        <f>IF($A929="","",IFERROR($R929*'Settings'!$B$10,0))</f>
        <v/>
      </c>
      <c r="T929" s="48">
        <f>IF($A929="","",IF(COUNTIF(tblTrips[Trip ID],$A929)&gt;1,"Duplicate Trip ID",IF(OR($B929="",$C929="",$D929="",$E929="",$F929="",$G929="",$H929="",$J929="",$K929="",$N929="",$P929=""),"Missing Required Data",IF(OR($J929&lt;0,$K929&lt;0,$L929=0),"Check Miles",IF(OR(AND($K929=0,$N929&lt;&gt;"No Empty Miles"),AND($K929&gt;0,$N929="No Empty Miles")),"Reason / Miles Mismatch",IF($M929&gt;='Settings'!$B$9,"High Empty %","OK"))))))</f>
        <v/>
      </c>
      <c r="U929" s="48" t="n"/>
    </row>
    <row r="930">
      <c r="A930" s="41" t="n"/>
      <c r="B930" s="79" t="n"/>
      <c r="C930" s="41" t="n"/>
      <c r="D930" s="41" t="n"/>
      <c r="E930" s="41" t="n"/>
      <c r="F930" s="43" t="n"/>
      <c r="G930" s="41" t="n"/>
      <c r="H930" s="43" t="n"/>
      <c r="I930" s="41">
        <f>IF($A930="","",IF(OR($E930="",$F930="",$G930="",$H930=""),"",$E930&amp;", "&amp;$F930&amp;" to "&amp;$G930&amp;", "&amp;$H930))</f>
        <v/>
      </c>
      <c r="J930" s="44" t="n"/>
      <c r="K930" s="44" t="n"/>
      <c r="L930" s="44">
        <f>IF($A930="","",IFERROR($J930+$K930,0))</f>
        <v/>
      </c>
      <c r="M930" s="80">
        <f>IF($A930="","",IFERROR($K930/$L930,0))</f>
        <v/>
      </c>
      <c r="N930" s="41" t="n"/>
      <c r="O930" s="43">
        <f>IF(OR($A930="",$N930=""),"",IFERROR(VLOOKUP($N930,'Settings'!$F$5:$H$13,2,FALSE),"Review"))</f>
        <v/>
      </c>
      <c r="P930" s="43" t="n"/>
      <c r="Q930" s="81">
        <f>IF($A930="","",IFERROR($K930*'Settings'!$B$10,0))</f>
        <v/>
      </c>
      <c r="R930" s="82">
        <f>IF($A930="","",IF($O930="Yes",IFERROR($K930*'Settings'!$B$8,0),0))</f>
        <v/>
      </c>
      <c r="S930" s="81">
        <f>IF($A930="","",IFERROR($R930*'Settings'!$B$10,0))</f>
        <v/>
      </c>
      <c r="T930" s="48">
        <f>IF($A930="","",IF(COUNTIF(tblTrips[Trip ID],$A930)&gt;1,"Duplicate Trip ID",IF(OR($B930="",$C930="",$D930="",$E930="",$F930="",$G930="",$H930="",$J930="",$K930="",$N930="",$P930=""),"Missing Required Data",IF(OR($J930&lt;0,$K930&lt;0,$L930=0),"Check Miles",IF(OR(AND($K930=0,$N930&lt;&gt;"No Empty Miles"),AND($K930&gt;0,$N930="No Empty Miles")),"Reason / Miles Mismatch",IF($M930&gt;='Settings'!$B$9,"High Empty %","OK"))))))</f>
        <v/>
      </c>
      <c r="U930" s="48" t="n"/>
    </row>
    <row r="931">
      <c r="A931" s="41" t="n"/>
      <c r="B931" s="79" t="n"/>
      <c r="C931" s="41" t="n"/>
      <c r="D931" s="41" t="n"/>
      <c r="E931" s="41" t="n"/>
      <c r="F931" s="43" t="n"/>
      <c r="G931" s="41" t="n"/>
      <c r="H931" s="43" t="n"/>
      <c r="I931" s="41">
        <f>IF($A931="","",IF(OR($E931="",$F931="",$G931="",$H931=""),"",$E931&amp;", "&amp;$F931&amp;" to "&amp;$G931&amp;", "&amp;$H931))</f>
        <v/>
      </c>
      <c r="J931" s="44" t="n"/>
      <c r="K931" s="44" t="n"/>
      <c r="L931" s="44">
        <f>IF($A931="","",IFERROR($J931+$K931,0))</f>
        <v/>
      </c>
      <c r="M931" s="80">
        <f>IF($A931="","",IFERROR($K931/$L931,0))</f>
        <v/>
      </c>
      <c r="N931" s="41" t="n"/>
      <c r="O931" s="43">
        <f>IF(OR($A931="",$N931=""),"",IFERROR(VLOOKUP($N931,'Settings'!$F$5:$H$13,2,FALSE),"Review"))</f>
        <v/>
      </c>
      <c r="P931" s="43" t="n"/>
      <c r="Q931" s="81">
        <f>IF($A931="","",IFERROR($K931*'Settings'!$B$10,0))</f>
        <v/>
      </c>
      <c r="R931" s="82">
        <f>IF($A931="","",IF($O931="Yes",IFERROR($K931*'Settings'!$B$8,0),0))</f>
        <v/>
      </c>
      <c r="S931" s="81">
        <f>IF($A931="","",IFERROR($R931*'Settings'!$B$10,0))</f>
        <v/>
      </c>
      <c r="T931" s="48">
        <f>IF($A931="","",IF(COUNTIF(tblTrips[Trip ID],$A931)&gt;1,"Duplicate Trip ID",IF(OR($B931="",$C931="",$D931="",$E931="",$F931="",$G931="",$H931="",$J931="",$K931="",$N931="",$P931=""),"Missing Required Data",IF(OR($J931&lt;0,$K931&lt;0,$L931=0),"Check Miles",IF(OR(AND($K931=0,$N931&lt;&gt;"No Empty Miles"),AND($K931&gt;0,$N931="No Empty Miles")),"Reason / Miles Mismatch",IF($M931&gt;='Settings'!$B$9,"High Empty %","OK"))))))</f>
        <v/>
      </c>
      <c r="U931" s="48" t="n"/>
    </row>
    <row r="932">
      <c r="A932" s="41" t="n"/>
      <c r="B932" s="79" t="n"/>
      <c r="C932" s="41" t="n"/>
      <c r="D932" s="41" t="n"/>
      <c r="E932" s="41" t="n"/>
      <c r="F932" s="43" t="n"/>
      <c r="G932" s="41" t="n"/>
      <c r="H932" s="43" t="n"/>
      <c r="I932" s="41">
        <f>IF($A932="","",IF(OR($E932="",$F932="",$G932="",$H932=""),"",$E932&amp;", "&amp;$F932&amp;" to "&amp;$G932&amp;", "&amp;$H932))</f>
        <v/>
      </c>
      <c r="J932" s="44" t="n"/>
      <c r="K932" s="44" t="n"/>
      <c r="L932" s="44">
        <f>IF($A932="","",IFERROR($J932+$K932,0))</f>
        <v/>
      </c>
      <c r="M932" s="80">
        <f>IF($A932="","",IFERROR($K932/$L932,0))</f>
        <v/>
      </c>
      <c r="N932" s="41" t="n"/>
      <c r="O932" s="43">
        <f>IF(OR($A932="",$N932=""),"",IFERROR(VLOOKUP($N932,'Settings'!$F$5:$H$13,2,FALSE),"Review"))</f>
        <v/>
      </c>
      <c r="P932" s="43" t="n"/>
      <c r="Q932" s="81">
        <f>IF($A932="","",IFERROR($K932*'Settings'!$B$10,0))</f>
        <v/>
      </c>
      <c r="R932" s="82">
        <f>IF($A932="","",IF($O932="Yes",IFERROR($K932*'Settings'!$B$8,0),0))</f>
        <v/>
      </c>
      <c r="S932" s="81">
        <f>IF($A932="","",IFERROR($R932*'Settings'!$B$10,0))</f>
        <v/>
      </c>
      <c r="T932" s="48">
        <f>IF($A932="","",IF(COUNTIF(tblTrips[Trip ID],$A932)&gt;1,"Duplicate Trip ID",IF(OR($B932="",$C932="",$D932="",$E932="",$F932="",$G932="",$H932="",$J932="",$K932="",$N932="",$P932=""),"Missing Required Data",IF(OR($J932&lt;0,$K932&lt;0,$L932=0),"Check Miles",IF(OR(AND($K932=0,$N932&lt;&gt;"No Empty Miles"),AND($K932&gt;0,$N932="No Empty Miles")),"Reason / Miles Mismatch",IF($M932&gt;='Settings'!$B$9,"High Empty %","OK"))))))</f>
        <v/>
      </c>
      <c r="U932" s="48" t="n"/>
    </row>
    <row r="933">
      <c r="A933" s="41" t="n"/>
      <c r="B933" s="79" t="n"/>
      <c r="C933" s="41" t="n"/>
      <c r="D933" s="41" t="n"/>
      <c r="E933" s="41" t="n"/>
      <c r="F933" s="43" t="n"/>
      <c r="G933" s="41" t="n"/>
      <c r="H933" s="43" t="n"/>
      <c r="I933" s="41">
        <f>IF($A933="","",IF(OR($E933="",$F933="",$G933="",$H933=""),"",$E933&amp;", "&amp;$F933&amp;" to "&amp;$G933&amp;", "&amp;$H933))</f>
        <v/>
      </c>
      <c r="J933" s="44" t="n"/>
      <c r="K933" s="44" t="n"/>
      <c r="L933" s="44">
        <f>IF($A933="","",IFERROR($J933+$K933,0))</f>
        <v/>
      </c>
      <c r="M933" s="80">
        <f>IF($A933="","",IFERROR($K933/$L933,0))</f>
        <v/>
      </c>
      <c r="N933" s="41" t="n"/>
      <c r="O933" s="43">
        <f>IF(OR($A933="",$N933=""),"",IFERROR(VLOOKUP($N933,'Settings'!$F$5:$H$13,2,FALSE),"Review"))</f>
        <v/>
      </c>
      <c r="P933" s="43" t="n"/>
      <c r="Q933" s="81">
        <f>IF($A933="","",IFERROR($K933*'Settings'!$B$10,0))</f>
        <v/>
      </c>
      <c r="R933" s="82">
        <f>IF($A933="","",IF($O933="Yes",IFERROR($K933*'Settings'!$B$8,0),0))</f>
        <v/>
      </c>
      <c r="S933" s="81">
        <f>IF($A933="","",IFERROR($R933*'Settings'!$B$10,0))</f>
        <v/>
      </c>
      <c r="T933" s="48">
        <f>IF($A933="","",IF(COUNTIF(tblTrips[Trip ID],$A933)&gt;1,"Duplicate Trip ID",IF(OR($B933="",$C933="",$D933="",$E933="",$F933="",$G933="",$H933="",$J933="",$K933="",$N933="",$P933=""),"Missing Required Data",IF(OR($J933&lt;0,$K933&lt;0,$L933=0),"Check Miles",IF(OR(AND($K933=0,$N933&lt;&gt;"No Empty Miles"),AND($K933&gt;0,$N933="No Empty Miles")),"Reason / Miles Mismatch",IF($M933&gt;='Settings'!$B$9,"High Empty %","OK"))))))</f>
        <v/>
      </c>
      <c r="U933" s="48" t="n"/>
    </row>
    <row r="934">
      <c r="A934" s="41" t="n"/>
      <c r="B934" s="79" t="n"/>
      <c r="C934" s="41" t="n"/>
      <c r="D934" s="41" t="n"/>
      <c r="E934" s="41" t="n"/>
      <c r="F934" s="43" t="n"/>
      <c r="G934" s="41" t="n"/>
      <c r="H934" s="43" t="n"/>
      <c r="I934" s="41">
        <f>IF($A934="","",IF(OR($E934="",$F934="",$G934="",$H934=""),"",$E934&amp;", "&amp;$F934&amp;" to "&amp;$G934&amp;", "&amp;$H934))</f>
        <v/>
      </c>
      <c r="J934" s="44" t="n"/>
      <c r="K934" s="44" t="n"/>
      <c r="L934" s="44">
        <f>IF($A934="","",IFERROR($J934+$K934,0))</f>
        <v/>
      </c>
      <c r="M934" s="80">
        <f>IF($A934="","",IFERROR($K934/$L934,0))</f>
        <v/>
      </c>
      <c r="N934" s="41" t="n"/>
      <c r="O934" s="43">
        <f>IF(OR($A934="",$N934=""),"",IFERROR(VLOOKUP($N934,'Settings'!$F$5:$H$13,2,FALSE),"Review"))</f>
        <v/>
      </c>
      <c r="P934" s="43" t="n"/>
      <c r="Q934" s="81">
        <f>IF($A934="","",IFERROR($K934*'Settings'!$B$10,0))</f>
        <v/>
      </c>
      <c r="R934" s="82">
        <f>IF($A934="","",IF($O934="Yes",IFERROR($K934*'Settings'!$B$8,0),0))</f>
        <v/>
      </c>
      <c r="S934" s="81">
        <f>IF($A934="","",IFERROR($R934*'Settings'!$B$10,0))</f>
        <v/>
      </c>
      <c r="T934" s="48">
        <f>IF($A934="","",IF(COUNTIF(tblTrips[Trip ID],$A934)&gt;1,"Duplicate Trip ID",IF(OR($B934="",$C934="",$D934="",$E934="",$F934="",$G934="",$H934="",$J934="",$K934="",$N934="",$P934=""),"Missing Required Data",IF(OR($J934&lt;0,$K934&lt;0,$L934=0),"Check Miles",IF(OR(AND($K934=0,$N934&lt;&gt;"No Empty Miles"),AND($K934&gt;0,$N934="No Empty Miles")),"Reason / Miles Mismatch",IF($M934&gt;='Settings'!$B$9,"High Empty %","OK"))))))</f>
        <v/>
      </c>
      <c r="U934" s="48" t="n"/>
    </row>
    <row r="935">
      <c r="A935" s="41" t="n"/>
      <c r="B935" s="79" t="n"/>
      <c r="C935" s="41" t="n"/>
      <c r="D935" s="41" t="n"/>
      <c r="E935" s="41" t="n"/>
      <c r="F935" s="43" t="n"/>
      <c r="G935" s="41" t="n"/>
      <c r="H935" s="43" t="n"/>
      <c r="I935" s="41">
        <f>IF($A935="","",IF(OR($E935="",$F935="",$G935="",$H935=""),"",$E935&amp;", "&amp;$F935&amp;" to "&amp;$G935&amp;", "&amp;$H935))</f>
        <v/>
      </c>
      <c r="J935" s="44" t="n"/>
      <c r="K935" s="44" t="n"/>
      <c r="L935" s="44">
        <f>IF($A935="","",IFERROR($J935+$K935,0))</f>
        <v/>
      </c>
      <c r="M935" s="80">
        <f>IF($A935="","",IFERROR($K935/$L935,0))</f>
        <v/>
      </c>
      <c r="N935" s="41" t="n"/>
      <c r="O935" s="43">
        <f>IF(OR($A935="",$N935=""),"",IFERROR(VLOOKUP($N935,'Settings'!$F$5:$H$13,2,FALSE),"Review"))</f>
        <v/>
      </c>
      <c r="P935" s="43" t="n"/>
      <c r="Q935" s="81">
        <f>IF($A935="","",IFERROR($K935*'Settings'!$B$10,0))</f>
        <v/>
      </c>
      <c r="R935" s="82">
        <f>IF($A935="","",IF($O935="Yes",IFERROR($K935*'Settings'!$B$8,0),0))</f>
        <v/>
      </c>
      <c r="S935" s="81">
        <f>IF($A935="","",IFERROR($R935*'Settings'!$B$10,0))</f>
        <v/>
      </c>
      <c r="T935" s="48">
        <f>IF($A935="","",IF(COUNTIF(tblTrips[Trip ID],$A935)&gt;1,"Duplicate Trip ID",IF(OR($B935="",$C935="",$D935="",$E935="",$F935="",$G935="",$H935="",$J935="",$K935="",$N935="",$P935=""),"Missing Required Data",IF(OR($J935&lt;0,$K935&lt;0,$L935=0),"Check Miles",IF(OR(AND($K935=0,$N935&lt;&gt;"No Empty Miles"),AND($K935&gt;0,$N935="No Empty Miles")),"Reason / Miles Mismatch",IF($M935&gt;='Settings'!$B$9,"High Empty %","OK"))))))</f>
        <v/>
      </c>
      <c r="U935" s="48" t="n"/>
    </row>
    <row r="936">
      <c r="A936" s="41" t="n"/>
      <c r="B936" s="79" t="n"/>
      <c r="C936" s="41" t="n"/>
      <c r="D936" s="41" t="n"/>
      <c r="E936" s="41" t="n"/>
      <c r="F936" s="43" t="n"/>
      <c r="G936" s="41" t="n"/>
      <c r="H936" s="43" t="n"/>
      <c r="I936" s="41">
        <f>IF($A936="","",IF(OR($E936="",$F936="",$G936="",$H936=""),"",$E936&amp;", "&amp;$F936&amp;" to "&amp;$G936&amp;", "&amp;$H936))</f>
        <v/>
      </c>
      <c r="J936" s="44" t="n"/>
      <c r="K936" s="44" t="n"/>
      <c r="L936" s="44">
        <f>IF($A936="","",IFERROR($J936+$K936,0))</f>
        <v/>
      </c>
      <c r="M936" s="80">
        <f>IF($A936="","",IFERROR($K936/$L936,0))</f>
        <v/>
      </c>
      <c r="N936" s="41" t="n"/>
      <c r="O936" s="43">
        <f>IF(OR($A936="",$N936=""),"",IFERROR(VLOOKUP($N936,'Settings'!$F$5:$H$13,2,FALSE),"Review"))</f>
        <v/>
      </c>
      <c r="P936" s="43" t="n"/>
      <c r="Q936" s="81">
        <f>IF($A936="","",IFERROR($K936*'Settings'!$B$10,0))</f>
        <v/>
      </c>
      <c r="R936" s="82">
        <f>IF($A936="","",IF($O936="Yes",IFERROR($K936*'Settings'!$B$8,0),0))</f>
        <v/>
      </c>
      <c r="S936" s="81">
        <f>IF($A936="","",IFERROR($R936*'Settings'!$B$10,0))</f>
        <v/>
      </c>
      <c r="T936" s="48">
        <f>IF($A936="","",IF(COUNTIF(tblTrips[Trip ID],$A936)&gt;1,"Duplicate Trip ID",IF(OR($B936="",$C936="",$D936="",$E936="",$F936="",$G936="",$H936="",$J936="",$K936="",$N936="",$P936=""),"Missing Required Data",IF(OR($J936&lt;0,$K936&lt;0,$L936=0),"Check Miles",IF(OR(AND($K936=0,$N936&lt;&gt;"No Empty Miles"),AND($K936&gt;0,$N936="No Empty Miles")),"Reason / Miles Mismatch",IF($M936&gt;='Settings'!$B$9,"High Empty %","OK"))))))</f>
        <v/>
      </c>
      <c r="U936" s="48" t="n"/>
    </row>
    <row r="937">
      <c r="A937" s="41" t="n"/>
      <c r="B937" s="79" t="n"/>
      <c r="C937" s="41" t="n"/>
      <c r="D937" s="41" t="n"/>
      <c r="E937" s="41" t="n"/>
      <c r="F937" s="43" t="n"/>
      <c r="G937" s="41" t="n"/>
      <c r="H937" s="43" t="n"/>
      <c r="I937" s="41">
        <f>IF($A937="","",IF(OR($E937="",$F937="",$G937="",$H937=""),"",$E937&amp;", "&amp;$F937&amp;" to "&amp;$G937&amp;", "&amp;$H937))</f>
        <v/>
      </c>
      <c r="J937" s="44" t="n"/>
      <c r="K937" s="44" t="n"/>
      <c r="L937" s="44">
        <f>IF($A937="","",IFERROR($J937+$K937,0))</f>
        <v/>
      </c>
      <c r="M937" s="80">
        <f>IF($A937="","",IFERROR($K937/$L937,0))</f>
        <v/>
      </c>
      <c r="N937" s="41" t="n"/>
      <c r="O937" s="43">
        <f>IF(OR($A937="",$N937=""),"",IFERROR(VLOOKUP($N937,'Settings'!$F$5:$H$13,2,FALSE),"Review"))</f>
        <v/>
      </c>
      <c r="P937" s="43" t="n"/>
      <c r="Q937" s="81">
        <f>IF($A937="","",IFERROR($K937*'Settings'!$B$10,0))</f>
        <v/>
      </c>
      <c r="R937" s="82">
        <f>IF($A937="","",IF($O937="Yes",IFERROR($K937*'Settings'!$B$8,0),0))</f>
        <v/>
      </c>
      <c r="S937" s="81">
        <f>IF($A937="","",IFERROR($R937*'Settings'!$B$10,0))</f>
        <v/>
      </c>
      <c r="T937" s="48">
        <f>IF($A937="","",IF(COUNTIF(tblTrips[Trip ID],$A937)&gt;1,"Duplicate Trip ID",IF(OR($B937="",$C937="",$D937="",$E937="",$F937="",$G937="",$H937="",$J937="",$K937="",$N937="",$P937=""),"Missing Required Data",IF(OR($J937&lt;0,$K937&lt;0,$L937=0),"Check Miles",IF(OR(AND($K937=0,$N937&lt;&gt;"No Empty Miles"),AND($K937&gt;0,$N937="No Empty Miles")),"Reason / Miles Mismatch",IF($M937&gt;='Settings'!$B$9,"High Empty %","OK"))))))</f>
        <v/>
      </c>
      <c r="U937" s="48" t="n"/>
    </row>
    <row r="938">
      <c r="A938" s="41" t="n"/>
      <c r="B938" s="79" t="n"/>
      <c r="C938" s="41" t="n"/>
      <c r="D938" s="41" t="n"/>
      <c r="E938" s="41" t="n"/>
      <c r="F938" s="43" t="n"/>
      <c r="G938" s="41" t="n"/>
      <c r="H938" s="43" t="n"/>
      <c r="I938" s="41">
        <f>IF($A938="","",IF(OR($E938="",$F938="",$G938="",$H938=""),"",$E938&amp;", "&amp;$F938&amp;" to "&amp;$G938&amp;", "&amp;$H938))</f>
        <v/>
      </c>
      <c r="J938" s="44" t="n"/>
      <c r="K938" s="44" t="n"/>
      <c r="L938" s="44">
        <f>IF($A938="","",IFERROR($J938+$K938,0))</f>
        <v/>
      </c>
      <c r="M938" s="80">
        <f>IF($A938="","",IFERROR($K938/$L938,0))</f>
        <v/>
      </c>
      <c r="N938" s="41" t="n"/>
      <c r="O938" s="43">
        <f>IF(OR($A938="",$N938=""),"",IFERROR(VLOOKUP($N938,'Settings'!$F$5:$H$13,2,FALSE),"Review"))</f>
        <v/>
      </c>
      <c r="P938" s="43" t="n"/>
      <c r="Q938" s="81">
        <f>IF($A938="","",IFERROR($K938*'Settings'!$B$10,0))</f>
        <v/>
      </c>
      <c r="R938" s="82">
        <f>IF($A938="","",IF($O938="Yes",IFERROR($K938*'Settings'!$B$8,0),0))</f>
        <v/>
      </c>
      <c r="S938" s="81">
        <f>IF($A938="","",IFERROR($R938*'Settings'!$B$10,0))</f>
        <v/>
      </c>
      <c r="T938" s="48">
        <f>IF($A938="","",IF(COUNTIF(tblTrips[Trip ID],$A938)&gt;1,"Duplicate Trip ID",IF(OR($B938="",$C938="",$D938="",$E938="",$F938="",$G938="",$H938="",$J938="",$K938="",$N938="",$P938=""),"Missing Required Data",IF(OR($J938&lt;0,$K938&lt;0,$L938=0),"Check Miles",IF(OR(AND($K938=0,$N938&lt;&gt;"No Empty Miles"),AND($K938&gt;0,$N938="No Empty Miles")),"Reason / Miles Mismatch",IF($M938&gt;='Settings'!$B$9,"High Empty %","OK"))))))</f>
        <v/>
      </c>
      <c r="U938" s="48" t="n"/>
    </row>
    <row r="939">
      <c r="A939" s="41" t="n"/>
      <c r="B939" s="79" t="n"/>
      <c r="C939" s="41" t="n"/>
      <c r="D939" s="41" t="n"/>
      <c r="E939" s="41" t="n"/>
      <c r="F939" s="43" t="n"/>
      <c r="G939" s="41" t="n"/>
      <c r="H939" s="43" t="n"/>
      <c r="I939" s="41">
        <f>IF($A939="","",IF(OR($E939="",$F939="",$G939="",$H939=""),"",$E939&amp;", "&amp;$F939&amp;" to "&amp;$G939&amp;", "&amp;$H939))</f>
        <v/>
      </c>
      <c r="J939" s="44" t="n"/>
      <c r="K939" s="44" t="n"/>
      <c r="L939" s="44">
        <f>IF($A939="","",IFERROR($J939+$K939,0))</f>
        <v/>
      </c>
      <c r="M939" s="80">
        <f>IF($A939="","",IFERROR($K939/$L939,0))</f>
        <v/>
      </c>
      <c r="N939" s="41" t="n"/>
      <c r="O939" s="43">
        <f>IF(OR($A939="",$N939=""),"",IFERROR(VLOOKUP($N939,'Settings'!$F$5:$H$13,2,FALSE),"Review"))</f>
        <v/>
      </c>
      <c r="P939" s="43" t="n"/>
      <c r="Q939" s="81">
        <f>IF($A939="","",IFERROR($K939*'Settings'!$B$10,0))</f>
        <v/>
      </c>
      <c r="R939" s="82">
        <f>IF($A939="","",IF($O939="Yes",IFERROR($K939*'Settings'!$B$8,0),0))</f>
        <v/>
      </c>
      <c r="S939" s="81">
        <f>IF($A939="","",IFERROR($R939*'Settings'!$B$10,0))</f>
        <v/>
      </c>
      <c r="T939" s="48">
        <f>IF($A939="","",IF(COUNTIF(tblTrips[Trip ID],$A939)&gt;1,"Duplicate Trip ID",IF(OR($B939="",$C939="",$D939="",$E939="",$F939="",$G939="",$H939="",$J939="",$K939="",$N939="",$P939=""),"Missing Required Data",IF(OR($J939&lt;0,$K939&lt;0,$L939=0),"Check Miles",IF(OR(AND($K939=0,$N939&lt;&gt;"No Empty Miles"),AND($K939&gt;0,$N939="No Empty Miles")),"Reason / Miles Mismatch",IF($M939&gt;='Settings'!$B$9,"High Empty %","OK"))))))</f>
        <v/>
      </c>
      <c r="U939" s="48" t="n"/>
    </row>
    <row r="940">
      <c r="A940" s="41" t="n"/>
      <c r="B940" s="79" t="n"/>
      <c r="C940" s="41" t="n"/>
      <c r="D940" s="41" t="n"/>
      <c r="E940" s="41" t="n"/>
      <c r="F940" s="43" t="n"/>
      <c r="G940" s="41" t="n"/>
      <c r="H940" s="43" t="n"/>
      <c r="I940" s="41">
        <f>IF($A940="","",IF(OR($E940="",$F940="",$G940="",$H940=""),"",$E940&amp;", "&amp;$F940&amp;" to "&amp;$G940&amp;", "&amp;$H940))</f>
        <v/>
      </c>
      <c r="J940" s="44" t="n"/>
      <c r="K940" s="44" t="n"/>
      <c r="L940" s="44">
        <f>IF($A940="","",IFERROR($J940+$K940,0))</f>
        <v/>
      </c>
      <c r="M940" s="80">
        <f>IF($A940="","",IFERROR($K940/$L940,0))</f>
        <v/>
      </c>
      <c r="N940" s="41" t="n"/>
      <c r="O940" s="43">
        <f>IF(OR($A940="",$N940=""),"",IFERROR(VLOOKUP($N940,'Settings'!$F$5:$H$13,2,FALSE),"Review"))</f>
        <v/>
      </c>
      <c r="P940" s="43" t="n"/>
      <c r="Q940" s="81">
        <f>IF($A940="","",IFERROR($K940*'Settings'!$B$10,0))</f>
        <v/>
      </c>
      <c r="R940" s="82">
        <f>IF($A940="","",IF($O940="Yes",IFERROR($K940*'Settings'!$B$8,0),0))</f>
        <v/>
      </c>
      <c r="S940" s="81">
        <f>IF($A940="","",IFERROR($R940*'Settings'!$B$10,0))</f>
        <v/>
      </c>
      <c r="T940" s="48">
        <f>IF($A940="","",IF(COUNTIF(tblTrips[Trip ID],$A940)&gt;1,"Duplicate Trip ID",IF(OR($B940="",$C940="",$D940="",$E940="",$F940="",$G940="",$H940="",$J940="",$K940="",$N940="",$P940=""),"Missing Required Data",IF(OR($J940&lt;0,$K940&lt;0,$L940=0),"Check Miles",IF(OR(AND($K940=0,$N940&lt;&gt;"No Empty Miles"),AND($K940&gt;0,$N940="No Empty Miles")),"Reason / Miles Mismatch",IF($M940&gt;='Settings'!$B$9,"High Empty %","OK"))))))</f>
        <v/>
      </c>
      <c r="U940" s="48" t="n"/>
    </row>
    <row r="941">
      <c r="A941" s="41" t="n"/>
      <c r="B941" s="79" t="n"/>
      <c r="C941" s="41" t="n"/>
      <c r="D941" s="41" t="n"/>
      <c r="E941" s="41" t="n"/>
      <c r="F941" s="43" t="n"/>
      <c r="G941" s="41" t="n"/>
      <c r="H941" s="43" t="n"/>
      <c r="I941" s="41">
        <f>IF($A941="","",IF(OR($E941="",$F941="",$G941="",$H941=""),"",$E941&amp;", "&amp;$F941&amp;" to "&amp;$G941&amp;", "&amp;$H941))</f>
        <v/>
      </c>
      <c r="J941" s="44" t="n"/>
      <c r="K941" s="44" t="n"/>
      <c r="L941" s="44">
        <f>IF($A941="","",IFERROR($J941+$K941,0))</f>
        <v/>
      </c>
      <c r="M941" s="80">
        <f>IF($A941="","",IFERROR($K941/$L941,0))</f>
        <v/>
      </c>
      <c r="N941" s="41" t="n"/>
      <c r="O941" s="43">
        <f>IF(OR($A941="",$N941=""),"",IFERROR(VLOOKUP($N941,'Settings'!$F$5:$H$13,2,FALSE),"Review"))</f>
        <v/>
      </c>
      <c r="P941" s="43" t="n"/>
      <c r="Q941" s="81">
        <f>IF($A941="","",IFERROR($K941*'Settings'!$B$10,0))</f>
        <v/>
      </c>
      <c r="R941" s="82">
        <f>IF($A941="","",IF($O941="Yes",IFERROR($K941*'Settings'!$B$8,0),0))</f>
        <v/>
      </c>
      <c r="S941" s="81">
        <f>IF($A941="","",IFERROR($R941*'Settings'!$B$10,0))</f>
        <v/>
      </c>
      <c r="T941" s="48">
        <f>IF($A941="","",IF(COUNTIF(tblTrips[Trip ID],$A941)&gt;1,"Duplicate Trip ID",IF(OR($B941="",$C941="",$D941="",$E941="",$F941="",$G941="",$H941="",$J941="",$K941="",$N941="",$P941=""),"Missing Required Data",IF(OR($J941&lt;0,$K941&lt;0,$L941=0),"Check Miles",IF(OR(AND($K941=0,$N941&lt;&gt;"No Empty Miles"),AND($K941&gt;0,$N941="No Empty Miles")),"Reason / Miles Mismatch",IF($M941&gt;='Settings'!$B$9,"High Empty %","OK"))))))</f>
        <v/>
      </c>
      <c r="U941" s="48" t="n"/>
    </row>
    <row r="942">
      <c r="A942" s="41" t="n"/>
      <c r="B942" s="79" t="n"/>
      <c r="C942" s="41" t="n"/>
      <c r="D942" s="41" t="n"/>
      <c r="E942" s="41" t="n"/>
      <c r="F942" s="43" t="n"/>
      <c r="G942" s="41" t="n"/>
      <c r="H942" s="43" t="n"/>
      <c r="I942" s="41">
        <f>IF($A942="","",IF(OR($E942="",$F942="",$G942="",$H942=""),"",$E942&amp;", "&amp;$F942&amp;" to "&amp;$G942&amp;", "&amp;$H942))</f>
        <v/>
      </c>
      <c r="J942" s="44" t="n"/>
      <c r="K942" s="44" t="n"/>
      <c r="L942" s="44">
        <f>IF($A942="","",IFERROR($J942+$K942,0))</f>
        <v/>
      </c>
      <c r="M942" s="80">
        <f>IF($A942="","",IFERROR($K942/$L942,0))</f>
        <v/>
      </c>
      <c r="N942" s="41" t="n"/>
      <c r="O942" s="43">
        <f>IF(OR($A942="",$N942=""),"",IFERROR(VLOOKUP($N942,'Settings'!$F$5:$H$13,2,FALSE),"Review"))</f>
        <v/>
      </c>
      <c r="P942" s="43" t="n"/>
      <c r="Q942" s="81">
        <f>IF($A942="","",IFERROR($K942*'Settings'!$B$10,0))</f>
        <v/>
      </c>
      <c r="R942" s="82">
        <f>IF($A942="","",IF($O942="Yes",IFERROR($K942*'Settings'!$B$8,0),0))</f>
        <v/>
      </c>
      <c r="S942" s="81">
        <f>IF($A942="","",IFERROR($R942*'Settings'!$B$10,0))</f>
        <v/>
      </c>
      <c r="T942" s="48">
        <f>IF($A942="","",IF(COUNTIF(tblTrips[Trip ID],$A942)&gt;1,"Duplicate Trip ID",IF(OR($B942="",$C942="",$D942="",$E942="",$F942="",$G942="",$H942="",$J942="",$K942="",$N942="",$P942=""),"Missing Required Data",IF(OR($J942&lt;0,$K942&lt;0,$L942=0),"Check Miles",IF(OR(AND($K942=0,$N942&lt;&gt;"No Empty Miles"),AND($K942&gt;0,$N942="No Empty Miles")),"Reason / Miles Mismatch",IF($M942&gt;='Settings'!$B$9,"High Empty %","OK"))))))</f>
        <v/>
      </c>
      <c r="U942" s="48" t="n"/>
    </row>
    <row r="943">
      <c r="A943" s="41" t="n"/>
      <c r="B943" s="79" t="n"/>
      <c r="C943" s="41" t="n"/>
      <c r="D943" s="41" t="n"/>
      <c r="E943" s="41" t="n"/>
      <c r="F943" s="43" t="n"/>
      <c r="G943" s="41" t="n"/>
      <c r="H943" s="43" t="n"/>
      <c r="I943" s="41">
        <f>IF($A943="","",IF(OR($E943="",$F943="",$G943="",$H943=""),"",$E943&amp;", "&amp;$F943&amp;" to "&amp;$G943&amp;", "&amp;$H943))</f>
        <v/>
      </c>
      <c r="J943" s="44" t="n"/>
      <c r="K943" s="44" t="n"/>
      <c r="L943" s="44">
        <f>IF($A943="","",IFERROR($J943+$K943,0))</f>
        <v/>
      </c>
      <c r="M943" s="80">
        <f>IF($A943="","",IFERROR($K943/$L943,0))</f>
        <v/>
      </c>
      <c r="N943" s="41" t="n"/>
      <c r="O943" s="43">
        <f>IF(OR($A943="",$N943=""),"",IFERROR(VLOOKUP($N943,'Settings'!$F$5:$H$13,2,FALSE),"Review"))</f>
        <v/>
      </c>
      <c r="P943" s="43" t="n"/>
      <c r="Q943" s="81">
        <f>IF($A943="","",IFERROR($K943*'Settings'!$B$10,0))</f>
        <v/>
      </c>
      <c r="R943" s="82">
        <f>IF($A943="","",IF($O943="Yes",IFERROR($K943*'Settings'!$B$8,0),0))</f>
        <v/>
      </c>
      <c r="S943" s="81">
        <f>IF($A943="","",IFERROR($R943*'Settings'!$B$10,0))</f>
        <v/>
      </c>
      <c r="T943" s="48">
        <f>IF($A943="","",IF(COUNTIF(tblTrips[Trip ID],$A943)&gt;1,"Duplicate Trip ID",IF(OR($B943="",$C943="",$D943="",$E943="",$F943="",$G943="",$H943="",$J943="",$K943="",$N943="",$P943=""),"Missing Required Data",IF(OR($J943&lt;0,$K943&lt;0,$L943=0),"Check Miles",IF(OR(AND($K943=0,$N943&lt;&gt;"No Empty Miles"),AND($K943&gt;0,$N943="No Empty Miles")),"Reason / Miles Mismatch",IF($M943&gt;='Settings'!$B$9,"High Empty %","OK"))))))</f>
        <v/>
      </c>
      <c r="U943" s="48" t="n"/>
    </row>
    <row r="944">
      <c r="A944" s="41" t="n"/>
      <c r="B944" s="79" t="n"/>
      <c r="C944" s="41" t="n"/>
      <c r="D944" s="41" t="n"/>
      <c r="E944" s="41" t="n"/>
      <c r="F944" s="43" t="n"/>
      <c r="G944" s="41" t="n"/>
      <c r="H944" s="43" t="n"/>
      <c r="I944" s="41">
        <f>IF($A944="","",IF(OR($E944="",$F944="",$G944="",$H944=""),"",$E944&amp;", "&amp;$F944&amp;" to "&amp;$G944&amp;", "&amp;$H944))</f>
        <v/>
      </c>
      <c r="J944" s="44" t="n"/>
      <c r="K944" s="44" t="n"/>
      <c r="L944" s="44">
        <f>IF($A944="","",IFERROR($J944+$K944,0))</f>
        <v/>
      </c>
      <c r="M944" s="80">
        <f>IF($A944="","",IFERROR($K944/$L944,0))</f>
        <v/>
      </c>
      <c r="N944" s="41" t="n"/>
      <c r="O944" s="43">
        <f>IF(OR($A944="",$N944=""),"",IFERROR(VLOOKUP($N944,'Settings'!$F$5:$H$13,2,FALSE),"Review"))</f>
        <v/>
      </c>
      <c r="P944" s="43" t="n"/>
      <c r="Q944" s="81">
        <f>IF($A944="","",IFERROR($K944*'Settings'!$B$10,0))</f>
        <v/>
      </c>
      <c r="R944" s="82">
        <f>IF($A944="","",IF($O944="Yes",IFERROR($K944*'Settings'!$B$8,0),0))</f>
        <v/>
      </c>
      <c r="S944" s="81">
        <f>IF($A944="","",IFERROR($R944*'Settings'!$B$10,0))</f>
        <v/>
      </c>
      <c r="T944" s="48">
        <f>IF($A944="","",IF(COUNTIF(tblTrips[Trip ID],$A944)&gt;1,"Duplicate Trip ID",IF(OR($B944="",$C944="",$D944="",$E944="",$F944="",$G944="",$H944="",$J944="",$K944="",$N944="",$P944=""),"Missing Required Data",IF(OR($J944&lt;0,$K944&lt;0,$L944=0),"Check Miles",IF(OR(AND($K944=0,$N944&lt;&gt;"No Empty Miles"),AND($K944&gt;0,$N944="No Empty Miles")),"Reason / Miles Mismatch",IF($M944&gt;='Settings'!$B$9,"High Empty %","OK"))))))</f>
        <v/>
      </c>
      <c r="U944" s="48" t="n"/>
    </row>
    <row r="945">
      <c r="A945" s="41" t="n"/>
      <c r="B945" s="79" t="n"/>
      <c r="C945" s="41" t="n"/>
      <c r="D945" s="41" t="n"/>
      <c r="E945" s="41" t="n"/>
      <c r="F945" s="43" t="n"/>
      <c r="G945" s="41" t="n"/>
      <c r="H945" s="43" t="n"/>
      <c r="I945" s="41">
        <f>IF($A945="","",IF(OR($E945="",$F945="",$G945="",$H945=""),"",$E945&amp;", "&amp;$F945&amp;" to "&amp;$G945&amp;", "&amp;$H945))</f>
        <v/>
      </c>
      <c r="J945" s="44" t="n"/>
      <c r="K945" s="44" t="n"/>
      <c r="L945" s="44">
        <f>IF($A945="","",IFERROR($J945+$K945,0))</f>
        <v/>
      </c>
      <c r="M945" s="80">
        <f>IF($A945="","",IFERROR($K945/$L945,0))</f>
        <v/>
      </c>
      <c r="N945" s="41" t="n"/>
      <c r="O945" s="43">
        <f>IF(OR($A945="",$N945=""),"",IFERROR(VLOOKUP($N945,'Settings'!$F$5:$H$13,2,FALSE),"Review"))</f>
        <v/>
      </c>
      <c r="P945" s="43" t="n"/>
      <c r="Q945" s="81">
        <f>IF($A945="","",IFERROR($K945*'Settings'!$B$10,0))</f>
        <v/>
      </c>
      <c r="R945" s="82">
        <f>IF($A945="","",IF($O945="Yes",IFERROR($K945*'Settings'!$B$8,0),0))</f>
        <v/>
      </c>
      <c r="S945" s="81">
        <f>IF($A945="","",IFERROR($R945*'Settings'!$B$10,0))</f>
        <v/>
      </c>
      <c r="T945" s="48">
        <f>IF($A945="","",IF(COUNTIF(tblTrips[Trip ID],$A945)&gt;1,"Duplicate Trip ID",IF(OR($B945="",$C945="",$D945="",$E945="",$F945="",$G945="",$H945="",$J945="",$K945="",$N945="",$P945=""),"Missing Required Data",IF(OR($J945&lt;0,$K945&lt;0,$L945=0),"Check Miles",IF(OR(AND($K945=0,$N945&lt;&gt;"No Empty Miles"),AND($K945&gt;0,$N945="No Empty Miles")),"Reason / Miles Mismatch",IF($M945&gt;='Settings'!$B$9,"High Empty %","OK"))))))</f>
        <v/>
      </c>
      <c r="U945" s="48" t="n"/>
    </row>
    <row r="946">
      <c r="A946" s="41" t="n"/>
      <c r="B946" s="79" t="n"/>
      <c r="C946" s="41" t="n"/>
      <c r="D946" s="41" t="n"/>
      <c r="E946" s="41" t="n"/>
      <c r="F946" s="43" t="n"/>
      <c r="G946" s="41" t="n"/>
      <c r="H946" s="43" t="n"/>
      <c r="I946" s="41">
        <f>IF($A946="","",IF(OR($E946="",$F946="",$G946="",$H946=""),"",$E946&amp;", "&amp;$F946&amp;" to "&amp;$G946&amp;", "&amp;$H946))</f>
        <v/>
      </c>
      <c r="J946" s="44" t="n"/>
      <c r="K946" s="44" t="n"/>
      <c r="L946" s="44">
        <f>IF($A946="","",IFERROR($J946+$K946,0))</f>
        <v/>
      </c>
      <c r="M946" s="80">
        <f>IF($A946="","",IFERROR($K946/$L946,0))</f>
        <v/>
      </c>
      <c r="N946" s="41" t="n"/>
      <c r="O946" s="43">
        <f>IF(OR($A946="",$N946=""),"",IFERROR(VLOOKUP($N946,'Settings'!$F$5:$H$13,2,FALSE),"Review"))</f>
        <v/>
      </c>
      <c r="P946" s="43" t="n"/>
      <c r="Q946" s="81">
        <f>IF($A946="","",IFERROR($K946*'Settings'!$B$10,0))</f>
        <v/>
      </c>
      <c r="R946" s="82">
        <f>IF($A946="","",IF($O946="Yes",IFERROR($K946*'Settings'!$B$8,0),0))</f>
        <v/>
      </c>
      <c r="S946" s="81">
        <f>IF($A946="","",IFERROR($R946*'Settings'!$B$10,0))</f>
        <v/>
      </c>
      <c r="T946" s="48">
        <f>IF($A946="","",IF(COUNTIF(tblTrips[Trip ID],$A946)&gt;1,"Duplicate Trip ID",IF(OR($B946="",$C946="",$D946="",$E946="",$F946="",$G946="",$H946="",$J946="",$K946="",$N946="",$P946=""),"Missing Required Data",IF(OR($J946&lt;0,$K946&lt;0,$L946=0),"Check Miles",IF(OR(AND($K946=0,$N946&lt;&gt;"No Empty Miles"),AND($K946&gt;0,$N946="No Empty Miles")),"Reason / Miles Mismatch",IF($M946&gt;='Settings'!$B$9,"High Empty %","OK"))))))</f>
        <v/>
      </c>
      <c r="U946" s="48" t="n"/>
    </row>
    <row r="947">
      <c r="A947" s="41" t="n"/>
      <c r="B947" s="79" t="n"/>
      <c r="C947" s="41" t="n"/>
      <c r="D947" s="41" t="n"/>
      <c r="E947" s="41" t="n"/>
      <c r="F947" s="43" t="n"/>
      <c r="G947" s="41" t="n"/>
      <c r="H947" s="43" t="n"/>
      <c r="I947" s="41">
        <f>IF($A947="","",IF(OR($E947="",$F947="",$G947="",$H947=""),"",$E947&amp;", "&amp;$F947&amp;" to "&amp;$G947&amp;", "&amp;$H947))</f>
        <v/>
      </c>
      <c r="J947" s="44" t="n"/>
      <c r="K947" s="44" t="n"/>
      <c r="L947" s="44">
        <f>IF($A947="","",IFERROR($J947+$K947,0))</f>
        <v/>
      </c>
      <c r="M947" s="80">
        <f>IF($A947="","",IFERROR($K947/$L947,0))</f>
        <v/>
      </c>
      <c r="N947" s="41" t="n"/>
      <c r="O947" s="43">
        <f>IF(OR($A947="",$N947=""),"",IFERROR(VLOOKUP($N947,'Settings'!$F$5:$H$13,2,FALSE),"Review"))</f>
        <v/>
      </c>
      <c r="P947" s="43" t="n"/>
      <c r="Q947" s="81">
        <f>IF($A947="","",IFERROR($K947*'Settings'!$B$10,0))</f>
        <v/>
      </c>
      <c r="R947" s="82">
        <f>IF($A947="","",IF($O947="Yes",IFERROR($K947*'Settings'!$B$8,0),0))</f>
        <v/>
      </c>
      <c r="S947" s="81">
        <f>IF($A947="","",IFERROR($R947*'Settings'!$B$10,0))</f>
        <v/>
      </c>
      <c r="T947" s="48">
        <f>IF($A947="","",IF(COUNTIF(tblTrips[Trip ID],$A947)&gt;1,"Duplicate Trip ID",IF(OR($B947="",$C947="",$D947="",$E947="",$F947="",$G947="",$H947="",$J947="",$K947="",$N947="",$P947=""),"Missing Required Data",IF(OR($J947&lt;0,$K947&lt;0,$L947=0),"Check Miles",IF(OR(AND($K947=0,$N947&lt;&gt;"No Empty Miles"),AND($K947&gt;0,$N947="No Empty Miles")),"Reason / Miles Mismatch",IF($M947&gt;='Settings'!$B$9,"High Empty %","OK"))))))</f>
        <v/>
      </c>
      <c r="U947" s="48" t="n"/>
    </row>
    <row r="948">
      <c r="A948" s="41" t="n"/>
      <c r="B948" s="79" t="n"/>
      <c r="C948" s="41" t="n"/>
      <c r="D948" s="41" t="n"/>
      <c r="E948" s="41" t="n"/>
      <c r="F948" s="43" t="n"/>
      <c r="G948" s="41" t="n"/>
      <c r="H948" s="43" t="n"/>
      <c r="I948" s="41">
        <f>IF($A948="","",IF(OR($E948="",$F948="",$G948="",$H948=""),"",$E948&amp;", "&amp;$F948&amp;" to "&amp;$G948&amp;", "&amp;$H948))</f>
        <v/>
      </c>
      <c r="J948" s="44" t="n"/>
      <c r="K948" s="44" t="n"/>
      <c r="L948" s="44">
        <f>IF($A948="","",IFERROR($J948+$K948,0))</f>
        <v/>
      </c>
      <c r="M948" s="80">
        <f>IF($A948="","",IFERROR($K948/$L948,0))</f>
        <v/>
      </c>
      <c r="N948" s="41" t="n"/>
      <c r="O948" s="43">
        <f>IF(OR($A948="",$N948=""),"",IFERROR(VLOOKUP($N948,'Settings'!$F$5:$H$13,2,FALSE),"Review"))</f>
        <v/>
      </c>
      <c r="P948" s="43" t="n"/>
      <c r="Q948" s="81">
        <f>IF($A948="","",IFERROR($K948*'Settings'!$B$10,0))</f>
        <v/>
      </c>
      <c r="R948" s="82">
        <f>IF($A948="","",IF($O948="Yes",IFERROR($K948*'Settings'!$B$8,0),0))</f>
        <v/>
      </c>
      <c r="S948" s="81">
        <f>IF($A948="","",IFERROR($R948*'Settings'!$B$10,0))</f>
        <v/>
      </c>
      <c r="T948" s="48">
        <f>IF($A948="","",IF(COUNTIF(tblTrips[Trip ID],$A948)&gt;1,"Duplicate Trip ID",IF(OR($B948="",$C948="",$D948="",$E948="",$F948="",$G948="",$H948="",$J948="",$K948="",$N948="",$P948=""),"Missing Required Data",IF(OR($J948&lt;0,$K948&lt;0,$L948=0),"Check Miles",IF(OR(AND($K948=0,$N948&lt;&gt;"No Empty Miles"),AND($K948&gt;0,$N948="No Empty Miles")),"Reason / Miles Mismatch",IF($M948&gt;='Settings'!$B$9,"High Empty %","OK"))))))</f>
        <v/>
      </c>
      <c r="U948" s="48" t="n"/>
    </row>
    <row r="949">
      <c r="A949" s="41" t="n"/>
      <c r="B949" s="79" t="n"/>
      <c r="C949" s="41" t="n"/>
      <c r="D949" s="41" t="n"/>
      <c r="E949" s="41" t="n"/>
      <c r="F949" s="43" t="n"/>
      <c r="G949" s="41" t="n"/>
      <c r="H949" s="43" t="n"/>
      <c r="I949" s="41">
        <f>IF($A949="","",IF(OR($E949="",$F949="",$G949="",$H949=""),"",$E949&amp;", "&amp;$F949&amp;" to "&amp;$G949&amp;", "&amp;$H949))</f>
        <v/>
      </c>
      <c r="J949" s="44" t="n"/>
      <c r="K949" s="44" t="n"/>
      <c r="L949" s="44">
        <f>IF($A949="","",IFERROR($J949+$K949,0))</f>
        <v/>
      </c>
      <c r="M949" s="80">
        <f>IF($A949="","",IFERROR($K949/$L949,0))</f>
        <v/>
      </c>
      <c r="N949" s="41" t="n"/>
      <c r="O949" s="43">
        <f>IF(OR($A949="",$N949=""),"",IFERROR(VLOOKUP($N949,'Settings'!$F$5:$H$13,2,FALSE),"Review"))</f>
        <v/>
      </c>
      <c r="P949" s="43" t="n"/>
      <c r="Q949" s="81">
        <f>IF($A949="","",IFERROR($K949*'Settings'!$B$10,0))</f>
        <v/>
      </c>
      <c r="R949" s="82">
        <f>IF($A949="","",IF($O949="Yes",IFERROR($K949*'Settings'!$B$8,0),0))</f>
        <v/>
      </c>
      <c r="S949" s="81">
        <f>IF($A949="","",IFERROR($R949*'Settings'!$B$10,0))</f>
        <v/>
      </c>
      <c r="T949" s="48">
        <f>IF($A949="","",IF(COUNTIF(tblTrips[Trip ID],$A949)&gt;1,"Duplicate Trip ID",IF(OR($B949="",$C949="",$D949="",$E949="",$F949="",$G949="",$H949="",$J949="",$K949="",$N949="",$P949=""),"Missing Required Data",IF(OR($J949&lt;0,$K949&lt;0,$L949=0),"Check Miles",IF(OR(AND($K949=0,$N949&lt;&gt;"No Empty Miles"),AND($K949&gt;0,$N949="No Empty Miles")),"Reason / Miles Mismatch",IF($M949&gt;='Settings'!$B$9,"High Empty %","OK"))))))</f>
        <v/>
      </c>
      <c r="U949" s="48" t="n"/>
    </row>
    <row r="950">
      <c r="A950" s="41" t="n"/>
      <c r="B950" s="79" t="n"/>
      <c r="C950" s="41" t="n"/>
      <c r="D950" s="41" t="n"/>
      <c r="E950" s="41" t="n"/>
      <c r="F950" s="43" t="n"/>
      <c r="G950" s="41" t="n"/>
      <c r="H950" s="43" t="n"/>
      <c r="I950" s="41">
        <f>IF($A950="","",IF(OR($E950="",$F950="",$G950="",$H950=""),"",$E950&amp;", "&amp;$F950&amp;" to "&amp;$G950&amp;", "&amp;$H950))</f>
        <v/>
      </c>
      <c r="J950" s="44" t="n"/>
      <c r="K950" s="44" t="n"/>
      <c r="L950" s="44">
        <f>IF($A950="","",IFERROR($J950+$K950,0))</f>
        <v/>
      </c>
      <c r="M950" s="80">
        <f>IF($A950="","",IFERROR($K950/$L950,0))</f>
        <v/>
      </c>
      <c r="N950" s="41" t="n"/>
      <c r="O950" s="43">
        <f>IF(OR($A950="",$N950=""),"",IFERROR(VLOOKUP($N950,'Settings'!$F$5:$H$13,2,FALSE),"Review"))</f>
        <v/>
      </c>
      <c r="P950" s="43" t="n"/>
      <c r="Q950" s="81">
        <f>IF($A950="","",IFERROR($K950*'Settings'!$B$10,0))</f>
        <v/>
      </c>
      <c r="R950" s="82">
        <f>IF($A950="","",IF($O950="Yes",IFERROR($K950*'Settings'!$B$8,0),0))</f>
        <v/>
      </c>
      <c r="S950" s="81">
        <f>IF($A950="","",IFERROR($R950*'Settings'!$B$10,0))</f>
        <v/>
      </c>
      <c r="T950" s="48">
        <f>IF($A950="","",IF(COUNTIF(tblTrips[Trip ID],$A950)&gt;1,"Duplicate Trip ID",IF(OR($B950="",$C950="",$D950="",$E950="",$F950="",$G950="",$H950="",$J950="",$K950="",$N950="",$P950=""),"Missing Required Data",IF(OR($J950&lt;0,$K950&lt;0,$L950=0),"Check Miles",IF(OR(AND($K950=0,$N950&lt;&gt;"No Empty Miles"),AND($K950&gt;0,$N950="No Empty Miles")),"Reason / Miles Mismatch",IF($M950&gt;='Settings'!$B$9,"High Empty %","OK"))))))</f>
        <v/>
      </c>
      <c r="U950" s="48" t="n"/>
    </row>
    <row r="951">
      <c r="A951" s="41" t="n"/>
      <c r="B951" s="79" t="n"/>
      <c r="C951" s="41" t="n"/>
      <c r="D951" s="41" t="n"/>
      <c r="E951" s="41" t="n"/>
      <c r="F951" s="43" t="n"/>
      <c r="G951" s="41" t="n"/>
      <c r="H951" s="43" t="n"/>
      <c r="I951" s="41">
        <f>IF($A951="","",IF(OR($E951="",$F951="",$G951="",$H951=""),"",$E951&amp;", "&amp;$F951&amp;" to "&amp;$G951&amp;", "&amp;$H951))</f>
        <v/>
      </c>
      <c r="J951" s="44" t="n"/>
      <c r="K951" s="44" t="n"/>
      <c r="L951" s="44">
        <f>IF($A951="","",IFERROR($J951+$K951,0))</f>
        <v/>
      </c>
      <c r="M951" s="80">
        <f>IF($A951="","",IFERROR($K951/$L951,0))</f>
        <v/>
      </c>
      <c r="N951" s="41" t="n"/>
      <c r="O951" s="43">
        <f>IF(OR($A951="",$N951=""),"",IFERROR(VLOOKUP($N951,'Settings'!$F$5:$H$13,2,FALSE),"Review"))</f>
        <v/>
      </c>
      <c r="P951" s="43" t="n"/>
      <c r="Q951" s="81">
        <f>IF($A951="","",IFERROR($K951*'Settings'!$B$10,0))</f>
        <v/>
      </c>
      <c r="R951" s="82">
        <f>IF($A951="","",IF($O951="Yes",IFERROR($K951*'Settings'!$B$8,0),0))</f>
        <v/>
      </c>
      <c r="S951" s="81">
        <f>IF($A951="","",IFERROR($R951*'Settings'!$B$10,0))</f>
        <v/>
      </c>
      <c r="T951" s="48">
        <f>IF($A951="","",IF(COUNTIF(tblTrips[Trip ID],$A951)&gt;1,"Duplicate Trip ID",IF(OR($B951="",$C951="",$D951="",$E951="",$F951="",$G951="",$H951="",$J951="",$K951="",$N951="",$P951=""),"Missing Required Data",IF(OR($J951&lt;0,$K951&lt;0,$L951=0),"Check Miles",IF(OR(AND($K951=0,$N951&lt;&gt;"No Empty Miles"),AND($K951&gt;0,$N951="No Empty Miles")),"Reason / Miles Mismatch",IF($M951&gt;='Settings'!$B$9,"High Empty %","OK"))))))</f>
        <v/>
      </c>
      <c r="U951" s="48" t="n"/>
    </row>
    <row r="952">
      <c r="A952" s="41" t="n"/>
      <c r="B952" s="79" t="n"/>
      <c r="C952" s="41" t="n"/>
      <c r="D952" s="41" t="n"/>
      <c r="E952" s="41" t="n"/>
      <c r="F952" s="43" t="n"/>
      <c r="G952" s="41" t="n"/>
      <c r="H952" s="43" t="n"/>
      <c r="I952" s="41">
        <f>IF($A952="","",IF(OR($E952="",$F952="",$G952="",$H952=""),"",$E952&amp;", "&amp;$F952&amp;" to "&amp;$G952&amp;", "&amp;$H952))</f>
        <v/>
      </c>
      <c r="J952" s="44" t="n"/>
      <c r="K952" s="44" t="n"/>
      <c r="L952" s="44">
        <f>IF($A952="","",IFERROR($J952+$K952,0))</f>
        <v/>
      </c>
      <c r="M952" s="80">
        <f>IF($A952="","",IFERROR($K952/$L952,0))</f>
        <v/>
      </c>
      <c r="N952" s="41" t="n"/>
      <c r="O952" s="43">
        <f>IF(OR($A952="",$N952=""),"",IFERROR(VLOOKUP($N952,'Settings'!$F$5:$H$13,2,FALSE),"Review"))</f>
        <v/>
      </c>
      <c r="P952" s="43" t="n"/>
      <c r="Q952" s="81">
        <f>IF($A952="","",IFERROR($K952*'Settings'!$B$10,0))</f>
        <v/>
      </c>
      <c r="R952" s="82">
        <f>IF($A952="","",IF($O952="Yes",IFERROR($K952*'Settings'!$B$8,0),0))</f>
        <v/>
      </c>
      <c r="S952" s="81">
        <f>IF($A952="","",IFERROR($R952*'Settings'!$B$10,0))</f>
        <v/>
      </c>
      <c r="T952" s="48">
        <f>IF($A952="","",IF(COUNTIF(tblTrips[Trip ID],$A952)&gt;1,"Duplicate Trip ID",IF(OR($B952="",$C952="",$D952="",$E952="",$F952="",$G952="",$H952="",$J952="",$K952="",$N952="",$P952=""),"Missing Required Data",IF(OR($J952&lt;0,$K952&lt;0,$L952=0),"Check Miles",IF(OR(AND($K952=0,$N952&lt;&gt;"No Empty Miles"),AND($K952&gt;0,$N952="No Empty Miles")),"Reason / Miles Mismatch",IF($M952&gt;='Settings'!$B$9,"High Empty %","OK"))))))</f>
        <v/>
      </c>
      <c r="U952" s="48" t="n"/>
    </row>
    <row r="953">
      <c r="A953" s="41" t="n"/>
      <c r="B953" s="79" t="n"/>
      <c r="C953" s="41" t="n"/>
      <c r="D953" s="41" t="n"/>
      <c r="E953" s="41" t="n"/>
      <c r="F953" s="43" t="n"/>
      <c r="G953" s="41" t="n"/>
      <c r="H953" s="43" t="n"/>
      <c r="I953" s="41">
        <f>IF($A953="","",IF(OR($E953="",$F953="",$G953="",$H953=""),"",$E953&amp;", "&amp;$F953&amp;" to "&amp;$G953&amp;", "&amp;$H953))</f>
        <v/>
      </c>
      <c r="J953" s="44" t="n"/>
      <c r="K953" s="44" t="n"/>
      <c r="L953" s="44">
        <f>IF($A953="","",IFERROR($J953+$K953,0))</f>
        <v/>
      </c>
      <c r="M953" s="80">
        <f>IF($A953="","",IFERROR($K953/$L953,0))</f>
        <v/>
      </c>
      <c r="N953" s="41" t="n"/>
      <c r="O953" s="43">
        <f>IF(OR($A953="",$N953=""),"",IFERROR(VLOOKUP($N953,'Settings'!$F$5:$H$13,2,FALSE),"Review"))</f>
        <v/>
      </c>
      <c r="P953" s="43" t="n"/>
      <c r="Q953" s="81">
        <f>IF($A953="","",IFERROR($K953*'Settings'!$B$10,0))</f>
        <v/>
      </c>
      <c r="R953" s="82">
        <f>IF($A953="","",IF($O953="Yes",IFERROR($K953*'Settings'!$B$8,0),0))</f>
        <v/>
      </c>
      <c r="S953" s="81">
        <f>IF($A953="","",IFERROR($R953*'Settings'!$B$10,0))</f>
        <v/>
      </c>
      <c r="T953" s="48">
        <f>IF($A953="","",IF(COUNTIF(tblTrips[Trip ID],$A953)&gt;1,"Duplicate Trip ID",IF(OR($B953="",$C953="",$D953="",$E953="",$F953="",$G953="",$H953="",$J953="",$K953="",$N953="",$P953=""),"Missing Required Data",IF(OR($J953&lt;0,$K953&lt;0,$L953=0),"Check Miles",IF(OR(AND($K953=0,$N953&lt;&gt;"No Empty Miles"),AND($K953&gt;0,$N953="No Empty Miles")),"Reason / Miles Mismatch",IF($M953&gt;='Settings'!$B$9,"High Empty %","OK"))))))</f>
        <v/>
      </c>
      <c r="U953" s="48" t="n"/>
    </row>
    <row r="954">
      <c r="A954" s="41" t="n"/>
      <c r="B954" s="79" t="n"/>
      <c r="C954" s="41" t="n"/>
      <c r="D954" s="41" t="n"/>
      <c r="E954" s="41" t="n"/>
      <c r="F954" s="43" t="n"/>
      <c r="G954" s="41" t="n"/>
      <c r="H954" s="43" t="n"/>
      <c r="I954" s="41">
        <f>IF($A954="","",IF(OR($E954="",$F954="",$G954="",$H954=""),"",$E954&amp;", "&amp;$F954&amp;" to "&amp;$G954&amp;", "&amp;$H954))</f>
        <v/>
      </c>
      <c r="J954" s="44" t="n"/>
      <c r="K954" s="44" t="n"/>
      <c r="L954" s="44">
        <f>IF($A954="","",IFERROR($J954+$K954,0))</f>
        <v/>
      </c>
      <c r="M954" s="80">
        <f>IF($A954="","",IFERROR($K954/$L954,0))</f>
        <v/>
      </c>
      <c r="N954" s="41" t="n"/>
      <c r="O954" s="43">
        <f>IF(OR($A954="",$N954=""),"",IFERROR(VLOOKUP($N954,'Settings'!$F$5:$H$13,2,FALSE),"Review"))</f>
        <v/>
      </c>
      <c r="P954" s="43" t="n"/>
      <c r="Q954" s="81">
        <f>IF($A954="","",IFERROR($K954*'Settings'!$B$10,0))</f>
        <v/>
      </c>
      <c r="R954" s="82">
        <f>IF($A954="","",IF($O954="Yes",IFERROR($K954*'Settings'!$B$8,0),0))</f>
        <v/>
      </c>
      <c r="S954" s="81">
        <f>IF($A954="","",IFERROR($R954*'Settings'!$B$10,0))</f>
        <v/>
      </c>
      <c r="T954" s="48">
        <f>IF($A954="","",IF(COUNTIF(tblTrips[Trip ID],$A954)&gt;1,"Duplicate Trip ID",IF(OR($B954="",$C954="",$D954="",$E954="",$F954="",$G954="",$H954="",$J954="",$K954="",$N954="",$P954=""),"Missing Required Data",IF(OR($J954&lt;0,$K954&lt;0,$L954=0),"Check Miles",IF(OR(AND($K954=0,$N954&lt;&gt;"No Empty Miles"),AND($K954&gt;0,$N954="No Empty Miles")),"Reason / Miles Mismatch",IF($M954&gt;='Settings'!$B$9,"High Empty %","OK"))))))</f>
        <v/>
      </c>
      <c r="U954" s="48" t="n"/>
    </row>
    <row r="955">
      <c r="A955" s="41" t="n"/>
      <c r="B955" s="79" t="n"/>
      <c r="C955" s="41" t="n"/>
      <c r="D955" s="41" t="n"/>
      <c r="E955" s="41" t="n"/>
      <c r="F955" s="43" t="n"/>
      <c r="G955" s="41" t="n"/>
      <c r="H955" s="43" t="n"/>
      <c r="I955" s="41">
        <f>IF($A955="","",IF(OR($E955="",$F955="",$G955="",$H955=""),"",$E955&amp;", "&amp;$F955&amp;" to "&amp;$G955&amp;", "&amp;$H955))</f>
        <v/>
      </c>
      <c r="J955" s="44" t="n"/>
      <c r="K955" s="44" t="n"/>
      <c r="L955" s="44">
        <f>IF($A955="","",IFERROR($J955+$K955,0))</f>
        <v/>
      </c>
      <c r="M955" s="80">
        <f>IF($A955="","",IFERROR($K955/$L955,0))</f>
        <v/>
      </c>
      <c r="N955" s="41" t="n"/>
      <c r="O955" s="43">
        <f>IF(OR($A955="",$N955=""),"",IFERROR(VLOOKUP($N955,'Settings'!$F$5:$H$13,2,FALSE),"Review"))</f>
        <v/>
      </c>
      <c r="P955" s="43" t="n"/>
      <c r="Q955" s="81">
        <f>IF($A955="","",IFERROR($K955*'Settings'!$B$10,0))</f>
        <v/>
      </c>
      <c r="R955" s="82">
        <f>IF($A955="","",IF($O955="Yes",IFERROR($K955*'Settings'!$B$8,0),0))</f>
        <v/>
      </c>
      <c r="S955" s="81">
        <f>IF($A955="","",IFERROR($R955*'Settings'!$B$10,0))</f>
        <v/>
      </c>
      <c r="T955" s="48">
        <f>IF($A955="","",IF(COUNTIF(tblTrips[Trip ID],$A955)&gt;1,"Duplicate Trip ID",IF(OR($B955="",$C955="",$D955="",$E955="",$F955="",$G955="",$H955="",$J955="",$K955="",$N955="",$P955=""),"Missing Required Data",IF(OR($J955&lt;0,$K955&lt;0,$L955=0),"Check Miles",IF(OR(AND($K955=0,$N955&lt;&gt;"No Empty Miles"),AND($K955&gt;0,$N955="No Empty Miles")),"Reason / Miles Mismatch",IF($M955&gt;='Settings'!$B$9,"High Empty %","OK"))))))</f>
        <v/>
      </c>
      <c r="U955" s="48" t="n"/>
    </row>
    <row r="956">
      <c r="A956" s="41" t="n"/>
      <c r="B956" s="79" t="n"/>
      <c r="C956" s="41" t="n"/>
      <c r="D956" s="41" t="n"/>
      <c r="E956" s="41" t="n"/>
      <c r="F956" s="43" t="n"/>
      <c r="G956" s="41" t="n"/>
      <c r="H956" s="43" t="n"/>
      <c r="I956" s="41">
        <f>IF($A956="","",IF(OR($E956="",$F956="",$G956="",$H956=""),"",$E956&amp;", "&amp;$F956&amp;" to "&amp;$G956&amp;", "&amp;$H956))</f>
        <v/>
      </c>
      <c r="J956" s="44" t="n"/>
      <c r="K956" s="44" t="n"/>
      <c r="L956" s="44">
        <f>IF($A956="","",IFERROR($J956+$K956,0))</f>
        <v/>
      </c>
      <c r="M956" s="80">
        <f>IF($A956="","",IFERROR($K956/$L956,0))</f>
        <v/>
      </c>
      <c r="N956" s="41" t="n"/>
      <c r="O956" s="43">
        <f>IF(OR($A956="",$N956=""),"",IFERROR(VLOOKUP($N956,'Settings'!$F$5:$H$13,2,FALSE),"Review"))</f>
        <v/>
      </c>
      <c r="P956" s="43" t="n"/>
      <c r="Q956" s="81">
        <f>IF($A956="","",IFERROR($K956*'Settings'!$B$10,0))</f>
        <v/>
      </c>
      <c r="R956" s="82">
        <f>IF($A956="","",IF($O956="Yes",IFERROR($K956*'Settings'!$B$8,0),0))</f>
        <v/>
      </c>
      <c r="S956" s="81">
        <f>IF($A956="","",IFERROR($R956*'Settings'!$B$10,0))</f>
        <v/>
      </c>
      <c r="T956" s="48">
        <f>IF($A956="","",IF(COUNTIF(tblTrips[Trip ID],$A956)&gt;1,"Duplicate Trip ID",IF(OR($B956="",$C956="",$D956="",$E956="",$F956="",$G956="",$H956="",$J956="",$K956="",$N956="",$P956=""),"Missing Required Data",IF(OR($J956&lt;0,$K956&lt;0,$L956=0),"Check Miles",IF(OR(AND($K956=0,$N956&lt;&gt;"No Empty Miles"),AND($K956&gt;0,$N956="No Empty Miles")),"Reason / Miles Mismatch",IF($M956&gt;='Settings'!$B$9,"High Empty %","OK"))))))</f>
        <v/>
      </c>
      <c r="U956" s="48" t="n"/>
    </row>
    <row r="957">
      <c r="A957" s="41" t="n"/>
      <c r="B957" s="79" t="n"/>
      <c r="C957" s="41" t="n"/>
      <c r="D957" s="41" t="n"/>
      <c r="E957" s="41" t="n"/>
      <c r="F957" s="43" t="n"/>
      <c r="G957" s="41" t="n"/>
      <c r="H957" s="43" t="n"/>
      <c r="I957" s="41">
        <f>IF($A957="","",IF(OR($E957="",$F957="",$G957="",$H957=""),"",$E957&amp;", "&amp;$F957&amp;" to "&amp;$G957&amp;", "&amp;$H957))</f>
        <v/>
      </c>
      <c r="J957" s="44" t="n"/>
      <c r="K957" s="44" t="n"/>
      <c r="L957" s="44">
        <f>IF($A957="","",IFERROR($J957+$K957,0))</f>
        <v/>
      </c>
      <c r="M957" s="80">
        <f>IF($A957="","",IFERROR($K957/$L957,0))</f>
        <v/>
      </c>
      <c r="N957" s="41" t="n"/>
      <c r="O957" s="43">
        <f>IF(OR($A957="",$N957=""),"",IFERROR(VLOOKUP($N957,'Settings'!$F$5:$H$13,2,FALSE),"Review"))</f>
        <v/>
      </c>
      <c r="P957" s="43" t="n"/>
      <c r="Q957" s="81">
        <f>IF($A957="","",IFERROR($K957*'Settings'!$B$10,0))</f>
        <v/>
      </c>
      <c r="R957" s="82">
        <f>IF($A957="","",IF($O957="Yes",IFERROR($K957*'Settings'!$B$8,0),0))</f>
        <v/>
      </c>
      <c r="S957" s="81">
        <f>IF($A957="","",IFERROR($R957*'Settings'!$B$10,0))</f>
        <v/>
      </c>
      <c r="T957" s="48">
        <f>IF($A957="","",IF(COUNTIF(tblTrips[Trip ID],$A957)&gt;1,"Duplicate Trip ID",IF(OR($B957="",$C957="",$D957="",$E957="",$F957="",$G957="",$H957="",$J957="",$K957="",$N957="",$P957=""),"Missing Required Data",IF(OR($J957&lt;0,$K957&lt;0,$L957=0),"Check Miles",IF(OR(AND($K957=0,$N957&lt;&gt;"No Empty Miles"),AND($K957&gt;0,$N957="No Empty Miles")),"Reason / Miles Mismatch",IF($M957&gt;='Settings'!$B$9,"High Empty %","OK"))))))</f>
        <v/>
      </c>
      <c r="U957" s="48" t="n"/>
    </row>
    <row r="958">
      <c r="A958" s="41" t="n"/>
      <c r="B958" s="79" t="n"/>
      <c r="C958" s="41" t="n"/>
      <c r="D958" s="41" t="n"/>
      <c r="E958" s="41" t="n"/>
      <c r="F958" s="43" t="n"/>
      <c r="G958" s="41" t="n"/>
      <c r="H958" s="43" t="n"/>
      <c r="I958" s="41">
        <f>IF($A958="","",IF(OR($E958="",$F958="",$G958="",$H958=""),"",$E958&amp;", "&amp;$F958&amp;" to "&amp;$G958&amp;", "&amp;$H958))</f>
        <v/>
      </c>
      <c r="J958" s="44" t="n"/>
      <c r="K958" s="44" t="n"/>
      <c r="L958" s="44">
        <f>IF($A958="","",IFERROR($J958+$K958,0))</f>
        <v/>
      </c>
      <c r="M958" s="80">
        <f>IF($A958="","",IFERROR($K958/$L958,0))</f>
        <v/>
      </c>
      <c r="N958" s="41" t="n"/>
      <c r="O958" s="43">
        <f>IF(OR($A958="",$N958=""),"",IFERROR(VLOOKUP($N958,'Settings'!$F$5:$H$13,2,FALSE),"Review"))</f>
        <v/>
      </c>
      <c r="P958" s="43" t="n"/>
      <c r="Q958" s="81">
        <f>IF($A958="","",IFERROR($K958*'Settings'!$B$10,0))</f>
        <v/>
      </c>
      <c r="R958" s="82">
        <f>IF($A958="","",IF($O958="Yes",IFERROR($K958*'Settings'!$B$8,0),0))</f>
        <v/>
      </c>
      <c r="S958" s="81">
        <f>IF($A958="","",IFERROR($R958*'Settings'!$B$10,0))</f>
        <v/>
      </c>
      <c r="T958" s="48">
        <f>IF($A958="","",IF(COUNTIF(tblTrips[Trip ID],$A958)&gt;1,"Duplicate Trip ID",IF(OR($B958="",$C958="",$D958="",$E958="",$F958="",$G958="",$H958="",$J958="",$K958="",$N958="",$P958=""),"Missing Required Data",IF(OR($J958&lt;0,$K958&lt;0,$L958=0),"Check Miles",IF(OR(AND($K958=0,$N958&lt;&gt;"No Empty Miles"),AND($K958&gt;0,$N958="No Empty Miles")),"Reason / Miles Mismatch",IF($M958&gt;='Settings'!$B$9,"High Empty %","OK"))))))</f>
        <v/>
      </c>
      <c r="U958" s="48" t="n"/>
    </row>
    <row r="959">
      <c r="A959" s="41" t="n"/>
      <c r="B959" s="79" t="n"/>
      <c r="C959" s="41" t="n"/>
      <c r="D959" s="41" t="n"/>
      <c r="E959" s="41" t="n"/>
      <c r="F959" s="43" t="n"/>
      <c r="G959" s="41" t="n"/>
      <c r="H959" s="43" t="n"/>
      <c r="I959" s="41">
        <f>IF($A959="","",IF(OR($E959="",$F959="",$G959="",$H959=""),"",$E959&amp;", "&amp;$F959&amp;" to "&amp;$G959&amp;", "&amp;$H959))</f>
        <v/>
      </c>
      <c r="J959" s="44" t="n"/>
      <c r="K959" s="44" t="n"/>
      <c r="L959" s="44">
        <f>IF($A959="","",IFERROR($J959+$K959,0))</f>
        <v/>
      </c>
      <c r="M959" s="80">
        <f>IF($A959="","",IFERROR($K959/$L959,0))</f>
        <v/>
      </c>
      <c r="N959" s="41" t="n"/>
      <c r="O959" s="43">
        <f>IF(OR($A959="",$N959=""),"",IFERROR(VLOOKUP($N959,'Settings'!$F$5:$H$13,2,FALSE),"Review"))</f>
        <v/>
      </c>
      <c r="P959" s="43" t="n"/>
      <c r="Q959" s="81">
        <f>IF($A959="","",IFERROR($K959*'Settings'!$B$10,0))</f>
        <v/>
      </c>
      <c r="R959" s="82">
        <f>IF($A959="","",IF($O959="Yes",IFERROR($K959*'Settings'!$B$8,0),0))</f>
        <v/>
      </c>
      <c r="S959" s="81">
        <f>IF($A959="","",IFERROR($R959*'Settings'!$B$10,0))</f>
        <v/>
      </c>
      <c r="T959" s="48">
        <f>IF($A959="","",IF(COUNTIF(tblTrips[Trip ID],$A959)&gt;1,"Duplicate Trip ID",IF(OR($B959="",$C959="",$D959="",$E959="",$F959="",$G959="",$H959="",$J959="",$K959="",$N959="",$P959=""),"Missing Required Data",IF(OR($J959&lt;0,$K959&lt;0,$L959=0),"Check Miles",IF(OR(AND($K959=0,$N959&lt;&gt;"No Empty Miles"),AND($K959&gt;0,$N959="No Empty Miles")),"Reason / Miles Mismatch",IF($M959&gt;='Settings'!$B$9,"High Empty %","OK"))))))</f>
        <v/>
      </c>
      <c r="U959" s="48" t="n"/>
    </row>
    <row r="960">
      <c r="A960" s="41" t="n"/>
      <c r="B960" s="79" t="n"/>
      <c r="C960" s="41" t="n"/>
      <c r="D960" s="41" t="n"/>
      <c r="E960" s="41" t="n"/>
      <c r="F960" s="43" t="n"/>
      <c r="G960" s="41" t="n"/>
      <c r="H960" s="43" t="n"/>
      <c r="I960" s="41">
        <f>IF($A960="","",IF(OR($E960="",$F960="",$G960="",$H960=""),"",$E960&amp;", "&amp;$F960&amp;" to "&amp;$G960&amp;", "&amp;$H960))</f>
        <v/>
      </c>
      <c r="J960" s="44" t="n"/>
      <c r="K960" s="44" t="n"/>
      <c r="L960" s="44">
        <f>IF($A960="","",IFERROR($J960+$K960,0))</f>
        <v/>
      </c>
      <c r="M960" s="80">
        <f>IF($A960="","",IFERROR($K960/$L960,0))</f>
        <v/>
      </c>
      <c r="N960" s="41" t="n"/>
      <c r="O960" s="43">
        <f>IF(OR($A960="",$N960=""),"",IFERROR(VLOOKUP($N960,'Settings'!$F$5:$H$13,2,FALSE),"Review"))</f>
        <v/>
      </c>
      <c r="P960" s="43" t="n"/>
      <c r="Q960" s="81">
        <f>IF($A960="","",IFERROR($K960*'Settings'!$B$10,0))</f>
        <v/>
      </c>
      <c r="R960" s="82">
        <f>IF($A960="","",IF($O960="Yes",IFERROR($K960*'Settings'!$B$8,0),0))</f>
        <v/>
      </c>
      <c r="S960" s="81">
        <f>IF($A960="","",IFERROR($R960*'Settings'!$B$10,0))</f>
        <v/>
      </c>
      <c r="T960" s="48">
        <f>IF($A960="","",IF(COUNTIF(tblTrips[Trip ID],$A960)&gt;1,"Duplicate Trip ID",IF(OR($B960="",$C960="",$D960="",$E960="",$F960="",$G960="",$H960="",$J960="",$K960="",$N960="",$P960=""),"Missing Required Data",IF(OR($J960&lt;0,$K960&lt;0,$L960=0),"Check Miles",IF(OR(AND($K960=0,$N960&lt;&gt;"No Empty Miles"),AND($K960&gt;0,$N960="No Empty Miles")),"Reason / Miles Mismatch",IF($M960&gt;='Settings'!$B$9,"High Empty %","OK"))))))</f>
        <v/>
      </c>
      <c r="U960" s="48" t="n"/>
    </row>
    <row r="961">
      <c r="A961" s="41" t="n"/>
      <c r="B961" s="79" t="n"/>
      <c r="C961" s="41" t="n"/>
      <c r="D961" s="41" t="n"/>
      <c r="E961" s="41" t="n"/>
      <c r="F961" s="43" t="n"/>
      <c r="G961" s="41" t="n"/>
      <c r="H961" s="43" t="n"/>
      <c r="I961" s="41">
        <f>IF($A961="","",IF(OR($E961="",$F961="",$G961="",$H961=""),"",$E961&amp;", "&amp;$F961&amp;" to "&amp;$G961&amp;", "&amp;$H961))</f>
        <v/>
      </c>
      <c r="J961" s="44" t="n"/>
      <c r="K961" s="44" t="n"/>
      <c r="L961" s="44">
        <f>IF($A961="","",IFERROR($J961+$K961,0))</f>
        <v/>
      </c>
      <c r="M961" s="80">
        <f>IF($A961="","",IFERROR($K961/$L961,0))</f>
        <v/>
      </c>
      <c r="N961" s="41" t="n"/>
      <c r="O961" s="43">
        <f>IF(OR($A961="",$N961=""),"",IFERROR(VLOOKUP($N961,'Settings'!$F$5:$H$13,2,FALSE),"Review"))</f>
        <v/>
      </c>
      <c r="P961" s="43" t="n"/>
      <c r="Q961" s="81">
        <f>IF($A961="","",IFERROR($K961*'Settings'!$B$10,0))</f>
        <v/>
      </c>
      <c r="R961" s="82">
        <f>IF($A961="","",IF($O961="Yes",IFERROR($K961*'Settings'!$B$8,0),0))</f>
        <v/>
      </c>
      <c r="S961" s="81">
        <f>IF($A961="","",IFERROR($R961*'Settings'!$B$10,0))</f>
        <v/>
      </c>
      <c r="T961" s="48">
        <f>IF($A961="","",IF(COUNTIF(tblTrips[Trip ID],$A961)&gt;1,"Duplicate Trip ID",IF(OR($B961="",$C961="",$D961="",$E961="",$F961="",$G961="",$H961="",$J961="",$K961="",$N961="",$P961=""),"Missing Required Data",IF(OR($J961&lt;0,$K961&lt;0,$L961=0),"Check Miles",IF(OR(AND($K961=0,$N961&lt;&gt;"No Empty Miles"),AND($K961&gt;0,$N961="No Empty Miles")),"Reason / Miles Mismatch",IF($M961&gt;='Settings'!$B$9,"High Empty %","OK"))))))</f>
        <v/>
      </c>
      <c r="U961" s="48" t="n"/>
    </row>
    <row r="962">
      <c r="A962" s="41" t="n"/>
      <c r="B962" s="79" t="n"/>
      <c r="C962" s="41" t="n"/>
      <c r="D962" s="41" t="n"/>
      <c r="E962" s="41" t="n"/>
      <c r="F962" s="43" t="n"/>
      <c r="G962" s="41" t="n"/>
      <c r="H962" s="43" t="n"/>
      <c r="I962" s="41">
        <f>IF($A962="","",IF(OR($E962="",$F962="",$G962="",$H962=""),"",$E962&amp;", "&amp;$F962&amp;" to "&amp;$G962&amp;", "&amp;$H962))</f>
        <v/>
      </c>
      <c r="J962" s="44" t="n"/>
      <c r="K962" s="44" t="n"/>
      <c r="L962" s="44">
        <f>IF($A962="","",IFERROR($J962+$K962,0))</f>
        <v/>
      </c>
      <c r="M962" s="80">
        <f>IF($A962="","",IFERROR($K962/$L962,0))</f>
        <v/>
      </c>
      <c r="N962" s="41" t="n"/>
      <c r="O962" s="43">
        <f>IF(OR($A962="",$N962=""),"",IFERROR(VLOOKUP($N962,'Settings'!$F$5:$H$13,2,FALSE),"Review"))</f>
        <v/>
      </c>
      <c r="P962" s="43" t="n"/>
      <c r="Q962" s="81">
        <f>IF($A962="","",IFERROR($K962*'Settings'!$B$10,0))</f>
        <v/>
      </c>
      <c r="R962" s="82">
        <f>IF($A962="","",IF($O962="Yes",IFERROR($K962*'Settings'!$B$8,0),0))</f>
        <v/>
      </c>
      <c r="S962" s="81">
        <f>IF($A962="","",IFERROR($R962*'Settings'!$B$10,0))</f>
        <v/>
      </c>
      <c r="T962" s="48">
        <f>IF($A962="","",IF(COUNTIF(tblTrips[Trip ID],$A962)&gt;1,"Duplicate Trip ID",IF(OR($B962="",$C962="",$D962="",$E962="",$F962="",$G962="",$H962="",$J962="",$K962="",$N962="",$P962=""),"Missing Required Data",IF(OR($J962&lt;0,$K962&lt;0,$L962=0),"Check Miles",IF(OR(AND($K962=0,$N962&lt;&gt;"No Empty Miles"),AND($K962&gt;0,$N962="No Empty Miles")),"Reason / Miles Mismatch",IF($M962&gt;='Settings'!$B$9,"High Empty %","OK"))))))</f>
        <v/>
      </c>
      <c r="U962" s="48" t="n"/>
    </row>
    <row r="963">
      <c r="A963" s="41" t="n"/>
      <c r="B963" s="79" t="n"/>
      <c r="C963" s="41" t="n"/>
      <c r="D963" s="41" t="n"/>
      <c r="E963" s="41" t="n"/>
      <c r="F963" s="43" t="n"/>
      <c r="G963" s="41" t="n"/>
      <c r="H963" s="43" t="n"/>
      <c r="I963" s="41">
        <f>IF($A963="","",IF(OR($E963="",$F963="",$G963="",$H963=""),"",$E963&amp;", "&amp;$F963&amp;" to "&amp;$G963&amp;", "&amp;$H963))</f>
        <v/>
      </c>
      <c r="J963" s="44" t="n"/>
      <c r="K963" s="44" t="n"/>
      <c r="L963" s="44">
        <f>IF($A963="","",IFERROR($J963+$K963,0))</f>
        <v/>
      </c>
      <c r="M963" s="80">
        <f>IF($A963="","",IFERROR($K963/$L963,0))</f>
        <v/>
      </c>
      <c r="N963" s="41" t="n"/>
      <c r="O963" s="43">
        <f>IF(OR($A963="",$N963=""),"",IFERROR(VLOOKUP($N963,'Settings'!$F$5:$H$13,2,FALSE),"Review"))</f>
        <v/>
      </c>
      <c r="P963" s="43" t="n"/>
      <c r="Q963" s="81">
        <f>IF($A963="","",IFERROR($K963*'Settings'!$B$10,0))</f>
        <v/>
      </c>
      <c r="R963" s="82">
        <f>IF($A963="","",IF($O963="Yes",IFERROR($K963*'Settings'!$B$8,0),0))</f>
        <v/>
      </c>
      <c r="S963" s="81">
        <f>IF($A963="","",IFERROR($R963*'Settings'!$B$10,0))</f>
        <v/>
      </c>
      <c r="T963" s="48">
        <f>IF($A963="","",IF(COUNTIF(tblTrips[Trip ID],$A963)&gt;1,"Duplicate Trip ID",IF(OR($B963="",$C963="",$D963="",$E963="",$F963="",$G963="",$H963="",$J963="",$K963="",$N963="",$P963=""),"Missing Required Data",IF(OR($J963&lt;0,$K963&lt;0,$L963=0),"Check Miles",IF(OR(AND($K963=0,$N963&lt;&gt;"No Empty Miles"),AND($K963&gt;0,$N963="No Empty Miles")),"Reason / Miles Mismatch",IF($M963&gt;='Settings'!$B$9,"High Empty %","OK"))))))</f>
        <v/>
      </c>
      <c r="U963" s="48" t="n"/>
    </row>
    <row r="964">
      <c r="A964" s="41" t="n"/>
      <c r="B964" s="79" t="n"/>
      <c r="C964" s="41" t="n"/>
      <c r="D964" s="41" t="n"/>
      <c r="E964" s="41" t="n"/>
      <c r="F964" s="43" t="n"/>
      <c r="G964" s="41" t="n"/>
      <c r="H964" s="43" t="n"/>
      <c r="I964" s="41">
        <f>IF($A964="","",IF(OR($E964="",$F964="",$G964="",$H964=""),"",$E964&amp;", "&amp;$F964&amp;" to "&amp;$G964&amp;", "&amp;$H964))</f>
        <v/>
      </c>
      <c r="J964" s="44" t="n"/>
      <c r="K964" s="44" t="n"/>
      <c r="L964" s="44">
        <f>IF($A964="","",IFERROR($J964+$K964,0))</f>
        <v/>
      </c>
      <c r="M964" s="80">
        <f>IF($A964="","",IFERROR($K964/$L964,0))</f>
        <v/>
      </c>
      <c r="N964" s="41" t="n"/>
      <c r="O964" s="43">
        <f>IF(OR($A964="",$N964=""),"",IFERROR(VLOOKUP($N964,'Settings'!$F$5:$H$13,2,FALSE),"Review"))</f>
        <v/>
      </c>
      <c r="P964" s="43" t="n"/>
      <c r="Q964" s="81">
        <f>IF($A964="","",IFERROR($K964*'Settings'!$B$10,0))</f>
        <v/>
      </c>
      <c r="R964" s="82">
        <f>IF($A964="","",IF($O964="Yes",IFERROR($K964*'Settings'!$B$8,0),0))</f>
        <v/>
      </c>
      <c r="S964" s="81">
        <f>IF($A964="","",IFERROR($R964*'Settings'!$B$10,0))</f>
        <v/>
      </c>
      <c r="T964" s="48">
        <f>IF($A964="","",IF(COUNTIF(tblTrips[Trip ID],$A964)&gt;1,"Duplicate Trip ID",IF(OR($B964="",$C964="",$D964="",$E964="",$F964="",$G964="",$H964="",$J964="",$K964="",$N964="",$P964=""),"Missing Required Data",IF(OR($J964&lt;0,$K964&lt;0,$L964=0),"Check Miles",IF(OR(AND($K964=0,$N964&lt;&gt;"No Empty Miles"),AND($K964&gt;0,$N964="No Empty Miles")),"Reason / Miles Mismatch",IF($M964&gt;='Settings'!$B$9,"High Empty %","OK"))))))</f>
        <v/>
      </c>
      <c r="U964" s="48" t="n"/>
    </row>
    <row r="965">
      <c r="A965" s="41" t="n"/>
      <c r="B965" s="79" t="n"/>
      <c r="C965" s="41" t="n"/>
      <c r="D965" s="41" t="n"/>
      <c r="E965" s="41" t="n"/>
      <c r="F965" s="43" t="n"/>
      <c r="G965" s="41" t="n"/>
      <c r="H965" s="43" t="n"/>
      <c r="I965" s="41">
        <f>IF($A965="","",IF(OR($E965="",$F965="",$G965="",$H965=""),"",$E965&amp;", "&amp;$F965&amp;" to "&amp;$G965&amp;", "&amp;$H965))</f>
        <v/>
      </c>
      <c r="J965" s="44" t="n"/>
      <c r="K965" s="44" t="n"/>
      <c r="L965" s="44">
        <f>IF($A965="","",IFERROR($J965+$K965,0))</f>
        <v/>
      </c>
      <c r="M965" s="80">
        <f>IF($A965="","",IFERROR($K965/$L965,0))</f>
        <v/>
      </c>
      <c r="N965" s="41" t="n"/>
      <c r="O965" s="43">
        <f>IF(OR($A965="",$N965=""),"",IFERROR(VLOOKUP($N965,'Settings'!$F$5:$H$13,2,FALSE),"Review"))</f>
        <v/>
      </c>
      <c r="P965" s="43" t="n"/>
      <c r="Q965" s="81">
        <f>IF($A965="","",IFERROR($K965*'Settings'!$B$10,0))</f>
        <v/>
      </c>
      <c r="R965" s="82">
        <f>IF($A965="","",IF($O965="Yes",IFERROR($K965*'Settings'!$B$8,0),0))</f>
        <v/>
      </c>
      <c r="S965" s="81">
        <f>IF($A965="","",IFERROR($R965*'Settings'!$B$10,0))</f>
        <v/>
      </c>
      <c r="T965" s="48">
        <f>IF($A965="","",IF(COUNTIF(tblTrips[Trip ID],$A965)&gt;1,"Duplicate Trip ID",IF(OR($B965="",$C965="",$D965="",$E965="",$F965="",$G965="",$H965="",$J965="",$K965="",$N965="",$P965=""),"Missing Required Data",IF(OR($J965&lt;0,$K965&lt;0,$L965=0),"Check Miles",IF(OR(AND($K965=0,$N965&lt;&gt;"No Empty Miles"),AND($K965&gt;0,$N965="No Empty Miles")),"Reason / Miles Mismatch",IF($M965&gt;='Settings'!$B$9,"High Empty %","OK"))))))</f>
        <v/>
      </c>
      <c r="U965" s="48" t="n"/>
    </row>
    <row r="966">
      <c r="A966" s="41" t="n"/>
      <c r="B966" s="79" t="n"/>
      <c r="C966" s="41" t="n"/>
      <c r="D966" s="41" t="n"/>
      <c r="E966" s="41" t="n"/>
      <c r="F966" s="43" t="n"/>
      <c r="G966" s="41" t="n"/>
      <c r="H966" s="43" t="n"/>
      <c r="I966" s="41">
        <f>IF($A966="","",IF(OR($E966="",$F966="",$G966="",$H966=""),"",$E966&amp;", "&amp;$F966&amp;" to "&amp;$G966&amp;", "&amp;$H966))</f>
        <v/>
      </c>
      <c r="J966" s="44" t="n"/>
      <c r="K966" s="44" t="n"/>
      <c r="L966" s="44">
        <f>IF($A966="","",IFERROR($J966+$K966,0))</f>
        <v/>
      </c>
      <c r="M966" s="80">
        <f>IF($A966="","",IFERROR($K966/$L966,0))</f>
        <v/>
      </c>
      <c r="N966" s="41" t="n"/>
      <c r="O966" s="43">
        <f>IF(OR($A966="",$N966=""),"",IFERROR(VLOOKUP($N966,'Settings'!$F$5:$H$13,2,FALSE),"Review"))</f>
        <v/>
      </c>
      <c r="P966" s="43" t="n"/>
      <c r="Q966" s="81">
        <f>IF($A966="","",IFERROR($K966*'Settings'!$B$10,0))</f>
        <v/>
      </c>
      <c r="R966" s="82">
        <f>IF($A966="","",IF($O966="Yes",IFERROR($K966*'Settings'!$B$8,0),0))</f>
        <v/>
      </c>
      <c r="S966" s="81">
        <f>IF($A966="","",IFERROR($R966*'Settings'!$B$10,0))</f>
        <v/>
      </c>
      <c r="T966" s="48">
        <f>IF($A966="","",IF(COUNTIF(tblTrips[Trip ID],$A966)&gt;1,"Duplicate Trip ID",IF(OR($B966="",$C966="",$D966="",$E966="",$F966="",$G966="",$H966="",$J966="",$K966="",$N966="",$P966=""),"Missing Required Data",IF(OR($J966&lt;0,$K966&lt;0,$L966=0),"Check Miles",IF(OR(AND($K966=0,$N966&lt;&gt;"No Empty Miles"),AND($K966&gt;0,$N966="No Empty Miles")),"Reason / Miles Mismatch",IF($M966&gt;='Settings'!$B$9,"High Empty %","OK"))))))</f>
        <v/>
      </c>
      <c r="U966" s="48" t="n"/>
    </row>
    <row r="967">
      <c r="A967" s="41" t="n"/>
      <c r="B967" s="79" t="n"/>
      <c r="C967" s="41" t="n"/>
      <c r="D967" s="41" t="n"/>
      <c r="E967" s="41" t="n"/>
      <c r="F967" s="43" t="n"/>
      <c r="G967" s="41" t="n"/>
      <c r="H967" s="43" t="n"/>
      <c r="I967" s="41">
        <f>IF($A967="","",IF(OR($E967="",$F967="",$G967="",$H967=""),"",$E967&amp;", "&amp;$F967&amp;" to "&amp;$G967&amp;", "&amp;$H967))</f>
        <v/>
      </c>
      <c r="J967" s="44" t="n"/>
      <c r="K967" s="44" t="n"/>
      <c r="L967" s="44">
        <f>IF($A967="","",IFERROR($J967+$K967,0))</f>
        <v/>
      </c>
      <c r="M967" s="80">
        <f>IF($A967="","",IFERROR($K967/$L967,0))</f>
        <v/>
      </c>
      <c r="N967" s="41" t="n"/>
      <c r="O967" s="43">
        <f>IF(OR($A967="",$N967=""),"",IFERROR(VLOOKUP($N967,'Settings'!$F$5:$H$13,2,FALSE),"Review"))</f>
        <v/>
      </c>
      <c r="P967" s="43" t="n"/>
      <c r="Q967" s="81">
        <f>IF($A967="","",IFERROR($K967*'Settings'!$B$10,0))</f>
        <v/>
      </c>
      <c r="R967" s="82">
        <f>IF($A967="","",IF($O967="Yes",IFERROR($K967*'Settings'!$B$8,0),0))</f>
        <v/>
      </c>
      <c r="S967" s="81">
        <f>IF($A967="","",IFERROR($R967*'Settings'!$B$10,0))</f>
        <v/>
      </c>
      <c r="T967" s="48">
        <f>IF($A967="","",IF(COUNTIF(tblTrips[Trip ID],$A967)&gt;1,"Duplicate Trip ID",IF(OR($B967="",$C967="",$D967="",$E967="",$F967="",$G967="",$H967="",$J967="",$K967="",$N967="",$P967=""),"Missing Required Data",IF(OR($J967&lt;0,$K967&lt;0,$L967=0),"Check Miles",IF(OR(AND($K967=0,$N967&lt;&gt;"No Empty Miles"),AND($K967&gt;0,$N967="No Empty Miles")),"Reason / Miles Mismatch",IF($M967&gt;='Settings'!$B$9,"High Empty %","OK"))))))</f>
        <v/>
      </c>
      <c r="U967" s="48" t="n"/>
    </row>
    <row r="968">
      <c r="A968" s="41" t="n"/>
      <c r="B968" s="79" t="n"/>
      <c r="C968" s="41" t="n"/>
      <c r="D968" s="41" t="n"/>
      <c r="E968" s="41" t="n"/>
      <c r="F968" s="43" t="n"/>
      <c r="G968" s="41" t="n"/>
      <c r="H968" s="43" t="n"/>
      <c r="I968" s="41">
        <f>IF($A968="","",IF(OR($E968="",$F968="",$G968="",$H968=""),"",$E968&amp;", "&amp;$F968&amp;" to "&amp;$G968&amp;", "&amp;$H968))</f>
        <v/>
      </c>
      <c r="J968" s="44" t="n"/>
      <c r="K968" s="44" t="n"/>
      <c r="L968" s="44">
        <f>IF($A968="","",IFERROR($J968+$K968,0))</f>
        <v/>
      </c>
      <c r="M968" s="80">
        <f>IF($A968="","",IFERROR($K968/$L968,0))</f>
        <v/>
      </c>
      <c r="N968" s="41" t="n"/>
      <c r="O968" s="43">
        <f>IF(OR($A968="",$N968=""),"",IFERROR(VLOOKUP($N968,'Settings'!$F$5:$H$13,2,FALSE),"Review"))</f>
        <v/>
      </c>
      <c r="P968" s="43" t="n"/>
      <c r="Q968" s="81">
        <f>IF($A968="","",IFERROR($K968*'Settings'!$B$10,0))</f>
        <v/>
      </c>
      <c r="R968" s="82">
        <f>IF($A968="","",IF($O968="Yes",IFERROR($K968*'Settings'!$B$8,0),0))</f>
        <v/>
      </c>
      <c r="S968" s="81">
        <f>IF($A968="","",IFERROR($R968*'Settings'!$B$10,0))</f>
        <v/>
      </c>
      <c r="T968" s="48">
        <f>IF($A968="","",IF(COUNTIF(tblTrips[Trip ID],$A968)&gt;1,"Duplicate Trip ID",IF(OR($B968="",$C968="",$D968="",$E968="",$F968="",$G968="",$H968="",$J968="",$K968="",$N968="",$P968=""),"Missing Required Data",IF(OR($J968&lt;0,$K968&lt;0,$L968=0),"Check Miles",IF(OR(AND($K968=0,$N968&lt;&gt;"No Empty Miles"),AND($K968&gt;0,$N968="No Empty Miles")),"Reason / Miles Mismatch",IF($M968&gt;='Settings'!$B$9,"High Empty %","OK"))))))</f>
        <v/>
      </c>
      <c r="U968" s="48" t="n"/>
    </row>
    <row r="969">
      <c r="A969" s="41" t="n"/>
      <c r="B969" s="79" t="n"/>
      <c r="C969" s="41" t="n"/>
      <c r="D969" s="41" t="n"/>
      <c r="E969" s="41" t="n"/>
      <c r="F969" s="43" t="n"/>
      <c r="G969" s="41" t="n"/>
      <c r="H969" s="43" t="n"/>
      <c r="I969" s="41">
        <f>IF($A969="","",IF(OR($E969="",$F969="",$G969="",$H969=""),"",$E969&amp;", "&amp;$F969&amp;" to "&amp;$G969&amp;", "&amp;$H969))</f>
        <v/>
      </c>
      <c r="J969" s="44" t="n"/>
      <c r="K969" s="44" t="n"/>
      <c r="L969" s="44">
        <f>IF($A969="","",IFERROR($J969+$K969,0))</f>
        <v/>
      </c>
      <c r="M969" s="80">
        <f>IF($A969="","",IFERROR($K969/$L969,0))</f>
        <v/>
      </c>
      <c r="N969" s="41" t="n"/>
      <c r="O969" s="43">
        <f>IF(OR($A969="",$N969=""),"",IFERROR(VLOOKUP($N969,'Settings'!$F$5:$H$13,2,FALSE),"Review"))</f>
        <v/>
      </c>
      <c r="P969" s="43" t="n"/>
      <c r="Q969" s="81">
        <f>IF($A969="","",IFERROR($K969*'Settings'!$B$10,0))</f>
        <v/>
      </c>
      <c r="R969" s="82">
        <f>IF($A969="","",IF($O969="Yes",IFERROR($K969*'Settings'!$B$8,0),0))</f>
        <v/>
      </c>
      <c r="S969" s="81">
        <f>IF($A969="","",IFERROR($R969*'Settings'!$B$10,0))</f>
        <v/>
      </c>
      <c r="T969" s="48">
        <f>IF($A969="","",IF(COUNTIF(tblTrips[Trip ID],$A969)&gt;1,"Duplicate Trip ID",IF(OR($B969="",$C969="",$D969="",$E969="",$F969="",$G969="",$H969="",$J969="",$K969="",$N969="",$P969=""),"Missing Required Data",IF(OR($J969&lt;0,$K969&lt;0,$L969=0),"Check Miles",IF(OR(AND($K969=0,$N969&lt;&gt;"No Empty Miles"),AND($K969&gt;0,$N969="No Empty Miles")),"Reason / Miles Mismatch",IF($M969&gt;='Settings'!$B$9,"High Empty %","OK"))))))</f>
        <v/>
      </c>
      <c r="U969" s="48" t="n"/>
    </row>
    <row r="970">
      <c r="A970" s="41" t="n"/>
      <c r="B970" s="79" t="n"/>
      <c r="C970" s="41" t="n"/>
      <c r="D970" s="41" t="n"/>
      <c r="E970" s="41" t="n"/>
      <c r="F970" s="43" t="n"/>
      <c r="G970" s="41" t="n"/>
      <c r="H970" s="43" t="n"/>
      <c r="I970" s="41">
        <f>IF($A970="","",IF(OR($E970="",$F970="",$G970="",$H970=""),"",$E970&amp;", "&amp;$F970&amp;" to "&amp;$G970&amp;", "&amp;$H970))</f>
        <v/>
      </c>
      <c r="J970" s="44" t="n"/>
      <c r="K970" s="44" t="n"/>
      <c r="L970" s="44">
        <f>IF($A970="","",IFERROR($J970+$K970,0))</f>
        <v/>
      </c>
      <c r="M970" s="80">
        <f>IF($A970="","",IFERROR($K970/$L970,0))</f>
        <v/>
      </c>
      <c r="N970" s="41" t="n"/>
      <c r="O970" s="43">
        <f>IF(OR($A970="",$N970=""),"",IFERROR(VLOOKUP($N970,'Settings'!$F$5:$H$13,2,FALSE),"Review"))</f>
        <v/>
      </c>
      <c r="P970" s="43" t="n"/>
      <c r="Q970" s="81">
        <f>IF($A970="","",IFERROR($K970*'Settings'!$B$10,0))</f>
        <v/>
      </c>
      <c r="R970" s="82">
        <f>IF($A970="","",IF($O970="Yes",IFERROR($K970*'Settings'!$B$8,0),0))</f>
        <v/>
      </c>
      <c r="S970" s="81">
        <f>IF($A970="","",IFERROR($R970*'Settings'!$B$10,0))</f>
        <v/>
      </c>
      <c r="T970" s="48">
        <f>IF($A970="","",IF(COUNTIF(tblTrips[Trip ID],$A970)&gt;1,"Duplicate Trip ID",IF(OR($B970="",$C970="",$D970="",$E970="",$F970="",$G970="",$H970="",$J970="",$K970="",$N970="",$P970=""),"Missing Required Data",IF(OR($J970&lt;0,$K970&lt;0,$L970=0),"Check Miles",IF(OR(AND($K970=0,$N970&lt;&gt;"No Empty Miles"),AND($K970&gt;0,$N970="No Empty Miles")),"Reason / Miles Mismatch",IF($M970&gt;='Settings'!$B$9,"High Empty %","OK"))))))</f>
        <v/>
      </c>
      <c r="U970" s="48" t="n"/>
    </row>
    <row r="971">
      <c r="A971" s="41" t="n"/>
      <c r="B971" s="79" t="n"/>
      <c r="C971" s="41" t="n"/>
      <c r="D971" s="41" t="n"/>
      <c r="E971" s="41" t="n"/>
      <c r="F971" s="43" t="n"/>
      <c r="G971" s="41" t="n"/>
      <c r="H971" s="43" t="n"/>
      <c r="I971" s="41">
        <f>IF($A971="","",IF(OR($E971="",$F971="",$G971="",$H971=""),"",$E971&amp;", "&amp;$F971&amp;" to "&amp;$G971&amp;", "&amp;$H971))</f>
        <v/>
      </c>
      <c r="J971" s="44" t="n"/>
      <c r="K971" s="44" t="n"/>
      <c r="L971" s="44">
        <f>IF($A971="","",IFERROR($J971+$K971,0))</f>
        <v/>
      </c>
      <c r="M971" s="80">
        <f>IF($A971="","",IFERROR($K971/$L971,0))</f>
        <v/>
      </c>
      <c r="N971" s="41" t="n"/>
      <c r="O971" s="43">
        <f>IF(OR($A971="",$N971=""),"",IFERROR(VLOOKUP($N971,'Settings'!$F$5:$H$13,2,FALSE),"Review"))</f>
        <v/>
      </c>
      <c r="P971" s="43" t="n"/>
      <c r="Q971" s="81">
        <f>IF($A971="","",IFERROR($K971*'Settings'!$B$10,0))</f>
        <v/>
      </c>
      <c r="R971" s="82">
        <f>IF($A971="","",IF($O971="Yes",IFERROR($K971*'Settings'!$B$8,0),0))</f>
        <v/>
      </c>
      <c r="S971" s="81">
        <f>IF($A971="","",IFERROR($R971*'Settings'!$B$10,0))</f>
        <v/>
      </c>
      <c r="T971" s="48">
        <f>IF($A971="","",IF(COUNTIF(tblTrips[Trip ID],$A971)&gt;1,"Duplicate Trip ID",IF(OR($B971="",$C971="",$D971="",$E971="",$F971="",$G971="",$H971="",$J971="",$K971="",$N971="",$P971=""),"Missing Required Data",IF(OR($J971&lt;0,$K971&lt;0,$L971=0),"Check Miles",IF(OR(AND($K971=0,$N971&lt;&gt;"No Empty Miles"),AND($K971&gt;0,$N971="No Empty Miles")),"Reason / Miles Mismatch",IF($M971&gt;='Settings'!$B$9,"High Empty %","OK"))))))</f>
        <v/>
      </c>
      <c r="U971" s="48" t="n"/>
    </row>
    <row r="972">
      <c r="A972" s="41" t="n"/>
      <c r="B972" s="79" t="n"/>
      <c r="C972" s="41" t="n"/>
      <c r="D972" s="41" t="n"/>
      <c r="E972" s="41" t="n"/>
      <c r="F972" s="43" t="n"/>
      <c r="G972" s="41" t="n"/>
      <c r="H972" s="43" t="n"/>
      <c r="I972" s="41">
        <f>IF($A972="","",IF(OR($E972="",$F972="",$G972="",$H972=""),"",$E972&amp;", "&amp;$F972&amp;" to "&amp;$G972&amp;", "&amp;$H972))</f>
        <v/>
      </c>
      <c r="J972" s="44" t="n"/>
      <c r="K972" s="44" t="n"/>
      <c r="L972" s="44">
        <f>IF($A972="","",IFERROR($J972+$K972,0))</f>
        <v/>
      </c>
      <c r="M972" s="80">
        <f>IF($A972="","",IFERROR($K972/$L972,0))</f>
        <v/>
      </c>
      <c r="N972" s="41" t="n"/>
      <c r="O972" s="43">
        <f>IF(OR($A972="",$N972=""),"",IFERROR(VLOOKUP($N972,'Settings'!$F$5:$H$13,2,FALSE),"Review"))</f>
        <v/>
      </c>
      <c r="P972" s="43" t="n"/>
      <c r="Q972" s="81">
        <f>IF($A972="","",IFERROR($K972*'Settings'!$B$10,0))</f>
        <v/>
      </c>
      <c r="R972" s="82">
        <f>IF($A972="","",IF($O972="Yes",IFERROR($K972*'Settings'!$B$8,0),0))</f>
        <v/>
      </c>
      <c r="S972" s="81">
        <f>IF($A972="","",IFERROR($R972*'Settings'!$B$10,0))</f>
        <v/>
      </c>
      <c r="T972" s="48">
        <f>IF($A972="","",IF(COUNTIF(tblTrips[Trip ID],$A972)&gt;1,"Duplicate Trip ID",IF(OR($B972="",$C972="",$D972="",$E972="",$F972="",$G972="",$H972="",$J972="",$K972="",$N972="",$P972=""),"Missing Required Data",IF(OR($J972&lt;0,$K972&lt;0,$L972=0),"Check Miles",IF(OR(AND($K972=0,$N972&lt;&gt;"No Empty Miles"),AND($K972&gt;0,$N972="No Empty Miles")),"Reason / Miles Mismatch",IF($M972&gt;='Settings'!$B$9,"High Empty %","OK"))))))</f>
        <v/>
      </c>
      <c r="U972" s="48" t="n"/>
    </row>
    <row r="973">
      <c r="A973" s="41" t="n"/>
      <c r="B973" s="79" t="n"/>
      <c r="C973" s="41" t="n"/>
      <c r="D973" s="41" t="n"/>
      <c r="E973" s="41" t="n"/>
      <c r="F973" s="43" t="n"/>
      <c r="G973" s="41" t="n"/>
      <c r="H973" s="43" t="n"/>
      <c r="I973" s="41">
        <f>IF($A973="","",IF(OR($E973="",$F973="",$G973="",$H973=""),"",$E973&amp;", "&amp;$F973&amp;" to "&amp;$G973&amp;", "&amp;$H973))</f>
        <v/>
      </c>
      <c r="J973" s="44" t="n"/>
      <c r="K973" s="44" t="n"/>
      <c r="L973" s="44">
        <f>IF($A973="","",IFERROR($J973+$K973,0))</f>
        <v/>
      </c>
      <c r="M973" s="80">
        <f>IF($A973="","",IFERROR($K973/$L973,0))</f>
        <v/>
      </c>
      <c r="N973" s="41" t="n"/>
      <c r="O973" s="43">
        <f>IF(OR($A973="",$N973=""),"",IFERROR(VLOOKUP($N973,'Settings'!$F$5:$H$13,2,FALSE),"Review"))</f>
        <v/>
      </c>
      <c r="P973" s="43" t="n"/>
      <c r="Q973" s="81">
        <f>IF($A973="","",IFERROR($K973*'Settings'!$B$10,0))</f>
        <v/>
      </c>
      <c r="R973" s="82">
        <f>IF($A973="","",IF($O973="Yes",IFERROR($K973*'Settings'!$B$8,0),0))</f>
        <v/>
      </c>
      <c r="S973" s="81">
        <f>IF($A973="","",IFERROR($R973*'Settings'!$B$10,0))</f>
        <v/>
      </c>
      <c r="T973" s="48">
        <f>IF($A973="","",IF(COUNTIF(tblTrips[Trip ID],$A973)&gt;1,"Duplicate Trip ID",IF(OR($B973="",$C973="",$D973="",$E973="",$F973="",$G973="",$H973="",$J973="",$K973="",$N973="",$P973=""),"Missing Required Data",IF(OR($J973&lt;0,$K973&lt;0,$L973=0),"Check Miles",IF(OR(AND($K973=0,$N973&lt;&gt;"No Empty Miles"),AND($K973&gt;0,$N973="No Empty Miles")),"Reason / Miles Mismatch",IF($M973&gt;='Settings'!$B$9,"High Empty %","OK"))))))</f>
        <v/>
      </c>
      <c r="U973" s="48" t="n"/>
    </row>
    <row r="974">
      <c r="A974" s="41" t="n"/>
      <c r="B974" s="79" t="n"/>
      <c r="C974" s="41" t="n"/>
      <c r="D974" s="41" t="n"/>
      <c r="E974" s="41" t="n"/>
      <c r="F974" s="43" t="n"/>
      <c r="G974" s="41" t="n"/>
      <c r="H974" s="43" t="n"/>
      <c r="I974" s="41">
        <f>IF($A974="","",IF(OR($E974="",$F974="",$G974="",$H974=""),"",$E974&amp;", "&amp;$F974&amp;" to "&amp;$G974&amp;", "&amp;$H974))</f>
        <v/>
      </c>
      <c r="J974" s="44" t="n"/>
      <c r="K974" s="44" t="n"/>
      <c r="L974" s="44">
        <f>IF($A974="","",IFERROR($J974+$K974,0))</f>
        <v/>
      </c>
      <c r="M974" s="80">
        <f>IF($A974="","",IFERROR($K974/$L974,0))</f>
        <v/>
      </c>
      <c r="N974" s="41" t="n"/>
      <c r="O974" s="43">
        <f>IF(OR($A974="",$N974=""),"",IFERROR(VLOOKUP($N974,'Settings'!$F$5:$H$13,2,FALSE),"Review"))</f>
        <v/>
      </c>
      <c r="P974" s="43" t="n"/>
      <c r="Q974" s="81">
        <f>IF($A974="","",IFERROR($K974*'Settings'!$B$10,0))</f>
        <v/>
      </c>
      <c r="R974" s="82">
        <f>IF($A974="","",IF($O974="Yes",IFERROR($K974*'Settings'!$B$8,0),0))</f>
        <v/>
      </c>
      <c r="S974" s="81">
        <f>IF($A974="","",IFERROR($R974*'Settings'!$B$10,0))</f>
        <v/>
      </c>
      <c r="T974" s="48">
        <f>IF($A974="","",IF(COUNTIF(tblTrips[Trip ID],$A974)&gt;1,"Duplicate Trip ID",IF(OR($B974="",$C974="",$D974="",$E974="",$F974="",$G974="",$H974="",$J974="",$K974="",$N974="",$P974=""),"Missing Required Data",IF(OR($J974&lt;0,$K974&lt;0,$L974=0),"Check Miles",IF(OR(AND($K974=0,$N974&lt;&gt;"No Empty Miles"),AND($K974&gt;0,$N974="No Empty Miles")),"Reason / Miles Mismatch",IF($M974&gt;='Settings'!$B$9,"High Empty %","OK"))))))</f>
        <v/>
      </c>
      <c r="U974" s="48" t="n"/>
    </row>
    <row r="975">
      <c r="A975" s="41" t="n"/>
      <c r="B975" s="79" t="n"/>
      <c r="C975" s="41" t="n"/>
      <c r="D975" s="41" t="n"/>
      <c r="E975" s="41" t="n"/>
      <c r="F975" s="43" t="n"/>
      <c r="G975" s="41" t="n"/>
      <c r="H975" s="43" t="n"/>
      <c r="I975" s="41">
        <f>IF($A975="","",IF(OR($E975="",$F975="",$G975="",$H975=""),"",$E975&amp;", "&amp;$F975&amp;" to "&amp;$G975&amp;", "&amp;$H975))</f>
        <v/>
      </c>
      <c r="J975" s="44" t="n"/>
      <c r="K975" s="44" t="n"/>
      <c r="L975" s="44">
        <f>IF($A975="","",IFERROR($J975+$K975,0))</f>
        <v/>
      </c>
      <c r="M975" s="80">
        <f>IF($A975="","",IFERROR($K975/$L975,0))</f>
        <v/>
      </c>
      <c r="N975" s="41" t="n"/>
      <c r="O975" s="43">
        <f>IF(OR($A975="",$N975=""),"",IFERROR(VLOOKUP($N975,'Settings'!$F$5:$H$13,2,FALSE),"Review"))</f>
        <v/>
      </c>
      <c r="P975" s="43" t="n"/>
      <c r="Q975" s="81">
        <f>IF($A975="","",IFERROR($K975*'Settings'!$B$10,0))</f>
        <v/>
      </c>
      <c r="R975" s="82">
        <f>IF($A975="","",IF($O975="Yes",IFERROR($K975*'Settings'!$B$8,0),0))</f>
        <v/>
      </c>
      <c r="S975" s="81">
        <f>IF($A975="","",IFERROR($R975*'Settings'!$B$10,0))</f>
        <v/>
      </c>
      <c r="T975" s="48">
        <f>IF($A975="","",IF(COUNTIF(tblTrips[Trip ID],$A975)&gt;1,"Duplicate Trip ID",IF(OR($B975="",$C975="",$D975="",$E975="",$F975="",$G975="",$H975="",$J975="",$K975="",$N975="",$P975=""),"Missing Required Data",IF(OR($J975&lt;0,$K975&lt;0,$L975=0),"Check Miles",IF(OR(AND($K975=0,$N975&lt;&gt;"No Empty Miles"),AND($K975&gt;0,$N975="No Empty Miles")),"Reason / Miles Mismatch",IF($M975&gt;='Settings'!$B$9,"High Empty %","OK"))))))</f>
        <v/>
      </c>
      <c r="U975" s="48" t="n"/>
    </row>
    <row r="976">
      <c r="A976" s="41" t="n"/>
      <c r="B976" s="79" t="n"/>
      <c r="C976" s="41" t="n"/>
      <c r="D976" s="41" t="n"/>
      <c r="E976" s="41" t="n"/>
      <c r="F976" s="43" t="n"/>
      <c r="G976" s="41" t="n"/>
      <c r="H976" s="43" t="n"/>
      <c r="I976" s="41">
        <f>IF($A976="","",IF(OR($E976="",$F976="",$G976="",$H976=""),"",$E976&amp;", "&amp;$F976&amp;" to "&amp;$G976&amp;", "&amp;$H976))</f>
        <v/>
      </c>
      <c r="J976" s="44" t="n"/>
      <c r="K976" s="44" t="n"/>
      <c r="L976" s="44">
        <f>IF($A976="","",IFERROR($J976+$K976,0))</f>
        <v/>
      </c>
      <c r="M976" s="80">
        <f>IF($A976="","",IFERROR($K976/$L976,0))</f>
        <v/>
      </c>
      <c r="N976" s="41" t="n"/>
      <c r="O976" s="43">
        <f>IF(OR($A976="",$N976=""),"",IFERROR(VLOOKUP($N976,'Settings'!$F$5:$H$13,2,FALSE),"Review"))</f>
        <v/>
      </c>
      <c r="P976" s="43" t="n"/>
      <c r="Q976" s="81">
        <f>IF($A976="","",IFERROR($K976*'Settings'!$B$10,0))</f>
        <v/>
      </c>
      <c r="R976" s="82">
        <f>IF($A976="","",IF($O976="Yes",IFERROR($K976*'Settings'!$B$8,0),0))</f>
        <v/>
      </c>
      <c r="S976" s="81">
        <f>IF($A976="","",IFERROR($R976*'Settings'!$B$10,0))</f>
        <v/>
      </c>
      <c r="T976" s="48">
        <f>IF($A976="","",IF(COUNTIF(tblTrips[Trip ID],$A976)&gt;1,"Duplicate Trip ID",IF(OR($B976="",$C976="",$D976="",$E976="",$F976="",$G976="",$H976="",$J976="",$K976="",$N976="",$P976=""),"Missing Required Data",IF(OR($J976&lt;0,$K976&lt;0,$L976=0),"Check Miles",IF(OR(AND($K976=0,$N976&lt;&gt;"No Empty Miles"),AND($K976&gt;0,$N976="No Empty Miles")),"Reason / Miles Mismatch",IF($M976&gt;='Settings'!$B$9,"High Empty %","OK"))))))</f>
        <v/>
      </c>
      <c r="U976" s="48" t="n"/>
    </row>
    <row r="977">
      <c r="A977" s="41" t="n"/>
      <c r="B977" s="79" t="n"/>
      <c r="C977" s="41" t="n"/>
      <c r="D977" s="41" t="n"/>
      <c r="E977" s="41" t="n"/>
      <c r="F977" s="43" t="n"/>
      <c r="G977" s="41" t="n"/>
      <c r="H977" s="43" t="n"/>
      <c r="I977" s="41">
        <f>IF($A977="","",IF(OR($E977="",$F977="",$G977="",$H977=""),"",$E977&amp;", "&amp;$F977&amp;" to "&amp;$G977&amp;", "&amp;$H977))</f>
        <v/>
      </c>
      <c r="J977" s="44" t="n"/>
      <c r="K977" s="44" t="n"/>
      <c r="L977" s="44">
        <f>IF($A977="","",IFERROR($J977+$K977,0))</f>
        <v/>
      </c>
      <c r="M977" s="80">
        <f>IF($A977="","",IFERROR($K977/$L977,0))</f>
        <v/>
      </c>
      <c r="N977" s="41" t="n"/>
      <c r="O977" s="43">
        <f>IF(OR($A977="",$N977=""),"",IFERROR(VLOOKUP($N977,'Settings'!$F$5:$H$13,2,FALSE),"Review"))</f>
        <v/>
      </c>
      <c r="P977" s="43" t="n"/>
      <c r="Q977" s="81">
        <f>IF($A977="","",IFERROR($K977*'Settings'!$B$10,0))</f>
        <v/>
      </c>
      <c r="R977" s="82">
        <f>IF($A977="","",IF($O977="Yes",IFERROR($K977*'Settings'!$B$8,0),0))</f>
        <v/>
      </c>
      <c r="S977" s="81">
        <f>IF($A977="","",IFERROR($R977*'Settings'!$B$10,0))</f>
        <v/>
      </c>
      <c r="T977" s="48">
        <f>IF($A977="","",IF(COUNTIF(tblTrips[Trip ID],$A977)&gt;1,"Duplicate Trip ID",IF(OR($B977="",$C977="",$D977="",$E977="",$F977="",$G977="",$H977="",$J977="",$K977="",$N977="",$P977=""),"Missing Required Data",IF(OR($J977&lt;0,$K977&lt;0,$L977=0),"Check Miles",IF(OR(AND($K977=0,$N977&lt;&gt;"No Empty Miles"),AND($K977&gt;0,$N977="No Empty Miles")),"Reason / Miles Mismatch",IF($M977&gt;='Settings'!$B$9,"High Empty %","OK"))))))</f>
        <v/>
      </c>
      <c r="U977" s="48" t="n"/>
    </row>
    <row r="978">
      <c r="A978" s="41" t="n"/>
      <c r="B978" s="79" t="n"/>
      <c r="C978" s="41" t="n"/>
      <c r="D978" s="41" t="n"/>
      <c r="E978" s="41" t="n"/>
      <c r="F978" s="43" t="n"/>
      <c r="G978" s="41" t="n"/>
      <c r="H978" s="43" t="n"/>
      <c r="I978" s="41">
        <f>IF($A978="","",IF(OR($E978="",$F978="",$G978="",$H978=""),"",$E978&amp;", "&amp;$F978&amp;" to "&amp;$G978&amp;", "&amp;$H978))</f>
        <v/>
      </c>
      <c r="J978" s="44" t="n"/>
      <c r="K978" s="44" t="n"/>
      <c r="L978" s="44">
        <f>IF($A978="","",IFERROR($J978+$K978,0))</f>
        <v/>
      </c>
      <c r="M978" s="80">
        <f>IF($A978="","",IFERROR($K978/$L978,0))</f>
        <v/>
      </c>
      <c r="N978" s="41" t="n"/>
      <c r="O978" s="43">
        <f>IF(OR($A978="",$N978=""),"",IFERROR(VLOOKUP($N978,'Settings'!$F$5:$H$13,2,FALSE),"Review"))</f>
        <v/>
      </c>
      <c r="P978" s="43" t="n"/>
      <c r="Q978" s="81">
        <f>IF($A978="","",IFERROR($K978*'Settings'!$B$10,0))</f>
        <v/>
      </c>
      <c r="R978" s="82">
        <f>IF($A978="","",IF($O978="Yes",IFERROR($K978*'Settings'!$B$8,0),0))</f>
        <v/>
      </c>
      <c r="S978" s="81">
        <f>IF($A978="","",IFERROR($R978*'Settings'!$B$10,0))</f>
        <v/>
      </c>
      <c r="T978" s="48">
        <f>IF($A978="","",IF(COUNTIF(tblTrips[Trip ID],$A978)&gt;1,"Duplicate Trip ID",IF(OR($B978="",$C978="",$D978="",$E978="",$F978="",$G978="",$H978="",$J978="",$K978="",$N978="",$P978=""),"Missing Required Data",IF(OR($J978&lt;0,$K978&lt;0,$L978=0),"Check Miles",IF(OR(AND($K978=0,$N978&lt;&gt;"No Empty Miles"),AND($K978&gt;0,$N978="No Empty Miles")),"Reason / Miles Mismatch",IF($M978&gt;='Settings'!$B$9,"High Empty %","OK"))))))</f>
        <v/>
      </c>
      <c r="U978" s="48" t="n"/>
    </row>
    <row r="979">
      <c r="A979" s="41" t="n"/>
      <c r="B979" s="79" t="n"/>
      <c r="C979" s="41" t="n"/>
      <c r="D979" s="41" t="n"/>
      <c r="E979" s="41" t="n"/>
      <c r="F979" s="43" t="n"/>
      <c r="G979" s="41" t="n"/>
      <c r="H979" s="43" t="n"/>
      <c r="I979" s="41">
        <f>IF($A979="","",IF(OR($E979="",$F979="",$G979="",$H979=""),"",$E979&amp;", "&amp;$F979&amp;" to "&amp;$G979&amp;", "&amp;$H979))</f>
        <v/>
      </c>
      <c r="J979" s="44" t="n"/>
      <c r="K979" s="44" t="n"/>
      <c r="L979" s="44">
        <f>IF($A979="","",IFERROR($J979+$K979,0))</f>
        <v/>
      </c>
      <c r="M979" s="80">
        <f>IF($A979="","",IFERROR($K979/$L979,0))</f>
        <v/>
      </c>
      <c r="N979" s="41" t="n"/>
      <c r="O979" s="43">
        <f>IF(OR($A979="",$N979=""),"",IFERROR(VLOOKUP($N979,'Settings'!$F$5:$H$13,2,FALSE),"Review"))</f>
        <v/>
      </c>
      <c r="P979" s="43" t="n"/>
      <c r="Q979" s="81">
        <f>IF($A979="","",IFERROR($K979*'Settings'!$B$10,0))</f>
        <v/>
      </c>
      <c r="R979" s="82">
        <f>IF($A979="","",IF($O979="Yes",IFERROR($K979*'Settings'!$B$8,0),0))</f>
        <v/>
      </c>
      <c r="S979" s="81">
        <f>IF($A979="","",IFERROR($R979*'Settings'!$B$10,0))</f>
        <v/>
      </c>
      <c r="T979" s="48">
        <f>IF($A979="","",IF(COUNTIF(tblTrips[Trip ID],$A979)&gt;1,"Duplicate Trip ID",IF(OR($B979="",$C979="",$D979="",$E979="",$F979="",$G979="",$H979="",$J979="",$K979="",$N979="",$P979=""),"Missing Required Data",IF(OR($J979&lt;0,$K979&lt;0,$L979=0),"Check Miles",IF(OR(AND($K979=0,$N979&lt;&gt;"No Empty Miles"),AND($K979&gt;0,$N979="No Empty Miles")),"Reason / Miles Mismatch",IF($M979&gt;='Settings'!$B$9,"High Empty %","OK"))))))</f>
        <v/>
      </c>
      <c r="U979" s="48" t="n"/>
    </row>
    <row r="980">
      <c r="A980" s="41" t="n"/>
      <c r="B980" s="79" t="n"/>
      <c r="C980" s="41" t="n"/>
      <c r="D980" s="41" t="n"/>
      <c r="E980" s="41" t="n"/>
      <c r="F980" s="43" t="n"/>
      <c r="G980" s="41" t="n"/>
      <c r="H980" s="43" t="n"/>
      <c r="I980" s="41">
        <f>IF($A980="","",IF(OR($E980="",$F980="",$G980="",$H980=""),"",$E980&amp;", "&amp;$F980&amp;" to "&amp;$G980&amp;", "&amp;$H980))</f>
        <v/>
      </c>
      <c r="J980" s="44" t="n"/>
      <c r="K980" s="44" t="n"/>
      <c r="L980" s="44">
        <f>IF($A980="","",IFERROR($J980+$K980,0))</f>
        <v/>
      </c>
      <c r="M980" s="80">
        <f>IF($A980="","",IFERROR($K980/$L980,0))</f>
        <v/>
      </c>
      <c r="N980" s="41" t="n"/>
      <c r="O980" s="43">
        <f>IF(OR($A980="",$N980=""),"",IFERROR(VLOOKUP($N980,'Settings'!$F$5:$H$13,2,FALSE),"Review"))</f>
        <v/>
      </c>
      <c r="P980" s="43" t="n"/>
      <c r="Q980" s="81">
        <f>IF($A980="","",IFERROR($K980*'Settings'!$B$10,0))</f>
        <v/>
      </c>
      <c r="R980" s="82">
        <f>IF($A980="","",IF($O980="Yes",IFERROR($K980*'Settings'!$B$8,0),0))</f>
        <v/>
      </c>
      <c r="S980" s="81">
        <f>IF($A980="","",IFERROR($R980*'Settings'!$B$10,0))</f>
        <v/>
      </c>
      <c r="T980" s="48">
        <f>IF($A980="","",IF(COUNTIF(tblTrips[Trip ID],$A980)&gt;1,"Duplicate Trip ID",IF(OR($B980="",$C980="",$D980="",$E980="",$F980="",$G980="",$H980="",$J980="",$K980="",$N980="",$P980=""),"Missing Required Data",IF(OR($J980&lt;0,$K980&lt;0,$L980=0),"Check Miles",IF(OR(AND($K980=0,$N980&lt;&gt;"No Empty Miles"),AND($K980&gt;0,$N980="No Empty Miles")),"Reason / Miles Mismatch",IF($M980&gt;='Settings'!$B$9,"High Empty %","OK"))))))</f>
        <v/>
      </c>
      <c r="U980" s="48" t="n"/>
    </row>
    <row r="981">
      <c r="A981" s="41" t="n"/>
      <c r="B981" s="79" t="n"/>
      <c r="C981" s="41" t="n"/>
      <c r="D981" s="41" t="n"/>
      <c r="E981" s="41" t="n"/>
      <c r="F981" s="43" t="n"/>
      <c r="G981" s="41" t="n"/>
      <c r="H981" s="43" t="n"/>
      <c r="I981" s="41">
        <f>IF($A981="","",IF(OR($E981="",$F981="",$G981="",$H981=""),"",$E981&amp;", "&amp;$F981&amp;" to "&amp;$G981&amp;", "&amp;$H981))</f>
        <v/>
      </c>
      <c r="J981" s="44" t="n"/>
      <c r="K981" s="44" t="n"/>
      <c r="L981" s="44">
        <f>IF($A981="","",IFERROR($J981+$K981,0))</f>
        <v/>
      </c>
      <c r="M981" s="80">
        <f>IF($A981="","",IFERROR($K981/$L981,0))</f>
        <v/>
      </c>
      <c r="N981" s="41" t="n"/>
      <c r="O981" s="43">
        <f>IF(OR($A981="",$N981=""),"",IFERROR(VLOOKUP($N981,'Settings'!$F$5:$H$13,2,FALSE),"Review"))</f>
        <v/>
      </c>
      <c r="P981" s="43" t="n"/>
      <c r="Q981" s="81">
        <f>IF($A981="","",IFERROR($K981*'Settings'!$B$10,0))</f>
        <v/>
      </c>
      <c r="R981" s="82">
        <f>IF($A981="","",IF($O981="Yes",IFERROR($K981*'Settings'!$B$8,0),0))</f>
        <v/>
      </c>
      <c r="S981" s="81">
        <f>IF($A981="","",IFERROR($R981*'Settings'!$B$10,0))</f>
        <v/>
      </c>
      <c r="T981" s="48">
        <f>IF($A981="","",IF(COUNTIF(tblTrips[Trip ID],$A981)&gt;1,"Duplicate Trip ID",IF(OR($B981="",$C981="",$D981="",$E981="",$F981="",$G981="",$H981="",$J981="",$K981="",$N981="",$P981=""),"Missing Required Data",IF(OR($J981&lt;0,$K981&lt;0,$L981=0),"Check Miles",IF(OR(AND($K981=0,$N981&lt;&gt;"No Empty Miles"),AND($K981&gt;0,$N981="No Empty Miles")),"Reason / Miles Mismatch",IF($M981&gt;='Settings'!$B$9,"High Empty %","OK"))))))</f>
        <v/>
      </c>
      <c r="U981" s="48" t="n"/>
    </row>
    <row r="982">
      <c r="A982" s="41" t="n"/>
      <c r="B982" s="79" t="n"/>
      <c r="C982" s="41" t="n"/>
      <c r="D982" s="41" t="n"/>
      <c r="E982" s="41" t="n"/>
      <c r="F982" s="43" t="n"/>
      <c r="G982" s="41" t="n"/>
      <c r="H982" s="43" t="n"/>
      <c r="I982" s="41">
        <f>IF($A982="","",IF(OR($E982="",$F982="",$G982="",$H982=""),"",$E982&amp;", "&amp;$F982&amp;" to "&amp;$G982&amp;", "&amp;$H982))</f>
        <v/>
      </c>
      <c r="J982" s="44" t="n"/>
      <c r="K982" s="44" t="n"/>
      <c r="L982" s="44">
        <f>IF($A982="","",IFERROR($J982+$K982,0))</f>
        <v/>
      </c>
      <c r="M982" s="80">
        <f>IF($A982="","",IFERROR($K982/$L982,0))</f>
        <v/>
      </c>
      <c r="N982" s="41" t="n"/>
      <c r="O982" s="43">
        <f>IF(OR($A982="",$N982=""),"",IFERROR(VLOOKUP($N982,'Settings'!$F$5:$H$13,2,FALSE),"Review"))</f>
        <v/>
      </c>
      <c r="P982" s="43" t="n"/>
      <c r="Q982" s="81">
        <f>IF($A982="","",IFERROR($K982*'Settings'!$B$10,0))</f>
        <v/>
      </c>
      <c r="R982" s="82">
        <f>IF($A982="","",IF($O982="Yes",IFERROR($K982*'Settings'!$B$8,0),0))</f>
        <v/>
      </c>
      <c r="S982" s="81">
        <f>IF($A982="","",IFERROR($R982*'Settings'!$B$10,0))</f>
        <v/>
      </c>
      <c r="T982" s="48">
        <f>IF($A982="","",IF(COUNTIF(tblTrips[Trip ID],$A982)&gt;1,"Duplicate Trip ID",IF(OR($B982="",$C982="",$D982="",$E982="",$F982="",$G982="",$H982="",$J982="",$K982="",$N982="",$P982=""),"Missing Required Data",IF(OR($J982&lt;0,$K982&lt;0,$L982=0),"Check Miles",IF(OR(AND($K982=0,$N982&lt;&gt;"No Empty Miles"),AND($K982&gt;0,$N982="No Empty Miles")),"Reason / Miles Mismatch",IF($M982&gt;='Settings'!$B$9,"High Empty %","OK"))))))</f>
        <v/>
      </c>
      <c r="U982" s="48" t="n"/>
    </row>
    <row r="983">
      <c r="A983" s="41" t="n"/>
      <c r="B983" s="79" t="n"/>
      <c r="C983" s="41" t="n"/>
      <c r="D983" s="41" t="n"/>
      <c r="E983" s="41" t="n"/>
      <c r="F983" s="43" t="n"/>
      <c r="G983" s="41" t="n"/>
      <c r="H983" s="43" t="n"/>
      <c r="I983" s="41">
        <f>IF($A983="","",IF(OR($E983="",$F983="",$G983="",$H983=""),"",$E983&amp;", "&amp;$F983&amp;" to "&amp;$G983&amp;", "&amp;$H983))</f>
        <v/>
      </c>
      <c r="J983" s="44" t="n"/>
      <c r="K983" s="44" t="n"/>
      <c r="L983" s="44">
        <f>IF($A983="","",IFERROR($J983+$K983,0))</f>
        <v/>
      </c>
      <c r="M983" s="80">
        <f>IF($A983="","",IFERROR($K983/$L983,0))</f>
        <v/>
      </c>
      <c r="N983" s="41" t="n"/>
      <c r="O983" s="43">
        <f>IF(OR($A983="",$N983=""),"",IFERROR(VLOOKUP($N983,'Settings'!$F$5:$H$13,2,FALSE),"Review"))</f>
        <v/>
      </c>
      <c r="P983" s="43" t="n"/>
      <c r="Q983" s="81">
        <f>IF($A983="","",IFERROR($K983*'Settings'!$B$10,0))</f>
        <v/>
      </c>
      <c r="R983" s="82">
        <f>IF($A983="","",IF($O983="Yes",IFERROR($K983*'Settings'!$B$8,0),0))</f>
        <v/>
      </c>
      <c r="S983" s="81">
        <f>IF($A983="","",IFERROR($R983*'Settings'!$B$10,0))</f>
        <v/>
      </c>
      <c r="T983" s="48">
        <f>IF($A983="","",IF(COUNTIF(tblTrips[Trip ID],$A983)&gt;1,"Duplicate Trip ID",IF(OR($B983="",$C983="",$D983="",$E983="",$F983="",$G983="",$H983="",$J983="",$K983="",$N983="",$P983=""),"Missing Required Data",IF(OR($J983&lt;0,$K983&lt;0,$L983=0),"Check Miles",IF(OR(AND($K983=0,$N983&lt;&gt;"No Empty Miles"),AND($K983&gt;0,$N983="No Empty Miles")),"Reason / Miles Mismatch",IF($M983&gt;='Settings'!$B$9,"High Empty %","OK"))))))</f>
        <v/>
      </c>
      <c r="U983" s="48" t="n"/>
    </row>
    <row r="984">
      <c r="A984" s="41" t="n"/>
      <c r="B984" s="79" t="n"/>
      <c r="C984" s="41" t="n"/>
      <c r="D984" s="41" t="n"/>
      <c r="E984" s="41" t="n"/>
      <c r="F984" s="43" t="n"/>
      <c r="G984" s="41" t="n"/>
      <c r="H984" s="43" t="n"/>
      <c r="I984" s="41">
        <f>IF($A984="","",IF(OR($E984="",$F984="",$G984="",$H984=""),"",$E984&amp;", "&amp;$F984&amp;" to "&amp;$G984&amp;", "&amp;$H984))</f>
        <v/>
      </c>
      <c r="J984" s="44" t="n"/>
      <c r="K984" s="44" t="n"/>
      <c r="L984" s="44">
        <f>IF($A984="","",IFERROR($J984+$K984,0))</f>
        <v/>
      </c>
      <c r="M984" s="80">
        <f>IF($A984="","",IFERROR($K984/$L984,0))</f>
        <v/>
      </c>
      <c r="N984" s="41" t="n"/>
      <c r="O984" s="43">
        <f>IF(OR($A984="",$N984=""),"",IFERROR(VLOOKUP($N984,'Settings'!$F$5:$H$13,2,FALSE),"Review"))</f>
        <v/>
      </c>
      <c r="P984" s="43" t="n"/>
      <c r="Q984" s="81">
        <f>IF($A984="","",IFERROR($K984*'Settings'!$B$10,0))</f>
        <v/>
      </c>
      <c r="R984" s="82">
        <f>IF($A984="","",IF($O984="Yes",IFERROR($K984*'Settings'!$B$8,0),0))</f>
        <v/>
      </c>
      <c r="S984" s="81">
        <f>IF($A984="","",IFERROR($R984*'Settings'!$B$10,0))</f>
        <v/>
      </c>
      <c r="T984" s="48">
        <f>IF($A984="","",IF(COUNTIF(tblTrips[Trip ID],$A984)&gt;1,"Duplicate Trip ID",IF(OR($B984="",$C984="",$D984="",$E984="",$F984="",$G984="",$H984="",$J984="",$K984="",$N984="",$P984=""),"Missing Required Data",IF(OR($J984&lt;0,$K984&lt;0,$L984=0),"Check Miles",IF(OR(AND($K984=0,$N984&lt;&gt;"No Empty Miles"),AND($K984&gt;0,$N984="No Empty Miles")),"Reason / Miles Mismatch",IF($M984&gt;='Settings'!$B$9,"High Empty %","OK"))))))</f>
        <v/>
      </c>
      <c r="U984" s="48" t="n"/>
    </row>
    <row r="985">
      <c r="A985" s="41" t="n"/>
      <c r="B985" s="79" t="n"/>
      <c r="C985" s="41" t="n"/>
      <c r="D985" s="41" t="n"/>
      <c r="E985" s="41" t="n"/>
      <c r="F985" s="43" t="n"/>
      <c r="G985" s="41" t="n"/>
      <c r="H985" s="43" t="n"/>
      <c r="I985" s="41">
        <f>IF($A985="","",IF(OR($E985="",$F985="",$G985="",$H985=""),"",$E985&amp;", "&amp;$F985&amp;" to "&amp;$G985&amp;", "&amp;$H985))</f>
        <v/>
      </c>
      <c r="J985" s="44" t="n"/>
      <c r="K985" s="44" t="n"/>
      <c r="L985" s="44">
        <f>IF($A985="","",IFERROR($J985+$K985,0))</f>
        <v/>
      </c>
      <c r="M985" s="80">
        <f>IF($A985="","",IFERROR($K985/$L985,0))</f>
        <v/>
      </c>
      <c r="N985" s="41" t="n"/>
      <c r="O985" s="43">
        <f>IF(OR($A985="",$N985=""),"",IFERROR(VLOOKUP($N985,'Settings'!$F$5:$H$13,2,FALSE),"Review"))</f>
        <v/>
      </c>
      <c r="P985" s="43" t="n"/>
      <c r="Q985" s="81">
        <f>IF($A985="","",IFERROR($K985*'Settings'!$B$10,0))</f>
        <v/>
      </c>
      <c r="R985" s="82">
        <f>IF($A985="","",IF($O985="Yes",IFERROR($K985*'Settings'!$B$8,0),0))</f>
        <v/>
      </c>
      <c r="S985" s="81">
        <f>IF($A985="","",IFERROR($R985*'Settings'!$B$10,0))</f>
        <v/>
      </c>
      <c r="T985" s="48">
        <f>IF($A985="","",IF(COUNTIF(tblTrips[Trip ID],$A985)&gt;1,"Duplicate Trip ID",IF(OR($B985="",$C985="",$D985="",$E985="",$F985="",$G985="",$H985="",$J985="",$K985="",$N985="",$P985=""),"Missing Required Data",IF(OR($J985&lt;0,$K985&lt;0,$L985=0),"Check Miles",IF(OR(AND($K985=0,$N985&lt;&gt;"No Empty Miles"),AND($K985&gt;0,$N985="No Empty Miles")),"Reason / Miles Mismatch",IF($M985&gt;='Settings'!$B$9,"High Empty %","OK"))))))</f>
        <v/>
      </c>
      <c r="U985" s="48" t="n"/>
    </row>
    <row r="986">
      <c r="A986" s="41" t="n"/>
      <c r="B986" s="79" t="n"/>
      <c r="C986" s="41" t="n"/>
      <c r="D986" s="41" t="n"/>
      <c r="E986" s="41" t="n"/>
      <c r="F986" s="43" t="n"/>
      <c r="G986" s="41" t="n"/>
      <c r="H986" s="43" t="n"/>
      <c r="I986" s="41">
        <f>IF($A986="","",IF(OR($E986="",$F986="",$G986="",$H986=""),"",$E986&amp;", "&amp;$F986&amp;" to "&amp;$G986&amp;", "&amp;$H986))</f>
        <v/>
      </c>
      <c r="J986" s="44" t="n"/>
      <c r="K986" s="44" t="n"/>
      <c r="L986" s="44">
        <f>IF($A986="","",IFERROR($J986+$K986,0))</f>
        <v/>
      </c>
      <c r="M986" s="80">
        <f>IF($A986="","",IFERROR($K986/$L986,0))</f>
        <v/>
      </c>
      <c r="N986" s="41" t="n"/>
      <c r="O986" s="43">
        <f>IF(OR($A986="",$N986=""),"",IFERROR(VLOOKUP($N986,'Settings'!$F$5:$H$13,2,FALSE),"Review"))</f>
        <v/>
      </c>
      <c r="P986" s="43" t="n"/>
      <c r="Q986" s="81">
        <f>IF($A986="","",IFERROR($K986*'Settings'!$B$10,0))</f>
        <v/>
      </c>
      <c r="R986" s="82">
        <f>IF($A986="","",IF($O986="Yes",IFERROR($K986*'Settings'!$B$8,0),0))</f>
        <v/>
      </c>
      <c r="S986" s="81">
        <f>IF($A986="","",IFERROR($R986*'Settings'!$B$10,0))</f>
        <v/>
      </c>
      <c r="T986" s="48">
        <f>IF($A986="","",IF(COUNTIF(tblTrips[Trip ID],$A986)&gt;1,"Duplicate Trip ID",IF(OR($B986="",$C986="",$D986="",$E986="",$F986="",$G986="",$H986="",$J986="",$K986="",$N986="",$P986=""),"Missing Required Data",IF(OR($J986&lt;0,$K986&lt;0,$L986=0),"Check Miles",IF(OR(AND($K986=0,$N986&lt;&gt;"No Empty Miles"),AND($K986&gt;0,$N986="No Empty Miles")),"Reason / Miles Mismatch",IF($M986&gt;='Settings'!$B$9,"High Empty %","OK"))))))</f>
        <v/>
      </c>
      <c r="U986" s="48" t="n"/>
    </row>
    <row r="987">
      <c r="A987" s="41" t="n"/>
      <c r="B987" s="79" t="n"/>
      <c r="C987" s="41" t="n"/>
      <c r="D987" s="41" t="n"/>
      <c r="E987" s="41" t="n"/>
      <c r="F987" s="43" t="n"/>
      <c r="G987" s="41" t="n"/>
      <c r="H987" s="43" t="n"/>
      <c r="I987" s="41">
        <f>IF($A987="","",IF(OR($E987="",$F987="",$G987="",$H987=""),"",$E987&amp;", "&amp;$F987&amp;" to "&amp;$G987&amp;", "&amp;$H987))</f>
        <v/>
      </c>
      <c r="J987" s="44" t="n"/>
      <c r="K987" s="44" t="n"/>
      <c r="L987" s="44">
        <f>IF($A987="","",IFERROR($J987+$K987,0))</f>
        <v/>
      </c>
      <c r="M987" s="80">
        <f>IF($A987="","",IFERROR($K987/$L987,0))</f>
        <v/>
      </c>
      <c r="N987" s="41" t="n"/>
      <c r="O987" s="43">
        <f>IF(OR($A987="",$N987=""),"",IFERROR(VLOOKUP($N987,'Settings'!$F$5:$H$13,2,FALSE),"Review"))</f>
        <v/>
      </c>
      <c r="P987" s="43" t="n"/>
      <c r="Q987" s="81">
        <f>IF($A987="","",IFERROR($K987*'Settings'!$B$10,0))</f>
        <v/>
      </c>
      <c r="R987" s="82">
        <f>IF($A987="","",IF($O987="Yes",IFERROR($K987*'Settings'!$B$8,0),0))</f>
        <v/>
      </c>
      <c r="S987" s="81">
        <f>IF($A987="","",IFERROR($R987*'Settings'!$B$10,0))</f>
        <v/>
      </c>
      <c r="T987" s="48">
        <f>IF($A987="","",IF(COUNTIF(tblTrips[Trip ID],$A987)&gt;1,"Duplicate Trip ID",IF(OR($B987="",$C987="",$D987="",$E987="",$F987="",$G987="",$H987="",$J987="",$K987="",$N987="",$P987=""),"Missing Required Data",IF(OR($J987&lt;0,$K987&lt;0,$L987=0),"Check Miles",IF(OR(AND($K987=0,$N987&lt;&gt;"No Empty Miles"),AND($K987&gt;0,$N987="No Empty Miles")),"Reason / Miles Mismatch",IF($M987&gt;='Settings'!$B$9,"High Empty %","OK"))))))</f>
        <v/>
      </c>
      <c r="U987" s="48" t="n"/>
    </row>
    <row r="988">
      <c r="A988" s="41" t="n"/>
      <c r="B988" s="79" t="n"/>
      <c r="C988" s="41" t="n"/>
      <c r="D988" s="41" t="n"/>
      <c r="E988" s="41" t="n"/>
      <c r="F988" s="43" t="n"/>
      <c r="G988" s="41" t="n"/>
      <c r="H988" s="43" t="n"/>
      <c r="I988" s="41">
        <f>IF($A988="","",IF(OR($E988="",$F988="",$G988="",$H988=""),"",$E988&amp;", "&amp;$F988&amp;" to "&amp;$G988&amp;", "&amp;$H988))</f>
        <v/>
      </c>
      <c r="J988" s="44" t="n"/>
      <c r="K988" s="44" t="n"/>
      <c r="L988" s="44">
        <f>IF($A988="","",IFERROR($J988+$K988,0))</f>
        <v/>
      </c>
      <c r="M988" s="80">
        <f>IF($A988="","",IFERROR($K988/$L988,0))</f>
        <v/>
      </c>
      <c r="N988" s="41" t="n"/>
      <c r="O988" s="43">
        <f>IF(OR($A988="",$N988=""),"",IFERROR(VLOOKUP($N988,'Settings'!$F$5:$H$13,2,FALSE),"Review"))</f>
        <v/>
      </c>
      <c r="P988" s="43" t="n"/>
      <c r="Q988" s="81">
        <f>IF($A988="","",IFERROR($K988*'Settings'!$B$10,0))</f>
        <v/>
      </c>
      <c r="R988" s="82">
        <f>IF($A988="","",IF($O988="Yes",IFERROR($K988*'Settings'!$B$8,0),0))</f>
        <v/>
      </c>
      <c r="S988" s="81">
        <f>IF($A988="","",IFERROR($R988*'Settings'!$B$10,0))</f>
        <v/>
      </c>
      <c r="T988" s="48">
        <f>IF($A988="","",IF(COUNTIF(tblTrips[Trip ID],$A988)&gt;1,"Duplicate Trip ID",IF(OR($B988="",$C988="",$D988="",$E988="",$F988="",$G988="",$H988="",$J988="",$K988="",$N988="",$P988=""),"Missing Required Data",IF(OR($J988&lt;0,$K988&lt;0,$L988=0),"Check Miles",IF(OR(AND($K988=0,$N988&lt;&gt;"No Empty Miles"),AND($K988&gt;0,$N988="No Empty Miles")),"Reason / Miles Mismatch",IF($M988&gt;='Settings'!$B$9,"High Empty %","OK"))))))</f>
        <v/>
      </c>
      <c r="U988" s="48" t="n"/>
    </row>
    <row r="989">
      <c r="A989" s="41" t="n"/>
      <c r="B989" s="79" t="n"/>
      <c r="C989" s="41" t="n"/>
      <c r="D989" s="41" t="n"/>
      <c r="E989" s="41" t="n"/>
      <c r="F989" s="43" t="n"/>
      <c r="G989" s="41" t="n"/>
      <c r="H989" s="43" t="n"/>
      <c r="I989" s="41">
        <f>IF($A989="","",IF(OR($E989="",$F989="",$G989="",$H989=""),"",$E989&amp;", "&amp;$F989&amp;" to "&amp;$G989&amp;", "&amp;$H989))</f>
        <v/>
      </c>
      <c r="J989" s="44" t="n"/>
      <c r="K989" s="44" t="n"/>
      <c r="L989" s="44">
        <f>IF($A989="","",IFERROR($J989+$K989,0))</f>
        <v/>
      </c>
      <c r="M989" s="80">
        <f>IF($A989="","",IFERROR($K989/$L989,0))</f>
        <v/>
      </c>
      <c r="N989" s="41" t="n"/>
      <c r="O989" s="43">
        <f>IF(OR($A989="",$N989=""),"",IFERROR(VLOOKUP($N989,'Settings'!$F$5:$H$13,2,FALSE),"Review"))</f>
        <v/>
      </c>
      <c r="P989" s="43" t="n"/>
      <c r="Q989" s="81">
        <f>IF($A989="","",IFERROR($K989*'Settings'!$B$10,0))</f>
        <v/>
      </c>
      <c r="R989" s="82">
        <f>IF($A989="","",IF($O989="Yes",IFERROR($K989*'Settings'!$B$8,0),0))</f>
        <v/>
      </c>
      <c r="S989" s="81">
        <f>IF($A989="","",IFERROR($R989*'Settings'!$B$10,0))</f>
        <v/>
      </c>
      <c r="T989" s="48">
        <f>IF($A989="","",IF(COUNTIF(tblTrips[Trip ID],$A989)&gt;1,"Duplicate Trip ID",IF(OR($B989="",$C989="",$D989="",$E989="",$F989="",$G989="",$H989="",$J989="",$K989="",$N989="",$P989=""),"Missing Required Data",IF(OR($J989&lt;0,$K989&lt;0,$L989=0),"Check Miles",IF(OR(AND($K989=0,$N989&lt;&gt;"No Empty Miles"),AND($K989&gt;0,$N989="No Empty Miles")),"Reason / Miles Mismatch",IF($M989&gt;='Settings'!$B$9,"High Empty %","OK"))))))</f>
        <v/>
      </c>
      <c r="U989" s="48" t="n"/>
    </row>
    <row r="990">
      <c r="A990" s="41" t="n"/>
      <c r="B990" s="79" t="n"/>
      <c r="C990" s="41" t="n"/>
      <c r="D990" s="41" t="n"/>
      <c r="E990" s="41" t="n"/>
      <c r="F990" s="43" t="n"/>
      <c r="G990" s="41" t="n"/>
      <c r="H990" s="43" t="n"/>
      <c r="I990" s="41">
        <f>IF($A990="","",IF(OR($E990="",$F990="",$G990="",$H990=""),"",$E990&amp;", "&amp;$F990&amp;" to "&amp;$G990&amp;", "&amp;$H990))</f>
        <v/>
      </c>
      <c r="J990" s="44" t="n"/>
      <c r="K990" s="44" t="n"/>
      <c r="L990" s="44">
        <f>IF($A990="","",IFERROR($J990+$K990,0))</f>
        <v/>
      </c>
      <c r="M990" s="80">
        <f>IF($A990="","",IFERROR($K990/$L990,0))</f>
        <v/>
      </c>
      <c r="N990" s="41" t="n"/>
      <c r="O990" s="43">
        <f>IF(OR($A990="",$N990=""),"",IFERROR(VLOOKUP($N990,'Settings'!$F$5:$H$13,2,FALSE),"Review"))</f>
        <v/>
      </c>
      <c r="P990" s="43" t="n"/>
      <c r="Q990" s="81">
        <f>IF($A990="","",IFERROR($K990*'Settings'!$B$10,0))</f>
        <v/>
      </c>
      <c r="R990" s="82">
        <f>IF($A990="","",IF($O990="Yes",IFERROR($K990*'Settings'!$B$8,0),0))</f>
        <v/>
      </c>
      <c r="S990" s="81">
        <f>IF($A990="","",IFERROR($R990*'Settings'!$B$10,0))</f>
        <v/>
      </c>
      <c r="T990" s="48">
        <f>IF($A990="","",IF(COUNTIF(tblTrips[Trip ID],$A990)&gt;1,"Duplicate Trip ID",IF(OR($B990="",$C990="",$D990="",$E990="",$F990="",$G990="",$H990="",$J990="",$K990="",$N990="",$P990=""),"Missing Required Data",IF(OR($J990&lt;0,$K990&lt;0,$L990=0),"Check Miles",IF(OR(AND($K990=0,$N990&lt;&gt;"No Empty Miles"),AND($K990&gt;0,$N990="No Empty Miles")),"Reason / Miles Mismatch",IF($M990&gt;='Settings'!$B$9,"High Empty %","OK"))))))</f>
        <v/>
      </c>
      <c r="U990" s="48" t="n"/>
    </row>
    <row r="991">
      <c r="A991" s="41" t="n"/>
      <c r="B991" s="79" t="n"/>
      <c r="C991" s="41" t="n"/>
      <c r="D991" s="41" t="n"/>
      <c r="E991" s="41" t="n"/>
      <c r="F991" s="43" t="n"/>
      <c r="G991" s="41" t="n"/>
      <c r="H991" s="43" t="n"/>
      <c r="I991" s="41">
        <f>IF($A991="","",IF(OR($E991="",$F991="",$G991="",$H991=""),"",$E991&amp;", "&amp;$F991&amp;" to "&amp;$G991&amp;", "&amp;$H991))</f>
        <v/>
      </c>
      <c r="J991" s="44" t="n"/>
      <c r="K991" s="44" t="n"/>
      <c r="L991" s="44">
        <f>IF($A991="","",IFERROR($J991+$K991,0))</f>
        <v/>
      </c>
      <c r="M991" s="80">
        <f>IF($A991="","",IFERROR($K991/$L991,0))</f>
        <v/>
      </c>
      <c r="N991" s="41" t="n"/>
      <c r="O991" s="43">
        <f>IF(OR($A991="",$N991=""),"",IFERROR(VLOOKUP($N991,'Settings'!$F$5:$H$13,2,FALSE),"Review"))</f>
        <v/>
      </c>
      <c r="P991" s="43" t="n"/>
      <c r="Q991" s="81">
        <f>IF($A991="","",IFERROR($K991*'Settings'!$B$10,0))</f>
        <v/>
      </c>
      <c r="R991" s="82">
        <f>IF($A991="","",IF($O991="Yes",IFERROR($K991*'Settings'!$B$8,0),0))</f>
        <v/>
      </c>
      <c r="S991" s="81">
        <f>IF($A991="","",IFERROR($R991*'Settings'!$B$10,0))</f>
        <v/>
      </c>
      <c r="T991" s="48">
        <f>IF($A991="","",IF(COUNTIF(tblTrips[Trip ID],$A991)&gt;1,"Duplicate Trip ID",IF(OR($B991="",$C991="",$D991="",$E991="",$F991="",$G991="",$H991="",$J991="",$K991="",$N991="",$P991=""),"Missing Required Data",IF(OR($J991&lt;0,$K991&lt;0,$L991=0),"Check Miles",IF(OR(AND($K991=0,$N991&lt;&gt;"No Empty Miles"),AND($K991&gt;0,$N991="No Empty Miles")),"Reason / Miles Mismatch",IF($M991&gt;='Settings'!$B$9,"High Empty %","OK"))))))</f>
        <v/>
      </c>
      <c r="U991" s="48" t="n"/>
    </row>
    <row r="992">
      <c r="A992" s="41" t="n"/>
      <c r="B992" s="79" t="n"/>
      <c r="C992" s="41" t="n"/>
      <c r="D992" s="41" t="n"/>
      <c r="E992" s="41" t="n"/>
      <c r="F992" s="43" t="n"/>
      <c r="G992" s="41" t="n"/>
      <c r="H992" s="43" t="n"/>
      <c r="I992" s="41">
        <f>IF($A992="","",IF(OR($E992="",$F992="",$G992="",$H992=""),"",$E992&amp;", "&amp;$F992&amp;" to "&amp;$G992&amp;", "&amp;$H992))</f>
        <v/>
      </c>
      <c r="J992" s="44" t="n"/>
      <c r="K992" s="44" t="n"/>
      <c r="L992" s="44">
        <f>IF($A992="","",IFERROR($J992+$K992,0))</f>
        <v/>
      </c>
      <c r="M992" s="80">
        <f>IF($A992="","",IFERROR($K992/$L992,0))</f>
        <v/>
      </c>
      <c r="N992" s="41" t="n"/>
      <c r="O992" s="43">
        <f>IF(OR($A992="",$N992=""),"",IFERROR(VLOOKUP($N992,'Settings'!$F$5:$H$13,2,FALSE),"Review"))</f>
        <v/>
      </c>
      <c r="P992" s="43" t="n"/>
      <c r="Q992" s="81">
        <f>IF($A992="","",IFERROR($K992*'Settings'!$B$10,0))</f>
        <v/>
      </c>
      <c r="R992" s="82">
        <f>IF($A992="","",IF($O992="Yes",IFERROR($K992*'Settings'!$B$8,0),0))</f>
        <v/>
      </c>
      <c r="S992" s="81">
        <f>IF($A992="","",IFERROR($R992*'Settings'!$B$10,0))</f>
        <v/>
      </c>
      <c r="T992" s="48">
        <f>IF($A992="","",IF(COUNTIF(tblTrips[Trip ID],$A992)&gt;1,"Duplicate Trip ID",IF(OR($B992="",$C992="",$D992="",$E992="",$F992="",$G992="",$H992="",$J992="",$K992="",$N992="",$P992=""),"Missing Required Data",IF(OR($J992&lt;0,$K992&lt;0,$L992=0),"Check Miles",IF(OR(AND($K992=0,$N992&lt;&gt;"No Empty Miles"),AND($K992&gt;0,$N992="No Empty Miles")),"Reason / Miles Mismatch",IF($M992&gt;='Settings'!$B$9,"High Empty %","OK"))))))</f>
        <v/>
      </c>
      <c r="U992" s="48" t="n"/>
    </row>
    <row r="993">
      <c r="A993" s="41" t="n"/>
      <c r="B993" s="79" t="n"/>
      <c r="C993" s="41" t="n"/>
      <c r="D993" s="41" t="n"/>
      <c r="E993" s="41" t="n"/>
      <c r="F993" s="43" t="n"/>
      <c r="G993" s="41" t="n"/>
      <c r="H993" s="43" t="n"/>
      <c r="I993" s="41">
        <f>IF($A993="","",IF(OR($E993="",$F993="",$G993="",$H993=""),"",$E993&amp;", "&amp;$F993&amp;" to "&amp;$G993&amp;", "&amp;$H993))</f>
        <v/>
      </c>
      <c r="J993" s="44" t="n"/>
      <c r="K993" s="44" t="n"/>
      <c r="L993" s="44">
        <f>IF($A993="","",IFERROR($J993+$K993,0))</f>
        <v/>
      </c>
      <c r="M993" s="80">
        <f>IF($A993="","",IFERROR($K993/$L993,0))</f>
        <v/>
      </c>
      <c r="N993" s="41" t="n"/>
      <c r="O993" s="43">
        <f>IF(OR($A993="",$N993=""),"",IFERROR(VLOOKUP($N993,'Settings'!$F$5:$H$13,2,FALSE),"Review"))</f>
        <v/>
      </c>
      <c r="P993" s="43" t="n"/>
      <c r="Q993" s="81">
        <f>IF($A993="","",IFERROR($K993*'Settings'!$B$10,0))</f>
        <v/>
      </c>
      <c r="R993" s="82">
        <f>IF($A993="","",IF($O993="Yes",IFERROR($K993*'Settings'!$B$8,0),0))</f>
        <v/>
      </c>
      <c r="S993" s="81">
        <f>IF($A993="","",IFERROR($R993*'Settings'!$B$10,0))</f>
        <v/>
      </c>
      <c r="T993" s="48">
        <f>IF($A993="","",IF(COUNTIF(tblTrips[Trip ID],$A993)&gt;1,"Duplicate Trip ID",IF(OR($B993="",$C993="",$D993="",$E993="",$F993="",$G993="",$H993="",$J993="",$K993="",$N993="",$P993=""),"Missing Required Data",IF(OR($J993&lt;0,$K993&lt;0,$L993=0),"Check Miles",IF(OR(AND($K993=0,$N993&lt;&gt;"No Empty Miles"),AND($K993&gt;0,$N993="No Empty Miles")),"Reason / Miles Mismatch",IF($M993&gt;='Settings'!$B$9,"High Empty %","OK"))))))</f>
        <v/>
      </c>
      <c r="U993" s="48" t="n"/>
    </row>
    <row r="994">
      <c r="A994" s="41" t="n"/>
      <c r="B994" s="79" t="n"/>
      <c r="C994" s="41" t="n"/>
      <c r="D994" s="41" t="n"/>
      <c r="E994" s="41" t="n"/>
      <c r="F994" s="43" t="n"/>
      <c r="G994" s="41" t="n"/>
      <c r="H994" s="43" t="n"/>
      <c r="I994" s="41">
        <f>IF($A994="","",IF(OR($E994="",$F994="",$G994="",$H994=""),"",$E994&amp;", "&amp;$F994&amp;" to "&amp;$G994&amp;", "&amp;$H994))</f>
        <v/>
      </c>
      <c r="J994" s="44" t="n"/>
      <c r="K994" s="44" t="n"/>
      <c r="L994" s="44">
        <f>IF($A994="","",IFERROR($J994+$K994,0))</f>
        <v/>
      </c>
      <c r="M994" s="80">
        <f>IF($A994="","",IFERROR($K994/$L994,0))</f>
        <v/>
      </c>
      <c r="N994" s="41" t="n"/>
      <c r="O994" s="43">
        <f>IF(OR($A994="",$N994=""),"",IFERROR(VLOOKUP($N994,'Settings'!$F$5:$H$13,2,FALSE),"Review"))</f>
        <v/>
      </c>
      <c r="P994" s="43" t="n"/>
      <c r="Q994" s="81">
        <f>IF($A994="","",IFERROR($K994*'Settings'!$B$10,0))</f>
        <v/>
      </c>
      <c r="R994" s="82">
        <f>IF($A994="","",IF($O994="Yes",IFERROR($K994*'Settings'!$B$8,0),0))</f>
        <v/>
      </c>
      <c r="S994" s="81">
        <f>IF($A994="","",IFERROR($R994*'Settings'!$B$10,0))</f>
        <v/>
      </c>
      <c r="T994" s="48">
        <f>IF($A994="","",IF(COUNTIF(tblTrips[Trip ID],$A994)&gt;1,"Duplicate Trip ID",IF(OR($B994="",$C994="",$D994="",$E994="",$F994="",$G994="",$H994="",$J994="",$K994="",$N994="",$P994=""),"Missing Required Data",IF(OR($J994&lt;0,$K994&lt;0,$L994=0),"Check Miles",IF(OR(AND($K994=0,$N994&lt;&gt;"No Empty Miles"),AND($K994&gt;0,$N994="No Empty Miles")),"Reason / Miles Mismatch",IF($M994&gt;='Settings'!$B$9,"High Empty %","OK"))))))</f>
        <v/>
      </c>
      <c r="U994" s="48" t="n"/>
    </row>
    <row r="995">
      <c r="A995" s="41" t="n"/>
      <c r="B995" s="79" t="n"/>
      <c r="C995" s="41" t="n"/>
      <c r="D995" s="41" t="n"/>
      <c r="E995" s="41" t="n"/>
      <c r="F995" s="43" t="n"/>
      <c r="G995" s="41" t="n"/>
      <c r="H995" s="43" t="n"/>
      <c r="I995" s="41">
        <f>IF($A995="","",IF(OR($E995="",$F995="",$G995="",$H995=""),"",$E995&amp;", "&amp;$F995&amp;" to "&amp;$G995&amp;", "&amp;$H995))</f>
        <v/>
      </c>
      <c r="J995" s="44" t="n"/>
      <c r="K995" s="44" t="n"/>
      <c r="L995" s="44">
        <f>IF($A995="","",IFERROR($J995+$K995,0))</f>
        <v/>
      </c>
      <c r="M995" s="80">
        <f>IF($A995="","",IFERROR($K995/$L995,0))</f>
        <v/>
      </c>
      <c r="N995" s="41" t="n"/>
      <c r="O995" s="43">
        <f>IF(OR($A995="",$N995=""),"",IFERROR(VLOOKUP($N995,'Settings'!$F$5:$H$13,2,FALSE),"Review"))</f>
        <v/>
      </c>
      <c r="P995" s="43" t="n"/>
      <c r="Q995" s="81">
        <f>IF($A995="","",IFERROR($K995*'Settings'!$B$10,0))</f>
        <v/>
      </c>
      <c r="R995" s="82">
        <f>IF($A995="","",IF($O995="Yes",IFERROR($K995*'Settings'!$B$8,0),0))</f>
        <v/>
      </c>
      <c r="S995" s="81">
        <f>IF($A995="","",IFERROR($R995*'Settings'!$B$10,0))</f>
        <v/>
      </c>
      <c r="T995" s="48">
        <f>IF($A995="","",IF(COUNTIF(tblTrips[Trip ID],$A995)&gt;1,"Duplicate Trip ID",IF(OR($B995="",$C995="",$D995="",$E995="",$F995="",$G995="",$H995="",$J995="",$K995="",$N995="",$P995=""),"Missing Required Data",IF(OR($J995&lt;0,$K995&lt;0,$L995=0),"Check Miles",IF(OR(AND($K995=0,$N995&lt;&gt;"No Empty Miles"),AND($K995&gt;0,$N995="No Empty Miles")),"Reason / Miles Mismatch",IF($M995&gt;='Settings'!$B$9,"High Empty %","OK"))))))</f>
        <v/>
      </c>
      <c r="U995" s="48" t="n"/>
    </row>
    <row r="996">
      <c r="A996" s="41" t="n"/>
      <c r="B996" s="79" t="n"/>
      <c r="C996" s="41" t="n"/>
      <c r="D996" s="41" t="n"/>
      <c r="E996" s="41" t="n"/>
      <c r="F996" s="43" t="n"/>
      <c r="G996" s="41" t="n"/>
      <c r="H996" s="43" t="n"/>
      <c r="I996" s="41">
        <f>IF($A996="","",IF(OR($E996="",$F996="",$G996="",$H996=""),"",$E996&amp;", "&amp;$F996&amp;" to "&amp;$G996&amp;", "&amp;$H996))</f>
        <v/>
      </c>
      <c r="J996" s="44" t="n"/>
      <c r="K996" s="44" t="n"/>
      <c r="L996" s="44">
        <f>IF($A996="","",IFERROR($J996+$K996,0))</f>
        <v/>
      </c>
      <c r="M996" s="80">
        <f>IF($A996="","",IFERROR($K996/$L996,0))</f>
        <v/>
      </c>
      <c r="N996" s="41" t="n"/>
      <c r="O996" s="43">
        <f>IF(OR($A996="",$N996=""),"",IFERROR(VLOOKUP($N996,'Settings'!$F$5:$H$13,2,FALSE),"Review"))</f>
        <v/>
      </c>
      <c r="P996" s="43" t="n"/>
      <c r="Q996" s="81">
        <f>IF($A996="","",IFERROR($K996*'Settings'!$B$10,0))</f>
        <v/>
      </c>
      <c r="R996" s="82">
        <f>IF($A996="","",IF($O996="Yes",IFERROR($K996*'Settings'!$B$8,0),0))</f>
        <v/>
      </c>
      <c r="S996" s="81">
        <f>IF($A996="","",IFERROR($R996*'Settings'!$B$10,0))</f>
        <v/>
      </c>
      <c r="T996" s="48">
        <f>IF($A996="","",IF(COUNTIF(tblTrips[Trip ID],$A996)&gt;1,"Duplicate Trip ID",IF(OR($B996="",$C996="",$D996="",$E996="",$F996="",$G996="",$H996="",$J996="",$K996="",$N996="",$P996=""),"Missing Required Data",IF(OR($J996&lt;0,$K996&lt;0,$L996=0),"Check Miles",IF(OR(AND($K996=0,$N996&lt;&gt;"No Empty Miles"),AND($K996&gt;0,$N996="No Empty Miles")),"Reason / Miles Mismatch",IF($M996&gt;='Settings'!$B$9,"High Empty %","OK"))))))</f>
        <v/>
      </c>
      <c r="U996" s="48" t="n"/>
    </row>
    <row r="997">
      <c r="A997" s="41" t="n"/>
      <c r="B997" s="79" t="n"/>
      <c r="C997" s="41" t="n"/>
      <c r="D997" s="41" t="n"/>
      <c r="E997" s="41" t="n"/>
      <c r="F997" s="43" t="n"/>
      <c r="G997" s="41" t="n"/>
      <c r="H997" s="43" t="n"/>
      <c r="I997" s="41">
        <f>IF($A997="","",IF(OR($E997="",$F997="",$G997="",$H997=""),"",$E997&amp;", "&amp;$F997&amp;" to "&amp;$G997&amp;", "&amp;$H997))</f>
        <v/>
      </c>
      <c r="J997" s="44" t="n"/>
      <c r="K997" s="44" t="n"/>
      <c r="L997" s="44">
        <f>IF($A997="","",IFERROR($J997+$K997,0))</f>
        <v/>
      </c>
      <c r="M997" s="80">
        <f>IF($A997="","",IFERROR($K997/$L997,0))</f>
        <v/>
      </c>
      <c r="N997" s="41" t="n"/>
      <c r="O997" s="43">
        <f>IF(OR($A997="",$N997=""),"",IFERROR(VLOOKUP($N997,'Settings'!$F$5:$H$13,2,FALSE),"Review"))</f>
        <v/>
      </c>
      <c r="P997" s="43" t="n"/>
      <c r="Q997" s="81">
        <f>IF($A997="","",IFERROR($K997*'Settings'!$B$10,0))</f>
        <v/>
      </c>
      <c r="R997" s="82">
        <f>IF($A997="","",IF($O997="Yes",IFERROR($K997*'Settings'!$B$8,0),0))</f>
        <v/>
      </c>
      <c r="S997" s="81">
        <f>IF($A997="","",IFERROR($R997*'Settings'!$B$10,0))</f>
        <v/>
      </c>
      <c r="T997" s="48">
        <f>IF($A997="","",IF(COUNTIF(tblTrips[Trip ID],$A997)&gt;1,"Duplicate Trip ID",IF(OR($B997="",$C997="",$D997="",$E997="",$F997="",$G997="",$H997="",$J997="",$K997="",$N997="",$P997=""),"Missing Required Data",IF(OR($J997&lt;0,$K997&lt;0,$L997=0),"Check Miles",IF(OR(AND($K997=0,$N997&lt;&gt;"No Empty Miles"),AND($K997&gt;0,$N997="No Empty Miles")),"Reason / Miles Mismatch",IF($M997&gt;='Settings'!$B$9,"High Empty %","OK"))))))</f>
        <v/>
      </c>
      <c r="U997" s="48" t="n"/>
    </row>
    <row r="998">
      <c r="A998" s="41" t="n"/>
      <c r="B998" s="79" t="n"/>
      <c r="C998" s="41" t="n"/>
      <c r="D998" s="41" t="n"/>
      <c r="E998" s="41" t="n"/>
      <c r="F998" s="43" t="n"/>
      <c r="G998" s="41" t="n"/>
      <c r="H998" s="43" t="n"/>
      <c r="I998" s="41">
        <f>IF($A998="","",IF(OR($E998="",$F998="",$G998="",$H998=""),"",$E998&amp;", "&amp;$F998&amp;" to "&amp;$G998&amp;", "&amp;$H998))</f>
        <v/>
      </c>
      <c r="J998" s="44" t="n"/>
      <c r="K998" s="44" t="n"/>
      <c r="L998" s="44">
        <f>IF($A998="","",IFERROR($J998+$K998,0))</f>
        <v/>
      </c>
      <c r="M998" s="80">
        <f>IF($A998="","",IFERROR($K998/$L998,0))</f>
        <v/>
      </c>
      <c r="N998" s="41" t="n"/>
      <c r="O998" s="43">
        <f>IF(OR($A998="",$N998=""),"",IFERROR(VLOOKUP($N998,'Settings'!$F$5:$H$13,2,FALSE),"Review"))</f>
        <v/>
      </c>
      <c r="P998" s="43" t="n"/>
      <c r="Q998" s="81">
        <f>IF($A998="","",IFERROR($K998*'Settings'!$B$10,0))</f>
        <v/>
      </c>
      <c r="R998" s="82">
        <f>IF($A998="","",IF($O998="Yes",IFERROR($K998*'Settings'!$B$8,0),0))</f>
        <v/>
      </c>
      <c r="S998" s="81">
        <f>IF($A998="","",IFERROR($R998*'Settings'!$B$10,0))</f>
        <v/>
      </c>
      <c r="T998" s="48">
        <f>IF($A998="","",IF(COUNTIF(tblTrips[Trip ID],$A998)&gt;1,"Duplicate Trip ID",IF(OR($B998="",$C998="",$D998="",$E998="",$F998="",$G998="",$H998="",$J998="",$K998="",$N998="",$P998=""),"Missing Required Data",IF(OR($J998&lt;0,$K998&lt;0,$L998=0),"Check Miles",IF(OR(AND($K998=0,$N998&lt;&gt;"No Empty Miles"),AND($K998&gt;0,$N998="No Empty Miles")),"Reason / Miles Mismatch",IF($M998&gt;='Settings'!$B$9,"High Empty %","OK"))))))</f>
        <v/>
      </c>
      <c r="U998" s="48" t="n"/>
    </row>
    <row r="999">
      <c r="A999" s="41" t="n"/>
      <c r="B999" s="79" t="n"/>
      <c r="C999" s="41" t="n"/>
      <c r="D999" s="41" t="n"/>
      <c r="E999" s="41" t="n"/>
      <c r="F999" s="43" t="n"/>
      <c r="G999" s="41" t="n"/>
      <c r="H999" s="43" t="n"/>
      <c r="I999" s="41">
        <f>IF($A999="","",IF(OR($E999="",$F999="",$G999="",$H999=""),"",$E999&amp;", "&amp;$F999&amp;" to "&amp;$G999&amp;", "&amp;$H999))</f>
        <v/>
      </c>
      <c r="J999" s="44" t="n"/>
      <c r="K999" s="44" t="n"/>
      <c r="L999" s="44">
        <f>IF($A999="","",IFERROR($J999+$K999,0))</f>
        <v/>
      </c>
      <c r="M999" s="80">
        <f>IF($A999="","",IFERROR($K999/$L999,0))</f>
        <v/>
      </c>
      <c r="N999" s="41" t="n"/>
      <c r="O999" s="43">
        <f>IF(OR($A999="",$N999=""),"",IFERROR(VLOOKUP($N999,'Settings'!$F$5:$H$13,2,FALSE),"Review"))</f>
        <v/>
      </c>
      <c r="P999" s="43" t="n"/>
      <c r="Q999" s="81">
        <f>IF($A999="","",IFERROR($K999*'Settings'!$B$10,0))</f>
        <v/>
      </c>
      <c r="R999" s="82">
        <f>IF($A999="","",IF($O999="Yes",IFERROR($K999*'Settings'!$B$8,0),0))</f>
        <v/>
      </c>
      <c r="S999" s="81">
        <f>IF($A999="","",IFERROR($R999*'Settings'!$B$10,0))</f>
        <v/>
      </c>
      <c r="T999" s="48">
        <f>IF($A999="","",IF(COUNTIF(tblTrips[Trip ID],$A999)&gt;1,"Duplicate Trip ID",IF(OR($B999="",$C999="",$D999="",$E999="",$F999="",$G999="",$H999="",$J999="",$K999="",$N999="",$P999=""),"Missing Required Data",IF(OR($J999&lt;0,$K999&lt;0,$L999=0),"Check Miles",IF(OR(AND($K999=0,$N999&lt;&gt;"No Empty Miles"),AND($K999&gt;0,$N999="No Empty Miles")),"Reason / Miles Mismatch",IF($M999&gt;='Settings'!$B$9,"High Empty %","OK"))))))</f>
        <v/>
      </c>
      <c r="U999" s="48" t="n"/>
    </row>
    <row r="1000">
      <c r="A1000" s="41" t="n"/>
      <c r="B1000" s="79" t="n"/>
      <c r="C1000" s="41" t="n"/>
      <c r="D1000" s="41" t="n"/>
      <c r="E1000" s="41" t="n"/>
      <c r="F1000" s="43" t="n"/>
      <c r="G1000" s="41" t="n"/>
      <c r="H1000" s="43" t="n"/>
      <c r="I1000" s="41">
        <f>IF($A1000="","",IF(OR($E1000="",$F1000="",$G1000="",$H1000=""),"",$E1000&amp;", "&amp;$F1000&amp;" to "&amp;$G1000&amp;", "&amp;$H1000))</f>
        <v/>
      </c>
      <c r="J1000" s="44" t="n"/>
      <c r="K1000" s="44" t="n"/>
      <c r="L1000" s="44">
        <f>IF($A1000="","",IFERROR($J1000+$K1000,0))</f>
        <v/>
      </c>
      <c r="M1000" s="80">
        <f>IF($A1000="","",IFERROR($K1000/$L1000,0))</f>
        <v/>
      </c>
      <c r="N1000" s="41" t="n"/>
      <c r="O1000" s="43">
        <f>IF(OR($A1000="",$N1000=""),"",IFERROR(VLOOKUP($N1000,'Settings'!$F$5:$H$13,2,FALSE),"Review"))</f>
        <v/>
      </c>
      <c r="P1000" s="43" t="n"/>
      <c r="Q1000" s="81">
        <f>IF($A1000="","",IFERROR($K1000*'Settings'!$B$10,0))</f>
        <v/>
      </c>
      <c r="R1000" s="82">
        <f>IF($A1000="","",IF($O1000="Yes",IFERROR($K1000*'Settings'!$B$8,0),0))</f>
        <v/>
      </c>
      <c r="S1000" s="81">
        <f>IF($A1000="","",IFERROR($R1000*'Settings'!$B$10,0))</f>
        <v/>
      </c>
      <c r="T1000" s="48">
        <f>IF($A1000="","",IF(COUNTIF(tblTrips[Trip ID],$A1000)&gt;1,"Duplicate Trip ID",IF(OR($B1000="",$C1000="",$D1000="",$E1000="",$F1000="",$G1000="",$H1000="",$J1000="",$K1000="",$N1000="",$P1000=""),"Missing Required Data",IF(OR($J1000&lt;0,$K1000&lt;0,$L1000=0),"Check Miles",IF(OR(AND($K1000=0,$N1000&lt;&gt;"No Empty Miles"),AND($K1000&gt;0,$N1000="No Empty Miles")),"Reason / Miles Mismatch",IF($M1000&gt;='Settings'!$B$9,"High Empty %","OK"))))))</f>
        <v/>
      </c>
      <c r="U1000" s="48" t="n"/>
    </row>
    <row r="1001">
      <c r="A1001" s="41" t="n"/>
      <c r="B1001" s="79" t="n"/>
      <c r="C1001" s="41" t="n"/>
      <c r="D1001" s="41" t="n"/>
      <c r="E1001" s="41" t="n"/>
      <c r="F1001" s="43" t="n"/>
      <c r="G1001" s="41" t="n"/>
      <c r="H1001" s="43" t="n"/>
      <c r="I1001" s="41">
        <f>IF($A1001="","",IF(OR($E1001="",$F1001="",$G1001="",$H1001=""),"",$E1001&amp;", "&amp;$F1001&amp;" to "&amp;$G1001&amp;", "&amp;$H1001))</f>
        <v/>
      </c>
      <c r="J1001" s="44" t="n"/>
      <c r="K1001" s="44" t="n"/>
      <c r="L1001" s="44">
        <f>IF($A1001="","",IFERROR($J1001+$K1001,0))</f>
        <v/>
      </c>
      <c r="M1001" s="80">
        <f>IF($A1001="","",IFERROR($K1001/$L1001,0))</f>
        <v/>
      </c>
      <c r="N1001" s="41" t="n"/>
      <c r="O1001" s="43">
        <f>IF(OR($A1001="",$N1001=""),"",IFERROR(VLOOKUP($N1001,'Settings'!$F$5:$H$13,2,FALSE),"Review"))</f>
        <v/>
      </c>
      <c r="P1001" s="43" t="n"/>
      <c r="Q1001" s="81">
        <f>IF($A1001="","",IFERROR($K1001*'Settings'!$B$10,0))</f>
        <v/>
      </c>
      <c r="R1001" s="82">
        <f>IF($A1001="","",IF($O1001="Yes",IFERROR($K1001*'Settings'!$B$8,0),0))</f>
        <v/>
      </c>
      <c r="S1001" s="81">
        <f>IF($A1001="","",IFERROR($R1001*'Settings'!$B$10,0))</f>
        <v/>
      </c>
      <c r="T1001" s="48">
        <f>IF($A1001="","",IF(COUNTIF(tblTrips[Trip ID],$A1001)&gt;1,"Duplicate Trip ID",IF(OR($B1001="",$C1001="",$D1001="",$E1001="",$F1001="",$G1001="",$H1001="",$J1001="",$K1001="",$N1001="",$P1001=""),"Missing Required Data",IF(OR($J1001&lt;0,$K1001&lt;0,$L1001=0),"Check Miles",IF(OR(AND($K1001=0,$N1001&lt;&gt;"No Empty Miles"),AND($K1001&gt;0,$N1001="No Empty Miles")),"Reason / Miles Mismatch",IF($M1001&gt;='Settings'!$B$9,"High Empty %","OK"))))))</f>
        <v/>
      </c>
      <c r="U1001" s="48" t="n"/>
    </row>
    <row r="1002">
      <c r="A1002" s="41" t="n"/>
      <c r="B1002" s="79" t="n"/>
      <c r="C1002" s="41" t="n"/>
      <c r="D1002" s="41" t="n"/>
      <c r="E1002" s="41" t="n"/>
      <c r="F1002" s="43" t="n"/>
      <c r="G1002" s="41" t="n"/>
      <c r="H1002" s="43" t="n"/>
      <c r="I1002" s="41">
        <f>IF($A1002="","",IF(OR($E1002="",$F1002="",$G1002="",$H1002=""),"",$E1002&amp;", "&amp;$F1002&amp;" to "&amp;$G1002&amp;", "&amp;$H1002))</f>
        <v/>
      </c>
      <c r="J1002" s="44" t="n"/>
      <c r="K1002" s="44" t="n"/>
      <c r="L1002" s="44">
        <f>IF($A1002="","",IFERROR($J1002+$K1002,0))</f>
        <v/>
      </c>
      <c r="M1002" s="80">
        <f>IF($A1002="","",IFERROR($K1002/$L1002,0))</f>
        <v/>
      </c>
      <c r="N1002" s="41" t="n"/>
      <c r="O1002" s="43">
        <f>IF(OR($A1002="",$N1002=""),"",IFERROR(VLOOKUP($N1002,'Settings'!$F$5:$H$13,2,FALSE),"Review"))</f>
        <v/>
      </c>
      <c r="P1002" s="43" t="n"/>
      <c r="Q1002" s="81">
        <f>IF($A1002="","",IFERROR($K1002*'Settings'!$B$10,0))</f>
        <v/>
      </c>
      <c r="R1002" s="82">
        <f>IF($A1002="","",IF($O1002="Yes",IFERROR($K1002*'Settings'!$B$8,0),0))</f>
        <v/>
      </c>
      <c r="S1002" s="81">
        <f>IF($A1002="","",IFERROR($R1002*'Settings'!$B$10,0))</f>
        <v/>
      </c>
      <c r="T1002" s="48">
        <f>IF($A1002="","",IF(COUNTIF(tblTrips[Trip ID],$A1002)&gt;1,"Duplicate Trip ID",IF(OR($B1002="",$C1002="",$D1002="",$E1002="",$F1002="",$G1002="",$H1002="",$J1002="",$K1002="",$N1002="",$P1002=""),"Missing Required Data",IF(OR($J1002&lt;0,$K1002&lt;0,$L1002=0),"Check Miles",IF(OR(AND($K1002=0,$N1002&lt;&gt;"No Empty Miles"),AND($K1002&gt;0,$N1002="No Empty Miles")),"Reason / Miles Mismatch",IF($M1002&gt;='Settings'!$B$9,"High Empty %","OK"))))))</f>
        <v/>
      </c>
      <c r="U1002" s="48" t="n"/>
    </row>
    <row r="1003">
      <c r="A1003" s="41" t="n"/>
      <c r="B1003" s="79" t="n"/>
      <c r="C1003" s="41" t="n"/>
      <c r="D1003" s="41" t="n"/>
      <c r="E1003" s="41" t="n"/>
      <c r="F1003" s="43" t="n"/>
      <c r="G1003" s="41" t="n"/>
      <c r="H1003" s="43" t="n"/>
      <c r="I1003" s="41">
        <f>IF($A1003="","",IF(OR($E1003="",$F1003="",$G1003="",$H1003=""),"",$E1003&amp;", "&amp;$F1003&amp;" to "&amp;$G1003&amp;", "&amp;$H1003))</f>
        <v/>
      </c>
      <c r="J1003" s="44" t="n"/>
      <c r="K1003" s="44" t="n"/>
      <c r="L1003" s="44">
        <f>IF($A1003="","",IFERROR($J1003+$K1003,0))</f>
        <v/>
      </c>
      <c r="M1003" s="80">
        <f>IF($A1003="","",IFERROR($K1003/$L1003,0))</f>
        <v/>
      </c>
      <c r="N1003" s="41" t="n"/>
      <c r="O1003" s="43">
        <f>IF(OR($A1003="",$N1003=""),"",IFERROR(VLOOKUP($N1003,'Settings'!$F$5:$H$13,2,FALSE),"Review"))</f>
        <v/>
      </c>
      <c r="P1003" s="43" t="n"/>
      <c r="Q1003" s="81">
        <f>IF($A1003="","",IFERROR($K1003*'Settings'!$B$10,0))</f>
        <v/>
      </c>
      <c r="R1003" s="82">
        <f>IF($A1003="","",IF($O1003="Yes",IFERROR($K1003*'Settings'!$B$8,0),0))</f>
        <v/>
      </c>
      <c r="S1003" s="81">
        <f>IF($A1003="","",IFERROR($R1003*'Settings'!$B$10,0))</f>
        <v/>
      </c>
      <c r="T1003" s="48">
        <f>IF($A1003="","",IF(COUNTIF(tblTrips[Trip ID],$A1003)&gt;1,"Duplicate Trip ID",IF(OR($B1003="",$C1003="",$D1003="",$E1003="",$F1003="",$G1003="",$H1003="",$J1003="",$K1003="",$N1003="",$P1003=""),"Missing Required Data",IF(OR($J1003&lt;0,$K1003&lt;0,$L1003=0),"Check Miles",IF(OR(AND($K1003=0,$N1003&lt;&gt;"No Empty Miles"),AND($K1003&gt;0,$N1003="No Empty Miles")),"Reason / Miles Mismatch",IF($M1003&gt;='Settings'!$B$9,"High Empty %","OK"))))))</f>
        <v/>
      </c>
      <c r="U1003" s="48" t="n"/>
    </row>
    <row r="1004">
      <c r="A1004" s="41" t="n"/>
      <c r="B1004" s="79" t="n"/>
      <c r="C1004" s="41" t="n"/>
      <c r="D1004" s="41" t="n"/>
      <c r="E1004" s="41" t="n"/>
      <c r="F1004" s="43" t="n"/>
      <c r="G1004" s="41" t="n"/>
      <c r="H1004" s="43" t="n"/>
      <c r="I1004" s="41">
        <f>IF($A1004="","",IF(OR($E1004="",$F1004="",$G1004="",$H1004=""),"",$E1004&amp;", "&amp;$F1004&amp;" to "&amp;$G1004&amp;", "&amp;$H1004))</f>
        <v/>
      </c>
      <c r="J1004" s="44" t="n"/>
      <c r="K1004" s="44" t="n"/>
      <c r="L1004" s="44">
        <f>IF($A1004="","",IFERROR($J1004+$K1004,0))</f>
        <v/>
      </c>
      <c r="M1004" s="80">
        <f>IF($A1004="","",IFERROR($K1004/$L1004,0))</f>
        <v/>
      </c>
      <c r="N1004" s="41" t="n"/>
      <c r="O1004" s="43">
        <f>IF(OR($A1004="",$N1004=""),"",IFERROR(VLOOKUP($N1004,'Settings'!$F$5:$H$13,2,FALSE),"Review"))</f>
        <v/>
      </c>
      <c r="P1004" s="43" t="n"/>
      <c r="Q1004" s="81">
        <f>IF($A1004="","",IFERROR($K1004*'Settings'!$B$10,0))</f>
        <v/>
      </c>
      <c r="R1004" s="82">
        <f>IF($A1004="","",IF($O1004="Yes",IFERROR($K1004*'Settings'!$B$8,0),0))</f>
        <v/>
      </c>
      <c r="S1004" s="81">
        <f>IF($A1004="","",IFERROR($R1004*'Settings'!$B$10,0))</f>
        <v/>
      </c>
      <c r="T1004" s="48">
        <f>IF($A1004="","",IF(COUNTIF(tblTrips[Trip ID],$A1004)&gt;1,"Duplicate Trip ID",IF(OR($B1004="",$C1004="",$D1004="",$E1004="",$F1004="",$G1004="",$H1004="",$J1004="",$K1004="",$N1004="",$P1004=""),"Missing Required Data",IF(OR($J1004&lt;0,$K1004&lt;0,$L1004=0),"Check Miles",IF(OR(AND($K1004=0,$N1004&lt;&gt;"No Empty Miles"),AND($K1004&gt;0,$N1004="No Empty Miles")),"Reason / Miles Mismatch",IF($M1004&gt;='Settings'!$B$9,"High Empty %","OK"))))))</f>
        <v/>
      </c>
      <c r="U1004" s="48" t="n"/>
    </row>
    <row r="1005">
      <c r="A1005" s="41" t="n"/>
      <c r="B1005" s="79" t="n"/>
      <c r="C1005" s="41" t="n"/>
      <c r="D1005" s="41" t="n"/>
      <c r="E1005" s="41" t="n"/>
      <c r="F1005" s="43" t="n"/>
      <c r="G1005" s="41" t="n"/>
      <c r="H1005" s="43" t="n"/>
      <c r="I1005" s="41">
        <f>IF($A1005="","",IF(OR($E1005="",$F1005="",$G1005="",$H1005=""),"",$E1005&amp;", "&amp;$F1005&amp;" to "&amp;$G1005&amp;", "&amp;$H1005))</f>
        <v/>
      </c>
      <c r="J1005" s="44" t="n"/>
      <c r="K1005" s="44" t="n"/>
      <c r="L1005" s="44">
        <f>IF($A1005="","",IFERROR($J1005+$K1005,0))</f>
        <v/>
      </c>
      <c r="M1005" s="80">
        <f>IF($A1005="","",IFERROR($K1005/$L1005,0))</f>
        <v/>
      </c>
      <c r="N1005" s="41" t="n"/>
      <c r="O1005" s="43">
        <f>IF(OR($A1005="",$N1005=""),"",IFERROR(VLOOKUP($N1005,'Settings'!$F$5:$H$13,2,FALSE),"Review"))</f>
        <v/>
      </c>
      <c r="P1005" s="43" t="n"/>
      <c r="Q1005" s="81">
        <f>IF($A1005="","",IFERROR($K1005*'Settings'!$B$10,0))</f>
        <v/>
      </c>
      <c r="R1005" s="82">
        <f>IF($A1005="","",IF($O1005="Yes",IFERROR($K1005*'Settings'!$B$8,0),0))</f>
        <v/>
      </c>
      <c r="S1005" s="81">
        <f>IF($A1005="","",IFERROR($R1005*'Settings'!$B$10,0))</f>
        <v/>
      </c>
      <c r="T1005" s="48">
        <f>IF($A1005="","",IF(COUNTIF(tblTrips[Trip ID],$A1005)&gt;1,"Duplicate Trip ID",IF(OR($B1005="",$C1005="",$D1005="",$E1005="",$F1005="",$G1005="",$H1005="",$J1005="",$K1005="",$N1005="",$P1005=""),"Missing Required Data",IF(OR($J1005&lt;0,$K1005&lt;0,$L1005=0),"Check Miles",IF(OR(AND($K1005=0,$N1005&lt;&gt;"No Empty Miles"),AND($K1005&gt;0,$N1005="No Empty Miles")),"Reason / Miles Mismatch",IF($M1005&gt;='Settings'!$B$9,"High Empty %","OK"))))))</f>
        <v/>
      </c>
      <c r="U1005" s="48" t="n"/>
    </row>
  </sheetData>
  <mergeCells count="1">
    <mergeCell ref="A1:U1"/>
  </mergeCells>
  <conditionalFormatting sqref="A6:A1005">
    <cfRule type="expression" priority="1" dxfId="0">
      <formula>AND($A6&lt;&gt;"",COUNTIF($A$6:$A$1005,$A6)&gt;1)</formula>
    </cfRule>
  </conditionalFormatting>
  <conditionalFormatting sqref="J6:K1005">
    <cfRule type="expression" priority="2" dxfId="0">
      <formula>AND($A6&lt;&gt;"",J6&lt;0)</formula>
    </cfRule>
    <cfRule type="expression" priority="10" dxfId="3">
      <formula>$A6&lt;&gt;""</formula>
    </cfRule>
  </conditionalFormatting>
  <conditionalFormatting sqref="M6:M1005">
    <cfRule type="expression" priority="3" dxfId="0">
      <formula>AND($A6&lt;&gt;"",$M6&gt;='Settings'!$B$9)</formula>
    </cfRule>
    <cfRule type="expression" priority="4" dxfId="2">
      <formula>AND($A6&lt;&gt;"",$M6&gt;='Settings'!$B$9*0.75,$M6&lt;'Settings'!$B$9)</formula>
    </cfRule>
    <cfRule type="expression" priority="5" dxfId="1">
      <formula>AND($A6&lt;&gt;"",$M6&lt;'Settings'!$B$9*0.75)</formula>
    </cfRule>
  </conditionalFormatting>
  <conditionalFormatting sqref="T6:T1005">
    <cfRule type="expression" priority="6" dxfId="1">
      <formula>AND($A6&lt;&gt;"",$T6="OK")</formula>
    </cfRule>
    <cfRule type="expression" priority="7" dxfId="2">
      <formula>AND($A6&lt;&gt;"",$T6="High Empty %")</formula>
    </cfRule>
    <cfRule type="expression" priority="8" dxfId="0">
      <formula>AND($A6&lt;&gt;"",$T6&lt;&gt;"",$T6&lt;&gt;"OK",$T6&lt;&gt;"High Empty %")</formula>
    </cfRule>
  </conditionalFormatting>
  <conditionalFormatting sqref="A6:H1005">
    <cfRule type="expression" priority="9" dxfId="3">
      <formula>$A6&lt;&gt;""</formula>
    </cfRule>
  </conditionalFormatting>
  <conditionalFormatting sqref="N6:N1005">
    <cfRule type="expression" priority="11" dxfId="3">
      <formula>$A6&lt;&gt;""</formula>
    </cfRule>
  </conditionalFormatting>
  <conditionalFormatting sqref="P6:P1005">
    <cfRule type="expression" priority="12" dxfId="3">
      <formula>$A6&lt;&gt;""</formula>
    </cfRule>
  </conditionalFormatting>
  <conditionalFormatting sqref="U6:U1005">
    <cfRule type="expression" priority="13" dxfId="3">
      <formula>$A6&lt;&gt;""</formula>
    </cfRule>
  </conditionalFormatting>
  <conditionalFormatting sqref="I6:I1005">
    <cfRule type="expression" priority="14" dxfId="4">
      <formula>$A6&lt;&gt;""</formula>
    </cfRule>
  </conditionalFormatting>
  <conditionalFormatting sqref="L6:M1005">
    <cfRule type="expression" priority="15" dxfId="4">
      <formula>$A6&lt;&gt;""</formula>
    </cfRule>
  </conditionalFormatting>
  <conditionalFormatting sqref="O6:O1005">
    <cfRule type="expression" priority="16" dxfId="4">
      <formula>$A6&lt;&gt;""</formula>
    </cfRule>
  </conditionalFormatting>
  <conditionalFormatting sqref="Q6:T1005">
    <cfRule type="expression" priority="17" dxfId="4">
      <formula>$A6&lt;&gt;""</formula>
    </cfRule>
  </conditionalFormatting>
  <dataValidations count="5">
    <dataValidation sqref="B6:B1005" showDropDown="0" showInputMessage="1" showErrorMessage="1" allowBlank="0" errorTitle="Invalid trip date" error="Enter a valid date from 1/1/2020 through 12/31/2035." promptTitle="Trip date" prompt="Enter a completed trip date from 1/1/2020 through 12/31/2035." type="date" errorStyle="stop" operator="between">
      <formula1>DATE(2020,1,1)</formula1>
      <formula2>DATE(2035,12,31)</formula2>
    </dataValidation>
    <dataValidation sqref="F6:F1005 H6:H1005" showDropDown="0" showInputMessage="1" showErrorMessage="1" allowBlank="0" errorTitle="Invalid state" error="Select a valid two-letter U.S. state abbreviation." promptTitle="State abbreviation" prompt="Select the two-letter state abbreviation." type="list" errorStyle="stop">
      <formula1>"AK,AL,AR,AZ,CA,CO,CT,DC,DE,FL,GA,HI,IA,ID,IL,IN,KS,KY,LA,MA,MD,ME,MI,MN,MO,MS,MT,NC,ND,NE,NH,NJ,NM,NV,NY,OH,OK,OR,PA,RI,SC,SD,TN,TX,UT,VA,VT,WA,WI,WV,WY"</formula1>
    </dataValidation>
    <dataValidation sqref="J6:K1005" showDropDown="0" showInputMessage="1" showErrorMessage="1" allowBlank="0" errorTitle="Invalid miles" error="Enter miles from 0 to 5,000." promptTitle="Trip miles" prompt="Enter miles from 0 to 5,000." type="decimal" errorStyle="stop" operator="between">
      <formula1>0</formula1>
      <formula2>5000</formula2>
    </dataValidation>
    <dataValidation sqref="N6:N1005" showDropDown="0" showInputMessage="1" showErrorMessage="1" allowBlank="0" errorTitle="Invalid reason" error="Select an empty-mile reason from the list." promptTitle="Empty-mile reason" prompt="Select the reason that best explains the empty miles." type="list" errorStyle="stop">
      <formula1>"No Backhaul,Dispatch Planning,Repositioning,Seasonal Imbalance,Customer Requirement,Maintenance / Shop,Driver Home Time,No Empty Miles,Other"</formula1>
    </dataValidation>
    <dataValidation sqref="P6:P1005" showDropDown="0" showInputMessage="1" showErrorMessage="1" allowBlank="0" errorTitle="Invalid selection" error="Select Yes or No." promptTitle="Backhaul secured" prompt="Select Yes or No." type="list" errorStyle="stop">
      <formula1>"Yes,No"</formula1>
    </dataValidation>
  </dataValidations>
  <pageMargins left="0.25" right="0.25" top="0.4" bottom="0.4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23" customWidth="1" min="7" max="7"/>
    <col width="21" customWidth="1" min="8" max="8"/>
    <col width="18" customWidth="1" min="9" max="9"/>
    <col width="20" customWidth="1" min="10" max="10"/>
    <col width="13" customWidth="1" min="11" max="11"/>
  </cols>
  <sheetData>
    <row r="1" ht="30" customHeight="1">
      <c r="A1" s="1" t="inlineStr">
        <is>
          <t>Lane Analysis</t>
        </is>
      </c>
    </row>
    <row r="2" ht="20" customHeight="1">
      <c r="A2" s="3" t="inlineStr">
        <is>
          <t>Results use the reporting dates selected on Dashboard. Add a lane name to the table when a new lane needs analysis.</t>
        </is>
      </c>
    </row>
    <row r="4" ht="44" customHeight="1">
      <c r="A4" s="14" t="inlineStr">
        <is>
          <t>Lane</t>
        </is>
      </c>
      <c r="B4" s="14" t="inlineStr">
        <is>
          <t>Trip Count</t>
        </is>
      </c>
      <c r="C4" s="14" t="inlineStr">
        <is>
          <t>Loaded Miles</t>
        </is>
      </c>
      <c r="D4" s="14" t="inlineStr">
        <is>
          <t>Empty Miles</t>
        </is>
      </c>
      <c r="E4" s="14" t="inlineStr">
        <is>
          <t>Total Miles</t>
        </is>
      </c>
      <c r="F4" s="14" t="inlineStr">
        <is>
          <t>Empty Mile %</t>
        </is>
      </c>
      <c r="G4" s="14" t="inlineStr">
        <is>
          <t>Reduction-Eligible Empty Miles</t>
        </is>
      </c>
      <c r="H4" s="14" t="inlineStr">
        <is>
          <t>Target Reducible Miles</t>
        </is>
      </c>
      <c r="I4" s="14" t="inlineStr">
        <is>
          <t>Estimated Savings</t>
        </is>
      </c>
      <c r="J4" s="14" t="inlineStr">
        <is>
          <t>Backhaul Secured Rate</t>
        </is>
      </c>
      <c r="K4" s="14" t="inlineStr">
        <is>
          <t>Priority</t>
        </is>
      </c>
    </row>
    <row r="5">
      <c r="A5" s="49" t="inlineStr">
        <is>
          <t>Dallas, TX to Houston, TX</t>
        </is>
      </c>
      <c r="B5" s="50">
        <f>IF($A5="","",COUNTIFS(tblTrips[Lane],$A5,tblTrips[Trip Date],"&gt;="&amp;'Dashboard'!$B$4,tblTrips[Trip Date],"&lt;="&amp;'Dashboard'!$E$4))</f>
        <v/>
      </c>
      <c r="C5" s="51">
        <f>IF($A5="","",SUMIFS(tblTrips[Loaded Miles],tblTrips[Lane],$A5,tblTrips[Trip Date],"&gt;="&amp;'Dashboard'!$B$4,tblTrips[Trip Date],"&lt;="&amp;'Dashboard'!$E$4))</f>
        <v/>
      </c>
      <c r="D5" s="51">
        <f>IF($A5="","",SUMIFS(tblTrips[Empty Miles],tblTrips[Lane],$A5,tblTrips[Trip Date],"&gt;="&amp;'Dashboard'!$B$4,tblTrips[Trip Date],"&lt;="&amp;'Dashboard'!$E$4))</f>
        <v/>
      </c>
      <c r="E5" s="51">
        <f>IF($A5="","",SUMIFS(tblTrips[Total Miles],tblTrips[Lane],$A5,tblTrips[Trip Date],"&gt;="&amp;'Dashboard'!$B$4,tblTrips[Trip Date],"&lt;="&amp;'Dashboard'!$E$4))</f>
        <v/>
      </c>
      <c r="F5" s="69">
        <f>IF($A5="","",IFERROR($D5/$E5,0))</f>
        <v/>
      </c>
      <c r="G5" s="51">
        <f>IF($A5="","",SUMIFS(tblTrips[Empty Miles],tblTrips[Lane],$A5,tblTrips[Reduction Eligible?],"Yes",tblTrips[Trip Date],"&gt;="&amp;'Dashboard'!$B$4,tblTrips[Trip Date],"&lt;="&amp;'Dashboard'!$E$4))</f>
        <v/>
      </c>
      <c r="H5" s="83">
        <f>IF($A5="","",SUMIFS(tblTrips[Target Reducible Miles],tblTrips[Lane],$A5,tblTrips[Trip Date],"&gt;="&amp;'Dashboard'!$B$4,tblTrips[Trip Date],"&lt;="&amp;'Dashboard'!$E$4))</f>
        <v/>
      </c>
      <c r="I5" s="84">
        <f>IF($A5="","",SUMIFS(tblTrips[Estimated Savings],tblTrips[Lane],$A5,tblTrips[Trip Date],"&gt;="&amp;'Dashboard'!$B$4,tblTrips[Trip Date],"&lt;="&amp;'Dashboard'!$E$4))</f>
        <v/>
      </c>
      <c r="J5" s="69">
        <f>IF($A5="","",IFERROR(COUNTIFS(tblTrips[Lane],$A5,tblTrips[Backhaul Secured?],"Yes",tblTrips[Trip Date],"&gt;="&amp;'Dashboard'!$B$4,tblTrips[Trip Date],"&lt;="&amp;'Dashboard'!$E$4)/$B5,0))</f>
        <v/>
      </c>
      <c r="K5" s="54">
        <f>IF($A5="","",IF($B5=0,"No Data",IF($F5&gt;='Settings'!$B$9,"High",IF($G5&gt;0,"Watch","Normal"))))</f>
        <v/>
      </c>
    </row>
    <row r="6">
      <c r="A6" s="49" t="inlineStr">
        <is>
          <t>Houston, TX to San Antonio, TX</t>
        </is>
      </c>
      <c r="B6" s="50">
        <f>IF($A6="","",COUNTIFS(tblTrips[Lane],$A6,tblTrips[Trip Date],"&gt;="&amp;'Dashboard'!$B$4,tblTrips[Trip Date],"&lt;="&amp;'Dashboard'!$E$4))</f>
        <v/>
      </c>
      <c r="C6" s="51">
        <f>IF($A6="","",SUMIFS(tblTrips[Loaded Miles],tblTrips[Lane],$A6,tblTrips[Trip Date],"&gt;="&amp;'Dashboard'!$B$4,tblTrips[Trip Date],"&lt;="&amp;'Dashboard'!$E$4))</f>
        <v/>
      </c>
      <c r="D6" s="51">
        <f>IF($A6="","",SUMIFS(tblTrips[Empty Miles],tblTrips[Lane],$A6,tblTrips[Trip Date],"&gt;="&amp;'Dashboard'!$B$4,tblTrips[Trip Date],"&lt;="&amp;'Dashboard'!$E$4))</f>
        <v/>
      </c>
      <c r="E6" s="51">
        <f>IF($A6="","",SUMIFS(tblTrips[Total Miles],tblTrips[Lane],$A6,tblTrips[Trip Date],"&gt;="&amp;'Dashboard'!$B$4,tblTrips[Trip Date],"&lt;="&amp;'Dashboard'!$E$4))</f>
        <v/>
      </c>
      <c r="F6" s="69">
        <f>IF($A6="","",IFERROR($D6/$E6,0))</f>
        <v/>
      </c>
      <c r="G6" s="51">
        <f>IF($A6="","",SUMIFS(tblTrips[Empty Miles],tblTrips[Lane],$A6,tblTrips[Reduction Eligible?],"Yes",tblTrips[Trip Date],"&gt;="&amp;'Dashboard'!$B$4,tblTrips[Trip Date],"&lt;="&amp;'Dashboard'!$E$4))</f>
        <v/>
      </c>
      <c r="H6" s="83">
        <f>IF($A6="","",SUMIFS(tblTrips[Target Reducible Miles],tblTrips[Lane],$A6,tblTrips[Trip Date],"&gt;="&amp;'Dashboard'!$B$4,tblTrips[Trip Date],"&lt;="&amp;'Dashboard'!$E$4))</f>
        <v/>
      </c>
      <c r="I6" s="84">
        <f>IF($A6="","",SUMIFS(tblTrips[Estimated Savings],tblTrips[Lane],$A6,tblTrips[Trip Date],"&gt;="&amp;'Dashboard'!$B$4,tblTrips[Trip Date],"&lt;="&amp;'Dashboard'!$E$4))</f>
        <v/>
      </c>
      <c r="J6" s="69">
        <f>IF($A6="","",IFERROR(COUNTIFS(tblTrips[Lane],$A6,tblTrips[Backhaul Secured?],"Yes",tblTrips[Trip Date],"&gt;="&amp;'Dashboard'!$B$4,tblTrips[Trip Date],"&lt;="&amp;'Dashboard'!$E$4)/$B6,0))</f>
        <v/>
      </c>
      <c r="K6" s="54">
        <f>IF($A6="","",IF($B6=0,"No Data",IF($F6&gt;='Settings'!$B$9,"High",IF($G6&gt;0,"Watch","Normal"))))</f>
        <v/>
      </c>
    </row>
    <row r="7">
      <c r="A7" s="49" t="inlineStr">
        <is>
          <t>Chicago, IL to Indianapolis, IN</t>
        </is>
      </c>
      <c r="B7" s="50">
        <f>IF($A7="","",COUNTIFS(tblTrips[Lane],$A7,tblTrips[Trip Date],"&gt;="&amp;'Dashboard'!$B$4,tblTrips[Trip Date],"&lt;="&amp;'Dashboard'!$E$4))</f>
        <v/>
      </c>
      <c r="C7" s="51">
        <f>IF($A7="","",SUMIFS(tblTrips[Loaded Miles],tblTrips[Lane],$A7,tblTrips[Trip Date],"&gt;="&amp;'Dashboard'!$B$4,tblTrips[Trip Date],"&lt;="&amp;'Dashboard'!$E$4))</f>
        <v/>
      </c>
      <c r="D7" s="51">
        <f>IF($A7="","",SUMIFS(tblTrips[Empty Miles],tblTrips[Lane],$A7,tblTrips[Trip Date],"&gt;="&amp;'Dashboard'!$B$4,tblTrips[Trip Date],"&lt;="&amp;'Dashboard'!$E$4))</f>
        <v/>
      </c>
      <c r="E7" s="51">
        <f>IF($A7="","",SUMIFS(tblTrips[Total Miles],tblTrips[Lane],$A7,tblTrips[Trip Date],"&gt;="&amp;'Dashboard'!$B$4,tblTrips[Trip Date],"&lt;="&amp;'Dashboard'!$E$4))</f>
        <v/>
      </c>
      <c r="F7" s="69">
        <f>IF($A7="","",IFERROR($D7/$E7,0))</f>
        <v/>
      </c>
      <c r="G7" s="51">
        <f>IF($A7="","",SUMIFS(tblTrips[Empty Miles],tblTrips[Lane],$A7,tblTrips[Reduction Eligible?],"Yes",tblTrips[Trip Date],"&gt;="&amp;'Dashboard'!$B$4,tblTrips[Trip Date],"&lt;="&amp;'Dashboard'!$E$4))</f>
        <v/>
      </c>
      <c r="H7" s="83">
        <f>IF($A7="","",SUMIFS(tblTrips[Target Reducible Miles],tblTrips[Lane],$A7,tblTrips[Trip Date],"&gt;="&amp;'Dashboard'!$B$4,tblTrips[Trip Date],"&lt;="&amp;'Dashboard'!$E$4))</f>
        <v/>
      </c>
      <c r="I7" s="84">
        <f>IF($A7="","",SUMIFS(tblTrips[Estimated Savings],tblTrips[Lane],$A7,tblTrips[Trip Date],"&gt;="&amp;'Dashboard'!$B$4,tblTrips[Trip Date],"&lt;="&amp;'Dashboard'!$E$4))</f>
        <v/>
      </c>
      <c r="J7" s="69">
        <f>IF($A7="","",IFERROR(COUNTIFS(tblTrips[Lane],$A7,tblTrips[Backhaul Secured?],"Yes",tblTrips[Trip Date],"&gt;="&amp;'Dashboard'!$B$4,tblTrips[Trip Date],"&lt;="&amp;'Dashboard'!$E$4)/$B7,0))</f>
        <v/>
      </c>
      <c r="K7" s="54">
        <f>IF($A7="","",IF($B7=0,"No Data",IF($F7&gt;='Settings'!$B$9,"High",IF($G7&gt;0,"Watch","Normal"))))</f>
        <v/>
      </c>
    </row>
    <row r="8">
      <c r="A8" s="49" t="inlineStr">
        <is>
          <t>Atlanta, GA to Nashville, TN</t>
        </is>
      </c>
      <c r="B8" s="50">
        <f>IF($A8="","",COUNTIFS(tblTrips[Lane],$A8,tblTrips[Trip Date],"&gt;="&amp;'Dashboard'!$B$4,tblTrips[Trip Date],"&lt;="&amp;'Dashboard'!$E$4))</f>
        <v/>
      </c>
      <c r="C8" s="51">
        <f>IF($A8="","",SUMIFS(tblTrips[Loaded Miles],tblTrips[Lane],$A8,tblTrips[Trip Date],"&gt;="&amp;'Dashboard'!$B$4,tblTrips[Trip Date],"&lt;="&amp;'Dashboard'!$E$4))</f>
        <v/>
      </c>
      <c r="D8" s="51">
        <f>IF($A8="","",SUMIFS(tblTrips[Empty Miles],tblTrips[Lane],$A8,tblTrips[Trip Date],"&gt;="&amp;'Dashboard'!$B$4,tblTrips[Trip Date],"&lt;="&amp;'Dashboard'!$E$4))</f>
        <v/>
      </c>
      <c r="E8" s="51">
        <f>IF($A8="","",SUMIFS(tblTrips[Total Miles],tblTrips[Lane],$A8,tblTrips[Trip Date],"&gt;="&amp;'Dashboard'!$B$4,tblTrips[Trip Date],"&lt;="&amp;'Dashboard'!$E$4))</f>
        <v/>
      </c>
      <c r="F8" s="69">
        <f>IF($A8="","",IFERROR($D8/$E8,0))</f>
        <v/>
      </c>
      <c r="G8" s="51">
        <f>IF($A8="","",SUMIFS(tblTrips[Empty Miles],tblTrips[Lane],$A8,tblTrips[Reduction Eligible?],"Yes",tblTrips[Trip Date],"&gt;="&amp;'Dashboard'!$B$4,tblTrips[Trip Date],"&lt;="&amp;'Dashboard'!$E$4))</f>
        <v/>
      </c>
      <c r="H8" s="83">
        <f>IF($A8="","",SUMIFS(tblTrips[Target Reducible Miles],tblTrips[Lane],$A8,tblTrips[Trip Date],"&gt;="&amp;'Dashboard'!$B$4,tblTrips[Trip Date],"&lt;="&amp;'Dashboard'!$E$4))</f>
        <v/>
      </c>
      <c r="I8" s="84">
        <f>IF($A8="","",SUMIFS(tblTrips[Estimated Savings],tblTrips[Lane],$A8,tblTrips[Trip Date],"&gt;="&amp;'Dashboard'!$B$4,tblTrips[Trip Date],"&lt;="&amp;'Dashboard'!$E$4))</f>
        <v/>
      </c>
      <c r="J8" s="69">
        <f>IF($A8="","",IFERROR(COUNTIFS(tblTrips[Lane],$A8,tblTrips[Backhaul Secured?],"Yes",tblTrips[Trip Date],"&gt;="&amp;'Dashboard'!$B$4,tblTrips[Trip Date],"&lt;="&amp;'Dashboard'!$E$4)/$B8,0))</f>
        <v/>
      </c>
      <c r="K8" s="54">
        <f>IF($A8="","",IF($B8=0,"No Data",IF($F8&gt;='Settings'!$B$9,"High",IF($G8&gt;0,"Watch","Normal"))))</f>
        <v/>
      </c>
    </row>
    <row r="9">
      <c r="A9" s="49" t="inlineStr">
        <is>
          <t>Los Angeles, CA to Phoenix, AZ</t>
        </is>
      </c>
      <c r="B9" s="50">
        <f>IF($A9="","",COUNTIFS(tblTrips[Lane],$A9,tblTrips[Trip Date],"&gt;="&amp;'Dashboard'!$B$4,tblTrips[Trip Date],"&lt;="&amp;'Dashboard'!$E$4))</f>
        <v/>
      </c>
      <c r="C9" s="51">
        <f>IF($A9="","",SUMIFS(tblTrips[Loaded Miles],tblTrips[Lane],$A9,tblTrips[Trip Date],"&gt;="&amp;'Dashboard'!$B$4,tblTrips[Trip Date],"&lt;="&amp;'Dashboard'!$E$4))</f>
        <v/>
      </c>
      <c r="D9" s="51">
        <f>IF($A9="","",SUMIFS(tblTrips[Empty Miles],tblTrips[Lane],$A9,tblTrips[Trip Date],"&gt;="&amp;'Dashboard'!$B$4,tblTrips[Trip Date],"&lt;="&amp;'Dashboard'!$E$4))</f>
        <v/>
      </c>
      <c r="E9" s="51">
        <f>IF($A9="","",SUMIFS(tblTrips[Total Miles],tblTrips[Lane],$A9,tblTrips[Trip Date],"&gt;="&amp;'Dashboard'!$B$4,tblTrips[Trip Date],"&lt;="&amp;'Dashboard'!$E$4))</f>
        <v/>
      </c>
      <c r="F9" s="69">
        <f>IF($A9="","",IFERROR($D9/$E9,0))</f>
        <v/>
      </c>
      <c r="G9" s="51">
        <f>IF($A9="","",SUMIFS(tblTrips[Empty Miles],tblTrips[Lane],$A9,tblTrips[Reduction Eligible?],"Yes",tblTrips[Trip Date],"&gt;="&amp;'Dashboard'!$B$4,tblTrips[Trip Date],"&lt;="&amp;'Dashboard'!$E$4))</f>
        <v/>
      </c>
      <c r="H9" s="83">
        <f>IF($A9="","",SUMIFS(tblTrips[Target Reducible Miles],tblTrips[Lane],$A9,tblTrips[Trip Date],"&gt;="&amp;'Dashboard'!$B$4,tblTrips[Trip Date],"&lt;="&amp;'Dashboard'!$E$4))</f>
        <v/>
      </c>
      <c r="I9" s="84">
        <f>IF($A9="","",SUMIFS(tblTrips[Estimated Savings],tblTrips[Lane],$A9,tblTrips[Trip Date],"&gt;="&amp;'Dashboard'!$B$4,tblTrips[Trip Date],"&lt;="&amp;'Dashboard'!$E$4))</f>
        <v/>
      </c>
      <c r="J9" s="69">
        <f>IF($A9="","",IFERROR(COUNTIFS(tblTrips[Lane],$A9,tblTrips[Backhaul Secured?],"Yes",tblTrips[Trip Date],"&gt;="&amp;'Dashboard'!$B$4,tblTrips[Trip Date],"&lt;="&amp;'Dashboard'!$E$4)/$B9,0))</f>
        <v/>
      </c>
      <c r="K9" s="54">
        <f>IF($A9="","",IF($B9=0,"No Data",IF($F9&gt;='Settings'!$B$9,"High",IF($G9&gt;0,"Watch","Normal"))))</f>
        <v/>
      </c>
    </row>
    <row r="10">
      <c r="A10" s="49" t="inlineStr"/>
      <c r="B10" s="50">
        <f>IF($A10="","",COUNTIFS(tblTrips[Lane],$A10,tblTrips[Trip Date],"&gt;="&amp;'Dashboard'!$B$4,tblTrips[Trip Date],"&lt;="&amp;'Dashboard'!$E$4))</f>
        <v/>
      </c>
      <c r="C10" s="51">
        <f>IF($A10="","",SUMIFS(tblTrips[Loaded Miles],tblTrips[Lane],$A10,tblTrips[Trip Date],"&gt;="&amp;'Dashboard'!$B$4,tblTrips[Trip Date],"&lt;="&amp;'Dashboard'!$E$4))</f>
        <v/>
      </c>
      <c r="D10" s="51">
        <f>IF($A10="","",SUMIFS(tblTrips[Empty Miles],tblTrips[Lane],$A10,tblTrips[Trip Date],"&gt;="&amp;'Dashboard'!$B$4,tblTrips[Trip Date],"&lt;="&amp;'Dashboard'!$E$4))</f>
        <v/>
      </c>
      <c r="E10" s="51">
        <f>IF($A10="","",SUMIFS(tblTrips[Total Miles],tblTrips[Lane],$A10,tblTrips[Trip Date],"&gt;="&amp;'Dashboard'!$B$4,tblTrips[Trip Date],"&lt;="&amp;'Dashboard'!$E$4))</f>
        <v/>
      </c>
      <c r="F10" s="69">
        <f>IF($A10="","",IFERROR($D10/$E10,0))</f>
        <v/>
      </c>
      <c r="G10" s="51">
        <f>IF($A10="","",SUMIFS(tblTrips[Empty Miles],tblTrips[Lane],$A10,tblTrips[Reduction Eligible?],"Yes",tblTrips[Trip Date],"&gt;="&amp;'Dashboard'!$B$4,tblTrips[Trip Date],"&lt;="&amp;'Dashboard'!$E$4))</f>
        <v/>
      </c>
      <c r="H10" s="83">
        <f>IF($A10="","",SUMIFS(tblTrips[Target Reducible Miles],tblTrips[Lane],$A10,tblTrips[Trip Date],"&gt;="&amp;'Dashboard'!$B$4,tblTrips[Trip Date],"&lt;="&amp;'Dashboard'!$E$4))</f>
        <v/>
      </c>
      <c r="I10" s="84">
        <f>IF($A10="","",SUMIFS(tblTrips[Estimated Savings],tblTrips[Lane],$A10,tblTrips[Trip Date],"&gt;="&amp;'Dashboard'!$B$4,tblTrips[Trip Date],"&lt;="&amp;'Dashboard'!$E$4))</f>
        <v/>
      </c>
      <c r="J10" s="69">
        <f>IF($A10="","",IFERROR(COUNTIFS(tblTrips[Lane],$A10,tblTrips[Backhaul Secured?],"Yes",tblTrips[Trip Date],"&gt;="&amp;'Dashboard'!$B$4,tblTrips[Trip Date],"&lt;="&amp;'Dashboard'!$E$4)/$B10,0))</f>
        <v/>
      </c>
      <c r="K10" s="54">
        <f>IF($A10="","",IF($B10=0,"No Data",IF($F10&gt;='Settings'!$B$9,"High",IF($G10&gt;0,"Watch","Normal"))))</f>
        <v/>
      </c>
    </row>
    <row r="11">
      <c r="A11" s="49" t="inlineStr"/>
      <c r="B11" s="50">
        <f>IF($A11="","",COUNTIFS(tblTrips[Lane],$A11,tblTrips[Trip Date],"&gt;="&amp;'Dashboard'!$B$4,tblTrips[Trip Date],"&lt;="&amp;'Dashboard'!$E$4))</f>
        <v/>
      </c>
      <c r="C11" s="51">
        <f>IF($A11="","",SUMIFS(tblTrips[Loaded Miles],tblTrips[Lane],$A11,tblTrips[Trip Date],"&gt;="&amp;'Dashboard'!$B$4,tblTrips[Trip Date],"&lt;="&amp;'Dashboard'!$E$4))</f>
        <v/>
      </c>
      <c r="D11" s="51">
        <f>IF($A11="","",SUMIFS(tblTrips[Empty Miles],tblTrips[Lane],$A11,tblTrips[Trip Date],"&gt;="&amp;'Dashboard'!$B$4,tblTrips[Trip Date],"&lt;="&amp;'Dashboard'!$E$4))</f>
        <v/>
      </c>
      <c r="E11" s="51">
        <f>IF($A11="","",SUMIFS(tblTrips[Total Miles],tblTrips[Lane],$A11,tblTrips[Trip Date],"&gt;="&amp;'Dashboard'!$B$4,tblTrips[Trip Date],"&lt;="&amp;'Dashboard'!$E$4))</f>
        <v/>
      </c>
      <c r="F11" s="69">
        <f>IF($A11="","",IFERROR($D11/$E11,0))</f>
        <v/>
      </c>
      <c r="G11" s="51">
        <f>IF($A11="","",SUMIFS(tblTrips[Empty Miles],tblTrips[Lane],$A11,tblTrips[Reduction Eligible?],"Yes",tblTrips[Trip Date],"&gt;="&amp;'Dashboard'!$B$4,tblTrips[Trip Date],"&lt;="&amp;'Dashboard'!$E$4))</f>
        <v/>
      </c>
      <c r="H11" s="83">
        <f>IF($A11="","",SUMIFS(tblTrips[Target Reducible Miles],tblTrips[Lane],$A11,tblTrips[Trip Date],"&gt;="&amp;'Dashboard'!$B$4,tblTrips[Trip Date],"&lt;="&amp;'Dashboard'!$E$4))</f>
        <v/>
      </c>
      <c r="I11" s="84">
        <f>IF($A11="","",SUMIFS(tblTrips[Estimated Savings],tblTrips[Lane],$A11,tblTrips[Trip Date],"&gt;="&amp;'Dashboard'!$B$4,tblTrips[Trip Date],"&lt;="&amp;'Dashboard'!$E$4))</f>
        <v/>
      </c>
      <c r="J11" s="69">
        <f>IF($A11="","",IFERROR(COUNTIFS(tblTrips[Lane],$A11,tblTrips[Backhaul Secured?],"Yes",tblTrips[Trip Date],"&gt;="&amp;'Dashboard'!$B$4,tblTrips[Trip Date],"&lt;="&amp;'Dashboard'!$E$4)/$B11,0))</f>
        <v/>
      </c>
      <c r="K11" s="54">
        <f>IF($A11="","",IF($B11=0,"No Data",IF($F11&gt;='Settings'!$B$9,"High",IF($G11&gt;0,"Watch","Normal"))))</f>
        <v/>
      </c>
    </row>
    <row r="12">
      <c r="A12" s="49" t="inlineStr"/>
      <c r="B12" s="50">
        <f>IF($A12="","",COUNTIFS(tblTrips[Lane],$A12,tblTrips[Trip Date],"&gt;="&amp;'Dashboard'!$B$4,tblTrips[Trip Date],"&lt;="&amp;'Dashboard'!$E$4))</f>
        <v/>
      </c>
      <c r="C12" s="51">
        <f>IF($A12="","",SUMIFS(tblTrips[Loaded Miles],tblTrips[Lane],$A12,tblTrips[Trip Date],"&gt;="&amp;'Dashboard'!$B$4,tblTrips[Trip Date],"&lt;="&amp;'Dashboard'!$E$4))</f>
        <v/>
      </c>
      <c r="D12" s="51">
        <f>IF($A12="","",SUMIFS(tblTrips[Empty Miles],tblTrips[Lane],$A12,tblTrips[Trip Date],"&gt;="&amp;'Dashboard'!$B$4,tblTrips[Trip Date],"&lt;="&amp;'Dashboard'!$E$4))</f>
        <v/>
      </c>
      <c r="E12" s="51">
        <f>IF($A12="","",SUMIFS(tblTrips[Total Miles],tblTrips[Lane],$A12,tblTrips[Trip Date],"&gt;="&amp;'Dashboard'!$B$4,tblTrips[Trip Date],"&lt;="&amp;'Dashboard'!$E$4))</f>
        <v/>
      </c>
      <c r="F12" s="69">
        <f>IF($A12="","",IFERROR($D12/$E12,0))</f>
        <v/>
      </c>
      <c r="G12" s="51">
        <f>IF($A12="","",SUMIFS(tblTrips[Empty Miles],tblTrips[Lane],$A12,tblTrips[Reduction Eligible?],"Yes",tblTrips[Trip Date],"&gt;="&amp;'Dashboard'!$B$4,tblTrips[Trip Date],"&lt;="&amp;'Dashboard'!$E$4))</f>
        <v/>
      </c>
      <c r="H12" s="83">
        <f>IF($A12="","",SUMIFS(tblTrips[Target Reducible Miles],tblTrips[Lane],$A12,tblTrips[Trip Date],"&gt;="&amp;'Dashboard'!$B$4,tblTrips[Trip Date],"&lt;="&amp;'Dashboard'!$E$4))</f>
        <v/>
      </c>
      <c r="I12" s="84">
        <f>IF($A12="","",SUMIFS(tblTrips[Estimated Savings],tblTrips[Lane],$A12,tblTrips[Trip Date],"&gt;="&amp;'Dashboard'!$B$4,tblTrips[Trip Date],"&lt;="&amp;'Dashboard'!$E$4))</f>
        <v/>
      </c>
      <c r="J12" s="69">
        <f>IF($A12="","",IFERROR(COUNTIFS(tblTrips[Lane],$A12,tblTrips[Backhaul Secured?],"Yes",tblTrips[Trip Date],"&gt;="&amp;'Dashboard'!$B$4,tblTrips[Trip Date],"&lt;="&amp;'Dashboard'!$E$4)/$B12,0))</f>
        <v/>
      </c>
      <c r="K12" s="54">
        <f>IF($A12="","",IF($B12=0,"No Data",IF($F12&gt;='Settings'!$B$9,"High",IF($G12&gt;0,"Watch","Normal"))))</f>
        <v/>
      </c>
    </row>
    <row r="13">
      <c r="A13" s="49" t="inlineStr"/>
      <c r="B13" s="50">
        <f>IF($A13="","",COUNTIFS(tblTrips[Lane],$A13,tblTrips[Trip Date],"&gt;="&amp;'Dashboard'!$B$4,tblTrips[Trip Date],"&lt;="&amp;'Dashboard'!$E$4))</f>
        <v/>
      </c>
      <c r="C13" s="51">
        <f>IF($A13="","",SUMIFS(tblTrips[Loaded Miles],tblTrips[Lane],$A13,tblTrips[Trip Date],"&gt;="&amp;'Dashboard'!$B$4,tblTrips[Trip Date],"&lt;="&amp;'Dashboard'!$E$4))</f>
        <v/>
      </c>
      <c r="D13" s="51">
        <f>IF($A13="","",SUMIFS(tblTrips[Empty Miles],tblTrips[Lane],$A13,tblTrips[Trip Date],"&gt;="&amp;'Dashboard'!$B$4,tblTrips[Trip Date],"&lt;="&amp;'Dashboard'!$E$4))</f>
        <v/>
      </c>
      <c r="E13" s="51">
        <f>IF($A13="","",SUMIFS(tblTrips[Total Miles],tblTrips[Lane],$A13,tblTrips[Trip Date],"&gt;="&amp;'Dashboard'!$B$4,tblTrips[Trip Date],"&lt;="&amp;'Dashboard'!$E$4))</f>
        <v/>
      </c>
      <c r="F13" s="69">
        <f>IF($A13="","",IFERROR($D13/$E13,0))</f>
        <v/>
      </c>
      <c r="G13" s="51">
        <f>IF($A13="","",SUMIFS(tblTrips[Empty Miles],tblTrips[Lane],$A13,tblTrips[Reduction Eligible?],"Yes",tblTrips[Trip Date],"&gt;="&amp;'Dashboard'!$B$4,tblTrips[Trip Date],"&lt;="&amp;'Dashboard'!$E$4))</f>
        <v/>
      </c>
      <c r="H13" s="83">
        <f>IF($A13="","",SUMIFS(tblTrips[Target Reducible Miles],tblTrips[Lane],$A13,tblTrips[Trip Date],"&gt;="&amp;'Dashboard'!$B$4,tblTrips[Trip Date],"&lt;="&amp;'Dashboard'!$E$4))</f>
        <v/>
      </c>
      <c r="I13" s="84">
        <f>IF($A13="","",SUMIFS(tblTrips[Estimated Savings],tblTrips[Lane],$A13,tblTrips[Trip Date],"&gt;="&amp;'Dashboard'!$B$4,tblTrips[Trip Date],"&lt;="&amp;'Dashboard'!$E$4))</f>
        <v/>
      </c>
      <c r="J13" s="69">
        <f>IF($A13="","",IFERROR(COUNTIFS(tblTrips[Lane],$A13,tblTrips[Backhaul Secured?],"Yes",tblTrips[Trip Date],"&gt;="&amp;'Dashboard'!$B$4,tblTrips[Trip Date],"&lt;="&amp;'Dashboard'!$E$4)/$B13,0))</f>
        <v/>
      </c>
      <c r="K13" s="54">
        <f>IF($A13="","",IF($B13=0,"No Data",IF($F13&gt;='Settings'!$B$9,"High",IF($G13&gt;0,"Watch","Normal"))))</f>
        <v/>
      </c>
    </row>
    <row r="14">
      <c r="A14" s="49" t="inlineStr"/>
      <c r="B14" s="50">
        <f>IF($A14="","",COUNTIFS(tblTrips[Lane],$A14,tblTrips[Trip Date],"&gt;="&amp;'Dashboard'!$B$4,tblTrips[Trip Date],"&lt;="&amp;'Dashboard'!$E$4))</f>
        <v/>
      </c>
      <c r="C14" s="51">
        <f>IF($A14="","",SUMIFS(tblTrips[Loaded Miles],tblTrips[Lane],$A14,tblTrips[Trip Date],"&gt;="&amp;'Dashboard'!$B$4,tblTrips[Trip Date],"&lt;="&amp;'Dashboard'!$E$4))</f>
        <v/>
      </c>
      <c r="D14" s="51">
        <f>IF($A14="","",SUMIFS(tblTrips[Empty Miles],tblTrips[Lane],$A14,tblTrips[Trip Date],"&gt;="&amp;'Dashboard'!$B$4,tblTrips[Trip Date],"&lt;="&amp;'Dashboard'!$E$4))</f>
        <v/>
      </c>
      <c r="E14" s="51">
        <f>IF($A14="","",SUMIFS(tblTrips[Total Miles],tblTrips[Lane],$A14,tblTrips[Trip Date],"&gt;="&amp;'Dashboard'!$B$4,tblTrips[Trip Date],"&lt;="&amp;'Dashboard'!$E$4))</f>
        <v/>
      </c>
      <c r="F14" s="69">
        <f>IF($A14="","",IFERROR($D14/$E14,0))</f>
        <v/>
      </c>
      <c r="G14" s="51">
        <f>IF($A14="","",SUMIFS(tblTrips[Empty Miles],tblTrips[Lane],$A14,tblTrips[Reduction Eligible?],"Yes",tblTrips[Trip Date],"&gt;="&amp;'Dashboard'!$B$4,tblTrips[Trip Date],"&lt;="&amp;'Dashboard'!$E$4))</f>
        <v/>
      </c>
      <c r="H14" s="83">
        <f>IF($A14="","",SUMIFS(tblTrips[Target Reducible Miles],tblTrips[Lane],$A14,tblTrips[Trip Date],"&gt;="&amp;'Dashboard'!$B$4,tblTrips[Trip Date],"&lt;="&amp;'Dashboard'!$E$4))</f>
        <v/>
      </c>
      <c r="I14" s="84">
        <f>IF($A14="","",SUMIFS(tblTrips[Estimated Savings],tblTrips[Lane],$A14,tblTrips[Trip Date],"&gt;="&amp;'Dashboard'!$B$4,tblTrips[Trip Date],"&lt;="&amp;'Dashboard'!$E$4))</f>
        <v/>
      </c>
      <c r="J14" s="69">
        <f>IF($A14="","",IFERROR(COUNTIFS(tblTrips[Lane],$A14,tblTrips[Backhaul Secured?],"Yes",tblTrips[Trip Date],"&gt;="&amp;'Dashboard'!$B$4,tblTrips[Trip Date],"&lt;="&amp;'Dashboard'!$E$4)/$B14,0))</f>
        <v/>
      </c>
      <c r="K14" s="54">
        <f>IF($A14="","",IF($B14=0,"No Data",IF($F14&gt;='Settings'!$B$9,"High",IF($G14&gt;0,"Watch","Normal"))))</f>
        <v/>
      </c>
    </row>
    <row r="15">
      <c r="A15" s="49" t="inlineStr"/>
      <c r="B15" s="50">
        <f>IF($A15="","",COUNTIFS(tblTrips[Lane],$A15,tblTrips[Trip Date],"&gt;="&amp;'Dashboard'!$B$4,tblTrips[Trip Date],"&lt;="&amp;'Dashboard'!$E$4))</f>
        <v/>
      </c>
      <c r="C15" s="51">
        <f>IF($A15="","",SUMIFS(tblTrips[Loaded Miles],tblTrips[Lane],$A15,tblTrips[Trip Date],"&gt;="&amp;'Dashboard'!$B$4,tblTrips[Trip Date],"&lt;="&amp;'Dashboard'!$E$4))</f>
        <v/>
      </c>
      <c r="D15" s="51">
        <f>IF($A15="","",SUMIFS(tblTrips[Empty Miles],tblTrips[Lane],$A15,tblTrips[Trip Date],"&gt;="&amp;'Dashboard'!$B$4,tblTrips[Trip Date],"&lt;="&amp;'Dashboard'!$E$4))</f>
        <v/>
      </c>
      <c r="E15" s="51">
        <f>IF($A15="","",SUMIFS(tblTrips[Total Miles],tblTrips[Lane],$A15,tblTrips[Trip Date],"&gt;="&amp;'Dashboard'!$B$4,tblTrips[Trip Date],"&lt;="&amp;'Dashboard'!$E$4))</f>
        <v/>
      </c>
      <c r="F15" s="69">
        <f>IF($A15="","",IFERROR($D15/$E15,0))</f>
        <v/>
      </c>
      <c r="G15" s="51">
        <f>IF($A15="","",SUMIFS(tblTrips[Empty Miles],tblTrips[Lane],$A15,tblTrips[Reduction Eligible?],"Yes",tblTrips[Trip Date],"&gt;="&amp;'Dashboard'!$B$4,tblTrips[Trip Date],"&lt;="&amp;'Dashboard'!$E$4))</f>
        <v/>
      </c>
      <c r="H15" s="83">
        <f>IF($A15="","",SUMIFS(tblTrips[Target Reducible Miles],tblTrips[Lane],$A15,tblTrips[Trip Date],"&gt;="&amp;'Dashboard'!$B$4,tblTrips[Trip Date],"&lt;="&amp;'Dashboard'!$E$4))</f>
        <v/>
      </c>
      <c r="I15" s="84">
        <f>IF($A15="","",SUMIFS(tblTrips[Estimated Savings],tblTrips[Lane],$A15,tblTrips[Trip Date],"&gt;="&amp;'Dashboard'!$B$4,tblTrips[Trip Date],"&lt;="&amp;'Dashboard'!$E$4))</f>
        <v/>
      </c>
      <c r="J15" s="69">
        <f>IF($A15="","",IFERROR(COUNTIFS(tblTrips[Lane],$A15,tblTrips[Backhaul Secured?],"Yes",tblTrips[Trip Date],"&gt;="&amp;'Dashboard'!$B$4,tblTrips[Trip Date],"&lt;="&amp;'Dashboard'!$E$4)/$B15,0))</f>
        <v/>
      </c>
      <c r="K15" s="54">
        <f>IF($A15="","",IF($B15=0,"No Data",IF($F15&gt;='Settings'!$B$9,"High",IF($G15&gt;0,"Watch","Normal"))))</f>
        <v/>
      </c>
    </row>
    <row r="16">
      <c r="A16" s="49" t="inlineStr"/>
      <c r="B16" s="50">
        <f>IF($A16="","",COUNTIFS(tblTrips[Lane],$A16,tblTrips[Trip Date],"&gt;="&amp;'Dashboard'!$B$4,tblTrips[Trip Date],"&lt;="&amp;'Dashboard'!$E$4))</f>
        <v/>
      </c>
      <c r="C16" s="51">
        <f>IF($A16="","",SUMIFS(tblTrips[Loaded Miles],tblTrips[Lane],$A16,tblTrips[Trip Date],"&gt;="&amp;'Dashboard'!$B$4,tblTrips[Trip Date],"&lt;="&amp;'Dashboard'!$E$4))</f>
        <v/>
      </c>
      <c r="D16" s="51">
        <f>IF($A16="","",SUMIFS(tblTrips[Empty Miles],tblTrips[Lane],$A16,tblTrips[Trip Date],"&gt;="&amp;'Dashboard'!$B$4,tblTrips[Trip Date],"&lt;="&amp;'Dashboard'!$E$4))</f>
        <v/>
      </c>
      <c r="E16" s="51">
        <f>IF($A16="","",SUMIFS(tblTrips[Total Miles],tblTrips[Lane],$A16,tblTrips[Trip Date],"&gt;="&amp;'Dashboard'!$B$4,tblTrips[Trip Date],"&lt;="&amp;'Dashboard'!$E$4))</f>
        <v/>
      </c>
      <c r="F16" s="69">
        <f>IF($A16="","",IFERROR($D16/$E16,0))</f>
        <v/>
      </c>
      <c r="G16" s="51">
        <f>IF($A16="","",SUMIFS(tblTrips[Empty Miles],tblTrips[Lane],$A16,tblTrips[Reduction Eligible?],"Yes",tblTrips[Trip Date],"&gt;="&amp;'Dashboard'!$B$4,tblTrips[Trip Date],"&lt;="&amp;'Dashboard'!$E$4))</f>
        <v/>
      </c>
      <c r="H16" s="83">
        <f>IF($A16="","",SUMIFS(tblTrips[Target Reducible Miles],tblTrips[Lane],$A16,tblTrips[Trip Date],"&gt;="&amp;'Dashboard'!$B$4,tblTrips[Trip Date],"&lt;="&amp;'Dashboard'!$E$4))</f>
        <v/>
      </c>
      <c r="I16" s="84">
        <f>IF($A16="","",SUMIFS(tblTrips[Estimated Savings],tblTrips[Lane],$A16,tblTrips[Trip Date],"&gt;="&amp;'Dashboard'!$B$4,tblTrips[Trip Date],"&lt;="&amp;'Dashboard'!$E$4))</f>
        <v/>
      </c>
      <c r="J16" s="69">
        <f>IF($A16="","",IFERROR(COUNTIFS(tblTrips[Lane],$A16,tblTrips[Backhaul Secured?],"Yes",tblTrips[Trip Date],"&gt;="&amp;'Dashboard'!$B$4,tblTrips[Trip Date],"&lt;="&amp;'Dashboard'!$E$4)/$B16,0))</f>
        <v/>
      </c>
      <c r="K16" s="54">
        <f>IF($A16="","",IF($B16=0,"No Data",IF($F16&gt;='Settings'!$B$9,"High",IF($G16&gt;0,"Watch","Normal"))))</f>
        <v/>
      </c>
    </row>
    <row r="17">
      <c r="A17" s="49" t="inlineStr"/>
      <c r="B17" s="50">
        <f>IF($A17="","",COUNTIFS(tblTrips[Lane],$A17,tblTrips[Trip Date],"&gt;="&amp;'Dashboard'!$B$4,tblTrips[Trip Date],"&lt;="&amp;'Dashboard'!$E$4))</f>
        <v/>
      </c>
      <c r="C17" s="51">
        <f>IF($A17="","",SUMIFS(tblTrips[Loaded Miles],tblTrips[Lane],$A17,tblTrips[Trip Date],"&gt;="&amp;'Dashboard'!$B$4,tblTrips[Trip Date],"&lt;="&amp;'Dashboard'!$E$4))</f>
        <v/>
      </c>
      <c r="D17" s="51">
        <f>IF($A17="","",SUMIFS(tblTrips[Empty Miles],tblTrips[Lane],$A17,tblTrips[Trip Date],"&gt;="&amp;'Dashboard'!$B$4,tblTrips[Trip Date],"&lt;="&amp;'Dashboard'!$E$4))</f>
        <v/>
      </c>
      <c r="E17" s="51">
        <f>IF($A17="","",SUMIFS(tblTrips[Total Miles],tblTrips[Lane],$A17,tblTrips[Trip Date],"&gt;="&amp;'Dashboard'!$B$4,tblTrips[Trip Date],"&lt;="&amp;'Dashboard'!$E$4))</f>
        <v/>
      </c>
      <c r="F17" s="69">
        <f>IF($A17="","",IFERROR($D17/$E17,0))</f>
        <v/>
      </c>
      <c r="G17" s="51">
        <f>IF($A17="","",SUMIFS(tblTrips[Empty Miles],tblTrips[Lane],$A17,tblTrips[Reduction Eligible?],"Yes",tblTrips[Trip Date],"&gt;="&amp;'Dashboard'!$B$4,tblTrips[Trip Date],"&lt;="&amp;'Dashboard'!$E$4))</f>
        <v/>
      </c>
      <c r="H17" s="83">
        <f>IF($A17="","",SUMIFS(tblTrips[Target Reducible Miles],tblTrips[Lane],$A17,tblTrips[Trip Date],"&gt;="&amp;'Dashboard'!$B$4,tblTrips[Trip Date],"&lt;="&amp;'Dashboard'!$E$4))</f>
        <v/>
      </c>
      <c r="I17" s="84">
        <f>IF($A17="","",SUMIFS(tblTrips[Estimated Savings],tblTrips[Lane],$A17,tblTrips[Trip Date],"&gt;="&amp;'Dashboard'!$B$4,tblTrips[Trip Date],"&lt;="&amp;'Dashboard'!$E$4))</f>
        <v/>
      </c>
      <c r="J17" s="69">
        <f>IF($A17="","",IFERROR(COUNTIFS(tblTrips[Lane],$A17,tblTrips[Backhaul Secured?],"Yes",tblTrips[Trip Date],"&gt;="&amp;'Dashboard'!$B$4,tblTrips[Trip Date],"&lt;="&amp;'Dashboard'!$E$4)/$B17,0))</f>
        <v/>
      </c>
      <c r="K17" s="54">
        <f>IF($A17="","",IF($B17=0,"No Data",IF($F17&gt;='Settings'!$B$9,"High",IF($G17&gt;0,"Watch","Normal"))))</f>
        <v/>
      </c>
    </row>
    <row r="18">
      <c r="A18" s="49" t="inlineStr"/>
      <c r="B18" s="50">
        <f>IF($A18="","",COUNTIFS(tblTrips[Lane],$A18,tblTrips[Trip Date],"&gt;="&amp;'Dashboard'!$B$4,tblTrips[Trip Date],"&lt;="&amp;'Dashboard'!$E$4))</f>
        <v/>
      </c>
      <c r="C18" s="51">
        <f>IF($A18="","",SUMIFS(tblTrips[Loaded Miles],tblTrips[Lane],$A18,tblTrips[Trip Date],"&gt;="&amp;'Dashboard'!$B$4,tblTrips[Trip Date],"&lt;="&amp;'Dashboard'!$E$4))</f>
        <v/>
      </c>
      <c r="D18" s="51">
        <f>IF($A18="","",SUMIFS(tblTrips[Empty Miles],tblTrips[Lane],$A18,tblTrips[Trip Date],"&gt;="&amp;'Dashboard'!$B$4,tblTrips[Trip Date],"&lt;="&amp;'Dashboard'!$E$4))</f>
        <v/>
      </c>
      <c r="E18" s="51">
        <f>IF($A18="","",SUMIFS(tblTrips[Total Miles],tblTrips[Lane],$A18,tblTrips[Trip Date],"&gt;="&amp;'Dashboard'!$B$4,tblTrips[Trip Date],"&lt;="&amp;'Dashboard'!$E$4))</f>
        <v/>
      </c>
      <c r="F18" s="69">
        <f>IF($A18="","",IFERROR($D18/$E18,0))</f>
        <v/>
      </c>
      <c r="G18" s="51">
        <f>IF($A18="","",SUMIFS(tblTrips[Empty Miles],tblTrips[Lane],$A18,tblTrips[Reduction Eligible?],"Yes",tblTrips[Trip Date],"&gt;="&amp;'Dashboard'!$B$4,tblTrips[Trip Date],"&lt;="&amp;'Dashboard'!$E$4))</f>
        <v/>
      </c>
      <c r="H18" s="83">
        <f>IF($A18="","",SUMIFS(tblTrips[Target Reducible Miles],tblTrips[Lane],$A18,tblTrips[Trip Date],"&gt;="&amp;'Dashboard'!$B$4,tblTrips[Trip Date],"&lt;="&amp;'Dashboard'!$E$4))</f>
        <v/>
      </c>
      <c r="I18" s="84">
        <f>IF($A18="","",SUMIFS(tblTrips[Estimated Savings],tblTrips[Lane],$A18,tblTrips[Trip Date],"&gt;="&amp;'Dashboard'!$B$4,tblTrips[Trip Date],"&lt;="&amp;'Dashboard'!$E$4))</f>
        <v/>
      </c>
      <c r="J18" s="69">
        <f>IF($A18="","",IFERROR(COUNTIFS(tblTrips[Lane],$A18,tblTrips[Backhaul Secured?],"Yes",tblTrips[Trip Date],"&gt;="&amp;'Dashboard'!$B$4,tblTrips[Trip Date],"&lt;="&amp;'Dashboard'!$E$4)/$B18,0))</f>
        <v/>
      </c>
      <c r="K18" s="54">
        <f>IF($A18="","",IF($B18=0,"No Data",IF($F18&gt;='Settings'!$B$9,"High",IF($G18&gt;0,"Watch","Normal"))))</f>
        <v/>
      </c>
    </row>
    <row r="19">
      <c r="A19" s="49" t="inlineStr"/>
      <c r="B19" s="50">
        <f>IF($A19="","",COUNTIFS(tblTrips[Lane],$A19,tblTrips[Trip Date],"&gt;="&amp;'Dashboard'!$B$4,tblTrips[Trip Date],"&lt;="&amp;'Dashboard'!$E$4))</f>
        <v/>
      </c>
      <c r="C19" s="51">
        <f>IF($A19="","",SUMIFS(tblTrips[Loaded Miles],tblTrips[Lane],$A19,tblTrips[Trip Date],"&gt;="&amp;'Dashboard'!$B$4,tblTrips[Trip Date],"&lt;="&amp;'Dashboard'!$E$4))</f>
        <v/>
      </c>
      <c r="D19" s="51">
        <f>IF($A19="","",SUMIFS(tblTrips[Empty Miles],tblTrips[Lane],$A19,tblTrips[Trip Date],"&gt;="&amp;'Dashboard'!$B$4,tblTrips[Trip Date],"&lt;="&amp;'Dashboard'!$E$4))</f>
        <v/>
      </c>
      <c r="E19" s="51">
        <f>IF($A19="","",SUMIFS(tblTrips[Total Miles],tblTrips[Lane],$A19,tblTrips[Trip Date],"&gt;="&amp;'Dashboard'!$B$4,tblTrips[Trip Date],"&lt;="&amp;'Dashboard'!$E$4))</f>
        <v/>
      </c>
      <c r="F19" s="69">
        <f>IF($A19="","",IFERROR($D19/$E19,0))</f>
        <v/>
      </c>
      <c r="G19" s="51">
        <f>IF($A19="","",SUMIFS(tblTrips[Empty Miles],tblTrips[Lane],$A19,tblTrips[Reduction Eligible?],"Yes",tblTrips[Trip Date],"&gt;="&amp;'Dashboard'!$B$4,tblTrips[Trip Date],"&lt;="&amp;'Dashboard'!$E$4))</f>
        <v/>
      </c>
      <c r="H19" s="83">
        <f>IF($A19="","",SUMIFS(tblTrips[Target Reducible Miles],tblTrips[Lane],$A19,tblTrips[Trip Date],"&gt;="&amp;'Dashboard'!$B$4,tblTrips[Trip Date],"&lt;="&amp;'Dashboard'!$E$4))</f>
        <v/>
      </c>
      <c r="I19" s="84">
        <f>IF($A19="","",SUMIFS(tblTrips[Estimated Savings],tblTrips[Lane],$A19,tblTrips[Trip Date],"&gt;="&amp;'Dashboard'!$B$4,tblTrips[Trip Date],"&lt;="&amp;'Dashboard'!$E$4))</f>
        <v/>
      </c>
      <c r="J19" s="69">
        <f>IF($A19="","",IFERROR(COUNTIFS(tblTrips[Lane],$A19,tblTrips[Backhaul Secured?],"Yes",tblTrips[Trip Date],"&gt;="&amp;'Dashboard'!$B$4,tblTrips[Trip Date],"&lt;="&amp;'Dashboard'!$E$4)/$B19,0))</f>
        <v/>
      </c>
      <c r="K19" s="54">
        <f>IF($A19="","",IF($B19=0,"No Data",IF($F19&gt;='Settings'!$B$9,"High",IF($G19&gt;0,"Watch","Normal"))))</f>
        <v/>
      </c>
    </row>
    <row r="20">
      <c r="A20" s="49" t="inlineStr"/>
      <c r="B20" s="50">
        <f>IF($A20="","",COUNTIFS(tblTrips[Lane],$A20,tblTrips[Trip Date],"&gt;="&amp;'Dashboard'!$B$4,tblTrips[Trip Date],"&lt;="&amp;'Dashboard'!$E$4))</f>
        <v/>
      </c>
      <c r="C20" s="51">
        <f>IF($A20="","",SUMIFS(tblTrips[Loaded Miles],tblTrips[Lane],$A20,tblTrips[Trip Date],"&gt;="&amp;'Dashboard'!$B$4,tblTrips[Trip Date],"&lt;="&amp;'Dashboard'!$E$4))</f>
        <v/>
      </c>
      <c r="D20" s="51">
        <f>IF($A20="","",SUMIFS(tblTrips[Empty Miles],tblTrips[Lane],$A20,tblTrips[Trip Date],"&gt;="&amp;'Dashboard'!$B$4,tblTrips[Trip Date],"&lt;="&amp;'Dashboard'!$E$4))</f>
        <v/>
      </c>
      <c r="E20" s="51">
        <f>IF($A20="","",SUMIFS(tblTrips[Total Miles],tblTrips[Lane],$A20,tblTrips[Trip Date],"&gt;="&amp;'Dashboard'!$B$4,tblTrips[Trip Date],"&lt;="&amp;'Dashboard'!$E$4))</f>
        <v/>
      </c>
      <c r="F20" s="69">
        <f>IF($A20="","",IFERROR($D20/$E20,0))</f>
        <v/>
      </c>
      <c r="G20" s="51">
        <f>IF($A20="","",SUMIFS(tblTrips[Empty Miles],tblTrips[Lane],$A20,tblTrips[Reduction Eligible?],"Yes",tblTrips[Trip Date],"&gt;="&amp;'Dashboard'!$B$4,tblTrips[Trip Date],"&lt;="&amp;'Dashboard'!$E$4))</f>
        <v/>
      </c>
      <c r="H20" s="83">
        <f>IF($A20="","",SUMIFS(tblTrips[Target Reducible Miles],tblTrips[Lane],$A20,tblTrips[Trip Date],"&gt;="&amp;'Dashboard'!$B$4,tblTrips[Trip Date],"&lt;="&amp;'Dashboard'!$E$4))</f>
        <v/>
      </c>
      <c r="I20" s="84">
        <f>IF($A20="","",SUMIFS(tblTrips[Estimated Savings],tblTrips[Lane],$A20,tblTrips[Trip Date],"&gt;="&amp;'Dashboard'!$B$4,tblTrips[Trip Date],"&lt;="&amp;'Dashboard'!$E$4))</f>
        <v/>
      </c>
      <c r="J20" s="69">
        <f>IF($A20="","",IFERROR(COUNTIFS(tblTrips[Lane],$A20,tblTrips[Backhaul Secured?],"Yes",tblTrips[Trip Date],"&gt;="&amp;'Dashboard'!$B$4,tblTrips[Trip Date],"&lt;="&amp;'Dashboard'!$E$4)/$B20,0))</f>
        <v/>
      </c>
      <c r="K20" s="54">
        <f>IF($A20="","",IF($B20=0,"No Data",IF($F20&gt;='Settings'!$B$9,"High",IF($G20&gt;0,"Watch","Normal"))))</f>
        <v/>
      </c>
    </row>
    <row r="21">
      <c r="A21" s="49" t="inlineStr"/>
      <c r="B21" s="50">
        <f>IF($A21="","",COUNTIFS(tblTrips[Lane],$A21,tblTrips[Trip Date],"&gt;="&amp;'Dashboard'!$B$4,tblTrips[Trip Date],"&lt;="&amp;'Dashboard'!$E$4))</f>
        <v/>
      </c>
      <c r="C21" s="51">
        <f>IF($A21="","",SUMIFS(tblTrips[Loaded Miles],tblTrips[Lane],$A21,tblTrips[Trip Date],"&gt;="&amp;'Dashboard'!$B$4,tblTrips[Trip Date],"&lt;="&amp;'Dashboard'!$E$4))</f>
        <v/>
      </c>
      <c r="D21" s="51">
        <f>IF($A21="","",SUMIFS(tblTrips[Empty Miles],tblTrips[Lane],$A21,tblTrips[Trip Date],"&gt;="&amp;'Dashboard'!$B$4,tblTrips[Trip Date],"&lt;="&amp;'Dashboard'!$E$4))</f>
        <v/>
      </c>
      <c r="E21" s="51">
        <f>IF($A21="","",SUMIFS(tblTrips[Total Miles],tblTrips[Lane],$A21,tblTrips[Trip Date],"&gt;="&amp;'Dashboard'!$B$4,tblTrips[Trip Date],"&lt;="&amp;'Dashboard'!$E$4))</f>
        <v/>
      </c>
      <c r="F21" s="69">
        <f>IF($A21="","",IFERROR($D21/$E21,0))</f>
        <v/>
      </c>
      <c r="G21" s="51">
        <f>IF($A21="","",SUMIFS(tblTrips[Empty Miles],tblTrips[Lane],$A21,tblTrips[Reduction Eligible?],"Yes",tblTrips[Trip Date],"&gt;="&amp;'Dashboard'!$B$4,tblTrips[Trip Date],"&lt;="&amp;'Dashboard'!$E$4))</f>
        <v/>
      </c>
      <c r="H21" s="83">
        <f>IF($A21="","",SUMIFS(tblTrips[Target Reducible Miles],tblTrips[Lane],$A21,tblTrips[Trip Date],"&gt;="&amp;'Dashboard'!$B$4,tblTrips[Trip Date],"&lt;="&amp;'Dashboard'!$E$4))</f>
        <v/>
      </c>
      <c r="I21" s="84">
        <f>IF($A21="","",SUMIFS(tblTrips[Estimated Savings],tblTrips[Lane],$A21,tblTrips[Trip Date],"&gt;="&amp;'Dashboard'!$B$4,tblTrips[Trip Date],"&lt;="&amp;'Dashboard'!$E$4))</f>
        <v/>
      </c>
      <c r="J21" s="69">
        <f>IF($A21="","",IFERROR(COUNTIFS(tblTrips[Lane],$A21,tblTrips[Backhaul Secured?],"Yes",tblTrips[Trip Date],"&gt;="&amp;'Dashboard'!$B$4,tblTrips[Trip Date],"&lt;="&amp;'Dashboard'!$E$4)/$B21,0))</f>
        <v/>
      </c>
      <c r="K21" s="54">
        <f>IF($A21="","",IF($B21=0,"No Data",IF($F21&gt;='Settings'!$B$9,"High",IF($G21&gt;0,"Watch","Normal"))))</f>
        <v/>
      </c>
    </row>
    <row r="22">
      <c r="A22" s="49" t="inlineStr"/>
      <c r="B22" s="50">
        <f>IF($A22="","",COUNTIFS(tblTrips[Lane],$A22,tblTrips[Trip Date],"&gt;="&amp;'Dashboard'!$B$4,tblTrips[Trip Date],"&lt;="&amp;'Dashboard'!$E$4))</f>
        <v/>
      </c>
      <c r="C22" s="51">
        <f>IF($A22="","",SUMIFS(tblTrips[Loaded Miles],tblTrips[Lane],$A22,tblTrips[Trip Date],"&gt;="&amp;'Dashboard'!$B$4,tblTrips[Trip Date],"&lt;="&amp;'Dashboard'!$E$4))</f>
        <v/>
      </c>
      <c r="D22" s="51">
        <f>IF($A22="","",SUMIFS(tblTrips[Empty Miles],tblTrips[Lane],$A22,tblTrips[Trip Date],"&gt;="&amp;'Dashboard'!$B$4,tblTrips[Trip Date],"&lt;="&amp;'Dashboard'!$E$4))</f>
        <v/>
      </c>
      <c r="E22" s="51">
        <f>IF($A22="","",SUMIFS(tblTrips[Total Miles],tblTrips[Lane],$A22,tblTrips[Trip Date],"&gt;="&amp;'Dashboard'!$B$4,tblTrips[Trip Date],"&lt;="&amp;'Dashboard'!$E$4))</f>
        <v/>
      </c>
      <c r="F22" s="69">
        <f>IF($A22="","",IFERROR($D22/$E22,0))</f>
        <v/>
      </c>
      <c r="G22" s="51">
        <f>IF($A22="","",SUMIFS(tblTrips[Empty Miles],tblTrips[Lane],$A22,tblTrips[Reduction Eligible?],"Yes",tblTrips[Trip Date],"&gt;="&amp;'Dashboard'!$B$4,tblTrips[Trip Date],"&lt;="&amp;'Dashboard'!$E$4))</f>
        <v/>
      </c>
      <c r="H22" s="83">
        <f>IF($A22="","",SUMIFS(tblTrips[Target Reducible Miles],tblTrips[Lane],$A22,tblTrips[Trip Date],"&gt;="&amp;'Dashboard'!$B$4,tblTrips[Trip Date],"&lt;="&amp;'Dashboard'!$E$4))</f>
        <v/>
      </c>
      <c r="I22" s="84">
        <f>IF($A22="","",SUMIFS(tblTrips[Estimated Savings],tblTrips[Lane],$A22,tblTrips[Trip Date],"&gt;="&amp;'Dashboard'!$B$4,tblTrips[Trip Date],"&lt;="&amp;'Dashboard'!$E$4))</f>
        <v/>
      </c>
      <c r="J22" s="69">
        <f>IF($A22="","",IFERROR(COUNTIFS(tblTrips[Lane],$A22,tblTrips[Backhaul Secured?],"Yes",tblTrips[Trip Date],"&gt;="&amp;'Dashboard'!$B$4,tblTrips[Trip Date],"&lt;="&amp;'Dashboard'!$E$4)/$B22,0))</f>
        <v/>
      </c>
      <c r="K22" s="54">
        <f>IF($A22="","",IF($B22=0,"No Data",IF($F22&gt;='Settings'!$B$9,"High",IF($G22&gt;0,"Watch","Normal"))))</f>
        <v/>
      </c>
    </row>
    <row r="23">
      <c r="A23" s="49" t="inlineStr"/>
      <c r="B23" s="50">
        <f>IF($A23="","",COUNTIFS(tblTrips[Lane],$A23,tblTrips[Trip Date],"&gt;="&amp;'Dashboard'!$B$4,tblTrips[Trip Date],"&lt;="&amp;'Dashboard'!$E$4))</f>
        <v/>
      </c>
      <c r="C23" s="51">
        <f>IF($A23="","",SUMIFS(tblTrips[Loaded Miles],tblTrips[Lane],$A23,tblTrips[Trip Date],"&gt;="&amp;'Dashboard'!$B$4,tblTrips[Trip Date],"&lt;="&amp;'Dashboard'!$E$4))</f>
        <v/>
      </c>
      <c r="D23" s="51">
        <f>IF($A23="","",SUMIFS(tblTrips[Empty Miles],tblTrips[Lane],$A23,tblTrips[Trip Date],"&gt;="&amp;'Dashboard'!$B$4,tblTrips[Trip Date],"&lt;="&amp;'Dashboard'!$E$4))</f>
        <v/>
      </c>
      <c r="E23" s="51">
        <f>IF($A23="","",SUMIFS(tblTrips[Total Miles],tblTrips[Lane],$A23,tblTrips[Trip Date],"&gt;="&amp;'Dashboard'!$B$4,tblTrips[Trip Date],"&lt;="&amp;'Dashboard'!$E$4))</f>
        <v/>
      </c>
      <c r="F23" s="69">
        <f>IF($A23="","",IFERROR($D23/$E23,0))</f>
        <v/>
      </c>
      <c r="G23" s="51">
        <f>IF($A23="","",SUMIFS(tblTrips[Empty Miles],tblTrips[Lane],$A23,tblTrips[Reduction Eligible?],"Yes",tblTrips[Trip Date],"&gt;="&amp;'Dashboard'!$B$4,tblTrips[Trip Date],"&lt;="&amp;'Dashboard'!$E$4))</f>
        <v/>
      </c>
      <c r="H23" s="83">
        <f>IF($A23="","",SUMIFS(tblTrips[Target Reducible Miles],tblTrips[Lane],$A23,tblTrips[Trip Date],"&gt;="&amp;'Dashboard'!$B$4,tblTrips[Trip Date],"&lt;="&amp;'Dashboard'!$E$4))</f>
        <v/>
      </c>
      <c r="I23" s="84">
        <f>IF($A23="","",SUMIFS(tblTrips[Estimated Savings],tblTrips[Lane],$A23,tblTrips[Trip Date],"&gt;="&amp;'Dashboard'!$B$4,tblTrips[Trip Date],"&lt;="&amp;'Dashboard'!$E$4))</f>
        <v/>
      </c>
      <c r="J23" s="69">
        <f>IF($A23="","",IFERROR(COUNTIFS(tblTrips[Lane],$A23,tblTrips[Backhaul Secured?],"Yes",tblTrips[Trip Date],"&gt;="&amp;'Dashboard'!$B$4,tblTrips[Trip Date],"&lt;="&amp;'Dashboard'!$E$4)/$B23,0))</f>
        <v/>
      </c>
      <c r="K23" s="54">
        <f>IF($A23="","",IF($B23=0,"No Data",IF($F23&gt;='Settings'!$B$9,"High",IF($G23&gt;0,"Watch","Normal"))))</f>
        <v/>
      </c>
    </row>
    <row r="24">
      <c r="A24" s="49" t="inlineStr"/>
      <c r="B24" s="50">
        <f>IF($A24="","",COUNTIFS(tblTrips[Lane],$A24,tblTrips[Trip Date],"&gt;="&amp;'Dashboard'!$B$4,tblTrips[Trip Date],"&lt;="&amp;'Dashboard'!$E$4))</f>
        <v/>
      </c>
      <c r="C24" s="51">
        <f>IF($A24="","",SUMIFS(tblTrips[Loaded Miles],tblTrips[Lane],$A24,tblTrips[Trip Date],"&gt;="&amp;'Dashboard'!$B$4,tblTrips[Trip Date],"&lt;="&amp;'Dashboard'!$E$4))</f>
        <v/>
      </c>
      <c r="D24" s="51">
        <f>IF($A24="","",SUMIFS(tblTrips[Empty Miles],tblTrips[Lane],$A24,tblTrips[Trip Date],"&gt;="&amp;'Dashboard'!$B$4,tblTrips[Trip Date],"&lt;="&amp;'Dashboard'!$E$4))</f>
        <v/>
      </c>
      <c r="E24" s="51">
        <f>IF($A24="","",SUMIFS(tblTrips[Total Miles],tblTrips[Lane],$A24,tblTrips[Trip Date],"&gt;="&amp;'Dashboard'!$B$4,tblTrips[Trip Date],"&lt;="&amp;'Dashboard'!$E$4))</f>
        <v/>
      </c>
      <c r="F24" s="69">
        <f>IF($A24="","",IFERROR($D24/$E24,0))</f>
        <v/>
      </c>
      <c r="G24" s="51">
        <f>IF($A24="","",SUMIFS(tblTrips[Empty Miles],tblTrips[Lane],$A24,tblTrips[Reduction Eligible?],"Yes",tblTrips[Trip Date],"&gt;="&amp;'Dashboard'!$B$4,tblTrips[Trip Date],"&lt;="&amp;'Dashboard'!$E$4))</f>
        <v/>
      </c>
      <c r="H24" s="83">
        <f>IF($A24="","",SUMIFS(tblTrips[Target Reducible Miles],tblTrips[Lane],$A24,tblTrips[Trip Date],"&gt;="&amp;'Dashboard'!$B$4,tblTrips[Trip Date],"&lt;="&amp;'Dashboard'!$E$4))</f>
        <v/>
      </c>
      <c r="I24" s="84">
        <f>IF($A24="","",SUMIFS(tblTrips[Estimated Savings],tblTrips[Lane],$A24,tblTrips[Trip Date],"&gt;="&amp;'Dashboard'!$B$4,tblTrips[Trip Date],"&lt;="&amp;'Dashboard'!$E$4))</f>
        <v/>
      </c>
      <c r="J24" s="69">
        <f>IF($A24="","",IFERROR(COUNTIFS(tblTrips[Lane],$A24,tblTrips[Backhaul Secured?],"Yes",tblTrips[Trip Date],"&gt;="&amp;'Dashboard'!$B$4,tblTrips[Trip Date],"&lt;="&amp;'Dashboard'!$E$4)/$B24,0))</f>
        <v/>
      </c>
      <c r="K24" s="54">
        <f>IF($A24="","",IF($B24=0,"No Data",IF($F24&gt;='Settings'!$B$9,"High",IF($G24&gt;0,"Watch","Normal"))))</f>
        <v/>
      </c>
    </row>
    <row r="25">
      <c r="A25" s="49" t="inlineStr"/>
      <c r="B25" s="50">
        <f>IF($A25="","",COUNTIFS(tblTrips[Lane],$A25,tblTrips[Trip Date],"&gt;="&amp;'Dashboard'!$B$4,tblTrips[Trip Date],"&lt;="&amp;'Dashboard'!$E$4))</f>
        <v/>
      </c>
      <c r="C25" s="51">
        <f>IF($A25="","",SUMIFS(tblTrips[Loaded Miles],tblTrips[Lane],$A25,tblTrips[Trip Date],"&gt;="&amp;'Dashboard'!$B$4,tblTrips[Trip Date],"&lt;="&amp;'Dashboard'!$E$4))</f>
        <v/>
      </c>
      <c r="D25" s="51">
        <f>IF($A25="","",SUMIFS(tblTrips[Empty Miles],tblTrips[Lane],$A25,tblTrips[Trip Date],"&gt;="&amp;'Dashboard'!$B$4,tblTrips[Trip Date],"&lt;="&amp;'Dashboard'!$E$4))</f>
        <v/>
      </c>
      <c r="E25" s="51">
        <f>IF($A25="","",SUMIFS(tblTrips[Total Miles],tblTrips[Lane],$A25,tblTrips[Trip Date],"&gt;="&amp;'Dashboard'!$B$4,tblTrips[Trip Date],"&lt;="&amp;'Dashboard'!$E$4))</f>
        <v/>
      </c>
      <c r="F25" s="69">
        <f>IF($A25="","",IFERROR($D25/$E25,0))</f>
        <v/>
      </c>
      <c r="G25" s="51">
        <f>IF($A25="","",SUMIFS(tblTrips[Empty Miles],tblTrips[Lane],$A25,tblTrips[Reduction Eligible?],"Yes",tblTrips[Trip Date],"&gt;="&amp;'Dashboard'!$B$4,tblTrips[Trip Date],"&lt;="&amp;'Dashboard'!$E$4))</f>
        <v/>
      </c>
      <c r="H25" s="83">
        <f>IF($A25="","",SUMIFS(tblTrips[Target Reducible Miles],tblTrips[Lane],$A25,tblTrips[Trip Date],"&gt;="&amp;'Dashboard'!$B$4,tblTrips[Trip Date],"&lt;="&amp;'Dashboard'!$E$4))</f>
        <v/>
      </c>
      <c r="I25" s="84">
        <f>IF($A25="","",SUMIFS(tblTrips[Estimated Savings],tblTrips[Lane],$A25,tblTrips[Trip Date],"&gt;="&amp;'Dashboard'!$B$4,tblTrips[Trip Date],"&lt;="&amp;'Dashboard'!$E$4))</f>
        <v/>
      </c>
      <c r="J25" s="69">
        <f>IF($A25="","",IFERROR(COUNTIFS(tblTrips[Lane],$A25,tblTrips[Backhaul Secured?],"Yes",tblTrips[Trip Date],"&gt;="&amp;'Dashboard'!$B$4,tblTrips[Trip Date],"&lt;="&amp;'Dashboard'!$E$4)/$B25,0))</f>
        <v/>
      </c>
      <c r="K25" s="54">
        <f>IF($A25="","",IF($B25=0,"No Data",IF($F25&gt;='Settings'!$B$9,"High",IF($G25&gt;0,"Watch","Normal"))))</f>
        <v/>
      </c>
    </row>
    <row r="26">
      <c r="A26" s="49" t="inlineStr"/>
      <c r="B26" s="50">
        <f>IF($A26="","",COUNTIFS(tblTrips[Lane],$A26,tblTrips[Trip Date],"&gt;="&amp;'Dashboard'!$B$4,tblTrips[Trip Date],"&lt;="&amp;'Dashboard'!$E$4))</f>
        <v/>
      </c>
      <c r="C26" s="51">
        <f>IF($A26="","",SUMIFS(tblTrips[Loaded Miles],tblTrips[Lane],$A26,tblTrips[Trip Date],"&gt;="&amp;'Dashboard'!$B$4,tblTrips[Trip Date],"&lt;="&amp;'Dashboard'!$E$4))</f>
        <v/>
      </c>
      <c r="D26" s="51">
        <f>IF($A26="","",SUMIFS(tblTrips[Empty Miles],tblTrips[Lane],$A26,tblTrips[Trip Date],"&gt;="&amp;'Dashboard'!$B$4,tblTrips[Trip Date],"&lt;="&amp;'Dashboard'!$E$4))</f>
        <v/>
      </c>
      <c r="E26" s="51">
        <f>IF($A26="","",SUMIFS(tblTrips[Total Miles],tblTrips[Lane],$A26,tblTrips[Trip Date],"&gt;="&amp;'Dashboard'!$B$4,tblTrips[Trip Date],"&lt;="&amp;'Dashboard'!$E$4))</f>
        <v/>
      </c>
      <c r="F26" s="69">
        <f>IF($A26="","",IFERROR($D26/$E26,0))</f>
        <v/>
      </c>
      <c r="G26" s="51">
        <f>IF($A26="","",SUMIFS(tblTrips[Empty Miles],tblTrips[Lane],$A26,tblTrips[Reduction Eligible?],"Yes",tblTrips[Trip Date],"&gt;="&amp;'Dashboard'!$B$4,tblTrips[Trip Date],"&lt;="&amp;'Dashboard'!$E$4))</f>
        <v/>
      </c>
      <c r="H26" s="83">
        <f>IF($A26="","",SUMIFS(tblTrips[Target Reducible Miles],tblTrips[Lane],$A26,tblTrips[Trip Date],"&gt;="&amp;'Dashboard'!$B$4,tblTrips[Trip Date],"&lt;="&amp;'Dashboard'!$E$4))</f>
        <v/>
      </c>
      <c r="I26" s="84">
        <f>IF($A26="","",SUMIFS(tblTrips[Estimated Savings],tblTrips[Lane],$A26,tblTrips[Trip Date],"&gt;="&amp;'Dashboard'!$B$4,tblTrips[Trip Date],"&lt;="&amp;'Dashboard'!$E$4))</f>
        <v/>
      </c>
      <c r="J26" s="69">
        <f>IF($A26="","",IFERROR(COUNTIFS(tblTrips[Lane],$A26,tblTrips[Backhaul Secured?],"Yes",tblTrips[Trip Date],"&gt;="&amp;'Dashboard'!$B$4,tblTrips[Trip Date],"&lt;="&amp;'Dashboard'!$E$4)/$B26,0))</f>
        <v/>
      </c>
      <c r="K26" s="54">
        <f>IF($A26="","",IF($B26=0,"No Data",IF($F26&gt;='Settings'!$B$9,"High",IF($G26&gt;0,"Watch","Normal"))))</f>
        <v/>
      </c>
    </row>
    <row r="27">
      <c r="A27" s="49" t="inlineStr"/>
      <c r="B27" s="50">
        <f>IF($A27="","",COUNTIFS(tblTrips[Lane],$A27,tblTrips[Trip Date],"&gt;="&amp;'Dashboard'!$B$4,tblTrips[Trip Date],"&lt;="&amp;'Dashboard'!$E$4))</f>
        <v/>
      </c>
      <c r="C27" s="51">
        <f>IF($A27="","",SUMIFS(tblTrips[Loaded Miles],tblTrips[Lane],$A27,tblTrips[Trip Date],"&gt;="&amp;'Dashboard'!$B$4,tblTrips[Trip Date],"&lt;="&amp;'Dashboard'!$E$4))</f>
        <v/>
      </c>
      <c r="D27" s="51">
        <f>IF($A27="","",SUMIFS(tblTrips[Empty Miles],tblTrips[Lane],$A27,tblTrips[Trip Date],"&gt;="&amp;'Dashboard'!$B$4,tblTrips[Trip Date],"&lt;="&amp;'Dashboard'!$E$4))</f>
        <v/>
      </c>
      <c r="E27" s="51">
        <f>IF($A27="","",SUMIFS(tblTrips[Total Miles],tblTrips[Lane],$A27,tblTrips[Trip Date],"&gt;="&amp;'Dashboard'!$B$4,tblTrips[Trip Date],"&lt;="&amp;'Dashboard'!$E$4))</f>
        <v/>
      </c>
      <c r="F27" s="69">
        <f>IF($A27="","",IFERROR($D27/$E27,0))</f>
        <v/>
      </c>
      <c r="G27" s="51">
        <f>IF($A27="","",SUMIFS(tblTrips[Empty Miles],tblTrips[Lane],$A27,tblTrips[Reduction Eligible?],"Yes",tblTrips[Trip Date],"&gt;="&amp;'Dashboard'!$B$4,tblTrips[Trip Date],"&lt;="&amp;'Dashboard'!$E$4))</f>
        <v/>
      </c>
      <c r="H27" s="83">
        <f>IF($A27="","",SUMIFS(tblTrips[Target Reducible Miles],tblTrips[Lane],$A27,tblTrips[Trip Date],"&gt;="&amp;'Dashboard'!$B$4,tblTrips[Trip Date],"&lt;="&amp;'Dashboard'!$E$4))</f>
        <v/>
      </c>
      <c r="I27" s="84">
        <f>IF($A27="","",SUMIFS(tblTrips[Estimated Savings],tblTrips[Lane],$A27,tblTrips[Trip Date],"&gt;="&amp;'Dashboard'!$B$4,tblTrips[Trip Date],"&lt;="&amp;'Dashboard'!$E$4))</f>
        <v/>
      </c>
      <c r="J27" s="69">
        <f>IF($A27="","",IFERROR(COUNTIFS(tblTrips[Lane],$A27,tblTrips[Backhaul Secured?],"Yes",tblTrips[Trip Date],"&gt;="&amp;'Dashboard'!$B$4,tblTrips[Trip Date],"&lt;="&amp;'Dashboard'!$E$4)/$B27,0))</f>
        <v/>
      </c>
      <c r="K27" s="54">
        <f>IF($A27="","",IF($B27=0,"No Data",IF($F27&gt;='Settings'!$B$9,"High",IF($G27&gt;0,"Watch","Normal"))))</f>
        <v/>
      </c>
    </row>
    <row r="28">
      <c r="A28" s="49" t="inlineStr"/>
      <c r="B28" s="50">
        <f>IF($A28="","",COUNTIFS(tblTrips[Lane],$A28,tblTrips[Trip Date],"&gt;="&amp;'Dashboard'!$B$4,tblTrips[Trip Date],"&lt;="&amp;'Dashboard'!$E$4))</f>
        <v/>
      </c>
      <c r="C28" s="51">
        <f>IF($A28="","",SUMIFS(tblTrips[Loaded Miles],tblTrips[Lane],$A28,tblTrips[Trip Date],"&gt;="&amp;'Dashboard'!$B$4,tblTrips[Trip Date],"&lt;="&amp;'Dashboard'!$E$4))</f>
        <v/>
      </c>
      <c r="D28" s="51">
        <f>IF($A28="","",SUMIFS(tblTrips[Empty Miles],tblTrips[Lane],$A28,tblTrips[Trip Date],"&gt;="&amp;'Dashboard'!$B$4,tblTrips[Trip Date],"&lt;="&amp;'Dashboard'!$E$4))</f>
        <v/>
      </c>
      <c r="E28" s="51">
        <f>IF($A28="","",SUMIFS(tblTrips[Total Miles],tblTrips[Lane],$A28,tblTrips[Trip Date],"&gt;="&amp;'Dashboard'!$B$4,tblTrips[Trip Date],"&lt;="&amp;'Dashboard'!$E$4))</f>
        <v/>
      </c>
      <c r="F28" s="69">
        <f>IF($A28="","",IFERROR($D28/$E28,0))</f>
        <v/>
      </c>
      <c r="G28" s="51">
        <f>IF($A28="","",SUMIFS(tblTrips[Empty Miles],tblTrips[Lane],$A28,tblTrips[Reduction Eligible?],"Yes",tblTrips[Trip Date],"&gt;="&amp;'Dashboard'!$B$4,tblTrips[Trip Date],"&lt;="&amp;'Dashboard'!$E$4))</f>
        <v/>
      </c>
      <c r="H28" s="83">
        <f>IF($A28="","",SUMIFS(tblTrips[Target Reducible Miles],tblTrips[Lane],$A28,tblTrips[Trip Date],"&gt;="&amp;'Dashboard'!$B$4,tblTrips[Trip Date],"&lt;="&amp;'Dashboard'!$E$4))</f>
        <v/>
      </c>
      <c r="I28" s="84">
        <f>IF($A28="","",SUMIFS(tblTrips[Estimated Savings],tblTrips[Lane],$A28,tblTrips[Trip Date],"&gt;="&amp;'Dashboard'!$B$4,tblTrips[Trip Date],"&lt;="&amp;'Dashboard'!$E$4))</f>
        <v/>
      </c>
      <c r="J28" s="69">
        <f>IF($A28="","",IFERROR(COUNTIFS(tblTrips[Lane],$A28,tblTrips[Backhaul Secured?],"Yes",tblTrips[Trip Date],"&gt;="&amp;'Dashboard'!$B$4,tblTrips[Trip Date],"&lt;="&amp;'Dashboard'!$E$4)/$B28,0))</f>
        <v/>
      </c>
      <c r="K28" s="54">
        <f>IF($A28="","",IF($B28=0,"No Data",IF($F28&gt;='Settings'!$B$9,"High",IF($G28&gt;0,"Watch","Normal"))))</f>
        <v/>
      </c>
    </row>
    <row r="29">
      <c r="A29" s="49" t="inlineStr"/>
      <c r="B29" s="50">
        <f>IF($A29="","",COUNTIFS(tblTrips[Lane],$A29,tblTrips[Trip Date],"&gt;="&amp;'Dashboard'!$B$4,tblTrips[Trip Date],"&lt;="&amp;'Dashboard'!$E$4))</f>
        <v/>
      </c>
      <c r="C29" s="51">
        <f>IF($A29="","",SUMIFS(tblTrips[Loaded Miles],tblTrips[Lane],$A29,tblTrips[Trip Date],"&gt;="&amp;'Dashboard'!$B$4,tblTrips[Trip Date],"&lt;="&amp;'Dashboard'!$E$4))</f>
        <v/>
      </c>
      <c r="D29" s="51">
        <f>IF($A29="","",SUMIFS(tblTrips[Empty Miles],tblTrips[Lane],$A29,tblTrips[Trip Date],"&gt;="&amp;'Dashboard'!$B$4,tblTrips[Trip Date],"&lt;="&amp;'Dashboard'!$E$4))</f>
        <v/>
      </c>
      <c r="E29" s="51">
        <f>IF($A29="","",SUMIFS(tblTrips[Total Miles],tblTrips[Lane],$A29,tblTrips[Trip Date],"&gt;="&amp;'Dashboard'!$B$4,tblTrips[Trip Date],"&lt;="&amp;'Dashboard'!$E$4))</f>
        <v/>
      </c>
      <c r="F29" s="69">
        <f>IF($A29="","",IFERROR($D29/$E29,0))</f>
        <v/>
      </c>
      <c r="G29" s="51">
        <f>IF($A29="","",SUMIFS(tblTrips[Empty Miles],tblTrips[Lane],$A29,tblTrips[Reduction Eligible?],"Yes",tblTrips[Trip Date],"&gt;="&amp;'Dashboard'!$B$4,tblTrips[Trip Date],"&lt;="&amp;'Dashboard'!$E$4))</f>
        <v/>
      </c>
      <c r="H29" s="83">
        <f>IF($A29="","",SUMIFS(tblTrips[Target Reducible Miles],tblTrips[Lane],$A29,tblTrips[Trip Date],"&gt;="&amp;'Dashboard'!$B$4,tblTrips[Trip Date],"&lt;="&amp;'Dashboard'!$E$4))</f>
        <v/>
      </c>
      <c r="I29" s="84">
        <f>IF($A29="","",SUMIFS(tblTrips[Estimated Savings],tblTrips[Lane],$A29,tblTrips[Trip Date],"&gt;="&amp;'Dashboard'!$B$4,tblTrips[Trip Date],"&lt;="&amp;'Dashboard'!$E$4))</f>
        <v/>
      </c>
      <c r="J29" s="69">
        <f>IF($A29="","",IFERROR(COUNTIFS(tblTrips[Lane],$A29,tblTrips[Backhaul Secured?],"Yes",tblTrips[Trip Date],"&gt;="&amp;'Dashboard'!$B$4,tblTrips[Trip Date],"&lt;="&amp;'Dashboard'!$E$4)/$B29,0))</f>
        <v/>
      </c>
      <c r="K29" s="54">
        <f>IF($A29="","",IF($B29=0,"No Data",IF($F29&gt;='Settings'!$B$9,"High",IF($G29&gt;0,"Watch","Normal"))))</f>
        <v/>
      </c>
    </row>
    <row r="30">
      <c r="A30" s="49" t="inlineStr"/>
      <c r="B30" s="50">
        <f>IF($A30="","",COUNTIFS(tblTrips[Lane],$A30,tblTrips[Trip Date],"&gt;="&amp;'Dashboard'!$B$4,tblTrips[Trip Date],"&lt;="&amp;'Dashboard'!$E$4))</f>
        <v/>
      </c>
      <c r="C30" s="51">
        <f>IF($A30="","",SUMIFS(tblTrips[Loaded Miles],tblTrips[Lane],$A30,tblTrips[Trip Date],"&gt;="&amp;'Dashboard'!$B$4,tblTrips[Trip Date],"&lt;="&amp;'Dashboard'!$E$4))</f>
        <v/>
      </c>
      <c r="D30" s="51">
        <f>IF($A30="","",SUMIFS(tblTrips[Empty Miles],tblTrips[Lane],$A30,tblTrips[Trip Date],"&gt;="&amp;'Dashboard'!$B$4,tblTrips[Trip Date],"&lt;="&amp;'Dashboard'!$E$4))</f>
        <v/>
      </c>
      <c r="E30" s="51">
        <f>IF($A30="","",SUMIFS(tblTrips[Total Miles],tblTrips[Lane],$A30,tblTrips[Trip Date],"&gt;="&amp;'Dashboard'!$B$4,tblTrips[Trip Date],"&lt;="&amp;'Dashboard'!$E$4))</f>
        <v/>
      </c>
      <c r="F30" s="69">
        <f>IF($A30="","",IFERROR($D30/$E30,0))</f>
        <v/>
      </c>
      <c r="G30" s="51">
        <f>IF($A30="","",SUMIFS(tblTrips[Empty Miles],tblTrips[Lane],$A30,tblTrips[Reduction Eligible?],"Yes",tblTrips[Trip Date],"&gt;="&amp;'Dashboard'!$B$4,tblTrips[Trip Date],"&lt;="&amp;'Dashboard'!$E$4))</f>
        <v/>
      </c>
      <c r="H30" s="83">
        <f>IF($A30="","",SUMIFS(tblTrips[Target Reducible Miles],tblTrips[Lane],$A30,tblTrips[Trip Date],"&gt;="&amp;'Dashboard'!$B$4,tblTrips[Trip Date],"&lt;="&amp;'Dashboard'!$E$4))</f>
        <v/>
      </c>
      <c r="I30" s="84">
        <f>IF($A30="","",SUMIFS(tblTrips[Estimated Savings],tblTrips[Lane],$A30,tblTrips[Trip Date],"&gt;="&amp;'Dashboard'!$B$4,tblTrips[Trip Date],"&lt;="&amp;'Dashboard'!$E$4))</f>
        <v/>
      </c>
      <c r="J30" s="69">
        <f>IF($A30="","",IFERROR(COUNTIFS(tblTrips[Lane],$A30,tblTrips[Backhaul Secured?],"Yes",tblTrips[Trip Date],"&gt;="&amp;'Dashboard'!$B$4,tblTrips[Trip Date],"&lt;="&amp;'Dashboard'!$E$4)/$B30,0))</f>
        <v/>
      </c>
      <c r="K30" s="54">
        <f>IF($A30="","",IF($B30=0,"No Data",IF($F30&gt;='Settings'!$B$9,"High",IF($G30&gt;0,"Watch","Normal"))))</f>
        <v/>
      </c>
    </row>
    <row r="31">
      <c r="A31" s="49" t="inlineStr"/>
      <c r="B31" s="50">
        <f>IF($A31="","",COUNTIFS(tblTrips[Lane],$A31,tblTrips[Trip Date],"&gt;="&amp;'Dashboard'!$B$4,tblTrips[Trip Date],"&lt;="&amp;'Dashboard'!$E$4))</f>
        <v/>
      </c>
      <c r="C31" s="51">
        <f>IF($A31="","",SUMIFS(tblTrips[Loaded Miles],tblTrips[Lane],$A31,tblTrips[Trip Date],"&gt;="&amp;'Dashboard'!$B$4,tblTrips[Trip Date],"&lt;="&amp;'Dashboard'!$E$4))</f>
        <v/>
      </c>
      <c r="D31" s="51">
        <f>IF($A31="","",SUMIFS(tblTrips[Empty Miles],tblTrips[Lane],$A31,tblTrips[Trip Date],"&gt;="&amp;'Dashboard'!$B$4,tblTrips[Trip Date],"&lt;="&amp;'Dashboard'!$E$4))</f>
        <v/>
      </c>
      <c r="E31" s="51">
        <f>IF($A31="","",SUMIFS(tblTrips[Total Miles],tblTrips[Lane],$A31,tblTrips[Trip Date],"&gt;="&amp;'Dashboard'!$B$4,tblTrips[Trip Date],"&lt;="&amp;'Dashboard'!$E$4))</f>
        <v/>
      </c>
      <c r="F31" s="69">
        <f>IF($A31="","",IFERROR($D31/$E31,0))</f>
        <v/>
      </c>
      <c r="G31" s="51">
        <f>IF($A31="","",SUMIFS(tblTrips[Empty Miles],tblTrips[Lane],$A31,tblTrips[Reduction Eligible?],"Yes",tblTrips[Trip Date],"&gt;="&amp;'Dashboard'!$B$4,tblTrips[Trip Date],"&lt;="&amp;'Dashboard'!$E$4))</f>
        <v/>
      </c>
      <c r="H31" s="83">
        <f>IF($A31="","",SUMIFS(tblTrips[Target Reducible Miles],tblTrips[Lane],$A31,tblTrips[Trip Date],"&gt;="&amp;'Dashboard'!$B$4,tblTrips[Trip Date],"&lt;="&amp;'Dashboard'!$E$4))</f>
        <v/>
      </c>
      <c r="I31" s="84">
        <f>IF($A31="","",SUMIFS(tblTrips[Estimated Savings],tblTrips[Lane],$A31,tblTrips[Trip Date],"&gt;="&amp;'Dashboard'!$B$4,tblTrips[Trip Date],"&lt;="&amp;'Dashboard'!$E$4))</f>
        <v/>
      </c>
      <c r="J31" s="69">
        <f>IF($A31="","",IFERROR(COUNTIFS(tblTrips[Lane],$A31,tblTrips[Backhaul Secured?],"Yes",tblTrips[Trip Date],"&gt;="&amp;'Dashboard'!$B$4,tblTrips[Trip Date],"&lt;="&amp;'Dashboard'!$E$4)/$B31,0))</f>
        <v/>
      </c>
      <c r="K31" s="54">
        <f>IF($A31="","",IF($B31=0,"No Data",IF($F31&gt;='Settings'!$B$9,"High",IF($G31&gt;0,"Watch","Normal"))))</f>
        <v/>
      </c>
    </row>
    <row r="32">
      <c r="A32" s="49" t="inlineStr"/>
      <c r="B32" s="50">
        <f>IF($A32="","",COUNTIFS(tblTrips[Lane],$A32,tblTrips[Trip Date],"&gt;="&amp;'Dashboard'!$B$4,tblTrips[Trip Date],"&lt;="&amp;'Dashboard'!$E$4))</f>
        <v/>
      </c>
      <c r="C32" s="51">
        <f>IF($A32="","",SUMIFS(tblTrips[Loaded Miles],tblTrips[Lane],$A32,tblTrips[Trip Date],"&gt;="&amp;'Dashboard'!$B$4,tblTrips[Trip Date],"&lt;="&amp;'Dashboard'!$E$4))</f>
        <v/>
      </c>
      <c r="D32" s="51">
        <f>IF($A32="","",SUMIFS(tblTrips[Empty Miles],tblTrips[Lane],$A32,tblTrips[Trip Date],"&gt;="&amp;'Dashboard'!$B$4,tblTrips[Trip Date],"&lt;="&amp;'Dashboard'!$E$4))</f>
        <v/>
      </c>
      <c r="E32" s="51">
        <f>IF($A32="","",SUMIFS(tblTrips[Total Miles],tblTrips[Lane],$A32,tblTrips[Trip Date],"&gt;="&amp;'Dashboard'!$B$4,tblTrips[Trip Date],"&lt;="&amp;'Dashboard'!$E$4))</f>
        <v/>
      </c>
      <c r="F32" s="69">
        <f>IF($A32="","",IFERROR($D32/$E32,0))</f>
        <v/>
      </c>
      <c r="G32" s="51">
        <f>IF($A32="","",SUMIFS(tblTrips[Empty Miles],tblTrips[Lane],$A32,tblTrips[Reduction Eligible?],"Yes",tblTrips[Trip Date],"&gt;="&amp;'Dashboard'!$B$4,tblTrips[Trip Date],"&lt;="&amp;'Dashboard'!$E$4))</f>
        <v/>
      </c>
      <c r="H32" s="83">
        <f>IF($A32="","",SUMIFS(tblTrips[Target Reducible Miles],tblTrips[Lane],$A32,tblTrips[Trip Date],"&gt;="&amp;'Dashboard'!$B$4,tblTrips[Trip Date],"&lt;="&amp;'Dashboard'!$E$4))</f>
        <v/>
      </c>
      <c r="I32" s="84">
        <f>IF($A32="","",SUMIFS(tblTrips[Estimated Savings],tblTrips[Lane],$A32,tblTrips[Trip Date],"&gt;="&amp;'Dashboard'!$B$4,tblTrips[Trip Date],"&lt;="&amp;'Dashboard'!$E$4))</f>
        <v/>
      </c>
      <c r="J32" s="69">
        <f>IF($A32="","",IFERROR(COUNTIFS(tblTrips[Lane],$A32,tblTrips[Backhaul Secured?],"Yes",tblTrips[Trip Date],"&gt;="&amp;'Dashboard'!$B$4,tblTrips[Trip Date],"&lt;="&amp;'Dashboard'!$E$4)/$B32,0))</f>
        <v/>
      </c>
      <c r="K32" s="54">
        <f>IF($A32="","",IF($B32=0,"No Data",IF($F32&gt;='Settings'!$B$9,"High",IF($G32&gt;0,"Watch","Normal"))))</f>
        <v/>
      </c>
    </row>
    <row r="33">
      <c r="A33" s="49" t="inlineStr"/>
      <c r="B33" s="50">
        <f>IF($A33="","",COUNTIFS(tblTrips[Lane],$A33,tblTrips[Trip Date],"&gt;="&amp;'Dashboard'!$B$4,tblTrips[Trip Date],"&lt;="&amp;'Dashboard'!$E$4))</f>
        <v/>
      </c>
      <c r="C33" s="51">
        <f>IF($A33="","",SUMIFS(tblTrips[Loaded Miles],tblTrips[Lane],$A33,tblTrips[Trip Date],"&gt;="&amp;'Dashboard'!$B$4,tblTrips[Trip Date],"&lt;="&amp;'Dashboard'!$E$4))</f>
        <v/>
      </c>
      <c r="D33" s="51">
        <f>IF($A33="","",SUMIFS(tblTrips[Empty Miles],tblTrips[Lane],$A33,tblTrips[Trip Date],"&gt;="&amp;'Dashboard'!$B$4,tblTrips[Trip Date],"&lt;="&amp;'Dashboard'!$E$4))</f>
        <v/>
      </c>
      <c r="E33" s="51">
        <f>IF($A33="","",SUMIFS(tblTrips[Total Miles],tblTrips[Lane],$A33,tblTrips[Trip Date],"&gt;="&amp;'Dashboard'!$B$4,tblTrips[Trip Date],"&lt;="&amp;'Dashboard'!$E$4))</f>
        <v/>
      </c>
      <c r="F33" s="69">
        <f>IF($A33="","",IFERROR($D33/$E33,0))</f>
        <v/>
      </c>
      <c r="G33" s="51">
        <f>IF($A33="","",SUMIFS(tblTrips[Empty Miles],tblTrips[Lane],$A33,tblTrips[Reduction Eligible?],"Yes",tblTrips[Trip Date],"&gt;="&amp;'Dashboard'!$B$4,tblTrips[Trip Date],"&lt;="&amp;'Dashboard'!$E$4))</f>
        <v/>
      </c>
      <c r="H33" s="83">
        <f>IF($A33="","",SUMIFS(tblTrips[Target Reducible Miles],tblTrips[Lane],$A33,tblTrips[Trip Date],"&gt;="&amp;'Dashboard'!$B$4,tblTrips[Trip Date],"&lt;="&amp;'Dashboard'!$E$4))</f>
        <v/>
      </c>
      <c r="I33" s="84">
        <f>IF($A33="","",SUMIFS(tblTrips[Estimated Savings],tblTrips[Lane],$A33,tblTrips[Trip Date],"&gt;="&amp;'Dashboard'!$B$4,tblTrips[Trip Date],"&lt;="&amp;'Dashboard'!$E$4))</f>
        <v/>
      </c>
      <c r="J33" s="69">
        <f>IF($A33="","",IFERROR(COUNTIFS(tblTrips[Lane],$A33,tblTrips[Backhaul Secured?],"Yes",tblTrips[Trip Date],"&gt;="&amp;'Dashboard'!$B$4,tblTrips[Trip Date],"&lt;="&amp;'Dashboard'!$E$4)/$B33,0))</f>
        <v/>
      </c>
      <c r="K33" s="54">
        <f>IF($A33="","",IF($B33=0,"No Data",IF($F33&gt;='Settings'!$B$9,"High",IF($G33&gt;0,"Watch","Normal"))))</f>
        <v/>
      </c>
    </row>
    <row r="34">
      <c r="A34" s="49" t="inlineStr"/>
      <c r="B34" s="50">
        <f>IF($A34="","",COUNTIFS(tblTrips[Lane],$A34,tblTrips[Trip Date],"&gt;="&amp;'Dashboard'!$B$4,tblTrips[Trip Date],"&lt;="&amp;'Dashboard'!$E$4))</f>
        <v/>
      </c>
      <c r="C34" s="51">
        <f>IF($A34="","",SUMIFS(tblTrips[Loaded Miles],tblTrips[Lane],$A34,tblTrips[Trip Date],"&gt;="&amp;'Dashboard'!$B$4,tblTrips[Trip Date],"&lt;="&amp;'Dashboard'!$E$4))</f>
        <v/>
      </c>
      <c r="D34" s="51">
        <f>IF($A34="","",SUMIFS(tblTrips[Empty Miles],tblTrips[Lane],$A34,tblTrips[Trip Date],"&gt;="&amp;'Dashboard'!$B$4,tblTrips[Trip Date],"&lt;="&amp;'Dashboard'!$E$4))</f>
        <v/>
      </c>
      <c r="E34" s="51">
        <f>IF($A34="","",SUMIFS(tblTrips[Total Miles],tblTrips[Lane],$A34,tblTrips[Trip Date],"&gt;="&amp;'Dashboard'!$B$4,tblTrips[Trip Date],"&lt;="&amp;'Dashboard'!$E$4))</f>
        <v/>
      </c>
      <c r="F34" s="69">
        <f>IF($A34="","",IFERROR($D34/$E34,0))</f>
        <v/>
      </c>
      <c r="G34" s="51">
        <f>IF($A34="","",SUMIFS(tblTrips[Empty Miles],tblTrips[Lane],$A34,tblTrips[Reduction Eligible?],"Yes",tblTrips[Trip Date],"&gt;="&amp;'Dashboard'!$B$4,tblTrips[Trip Date],"&lt;="&amp;'Dashboard'!$E$4))</f>
        <v/>
      </c>
      <c r="H34" s="83">
        <f>IF($A34="","",SUMIFS(tblTrips[Target Reducible Miles],tblTrips[Lane],$A34,tblTrips[Trip Date],"&gt;="&amp;'Dashboard'!$B$4,tblTrips[Trip Date],"&lt;="&amp;'Dashboard'!$E$4))</f>
        <v/>
      </c>
      <c r="I34" s="84">
        <f>IF($A34="","",SUMIFS(tblTrips[Estimated Savings],tblTrips[Lane],$A34,tblTrips[Trip Date],"&gt;="&amp;'Dashboard'!$B$4,tblTrips[Trip Date],"&lt;="&amp;'Dashboard'!$E$4))</f>
        <v/>
      </c>
      <c r="J34" s="69">
        <f>IF($A34="","",IFERROR(COUNTIFS(tblTrips[Lane],$A34,tblTrips[Backhaul Secured?],"Yes",tblTrips[Trip Date],"&gt;="&amp;'Dashboard'!$B$4,tblTrips[Trip Date],"&lt;="&amp;'Dashboard'!$E$4)/$B34,0))</f>
        <v/>
      </c>
      <c r="K34" s="54">
        <f>IF($A34="","",IF($B34=0,"No Data",IF($F34&gt;='Settings'!$B$9,"High",IF($G34&gt;0,"Watch","Normal"))))</f>
        <v/>
      </c>
    </row>
    <row r="35">
      <c r="A35" s="49" t="inlineStr"/>
      <c r="B35" s="50">
        <f>IF($A35="","",COUNTIFS(tblTrips[Lane],$A35,tblTrips[Trip Date],"&gt;="&amp;'Dashboard'!$B$4,tblTrips[Trip Date],"&lt;="&amp;'Dashboard'!$E$4))</f>
        <v/>
      </c>
      <c r="C35" s="51">
        <f>IF($A35="","",SUMIFS(tblTrips[Loaded Miles],tblTrips[Lane],$A35,tblTrips[Trip Date],"&gt;="&amp;'Dashboard'!$B$4,tblTrips[Trip Date],"&lt;="&amp;'Dashboard'!$E$4))</f>
        <v/>
      </c>
      <c r="D35" s="51">
        <f>IF($A35="","",SUMIFS(tblTrips[Empty Miles],tblTrips[Lane],$A35,tblTrips[Trip Date],"&gt;="&amp;'Dashboard'!$B$4,tblTrips[Trip Date],"&lt;="&amp;'Dashboard'!$E$4))</f>
        <v/>
      </c>
      <c r="E35" s="51">
        <f>IF($A35="","",SUMIFS(tblTrips[Total Miles],tblTrips[Lane],$A35,tblTrips[Trip Date],"&gt;="&amp;'Dashboard'!$B$4,tblTrips[Trip Date],"&lt;="&amp;'Dashboard'!$E$4))</f>
        <v/>
      </c>
      <c r="F35" s="69">
        <f>IF($A35="","",IFERROR($D35/$E35,0))</f>
        <v/>
      </c>
      <c r="G35" s="51">
        <f>IF($A35="","",SUMIFS(tblTrips[Empty Miles],tblTrips[Lane],$A35,tblTrips[Reduction Eligible?],"Yes",tblTrips[Trip Date],"&gt;="&amp;'Dashboard'!$B$4,tblTrips[Trip Date],"&lt;="&amp;'Dashboard'!$E$4))</f>
        <v/>
      </c>
      <c r="H35" s="83">
        <f>IF($A35="","",SUMIFS(tblTrips[Target Reducible Miles],tblTrips[Lane],$A35,tblTrips[Trip Date],"&gt;="&amp;'Dashboard'!$B$4,tblTrips[Trip Date],"&lt;="&amp;'Dashboard'!$E$4))</f>
        <v/>
      </c>
      <c r="I35" s="84">
        <f>IF($A35="","",SUMIFS(tblTrips[Estimated Savings],tblTrips[Lane],$A35,tblTrips[Trip Date],"&gt;="&amp;'Dashboard'!$B$4,tblTrips[Trip Date],"&lt;="&amp;'Dashboard'!$E$4))</f>
        <v/>
      </c>
      <c r="J35" s="69">
        <f>IF($A35="","",IFERROR(COUNTIFS(tblTrips[Lane],$A35,tblTrips[Backhaul Secured?],"Yes",tblTrips[Trip Date],"&gt;="&amp;'Dashboard'!$B$4,tblTrips[Trip Date],"&lt;="&amp;'Dashboard'!$E$4)/$B35,0))</f>
        <v/>
      </c>
      <c r="K35" s="54">
        <f>IF($A35="","",IF($B35=0,"No Data",IF($F35&gt;='Settings'!$B$9,"High",IF($G35&gt;0,"Watch","Normal"))))</f>
        <v/>
      </c>
    </row>
    <row r="36">
      <c r="A36" s="49" t="inlineStr"/>
      <c r="B36" s="50">
        <f>IF($A36="","",COUNTIFS(tblTrips[Lane],$A36,tblTrips[Trip Date],"&gt;="&amp;'Dashboard'!$B$4,tblTrips[Trip Date],"&lt;="&amp;'Dashboard'!$E$4))</f>
        <v/>
      </c>
      <c r="C36" s="51">
        <f>IF($A36="","",SUMIFS(tblTrips[Loaded Miles],tblTrips[Lane],$A36,tblTrips[Trip Date],"&gt;="&amp;'Dashboard'!$B$4,tblTrips[Trip Date],"&lt;="&amp;'Dashboard'!$E$4))</f>
        <v/>
      </c>
      <c r="D36" s="51">
        <f>IF($A36="","",SUMIFS(tblTrips[Empty Miles],tblTrips[Lane],$A36,tblTrips[Trip Date],"&gt;="&amp;'Dashboard'!$B$4,tblTrips[Trip Date],"&lt;="&amp;'Dashboard'!$E$4))</f>
        <v/>
      </c>
      <c r="E36" s="51">
        <f>IF($A36="","",SUMIFS(tblTrips[Total Miles],tblTrips[Lane],$A36,tblTrips[Trip Date],"&gt;="&amp;'Dashboard'!$B$4,tblTrips[Trip Date],"&lt;="&amp;'Dashboard'!$E$4))</f>
        <v/>
      </c>
      <c r="F36" s="69">
        <f>IF($A36="","",IFERROR($D36/$E36,0))</f>
        <v/>
      </c>
      <c r="G36" s="51">
        <f>IF($A36="","",SUMIFS(tblTrips[Empty Miles],tblTrips[Lane],$A36,tblTrips[Reduction Eligible?],"Yes",tblTrips[Trip Date],"&gt;="&amp;'Dashboard'!$B$4,tblTrips[Trip Date],"&lt;="&amp;'Dashboard'!$E$4))</f>
        <v/>
      </c>
      <c r="H36" s="83">
        <f>IF($A36="","",SUMIFS(tblTrips[Target Reducible Miles],tblTrips[Lane],$A36,tblTrips[Trip Date],"&gt;="&amp;'Dashboard'!$B$4,tblTrips[Trip Date],"&lt;="&amp;'Dashboard'!$E$4))</f>
        <v/>
      </c>
      <c r="I36" s="84">
        <f>IF($A36="","",SUMIFS(tblTrips[Estimated Savings],tblTrips[Lane],$A36,tblTrips[Trip Date],"&gt;="&amp;'Dashboard'!$B$4,tblTrips[Trip Date],"&lt;="&amp;'Dashboard'!$E$4))</f>
        <v/>
      </c>
      <c r="J36" s="69">
        <f>IF($A36="","",IFERROR(COUNTIFS(tblTrips[Lane],$A36,tblTrips[Backhaul Secured?],"Yes",tblTrips[Trip Date],"&gt;="&amp;'Dashboard'!$B$4,tblTrips[Trip Date],"&lt;="&amp;'Dashboard'!$E$4)/$B36,0))</f>
        <v/>
      </c>
      <c r="K36" s="54">
        <f>IF($A36="","",IF($B36=0,"No Data",IF($F36&gt;='Settings'!$B$9,"High",IF($G36&gt;0,"Watch","Normal"))))</f>
        <v/>
      </c>
    </row>
    <row r="37">
      <c r="A37" s="49" t="inlineStr"/>
      <c r="B37" s="50">
        <f>IF($A37="","",COUNTIFS(tblTrips[Lane],$A37,tblTrips[Trip Date],"&gt;="&amp;'Dashboard'!$B$4,tblTrips[Trip Date],"&lt;="&amp;'Dashboard'!$E$4))</f>
        <v/>
      </c>
      <c r="C37" s="51">
        <f>IF($A37="","",SUMIFS(tblTrips[Loaded Miles],tblTrips[Lane],$A37,tblTrips[Trip Date],"&gt;="&amp;'Dashboard'!$B$4,tblTrips[Trip Date],"&lt;="&amp;'Dashboard'!$E$4))</f>
        <v/>
      </c>
      <c r="D37" s="51">
        <f>IF($A37="","",SUMIFS(tblTrips[Empty Miles],tblTrips[Lane],$A37,tblTrips[Trip Date],"&gt;="&amp;'Dashboard'!$B$4,tblTrips[Trip Date],"&lt;="&amp;'Dashboard'!$E$4))</f>
        <v/>
      </c>
      <c r="E37" s="51">
        <f>IF($A37="","",SUMIFS(tblTrips[Total Miles],tblTrips[Lane],$A37,tblTrips[Trip Date],"&gt;="&amp;'Dashboard'!$B$4,tblTrips[Trip Date],"&lt;="&amp;'Dashboard'!$E$4))</f>
        <v/>
      </c>
      <c r="F37" s="69">
        <f>IF($A37="","",IFERROR($D37/$E37,0))</f>
        <v/>
      </c>
      <c r="G37" s="51">
        <f>IF($A37="","",SUMIFS(tblTrips[Empty Miles],tblTrips[Lane],$A37,tblTrips[Reduction Eligible?],"Yes",tblTrips[Trip Date],"&gt;="&amp;'Dashboard'!$B$4,tblTrips[Trip Date],"&lt;="&amp;'Dashboard'!$E$4))</f>
        <v/>
      </c>
      <c r="H37" s="83">
        <f>IF($A37="","",SUMIFS(tblTrips[Target Reducible Miles],tblTrips[Lane],$A37,tblTrips[Trip Date],"&gt;="&amp;'Dashboard'!$B$4,tblTrips[Trip Date],"&lt;="&amp;'Dashboard'!$E$4))</f>
        <v/>
      </c>
      <c r="I37" s="84">
        <f>IF($A37="","",SUMIFS(tblTrips[Estimated Savings],tblTrips[Lane],$A37,tblTrips[Trip Date],"&gt;="&amp;'Dashboard'!$B$4,tblTrips[Trip Date],"&lt;="&amp;'Dashboard'!$E$4))</f>
        <v/>
      </c>
      <c r="J37" s="69">
        <f>IF($A37="","",IFERROR(COUNTIFS(tblTrips[Lane],$A37,tblTrips[Backhaul Secured?],"Yes",tblTrips[Trip Date],"&gt;="&amp;'Dashboard'!$B$4,tblTrips[Trip Date],"&lt;="&amp;'Dashboard'!$E$4)/$B37,0))</f>
        <v/>
      </c>
      <c r="K37" s="54">
        <f>IF($A37="","",IF($B37=0,"No Data",IF($F37&gt;='Settings'!$B$9,"High",IF($G37&gt;0,"Watch","Normal"))))</f>
        <v/>
      </c>
    </row>
    <row r="38">
      <c r="A38" s="49" t="inlineStr"/>
      <c r="B38" s="50">
        <f>IF($A38="","",COUNTIFS(tblTrips[Lane],$A38,tblTrips[Trip Date],"&gt;="&amp;'Dashboard'!$B$4,tblTrips[Trip Date],"&lt;="&amp;'Dashboard'!$E$4))</f>
        <v/>
      </c>
      <c r="C38" s="51">
        <f>IF($A38="","",SUMIFS(tblTrips[Loaded Miles],tblTrips[Lane],$A38,tblTrips[Trip Date],"&gt;="&amp;'Dashboard'!$B$4,tblTrips[Trip Date],"&lt;="&amp;'Dashboard'!$E$4))</f>
        <v/>
      </c>
      <c r="D38" s="51">
        <f>IF($A38="","",SUMIFS(tblTrips[Empty Miles],tblTrips[Lane],$A38,tblTrips[Trip Date],"&gt;="&amp;'Dashboard'!$B$4,tblTrips[Trip Date],"&lt;="&amp;'Dashboard'!$E$4))</f>
        <v/>
      </c>
      <c r="E38" s="51">
        <f>IF($A38="","",SUMIFS(tblTrips[Total Miles],tblTrips[Lane],$A38,tblTrips[Trip Date],"&gt;="&amp;'Dashboard'!$B$4,tblTrips[Trip Date],"&lt;="&amp;'Dashboard'!$E$4))</f>
        <v/>
      </c>
      <c r="F38" s="69">
        <f>IF($A38="","",IFERROR($D38/$E38,0))</f>
        <v/>
      </c>
      <c r="G38" s="51">
        <f>IF($A38="","",SUMIFS(tblTrips[Empty Miles],tblTrips[Lane],$A38,tblTrips[Reduction Eligible?],"Yes",tblTrips[Trip Date],"&gt;="&amp;'Dashboard'!$B$4,tblTrips[Trip Date],"&lt;="&amp;'Dashboard'!$E$4))</f>
        <v/>
      </c>
      <c r="H38" s="83">
        <f>IF($A38="","",SUMIFS(tblTrips[Target Reducible Miles],tblTrips[Lane],$A38,tblTrips[Trip Date],"&gt;="&amp;'Dashboard'!$B$4,tblTrips[Trip Date],"&lt;="&amp;'Dashboard'!$E$4))</f>
        <v/>
      </c>
      <c r="I38" s="84">
        <f>IF($A38="","",SUMIFS(tblTrips[Estimated Savings],tblTrips[Lane],$A38,tblTrips[Trip Date],"&gt;="&amp;'Dashboard'!$B$4,tblTrips[Trip Date],"&lt;="&amp;'Dashboard'!$E$4))</f>
        <v/>
      </c>
      <c r="J38" s="69">
        <f>IF($A38="","",IFERROR(COUNTIFS(tblTrips[Lane],$A38,tblTrips[Backhaul Secured?],"Yes",tblTrips[Trip Date],"&gt;="&amp;'Dashboard'!$B$4,tblTrips[Trip Date],"&lt;="&amp;'Dashboard'!$E$4)/$B38,0))</f>
        <v/>
      </c>
      <c r="K38" s="54">
        <f>IF($A38="","",IF($B38=0,"No Data",IF($F38&gt;='Settings'!$B$9,"High",IF($G38&gt;0,"Watch","Normal"))))</f>
        <v/>
      </c>
    </row>
    <row r="39">
      <c r="A39" s="49" t="inlineStr"/>
      <c r="B39" s="50">
        <f>IF($A39="","",COUNTIFS(tblTrips[Lane],$A39,tblTrips[Trip Date],"&gt;="&amp;'Dashboard'!$B$4,tblTrips[Trip Date],"&lt;="&amp;'Dashboard'!$E$4))</f>
        <v/>
      </c>
      <c r="C39" s="51">
        <f>IF($A39="","",SUMIFS(tblTrips[Loaded Miles],tblTrips[Lane],$A39,tblTrips[Trip Date],"&gt;="&amp;'Dashboard'!$B$4,tblTrips[Trip Date],"&lt;="&amp;'Dashboard'!$E$4))</f>
        <v/>
      </c>
      <c r="D39" s="51">
        <f>IF($A39="","",SUMIFS(tblTrips[Empty Miles],tblTrips[Lane],$A39,tblTrips[Trip Date],"&gt;="&amp;'Dashboard'!$B$4,tblTrips[Trip Date],"&lt;="&amp;'Dashboard'!$E$4))</f>
        <v/>
      </c>
      <c r="E39" s="51">
        <f>IF($A39="","",SUMIFS(tblTrips[Total Miles],tblTrips[Lane],$A39,tblTrips[Trip Date],"&gt;="&amp;'Dashboard'!$B$4,tblTrips[Trip Date],"&lt;="&amp;'Dashboard'!$E$4))</f>
        <v/>
      </c>
      <c r="F39" s="69">
        <f>IF($A39="","",IFERROR($D39/$E39,0))</f>
        <v/>
      </c>
      <c r="G39" s="51">
        <f>IF($A39="","",SUMIFS(tblTrips[Empty Miles],tblTrips[Lane],$A39,tblTrips[Reduction Eligible?],"Yes",tblTrips[Trip Date],"&gt;="&amp;'Dashboard'!$B$4,tblTrips[Trip Date],"&lt;="&amp;'Dashboard'!$E$4))</f>
        <v/>
      </c>
      <c r="H39" s="83">
        <f>IF($A39="","",SUMIFS(tblTrips[Target Reducible Miles],tblTrips[Lane],$A39,tblTrips[Trip Date],"&gt;="&amp;'Dashboard'!$B$4,tblTrips[Trip Date],"&lt;="&amp;'Dashboard'!$E$4))</f>
        <v/>
      </c>
      <c r="I39" s="84">
        <f>IF($A39="","",SUMIFS(tblTrips[Estimated Savings],tblTrips[Lane],$A39,tblTrips[Trip Date],"&gt;="&amp;'Dashboard'!$B$4,tblTrips[Trip Date],"&lt;="&amp;'Dashboard'!$E$4))</f>
        <v/>
      </c>
      <c r="J39" s="69">
        <f>IF($A39="","",IFERROR(COUNTIFS(tblTrips[Lane],$A39,tblTrips[Backhaul Secured?],"Yes",tblTrips[Trip Date],"&gt;="&amp;'Dashboard'!$B$4,tblTrips[Trip Date],"&lt;="&amp;'Dashboard'!$E$4)/$B39,0))</f>
        <v/>
      </c>
      <c r="K39" s="54">
        <f>IF($A39="","",IF($B39=0,"No Data",IF($F39&gt;='Settings'!$B$9,"High",IF($G39&gt;0,"Watch","Normal"))))</f>
        <v/>
      </c>
    </row>
    <row r="40">
      <c r="A40" s="49" t="inlineStr"/>
      <c r="B40" s="50">
        <f>IF($A40="","",COUNTIFS(tblTrips[Lane],$A40,tblTrips[Trip Date],"&gt;="&amp;'Dashboard'!$B$4,tblTrips[Trip Date],"&lt;="&amp;'Dashboard'!$E$4))</f>
        <v/>
      </c>
      <c r="C40" s="51">
        <f>IF($A40="","",SUMIFS(tblTrips[Loaded Miles],tblTrips[Lane],$A40,tblTrips[Trip Date],"&gt;="&amp;'Dashboard'!$B$4,tblTrips[Trip Date],"&lt;="&amp;'Dashboard'!$E$4))</f>
        <v/>
      </c>
      <c r="D40" s="51">
        <f>IF($A40="","",SUMIFS(tblTrips[Empty Miles],tblTrips[Lane],$A40,tblTrips[Trip Date],"&gt;="&amp;'Dashboard'!$B$4,tblTrips[Trip Date],"&lt;="&amp;'Dashboard'!$E$4))</f>
        <v/>
      </c>
      <c r="E40" s="51">
        <f>IF($A40="","",SUMIFS(tblTrips[Total Miles],tblTrips[Lane],$A40,tblTrips[Trip Date],"&gt;="&amp;'Dashboard'!$B$4,tblTrips[Trip Date],"&lt;="&amp;'Dashboard'!$E$4))</f>
        <v/>
      </c>
      <c r="F40" s="69">
        <f>IF($A40="","",IFERROR($D40/$E40,0))</f>
        <v/>
      </c>
      <c r="G40" s="51">
        <f>IF($A40="","",SUMIFS(tblTrips[Empty Miles],tblTrips[Lane],$A40,tblTrips[Reduction Eligible?],"Yes",tblTrips[Trip Date],"&gt;="&amp;'Dashboard'!$B$4,tblTrips[Trip Date],"&lt;="&amp;'Dashboard'!$E$4))</f>
        <v/>
      </c>
      <c r="H40" s="83">
        <f>IF($A40="","",SUMIFS(tblTrips[Target Reducible Miles],tblTrips[Lane],$A40,tblTrips[Trip Date],"&gt;="&amp;'Dashboard'!$B$4,tblTrips[Trip Date],"&lt;="&amp;'Dashboard'!$E$4))</f>
        <v/>
      </c>
      <c r="I40" s="84">
        <f>IF($A40="","",SUMIFS(tblTrips[Estimated Savings],tblTrips[Lane],$A40,tblTrips[Trip Date],"&gt;="&amp;'Dashboard'!$B$4,tblTrips[Trip Date],"&lt;="&amp;'Dashboard'!$E$4))</f>
        <v/>
      </c>
      <c r="J40" s="69">
        <f>IF($A40="","",IFERROR(COUNTIFS(tblTrips[Lane],$A40,tblTrips[Backhaul Secured?],"Yes",tblTrips[Trip Date],"&gt;="&amp;'Dashboard'!$B$4,tblTrips[Trip Date],"&lt;="&amp;'Dashboard'!$E$4)/$B40,0))</f>
        <v/>
      </c>
      <c r="K40" s="54">
        <f>IF($A40="","",IF($B40=0,"No Data",IF($F40&gt;='Settings'!$B$9,"High",IF($G40&gt;0,"Watch","Normal"))))</f>
        <v/>
      </c>
    </row>
    <row r="41">
      <c r="A41" s="49" t="inlineStr"/>
      <c r="B41" s="50">
        <f>IF($A41="","",COUNTIFS(tblTrips[Lane],$A41,tblTrips[Trip Date],"&gt;="&amp;'Dashboard'!$B$4,tblTrips[Trip Date],"&lt;="&amp;'Dashboard'!$E$4))</f>
        <v/>
      </c>
      <c r="C41" s="51">
        <f>IF($A41="","",SUMIFS(tblTrips[Loaded Miles],tblTrips[Lane],$A41,tblTrips[Trip Date],"&gt;="&amp;'Dashboard'!$B$4,tblTrips[Trip Date],"&lt;="&amp;'Dashboard'!$E$4))</f>
        <v/>
      </c>
      <c r="D41" s="51">
        <f>IF($A41="","",SUMIFS(tblTrips[Empty Miles],tblTrips[Lane],$A41,tblTrips[Trip Date],"&gt;="&amp;'Dashboard'!$B$4,tblTrips[Trip Date],"&lt;="&amp;'Dashboard'!$E$4))</f>
        <v/>
      </c>
      <c r="E41" s="51">
        <f>IF($A41="","",SUMIFS(tblTrips[Total Miles],tblTrips[Lane],$A41,tblTrips[Trip Date],"&gt;="&amp;'Dashboard'!$B$4,tblTrips[Trip Date],"&lt;="&amp;'Dashboard'!$E$4))</f>
        <v/>
      </c>
      <c r="F41" s="69">
        <f>IF($A41="","",IFERROR($D41/$E41,0))</f>
        <v/>
      </c>
      <c r="G41" s="51">
        <f>IF($A41="","",SUMIFS(tblTrips[Empty Miles],tblTrips[Lane],$A41,tblTrips[Reduction Eligible?],"Yes",tblTrips[Trip Date],"&gt;="&amp;'Dashboard'!$B$4,tblTrips[Trip Date],"&lt;="&amp;'Dashboard'!$E$4))</f>
        <v/>
      </c>
      <c r="H41" s="83">
        <f>IF($A41="","",SUMIFS(tblTrips[Target Reducible Miles],tblTrips[Lane],$A41,tblTrips[Trip Date],"&gt;="&amp;'Dashboard'!$B$4,tblTrips[Trip Date],"&lt;="&amp;'Dashboard'!$E$4))</f>
        <v/>
      </c>
      <c r="I41" s="84">
        <f>IF($A41="","",SUMIFS(tblTrips[Estimated Savings],tblTrips[Lane],$A41,tblTrips[Trip Date],"&gt;="&amp;'Dashboard'!$B$4,tblTrips[Trip Date],"&lt;="&amp;'Dashboard'!$E$4))</f>
        <v/>
      </c>
      <c r="J41" s="69">
        <f>IF($A41="","",IFERROR(COUNTIFS(tblTrips[Lane],$A41,tblTrips[Backhaul Secured?],"Yes",tblTrips[Trip Date],"&gt;="&amp;'Dashboard'!$B$4,tblTrips[Trip Date],"&lt;="&amp;'Dashboard'!$E$4)/$B41,0))</f>
        <v/>
      </c>
      <c r="K41" s="54">
        <f>IF($A41="","",IF($B41=0,"No Data",IF($F41&gt;='Settings'!$B$9,"High",IF($G41&gt;0,"Watch","Normal"))))</f>
        <v/>
      </c>
    </row>
    <row r="42">
      <c r="A42" s="49" t="inlineStr"/>
      <c r="B42" s="50">
        <f>IF($A42="","",COUNTIFS(tblTrips[Lane],$A42,tblTrips[Trip Date],"&gt;="&amp;'Dashboard'!$B$4,tblTrips[Trip Date],"&lt;="&amp;'Dashboard'!$E$4))</f>
        <v/>
      </c>
      <c r="C42" s="51">
        <f>IF($A42="","",SUMIFS(tblTrips[Loaded Miles],tblTrips[Lane],$A42,tblTrips[Trip Date],"&gt;="&amp;'Dashboard'!$B$4,tblTrips[Trip Date],"&lt;="&amp;'Dashboard'!$E$4))</f>
        <v/>
      </c>
      <c r="D42" s="51">
        <f>IF($A42="","",SUMIFS(tblTrips[Empty Miles],tblTrips[Lane],$A42,tblTrips[Trip Date],"&gt;="&amp;'Dashboard'!$B$4,tblTrips[Trip Date],"&lt;="&amp;'Dashboard'!$E$4))</f>
        <v/>
      </c>
      <c r="E42" s="51">
        <f>IF($A42="","",SUMIFS(tblTrips[Total Miles],tblTrips[Lane],$A42,tblTrips[Trip Date],"&gt;="&amp;'Dashboard'!$B$4,tblTrips[Trip Date],"&lt;="&amp;'Dashboard'!$E$4))</f>
        <v/>
      </c>
      <c r="F42" s="69">
        <f>IF($A42="","",IFERROR($D42/$E42,0))</f>
        <v/>
      </c>
      <c r="G42" s="51">
        <f>IF($A42="","",SUMIFS(tblTrips[Empty Miles],tblTrips[Lane],$A42,tblTrips[Reduction Eligible?],"Yes",tblTrips[Trip Date],"&gt;="&amp;'Dashboard'!$B$4,tblTrips[Trip Date],"&lt;="&amp;'Dashboard'!$E$4))</f>
        <v/>
      </c>
      <c r="H42" s="83">
        <f>IF($A42="","",SUMIFS(tblTrips[Target Reducible Miles],tblTrips[Lane],$A42,tblTrips[Trip Date],"&gt;="&amp;'Dashboard'!$B$4,tblTrips[Trip Date],"&lt;="&amp;'Dashboard'!$E$4))</f>
        <v/>
      </c>
      <c r="I42" s="84">
        <f>IF($A42="","",SUMIFS(tblTrips[Estimated Savings],tblTrips[Lane],$A42,tblTrips[Trip Date],"&gt;="&amp;'Dashboard'!$B$4,tblTrips[Trip Date],"&lt;="&amp;'Dashboard'!$E$4))</f>
        <v/>
      </c>
      <c r="J42" s="69">
        <f>IF($A42="","",IFERROR(COUNTIFS(tblTrips[Lane],$A42,tblTrips[Backhaul Secured?],"Yes",tblTrips[Trip Date],"&gt;="&amp;'Dashboard'!$B$4,tblTrips[Trip Date],"&lt;="&amp;'Dashboard'!$E$4)/$B42,0))</f>
        <v/>
      </c>
      <c r="K42" s="54">
        <f>IF($A42="","",IF($B42=0,"No Data",IF($F42&gt;='Settings'!$B$9,"High",IF($G42&gt;0,"Watch","Normal"))))</f>
        <v/>
      </c>
    </row>
    <row r="43">
      <c r="A43" s="49" t="inlineStr"/>
      <c r="B43" s="50">
        <f>IF($A43="","",COUNTIFS(tblTrips[Lane],$A43,tblTrips[Trip Date],"&gt;="&amp;'Dashboard'!$B$4,tblTrips[Trip Date],"&lt;="&amp;'Dashboard'!$E$4))</f>
        <v/>
      </c>
      <c r="C43" s="51">
        <f>IF($A43="","",SUMIFS(tblTrips[Loaded Miles],tblTrips[Lane],$A43,tblTrips[Trip Date],"&gt;="&amp;'Dashboard'!$B$4,tblTrips[Trip Date],"&lt;="&amp;'Dashboard'!$E$4))</f>
        <v/>
      </c>
      <c r="D43" s="51">
        <f>IF($A43="","",SUMIFS(tblTrips[Empty Miles],tblTrips[Lane],$A43,tblTrips[Trip Date],"&gt;="&amp;'Dashboard'!$B$4,tblTrips[Trip Date],"&lt;="&amp;'Dashboard'!$E$4))</f>
        <v/>
      </c>
      <c r="E43" s="51">
        <f>IF($A43="","",SUMIFS(tblTrips[Total Miles],tblTrips[Lane],$A43,tblTrips[Trip Date],"&gt;="&amp;'Dashboard'!$B$4,tblTrips[Trip Date],"&lt;="&amp;'Dashboard'!$E$4))</f>
        <v/>
      </c>
      <c r="F43" s="69">
        <f>IF($A43="","",IFERROR($D43/$E43,0))</f>
        <v/>
      </c>
      <c r="G43" s="51">
        <f>IF($A43="","",SUMIFS(tblTrips[Empty Miles],tblTrips[Lane],$A43,tblTrips[Reduction Eligible?],"Yes",tblTrips[Trip Date],"&gt;="&amp;'Dashboard'!$B$4,tblTrips[Trip Date],"&lt;="&amp;'Dashboard'!$E$4))</f>
        <v/>
      </c>
      <c r="H43" s="83">
        <f>IF($A43="","",SUMIFS(tblTrips[Target Reducible Miles],tblTrips[Lane],$A43,tblTrips[Trip Date],"&gt;="&amp;'Dashboard'!$B$4,tblTrips[Trip Date],"&lt;="&amp;'Dashboard'!$E$4))</f>
        <v/>
      </c>
      <c r="I43" s="84">
        <f>IF($A43="","",SUMIFS(tblTrips[Estimated Savings],tblTrips[Lane],$A43,tblTrips[Trip Date],"&gt;="&amp;'Dashboard'!$B$4,tblTrips[Trip Date],"&lt;="&amp;'Dashboard'!$E$4))</f>
        <v/>
      </c>
      <c r="J43" s="69">
        <f>IF($A43="","",IFERROR(COUNTIFS(tblTrips[Lane],$A43,tblTrips[Backhaul Secured?],"Yes",tblTrips[Trip Date],"&gt;="&amp;'Dashboard'!$B$4,tblTrips[Trip Date],"&lt;="&amp;'Dashboard'!$E$4)/$B43,0))</f>
        <v/>
      </c>
      <c r="K43" s="54">
        <f>IF($A43="","",IF($B43=0,"No Data",IF($F43&gt;='Settings'!$B$9,"High",IF($G43&gt;0,"Watch","Normal"))))</f>
        <v/>
      </c>
    </row>
    <row r="44">
      <c r="A44" s="49" t="inlineStr"/>
      <c r="B44" s="50">
        <f>IF($A44="","",COUNTIFS(tblTrips[Lane],$A44,tblTrips[Trip Date],"&gt;="&amp;'Dashboard'!$B$4,tblTrips[Trip Date],"&lt;="&amp;'Dashboard'!$E$4))</f>
        <v/>
      </c>
      <c r="C44" s="51">
        <f>IF($A44="","",SUMIFS(tblTrips[Loaded Miles],tblTrips[Lane],$A44,tblTrips[Trip Date],"&gt;="&amp;'Dashboard'!$B$4,tblTrips[Trip Date],"&lt;="&amp;'Dashboard'!$E$4))</f>
        <v/>
      </c>
      <c r="D44" s="51">
        <f>IF($A44="","",SUMIFS(tblTrips[Empty Miles],tblTrips[Lane],$A44,tblTrips[Trip Date],"&gt;="&amp;'Dashboard'!$B$4,tblTrips[Trip Date],"&lt;="&amp;'Dashboard'!$E$4))</f>
        <v/>
      </c>
      <c r="E44" s="51">
        <f>IF($A44="","",SUMIFS(tblTrips[Total Miles],tblTrips[Lane],$A44,tblTrips[Trip Date],"&gt;="&amp;'Dashboard'!$B$4,tblTrips[Trip Date],"&lt;="&amp;'Dashboard'!$E$4))</f>
        <v/>
      </c>
      <c r="F44" s="69">
        <f>IF($A44="","",IFERROR($D44/$E44,0))</f>
        <v/>
      </c>
      <c r="G44" s="51">
        <f>IF($A44="","",SUMIFS(tblTrips[Empty Miles],tblTrips[Lane],$A44,tblTrips[Reduction Eligible?],"Yes",tblTrips[Trip Date],"&gt;="&amp;'Dashboard'!$B$4,tblTrips[Trip Date],"&lt;="&amp;'Dashboard'!$E$4))</f>
        <v/>
      </c>
      <c r="H44" s="83">
        <f>IF($A44="","",SUMIFS(tblTrips[Target Reducible Miles],tblTrips[Lane],$A44,tblTrips[Trip Date],"&gt;="&amp;'Dashboard'!$B$4,tblTrips[Trip Date],"&lt;="&amp;'Dashboard'!$E$4))</f>
        <v/>
      </c>
      <c r="I44" s="84">
        <f>IF($A44="","",SUMIFS(tblTrips[Estimated Savings],tblTrips[Lane],$A44,tblTrips[Trip Date],"&gt;="&amp;'Dashboard'!$B$4,tblTrips[Trip Date],"&lt;="&amp;'Dashboard'!$E$4))</f>
        <v/>
      </c>
      <c r="J44" s="69">
        <f>IF($A44="","",IFERROR(COUNTIFS(tblTrips[Lane],$A44,tblTrips[Backhaul Secured?],"Yes",tblTrips[Trip Date],"&gt;="&amp;'Dashboard'!$B$4,tblTrips[Trip Date],"&lt;="&amp;'Dashboard'!$E$4)/$B44,0))</f>
        <v/>
      </c>
      <c r="K44" s="54">
        <f>IF($A44="","",IF($B44=0,"No Data",IF($F44&gt;='Settings'!$B$9,"High",IF($G44&gt;0,"Watch","Normal"))))</f>
        <v/>
      </c>
    </row>
    <row r="45">
      <c r="A45" s="49" t="inlineStr"/>
      <c r="B45" s="50">
        <f>IF($A45="","",COUNTIFS(tblTrips[Lane],$A45,tblTrips[Trip Date],"&gt;="&amp;'Dashboard'!$B$4,tblTrips[Trip Date],"&lt;="&amp;'Dashboard'!$E$4))</f>
        <v/>
      </c>
      <c r="C45" s="51">
        <f>IF($A45="","",SUMIFS(tblTrips[Loaded Miles],tblTrips[Lane],$A45,tblTrips[Trip Date],"&gt;="&amp;'Dashboard'!$B$4,tblTrips[Trip Date],"&lt;="&amp;'Dashboard'!$E$4))</f>
        <v/>
      </c>
      <c r="D45" s="51">
        <f>IF($A45="","",SUMIFS(tblTrips[Empty Miles],tblTrips[Lane],$A45,tblTrips[Trip Date],"&gt;="&amp;'Dashboard'!$B$4,tblTrips[Trip Date],"&lt;="&amp;'Dashboard'!$E$4))</f>
        <v/>
      </c>
      <c r="E45" s="51">
        <f>IF($A45="","",SUMIFS(tblTrips[Total Miles],tblTrips[Lane],$A45,tblTrips[Trip Date],"&gt;="&amp;'Dashboard'!$B$4,tblTrips[Trip Date],"&lt;="&amp;'Dashboard'!$E$4))</f>
        <v/>
      </c>
      <c r="F45" s="69">
        <f>IF($A45="","",IFERROR($D45/$E45,0))</f>
        <v/>
      </c>
      <c r="G45" s="51">
        <f>IF($A45="","",SUMIFS(tblTrips[Empty Miles],tblTrips[Lane],$A45,tblTrips[Reduction Eligible?],"Yes",tblTrips[Trip Date],"&gt;="&amp;'Dashboard'!$B$4,tblTrips[Trip Date],"&lt;="&amp;'Dashboard'!$E$4))</f>
        <v/>
      </c>
      <c r="H45" s="83">
        <f>IF($A45="","",SUMIFS(tblTrips[Target Reducible Miles],tblTrips[Lane],$A45,tblTrips[Trip Date],"&gt;="&amp;'Dashboard'!$B$4,tblTrips[Trip Date],"&lt;="&amp;'Dashboard'!$E$4))</f>
        <v/>
      </c>
      <c r="I45" s="84">
        <f>IF($A45="","",SUMIFS(tblTrips[Estimated Savings],tblTrips[Lane],$A45,tblTrips[Trip Date],"&gt;="&amp;'Dashboard'!$B$4,tblTrips[Trip Date],"&lt;="&amp;'Dashboard'!$E$4))</f>
        <v/>
      </c>
      <c r="J45" s="69">
        <f>IF($A45="","",IFERROR(COUNTIFS(tblTrips[Lane],$A45,tblTrips[Backhaul Secured?],"Yes",tblTrips[Trip Date],"&gt;="&amp;'Dashboard'!$B$4,tblTrips[Trip Date],"&lt;="&amp;'Dashboard'!$E$4)/$B45,0))</f>
        <v/>
      </c>
      <c r="K45" s="54">
        <f>IF($A45="","",IF($B45=0,"No Data",IF($F45&gt;='Settings'!$B$9,"High",IF($G45&gt;0,"Watch","Normal"))))</f>
        <v/>
      </c>
    </row>
    <row r="46">
      <c r="A46" s="49" t="inlineStr"/>
      <c r="B46" s="50">
        <f>IF($A46="","",COUNTIFS(tblTrips[Lane],$A46,tblTrips[Trip Date],"&gt;="&amp;'Dashboard'!$B$4,tblTrips[Trip Date],"&lt;="&amp;'Dashboard'!$E$4))</f>
        <v/>
      </c>
      <c r="C46" s="51">
        <f>IF($A46="","",SUMIFS(tblTrips[Loaded Miles],tblTrips[Lane],$A46,tblTrips[Trip Date],"&gt;="&amp;'Dashboard'!$B$4,tblTrips[Trip Date],"&lt;="&amp;'Dashboard'!$E$4))</f>
        <v/>
      </c>
      <c r="D46" s="51">
        <f>IF($A46="","",SUMIFS(tblTrips[Empty Miles],tblTrips[Lane],$A46,tblTrips[Trip Date],"&gt;="&amp;'Dashboard'!$B$4,tblTrips[Trip Date],"&lt;="&amp;'Dashboard'!$E$4))</f>
        <v/>
      </c>
      <c r="E46" s="51">
        <f>IF($A46="","",SUMIFS(tblTrips[Total Miles],tblTrips[Lane],$A46,tblTrips[Trip Date],"&gt;="&amp;'Dashboard'!$B$4,tblTrips[Trip Date],"&lt;="&amp;'Dashboard'!$E$4))</f>
        <v/>
      </c>
      <c r="F46" s="69">
        <f>IF($A46="","",IFERROR($D46/$E46,0))</f>
        <v/>
      </c>
      <c r="G46" s="51">
        <f>IF($A46="","",SUMIFS(tblTrips[Empty Miles],tblTrips[Lane],$A46,tblTrips[Reduction Eligible?],"Yes",tblTrips[Trip Date],"&gt;="&amp;'Dashboard'!$B$4,tblTrips[Trip Date],"&lt;="&amp;'Dashboard'!$E$4))</f>
        <v/>
      </c>
      <c r="H46" s="83">
        <f>IF($A46="","",SUMIFS(tblTrips[Target Reducible Miles],tblTrips[Lane],$A46,tblTrips[Trip Date],"&gt;="&amp;'Dashboard'!$B$4,tblTrips[Trip Date],"&lt;="&amp;'Dashboard'!$E$4))</f>
        <v/>
      </c>
      <c r="I46" s="84">
        <f>IF($A46="","",SUMIFS(tblTrips[Estimated Savings],tblTrips[Lane],$A46,tblTrips[Trip Date],"&gt;="&amp;'Dashboard'!$B$4,tblTrips[Trip Date],"&lt;="&amp;'Dashboard'!$E$4))</f>
        <v/>
      </c>
      <c r="J46" s="69">
        <f>IF($A46="","",IFERROR(COUNTIFS(tblTrips[Lane],$A46,tblTrips[Backhaul Secured?],"Yes",tblTrips[Trip Date],"&gt;="&amp;'Dashboard'!$B$4,tblTrips[Trip Date],"&lt;="&amp;'Dashboard'!$E$4)/$B46,0))</f>
        <v/>
      </c>
      <c r="K46" s="54">
        <f>IF($A46="","",IF($B46=0,"No Data",IF($F46&gt;='Settings'!$B$9,"High",IF($G46&gt;0,"Watch","Normal"))))</f>
        <v/>
      </c>
    </row>
    <row r="47">
      <c r="A47" s="49" t="inlineStr"/>
      <c r="B47" s="50">
        <f>IF($A47="","",COUNTIFS(tblTrips[Lane],$A47,tblTrips[Trip Date],"&gt;="&amp;'Dashboard'!$B$4,tblTrips[Trip Date],"&lt;="&amp;'Dashboard'!$E$4))</f>
        <v/>
      </c>
      <c r="C47" s="51">
        <f>IF($A47="","",SUMIFS(tblTrips[Loaded Miles],tblTrips[Lane],$A47,tblTrips[Trip Date],"&gt;="&amp;'Dashboard'!$B$4,tblTrips[Trip Date],"&lt;="&amp;'Dashboard'!$E$4))</f>
        <v/>
      </c>
      <c r="D47" s="51">
        <f>IF($A47="","",SUMIFS(tblTrips[Empty Miles],tblTrips[Lane],$A47,tblTrips[Trip Date],"&gt;="&amp;'Dashboard'!$B$4,tblTrips[Trip Date],"&lt;="&amp;'Dashboard'!$E$4))</f>
        <v/>
      </c>
      <c r="E47" s="51">
        <f>IF($A47="","",SUMIFS(tblTrips[Total Miles],tblTrips[Lane],$A47,tblTrips[Trip Date],"&gt;="&amp;'Dashboard'!$B$4,tblTrips[Trip Date],"&lt;="&amp;'Dashboard'!$E$4))</f>
        <v/>
      </c>
      <c r="F47" s="69">
        <f>IF($A47="","",IFERROR($D47/$E47,0))</f>
        <v/>
      </c>
      <c r="G47" s="51">
        <f>IF($A47="","",SUMIFS(tblTrips[Empty Miles],tblTrips[Lane],$A47,tblTrips[Reduction Eligible?],"Yes",tblTrips[Trip Date],"&gt;="&amp;'Dashboard'!$B$4,tblTrips[Trip Date],"&lt;="&amp;'Dashboard'!$E$4))</f>
        <v/>
      </c>
      <c r="H47" s="83">
        <f>IF($A47="","",SUMIFS(tblTrips[Target Reducible Miles],tblTrips[Lane],$A47,tblTrips[Trip Date],"&gt;="&amp;'Dashboard'!$B$4,tblTrips[Trip Date],"&lt;="&amp;'Dashboard'!$E$4))</f>
        <v/>
      </c>
      <c r="I47" s="84">
        <f>IF($A47="","",SUMIFS(tblTrips[Estimated Savings],tblTrips[Lane],$A47,tblTrips[Trip Date],"&gt;="&amp;'Dashboard'!$B$4,tblTrips[Trip Date],"&lt;="&amp;'Dashboard'!$E$4))</f>
        <v/>
      </c>
      <c r="J47" s="69">
        <f>IF($A47="","",IFERROR(COUNTIFS(tblTrips[Lane],$A47,tblTrips[Backhaul Secured?],"Yes",tblTrips[Trip Date],"&gt;="&amp;'Dashboard'!$B$4,tblTrips[Trip Date],"&lt;="&amp;'Dashboard'!$E$4)/$B47,0))</f>
        <v/>
      </c>
      <c r="K47" s="54">
        <f>IF($A47="","",IF($B47=0,"No Data",IF($F47&gt;='Settings'!$B$9,"High",IF($G47&gt;0,"Watch","Normal"))))</f>
        <v/>
      </c>
    </row>
    <row r="48">
      <c r="A48" s="49" t="inlineStr"/>
      <c r="B48" s="50">
        <f>IF($A48="","",COUNTIFS(tblTrips[Lane],$A48,tblTrips[Trip Date],"&gt;="&amp;'Dashboard'!$B$4,tblTrips[Trip Date],"&lt;="&amp;'Dashboard'!$E$4))</f>
        <v/>
      </c>
      <c r="C48" s="51">
        <f>IF($A48="","",SUMIFS(tblTrips[Loaded Miles],tblTrips[Lane],$A48,tblTrips[Trip Date],"&gt;="&amp;'Dashboard'!$B$4,tblTrips[Trip Date],"&lt;="&amp;'Dashboard'!$E$4))</f>
        <v/>
      </c>
      <c r="D48" s="51">
        <f>IF($A48="","",SUMIFS(tblTrips[Empty Miles],tblTrips[Lane],$A48,tblTrips[Trip Date],"&gt;="&amp;'Dashboard'!$B$4,tblTrips[Trip Date],"&lt;="&amp;'Dashboard'!$E$4))</f>
        <v/>
      </c>
      <c r="E48" s="51">
        <f>IF($A48="","",SUMIFS(tblTrips[Total Miles],tblTrips[Lane],$A48,tblTrips[Trip Date],"&gt;="&amp;'Dashboard'!$B$4,tblTrips[Trip Date],"&lt;="&amp;'Dashboard'!$E$4))</f>
        <v/>
      </c>
      <c r="F48" s="69">
        <f>IF($A48="","",IFERROR($D48/$E48,0))</f>
        <v/>
      </c>
      <c r="G48" s="51">
        <f>IF($A48="","",SUMIFS(tblTrips[Empty Miles],tblTrips[Lane],$A48,tblTrips[Reduction Eligible?],"Yes",tblTrips[Trip Date],"&gt;="&amp;'Dashboard'!$B$4,tblTrips[Trip Date],"&lt;="&amp;'Dashboard'!$E$4))</f>
        <v/>
      </c>
      <c r="H48" s="83">
        <f>IF($A48="","",SUMIFS(tblTrips[Target Reducible Miles],tblTrips[Lane],$A48,tblTrips[Trip Date],"&gt;="&amp;'Dashboard'!$B$4,tblTrips[Trip Date],"&lt;="&amp;'Dashboard'!$E$4))</f>
        <v/>
      </c>
      <c r="I48" s="84">
        <f>IF($A48="","",SUMIFS(tblTrips[Estimated Savings],tblTrips[Lane],$A48,tblTrips[Trip Date],"&gt;="&amp;'Dashboard'!$B$4,tblTrips[Trip Date],"&lt;="&amp;'Dashboard'!$E$4))</f>
        <v/>
      </c>
      <c r="J48" s="69">
        <f>IF($A48="","",IFERROR(COUNTIFS(tblTrips[Lane],$A48,tblTrips[Backhaul Secured?],"Yes",tblTrips[Trip Date],"&gt;="&amp;'Dashboard'!$B$4,tblTrips[Trip Date],"&lt;="&amp;'Dashboard'!$E$4)/$B48,0))</f>
        <v/>
      </c>
      <c r="K48" s="54">
        <f>IF($A48="","",IF($B48=0,"No Data",IF($F48&gt;='Settings'!$B$9,"High",IF($G48&gt;0,"Watch","Normal"))))</f>
        <v/>
      </c>
    </row>
    <row r="49">
      <c r="A49" s="49" t="inlineStr"/>
      <c r="B49" s="50">
        <f>IF($A49="","",COUNTIFS(tblTrips[Lane],$A49,tblTrips[Trip Date],"&gt;="&amp;'Dashboard'!$B$4,tblTrips[Trip Date],"&lt;="&amp;'Dashboard'!$E$4))</f>
        <v/>
      </c>
      <c r="C49" s="51">
        <f>IF($A49="","",SUMIFS(tblTrips[Loaded Miles],tblTrips[Lane],$A49,tblTrips[Trip Date],"&gt;="&amp;'Dashboard'!$B$4,tblTrips[Trip Date],"&lt;="&amp;'Dashboard'!$E$4))</f>
        <v/>
      </c>
      <c r="D49" s="51">
        <f>IF($A49="","",SUMIFS(tblTrips[Empty Miles],tblTrips[Lane],$A49,tblTrips[Trip Date],"&gt;="&amp;'Dashboard'!$B$4,tblTrips[Trip Date],"&lt;="&amp;'Dashboard'!$E$4))</f>
        <v/>
      </c>
      <c r="E49" s="51">
        <f>IF($A49="","",SUMIFS(tblTrips[Total Miles],tblTrips[Lane],$A49,tblTrips[Trip Date],"&gt;="&amp;'Dashboard'!$B$4,tblTrips[Trip Date],"&lt;="&amp;'Dashboard'!$E$4))</f>
        <v/>
      </c>
      <c r="F49" s="69">
        <f>IF($A49="","",IFERROR($D49/$E49,0))</f>
        <v/>
      </c>
      <c r="G49" s="51">
        <f>IF($A49="","",SUMIFS(tblTrips[Empty Miles],tblTrips[Lane],$A49,tblTrips[Reduction Eligible?],"Yes",tblTrips[Trip Date],"&gt;="&amp;'Dashboard'!$B$4,tblTrips[Trip Date],"&lt;="&amp;'Dashboard'!$E$4))</f>
        <v/>
      </c>
      <c r="H49" s="83">
        <f>IF($A49="","",SUMIFS(tblTrips[Target Reducible Miles],tblTrips[Lane],$A49,tblTrips[Trip Date],"&gt;="&amp;'Dashboard'!$B$4,tblTrips[Trip Date],"&lt;="&amp;'Dashboard'!$E$4))</f>
        <v/>
      </c>
      <c r="I49" s="84">
        <f>IF($A49="","",SUMIFS(tblTrips[Estimated Savings],tblTrips[Lane],$A49,tblTrips[Trip Date],"&gt;="&amp;'Dashboard'!$B$4,tblTrips[Trip Date],"&lt;="&amp;'Dashboard'!$E$4))</f>
        <v/>
      </c>
      <c r="J49" s="69">
        <f>IF($A49="","",IFERROR(COUNTIFS(tblTrips[Lane],$A49,tblTrips[Backhaul Secured?],"Yes",tblTrips[Trip Date],"&gt;="&amp;'Dashboard'!$B$4,tblTrips[Trip Date],"&lt;="&amp;'Dashboard'!$E$4)/$B49,0))</f>
        <v/>
      </c>
      <c r="K49" s="54">
        <f>IF($A49="","",IF($B49=0,"No Data",IF($F49&gt;='Settings'!$B$9,"High",IF($G49&gt;0,"Watch","Normal"))))</f>
        <v/>
      </c>
    </row>
    <row r="50">
      <c r="A50" s="49" t="inlineStr"/>
      <c r="B50" s="50">
        <f>IF($A50="","",COUNTIFS(tblTrips[Lane],$A50,tblTrips[Trip Date],"&gt;="&amp;'Dashboard'!$B$4,tblTrips[Trip Date],"&lt;="&amp;'Dashboard'!$E$4))</f>
        <v/>
      </c>
      <c r="C50" s="51">
        <f>IF($A50="","",SUMIFS(tblTrips[Loaded Miles],tblTrips[Lane],$A50,tblTrips[Trip Date],"&gt;="&amp;'Dashboard'!$B$4,tblTrips[Trip Date],"&lt;="&amp;'Dashboard'!$E$4))</f>
        <v/>
      </c>
      <c r="D50" s="51">
        <f>IF($A50="","",SUMIFS(tblTrips[Empty Miles],tblTrips[Lane],$A50,tblTrips[Trip Date],"&gt;="&amp;'Dashboard'!$B$4,tblTrips[Trip Date],"&lt;="&amp;'Dashboard'!$E$4))</f>
        <v/>
      </c>
      <c r="E50" s="51">
        <f>IF($A50="","",SUMIFS(tblTrips[Total Miles],tblTrips[Lane],$A50,tblTrips[Trip Date],"&gt;="&amp;'Dashboard'!$B$4,tblTrips[Trip Date],"&lt;="&amp;'Dashboard'!$E$4))</f>
        <v/>
      </c>
      <c r="F50" s="69">
        <f>IF($A50="","",IFERROR($D50/$E50,0))</f>
        <v/>
      </c>
      <c r="G50" s="51">
        <f>IF($A50="","",SUMIFS(tblTrips[Empty Miles],tblTrips[Lane],$A50,tblTrips[Reduction Eligible?],"Yes",tblTrips[Trip Date],"&gt;="&amp;'Dashboard'!$B$4,tblTrips[Trip Date],"&lt;="&amp;'Dashboard'!$E$4))</f>
        <v/>
      </c>
      <c r="H50" s="83">
        <f>IF($A50="","",SUMIFS(tblTrips[Target Reducible Miles],tblTrips[Lane],$A50,tblTrips[Trip Date],"&gt;="&amp;'Dashboard'!$B$4,tblTrips[Trip Date],"&lt;="&amp;'Dashboard'!$E$4))</f>
        <v/>
      </c>
      <c r="I50" s="84">
        <f>IF($A50="","",SUMIFS(tblTrips[Estimated Savings],tblTrips[Lane],$A50,tblTrips[Trip Date],"&gt;="&amp;'Dashboard'!$B$4,tblTrips[Trip Date],"&lt;="&amp;'Dashboard'!$E$4))</f>
        <v/>
      </c>
      <c r="J50" s="69">
        <f>IF($A50="","",IFERROR(COUNTIFS(tblTrips[Lane],$A50,tblTrips[Backhaul Secured?],"Yes",tblTrips[Trip Date],"&gt;="&amp;'Dashboard'!$B$4,tblTrips[Trip Date],"&lt;="&amp;'Dashboard'!$E$4)/$B50,0))</f>
        <v/>
      </c>
      <c r="K50" s="54">
        <f>IF($A50="","",IF($B50=0,"No Data",IF($F50&gt;='Settings'!$B$9,"High",IF($G50&gt;0,"Watch","Normal"))))</f>
        <v/>
      </c>
    </row>
    <row r="51">
      <c r="A51" s="49" t="inlineStr"/>
      <c r="B51" s="50">
        <f>IF($A51="","",COUNTIFS(tblTrips[Lane],$A51,tblTrips[Trip Date],"&gt;="&amp;'Dashboard'!$B$4,tblTrips[Trip Date],"&lt;="&amp;'Dashboard'!$E$4))</f>
        <v/>
      </c>
      <c r="C51" s="51">
        <f>IF($A51="","",SUMIFS(tblTrips[Loaded Miles],tblTrips[Lane],$A51,tblTrips[Trip Date],"&gt;="&amp;'Dashboard'!$B$4,tblTrips[Trip Date],"&lt;="&amp;'Dashboard'!$E$4))</f>
        <v/>
      </c>
      <c r="D51" s="51">
        <f>IF($A51="","",SUMIFS(tblTrips[Empty Miles],tblTrips[Lane],$A51,tblTrips[Trip Date],"&gt;="&amp;'Dashboard'!$B$4,tblTrips[Trip Date],"&lt;="&amp;'Dashboard'!$E$4))</f>
        <v/>
      </c>
      <c r="E51" s="51">
        <f>IF($A51="","",SUMIFS(tblTrips[Total Miles],tblTrips[Lane],$A51,tblTrips[Trip Date],"&gt;="&amp;'Dashboard'!$B$4,tblTrips[Trip Date],"&lt;="&amp;'Dashboard'!$E$4))</f>
        <v/>
      </c>
      <c r="F51" s="69">
        <f>IF($A51="","",IFERROR($D51/$E51,0))</f>
        <v/>
      </c>
      <c r="G51" s="51">
        <f>IF($A51="","",SUMIFS(tblTrips[Empty Miles],tblTrips[Lane],$A51,tblTrips[Reduction Eligible?],"Yes",tblTrips[Trip Date],"&gt;="&amp;'Dashboard'!$B$4,tblTrips[Trip Date],"&lt;="&amp;'Dashboard'!$E$4))</f>
        <v/>
      </c>
      <c r="H51" s="83">
        <f>IF($A51="","",SUMIFS(tblTrips[Target Reducible Miles],tblTrips[Lane],$A51,tblTrips[Trip Date],"&gt;="&amp;'Dashboard'!$B$4,tblTrips[Trip Date],"&lt;="&amp;'Dashboard'!$E$4))</f>
        <v/>
      </c>
      <c r="I51" s="84">
        <f>IF($A51="","",SUMIFS(tblTrips[Estimated Savings],tblTrips[Lane],$A51,tblTrips[Trip Date],"&gt;="&amp;'Dashboard'!$B$4,tblTrips[Trip Date],"&lt;="&amp;'Dashboard'!$E$4))</f>
        <v/>
      </c>
      <c r="J51" s="69">
        <f>IF($A51="","",IFERROR(COUNTIFS(tblTrips[Lane],$A51,tblTrips[Backhaul Secured?],"Yes",tblTrips[Trip Date],"&gt;="&amp;'Dashboard'!$B$4,tblTrips[Trip Date],"&lt;="&amp;'Dashboard'!$E$4)/$B51,0))</f>
        <v/>
      </c>
      <c r="K51" s="54">
        <f>IF($A51="","",IF($B51=0,"No Data",IF($F51&gt;='Settings'!$B$9,"High",IF($G51&gt;0,"Watch","Normal"))))</f>
        <v/>
      </c>
    </row>
    <row r="52">
      <c r="A52" s="49" t="inlineStr"/>
      <c r="B52" s="50">
        <f>IF($A52="","",COUNTIFS(tblTrips[Lane],$A52,tblTrips[Trip Date],"&gt;="&amp;'Dashboard'!$B$4,tblTrips[Trip Date],"&lt;="&amp;'Dashboard'!$E$4))</f>
        <v/>
      </c>
      <c r="C52" s="51">
        <f>IF($A52="","",SUMIFS(tblTrips[Loaded Miles],tblTrips[Lane],$A52,tblTrips[Trip Date],"&gt;="&amp;'Dashboard'!$B$4,tblTrips[Trip Date],"&lt;="&amp;'Dashboard'!$E$4))</f>
        <v/>
      </c>
      <c r="D52" s="51">
        <f>IF($A52="","",SUMIFS(tblTrips[Empty Miles],tblTrips[Lane],$A52,tblTrips[Trip Date],"&gt;="&amp;'Dashboard'!$B$4,tblTrips[Trip Date],"&lt;="&amp;'Dashboard'!$E$4))</f>
        <v/>
      </c>
      <c r="E52" s="51">
        <f>IF($A52="","",SUMIFS(tblTrips[Total Miles],tblTrips[Lane],$A52,tblTrips[Trip Date],"&gt;="&amp;'Dashboard'!$B$4,tblTrips[Trip Date],"&lt;="&amp;'Dashboard'!$E$4))</f>
        <v/>
      </c>
      <c r="F52" s="69">
        <f>IF($A52="","",IFERROR($D52/$E52,0))</f>
        <v/>
      </c>
      <c r="G52" s="51">
        <f>IF($A52="","",SUMIFS(tblTrips[Empty Miles],tblTrips[Lane],$A52,tblTrips[Reduction Eligible?],"Yes",tblTrips[Trip Date],"&gt;="&amp;'Dashboard'!$B$4,tblTrips[Trip Date],"&lt;="&amp;'Dashboard'!$E$4))</f>
        <v/>
      </c>
      <c r="H52" s="83">
        <f>IF($A52="","",SUMIFS(tblTrips[Target Reducible Miles],tblTrips[Lane],$A52,tblTrips[Trip Date],"&gt;="&amp;'Dashboard'!$B$4,tblTrips[Trip Date],"&lt;="&amp;'Dashboard'!$E$4))</f>
        <v/>
      </c>
      <c r="I52" s="84">
        <f>IF($A52="","",SUMIFS(tblTrips[Estimated Savings],tblTrips[Lane],$A52,tblTrips[Trip Date],"&gt;="&amp;'Dashboard'!$B$4,tblTrips[Trip Date],"&lt;="&amp;'Dashboard'!$E$4))</f>
        <v/>
      </c>
      <c r="J52" s="69">
        <f>IF($A52="","",IFERROR(COUNTIFS(tblTrips[Lane],$A52,tblTrips[Backhaul Secured?],"Yes",tblTrips[Trip Date],"&gt;="&amp;'Dashboard'!$B$4,tblTrips[Trip Date],"&lt;="&amp;'Dashboard'!$E$4)/$B52,0))</f>
        <v/>
      </c>
      <c r="K52" s="54">
        <f>IF($A52="","",IF($B52=0,"No Data",IF($F52&gt;='Settings'!$B$9,"High",IF($G52&gt;0,"Watch","Normal"))))</f>
        <v/>
      </c>
    </row>
    <row r="53">
      <c r="A53" s="49" t="inlineStr"/>
      <c r="B53" s="50">
        <f>IF($A53="","",COUNTIFS(tblTrips[Lane],$A53,tblTrips[Trip Date],"&gt;="&amp;'Dashboard'!$B$4,tblTrips[Trip Date],"&lt;="&amp;'Dashboard'!$E$4))</f>
        <v/>
      </c>
      <c r="C53" s="51">
        <f>IF($A53="","",SUMIFS(tblTrips[Loaded Miles],tblTrips[Lane],$A53,tblTrips[Trip Date],"&gt;="&amp;'Dashboard'!$B$4,tblTrips[Trip Date],"&lt;="&amp;'Dashboard'!$E$4))</f>
        <v/>
      </c>
      <c r="D53" s="51">
        <f>IF($A53="","",SUMIFS(tblTrips[Empty Miles],tblTrips[Lane],$A53,tblTrips[Trip Date],"&gt;="&amp;'Dashboard'!$B$4,tblTrips[Trip Date],"&lt;="&amp;'Dashboard'!$E$4))</f>
        <v/>
      </c>
      <c r="E53" s="51">
        <f>IF($A53="","",SUMIFS(tblTrips[Total Miles],tblTrips[Lane],$A53,tblTrips[Trip Date],"&gt;="&amp;'Dashboard'!$B$4,tblTrips[Trip Date],"&lt;="&amp;'Dashboard'!$E$4))</f>
        <v/>
      </c>
      <c r="F53" s="69">
        <f>IF($A53="","",IFERROR($D53/$E53,0))</f>
        <v/>
      </c>
      <c r="G53" s="51">
        <f>IF($A53="","",SUMIFS(tblTrips[Empty Miles],tblTrips[Lane],$A53,tblTrips[Reduction Eligible?],"Yes",tblTrips[Trip Date],"&gt;="&amp;'Dashboard'!$B$4,tblTrips[Trip Date],"&lt;="&amp;'Dashboard'!$E$4))</f>
        <v/>
      </c>
      <c r="H53" s="83">
        <f>IF($A53="","",SUMIFS(tblTrips[Target Reducible Miles],tblTrips[Lane],$A53,tblTrips[Trip Date],"&gt;="&amp;'Dashboard'!$B$4,tblTrips[Trip Date],"&lt;="&amp;'Dashboard'!$E$4))</f>
        <v/>
      </c>
      <c r="I53" s="84">
        <f>IF($A53="","",SUMIFS(tblTrips[Estimated Savings],tblTrips[Lane],$A53,tblTrips[Trip Date],"&gt;="&amp;'Dashboard'!$B$4,tblTrips[Trip Date],"&lt;="&amp;'Dashboard'!$E$4))</f>
        <v/>
      </c>
      <c r="J53" s="69">
        <f>IF($A53="","",IFERROR(COUNTIFS(tblTrips[Lane],$A53,tblTrips[Backhaul Secured?],"Yes",tblTrips[Trip Date],"&gt;="&amp;'Dashboard'!$B$4,tblTrips[Trip Date],"&lt;="&amp;'Dashboard'!$E$4)/$B53,0))</f>
        <v/>
      </c>
      <c r="K53" s="54">
        <f>IF($A53="","",IF($B53=0,"No Data",IF($F53&gt;='Settings'!$B$9,"High",IF($G53&gt;0,"Watch","Normal"))))</f>
        <v/>
      </c>
    </row>
    <row r="54">
      <c r="A54" s="49" t="inlineStr"/>
      <c r="B54" s="50">
        <f>IF($A54="","",COUNTIFS(tblTrips[Lane],$A54,tblTrips[Trip Date],"&gt;="&amp;'Dashboard'!$B$4,tblTrips[Trip Date],"&lt;="&amp;'Dashboard'!$E$4))</f>
        <v/>
      </c>
      <c r="C54" s="51">
        <f>IF($A54="","",SUMIFS(tblTrips[Loaded Miles],tblTrips[Lane],$A54,tblTrips[Trip Date],"&gt;="&amp;'Dashboard'!$B$4,tblTrips[Trip Date],"&lt;="&amp;'Dashboard'!$E$4))</f>
        <v/>
      </c>
      <c r="D54" s="51">
        <f>IF($A54="","",SUMIFS(tblTrips[Empty Miles],tblTrips[Lane],$A54,tblTrips[Trip Date],"&gt;="&amp;'Dashboard'!$B$4,tblTrips[Trip Date],"&lt;="&amp;'Dashboard'!$E$4))</f>
        <v/>
      </c>
      <c r="E54" s="51">
        <f>IF($A54="","",SUMIFS(tblTrips[Total Miles],tblTrips[Lane],$A54,tblTrips[Trip Date],"&gt;="&amp;'Dashboard'!$B$4,tblTrips[Trip Date],"&lt;="&amp;'Dashboard'!$E$4))</f>
        <v/>
      </c>
      <c r="F54" s="69">
        <f>IF($A54="","",IFERROR($D54/$E54,0))</f>
        <v/>
      </c>
      <c r="G54" s="51">
        <f>IF($A54="","",SUMIFS(tblTrips[Empty Miles],tblTrips[Lane],$A54,tblTrips[Reduction Eligible?],"Yes",tblTrips[Trip Date],"&gt;="&amp;'Dashboard'!$B$4,tblTrips[Trip Date],"&lt;="&amp;'Dashboard'!$E$4))</f>
        <v/>
      </c>
      <c r="H54" s="83">
        <f>IF($A54="","",SUMIFS(tblTrips[Target Reducible Miles],tblTrips[Lane],$A54,tblTrips[Trip Date],"&gt;="&amp;'Dashboard'!$B$4,tblTrips[Trip Date],"&lt;="&amp;'Dashboard'!$E$4))</f>
        <v/>
      </c>
      <c r="I54" s="84">
        <f>IF($A54="","",SUMIFS(tblTrips[Estimated Savings],tblTrips[Lane],$A54,tblTrips[Trip Date],"&gt;="&amp;'Dashboard'!$B$4,tblTrips[Trip Date],"&lt;="&amp;'Dashboard'!$E$4))</f>
        <v/>
      </c>
      <c r="J54" s="69">
        <f>IF($A54="","",IFERROR(COUNTIFS(tblTrips[Lane],$A54,tblTrips[Backhaul Secured?],"Yes",tblTrips[Trip Date],"&gt;="&amp;'Dashboard'!$B$4,tblTrips[Trip Date],"&lt;="&amp;'Dashboard'!$E$4)/$B54,0))</f>
        <v/>
      </c>
      <c r="K54" s="54">
        <f>IF($A54="","",IF($B54=0,"No Data",IF($F54&gt;='Settings'!$B$9,"High",IF($G54&gt;0,"Watch","Normal"))))</f>
        <v/>
      </c>
    </row>
    <row r="55">
      <c r="A55" s="49" t="inlineStr"/>
      <c r="B55" s="50">
        <f>IF($A55="","",COUNTIFS(tblTrips[Lane],$A55,tblTrips[Trip Date],"&gt;="&amp;'Dashboard'!$B$4,tblTrips[Trip Date],"&lt;="&amp;'Dashboard'!$E$4))</f>
        <v/>
      </c>
      <c r="C55" s="51">
        <f>IF($A55="","",SUMIFS(tblTrips[Loaded Miles],tblTrips[Lane],$A55,tblTrips[Trip Date],"&gt;="&amp;'Dashboard'!$B$4,tblTrips[Trip Date],"&lt;="&amp;'Dashboard'!$E$4))</f>
        <v/>
      </c>
      <c r="D55" s="51">
        <f>IF($A55="","",SUMIFS(tblTrips[Empty Miles],tblTrips[Lane],$A55,tblTrips[Trip Date],"&gt;="&amp;'Dashboard'!$B$4,tblTrips[Trip Date],"&lt;="&amp;'Dashboard'!$E$4))</f>
        <v/>
      </c>
      <c r="E55" s="51">
        <f>IF($A55="","",SUMIFS(tblTrips[Total Miles],tblTrips[Lane],$A55,tblTrips[Trip Date],"&gt;="&amp;'Dashboard'!$B$4,tblTrips[Trip Date],"&lt;="&amp;'Dashboard'!$E$4))</f>
        <v/>
      </c>
      <c r="F55" s="69">
        <f>IF($A55="","",IFERROR($D55/$E55,0))</f>
        <v/>
      </c>
      <c r="G55" s="51">
        <f>IF($A55="","",SUMIFS(tblTrips[Empty Miles],tblTrips[Lane],$A55,tblTrips[Reduction Eligible?],"Yes",tblTrips[Trip Date],"&gt;="&amp;'Dashboard'!$B$4,tblTrips[Trip Date],"&lt;="&amp;'Dashboard'!$E$4))</f>
        <v/>
      </c>
      <c r="H55" s="83">
        <f>IF($A55="","",SUMIFS(tblTrips[Target Reducible Miles],tblTrips[Lane],$A55,tblTrips[Trip Date],"&gt;="&amp;'Dashboard'!$B$4,tblTrips[Trip Date],"&lt;="&amp;'Dashboard'!$E$4))</f>
        <v/>
      </c>
      <c r="I55" s="84">
        <f>IF($A55="","",SUMIFS(tblTrips[Estimated Savings],tblTrips[Lane],$A55,tblTrips[Trip Date],"&gt;="&amp;'Dashboard'!$B$4,tblTrips[Trip Date],"&lt;="&amp;'Dashboard'!$E$4))</f>
        <v/>
      </c>
      <c r="J55" s="69">
        <f>IF($A55="","",IFERROR(COUNTIFS(tblTrips[Lane],$A55,tblTrips[Backhaul Secured?],"Yes",tblTrips[Trip Date],"&gt;="&amp;'Dashboard'!$B$4,tblTrips[Trip Date],"&lt;="&amp;'Dashboard'!$E$4)/$B55,0))</f>
        <v/>
      </c>
      <c r="K55" s="54">
        <f>IF($A55="","",IF($B55=0,"No Data",IF($F55&gt;='Settings'!$B$9,"High",IF($G55&gt;0,"Watch","Normal"))))</f>
        <v/>
      </c>
    </row>
    <row r="56">
      <c r="A56" s="49" t="inlineStr"/>
      <c r="B56" s="50">
        <f>IF($A56="","",COUNTIFS(tblTrips[Lane],$A56,tblTrips[Trip Date],"&gt;="&amp;'Dashboard'!$B$4,tblTrips[Trip Date],"&lt;="&amp;'Dashboard'!$E$4))</f>
        <v/>
      </c>
      <c r="C56" s="51">
        <f>IF($A56="","",SUMIFS(tblTrips[Loaded Miles],tblTrips[Lane],$A56,tblTrips[Trip Date],"&gt;="&amp;'Dashboard'!$B$4,tblTrips[Trip Date],"&lt;="&amp;'Dashboard'!$E$4))</f>
        <v/>
      </c>
      <c r="D56" s="51">
        <f>IF($A56="","",SUMIFS(tblTrips[Empty Miles],tblTrips[Lane],$A56,tblTrips[Trip Date],"&gt;="&amp;'Dashboard'!$B$4,tblTrips[Trip Date],"&lt;="&amp;'Dashboard'!$E$4))</f>
        <v/>
      </c>
      <c r="E56" s="51">
        <f>IF($A56="","",SUMIFS(tblTrips[Total Miles],tblTrips[Lane],$A56,tblTrips[Trip Date],"&gt;="&amp;'Dashboard'!$B$4,tblTrips[Trip Date],"&lt;="&amp;'Dashboard'!$E$4))</f>
        <v/>
      </c>
      <c r="F56" s="69">
        <f>IF($A56="","",IFERROR($D56/$E56,0))</f>
        <v/>
      </c>
      <c r="G56" s="51">
        <f>IF($A56="","",SUMIFS(tblTrips[Empty Miles],tblTrips[Lane],$A56,tblTrips[Reduction Eligible?],"Yes",tblTrips[Trip Date],"&gt;="&amp;'Dashboard'!$B$4,tblTrips[Trip Date],"&lt;="&amp;'Dashboard'!$E$4))</f>
        <v/>
      </c>
      <c r="H56" s="83">
        <f>IF($A56="","",SUMIFS(tblTrips[Target Reducible Miles],tblTrips[Lane],$A56,tblTrips[Trip Date],"&gt;="&amp;'Dashboard'!$B$4,tblTrips[Trip Date],"&lt;="&amp;'Dashboard'!$E$4))</f>
        <v/>
      </c>
      <c r="I56" s="84">
        <f>IF($A56="","",SUMIFS(tblTrips[Estimated Savings],tblTrips[Lane],$A56,tblTrips[Trip Date],"&gt;="&amp;'Dashboard'!$B$4,tblTrips[Trip Date],"&lt;="&amp;'Dashboard'!$E$4))</f>
        <v/>
      </c>
      <c r="J56" s="69">
        <f>IF($A56="","",IFERROR(COUNTIFS(tblTrips[Lane],$A56,tblTrips[Backhaul Secured?],"Yes",tblTrips[Trip Date],"&gt;="&amp;'Dashboard'!$B$4,tblTrips[Trip Date],"&lt;="&amp;'Dashboard'!$E$4)/$B56,0))</f>
        <v/>
      </c>
      <c r="K56" s="54">
        <f>IF($A56="","",IF($B56=0,"No Data",IF($F56&gt;='Settings'!$B$9,"High",IF($G56&gt;0,"Watch","Normal"))))</f>
        <v/>
      </c>
    </row>
    <row r="57">
      <c r="A57" s="49" t="inlineStr"/>
      <c r="B57" s="50">
        <f>IF($A57="","",COUNTIFS(tblTrips[Lane],$A57,tblTrips[Trip Date],"&gt;="&amp;'Dashboard'!$B$4,tblTrips[Trip Date],"&lt;="&amp;'Dashboard'!$E$4))</f>
        <v/>
      </c>
      <c r="C57" s="51">
        <f>IF($A57="","",SUMIFS(tblTrips[Loaded Miles],tblTrips[Lane],$A57,tblTrips[Trip Date],"&gt;="&amp;'Dashboard'!$B$4,tblTrips[Trip Date],"&lt;="&amp;'Dashboard'!$E$4))</f>
        <v/>
      </c>
      <c r="D57" s="51">
        <f>IF($A57="","",SUMIFS(tblTrips[Empty Miles],tblTrips[Lane],$A57,tblTrips[Trip Date],"&gt;="&amp;'Dashboard'!$B$4,tblTrips[Trip Date],"&lt;="&amp;'Dashboard'!$E$4))</f>
        <v/>
      </c>
      <c r="E57" s="51">
        <f>IF($A57="","",SUMIFS(tblTrips[Total Miles],tblTrips[Lane],$A57,tblTrips[Trip Date],"&gt;="&amp;'Dashboard'!$B$4,tblTrips[Trip Date],"&lt;="&amp;'Dashboard'!$E$4))</f>
        <v/>
      </c>
      <c r="F57" s="69">
        <f>IF($A57="","",IFERROR($D57/$E57,0))</f>
        <v/>
      </c>
      <c r="G57" s="51">
        <f>IF($A57="","",SUMIFS(tblTrips[Empty Miles],tblTrips[Lane],$A57,tblTrips[Reduction Eligible?],"Yes",tblTrips[Trip Date],"&gt;="&amp;'Dashboard'!$B$4,tblTrips[Trip Date],"&lt;="&amp;'Dashboard'!$E$4))</f>
        <v/>
      </c>
      <c r="H57" s="83">
        <f>IF($A57="","",SUMIFS(tblTrips[Target Reducible Miles],tblTrips[Lane],$A57,tblTrips[Trip Date],"&gt;="&amp;'Dashboard'!$B$4,tblTrips[Trip Date],"&lt;="&amp;'Dashboard'!$E$4))</f>
        <v/>
      </c>
      <c r="I57" s="84">
        <f>IF($A57="","",SUMIFS(tblTrips[Estimated Savings],tblTrips[Lane],$A57,tblTrips[Trip Date],"&gt;="&amp;'Dashboard'!$B$4,tblTrips[Trip Date],"&lt;="&amp;'Dashboard'!$E$4))</f>
        <v/>
      </c>
      <c r="J57" s="69">
        <f>IF($A57="","",IFERROR(COUNTIFS(tblTrips[Lane],$A57,tblTrips[Backhaul Secured?],"Yes",tblTrips[Trip Date],"&gt;="&amp;'Dashboard'!$B$4,tblTrips[Trip Date],"&lt;="&amp;'Dashboard'!$E$4)/$B57,0))</f>
        <v/>
      </c>
      <c r="K57" s="54">
        <f>IF($A57="","",IF($B57=0,"No Data",IF($F57&gt;='Settings'!$B$9,"High",IF($G57&gt;0,"Watch","Normal"))))</f>
        <v/>
      </c>
    </row>
    <row r="58">
      <c r="A58" s="49" t="inlineStr"/>
      <c r="B58" s="50">
        <f>IF($A58="","",COUNTIFS(tblTrips[Lane],$A58,tblTrips[Trip Date],"&gt;="&amp;'Dashboard'!$B$4,tblTrips[Trip Date],"&lt;="&amp;'Dashboard'!$E$4))</f>
        <v/>
      </c>
      <c r="C58" s="51">
        <f>IF($A58="","",SUMIFS(tblTrips[Loaded Miles],tblTrips[Lane],$A58,tblTrips[Trip Date],"&gt;="&amp;'Dashboard'!$B$4,tblTrips[Trip Date],"&lt;="&amp;'Dashboard'!$E$4))</f>
        <v/>
      </c>
      <c r="D58" s="51">
        <f>IF($A58="","",SUMIFS(tblTrips[Empty Miles],tblTrips[Lane],$A58,tblTrips[Trip Date],"&gt;="&amp;'Dashboard'!$B$4,tblTrips[Trip Date],"&lt;="&amp;'Dashboard'!$E$4))</f>
        <v/>
      </c>
      <c r="E58" s="51">
        <f>IF($A58="","",SUMIFS(tblTrips[Total Miles],tblTrips[Lane],$A58,tblTrips[Trip Date],"&gt;="&amp;'Dashboard'!$B$4,tblTrips[Trip Date],"&lt;="&amp;'Dashboard'!$E$4))</f>
        <v/>
      </c>
      <c r="F58" s="69">
        <f>IF($A58="","",IFERROR($D58/$E58,0))</f>
        <v/>
      </c>
      <c r="G58" s="51">
        <f>IF($A58="","",SUMIFS(tblTrips[Empty Miles],tblTrips[Lane],$A58,tblTrips[Reduction Eligible?],"Yes",tblTrips[Trip Date],"&gt;="&amp;'Dashboard'!$B$4,tblTrips[Trip Date],"&lt;="&amp;'Dashboard'!$E$4))</f>
        <v/>
      </c>
      <c r="H58" s="83">
        <f>IF($A58="","",SUMIFS(tblTrips[Target Reducible Miles],tblTrips[Lane],$A58,tblTrips[Trip Date],"&gt;="&amp;'Dashboard'!$B$4,tblTrips[Trip Date],"&lt;="&amp;'Dashboard'!$E$4))</f>
        <v/>
      </c>
      <c r="I58" s="84">
        <f>IF($A58="","",SUMIFS(tblTrips[Estimated Savings],tblTrips[Lane],$A58,tblTrips[Trip Date],"&gt;="&amp;'Dashboard'!$B$4,tblTrips[Trip Date],"&lt;="&amp;'Dashboard'!$E$4))</f>
        <v/>
      </c>
      <c r="J58" s="69">
        <f>IF($A58="","",IFERROR(COUNTIFS(tblTrips[Lane],$A58,tblTrips[Backhaul Secured?],"Yes",tblTrips[Trip Date],"&gt;="&amp;'Dashboard'!$B$4,tblTrips[Trip Date],"&lt;="&amp;'Dashboard'!$E$4)/$B58,0))</f>
        <v/>
      </c>
      <c r="K58" s="54">
        <f>IF($A58="","",IF($B58=0,"No Data",IF($F58&gt;='Settings'!$B$9,"High",IF($G58&gt;0,"Watch","Normal"))))</f>
        <v/>
      </c>
    </row>
    <row r="59">
      <c r="A59" s="49" t="inlineStr"/>
      <c r="B59" s="50">
        <f>IF($A59="","",COUNTIFS(tblTrips[Lane],$A59,tblTrips[Trip Date],"&gt;="&amp;'Dashboard'!$B$4,tblTrips[Trip Date],"&lt;="&amp;'Dashboard'!$E$4))</f>
        <v/>
      </c>
      <c r="C59" s="51">
        <f>IF($A59="","",SUMIFS(tblTrips[Loaded Miles],tblTrips[Lane],$A59,tblTrips[Trip Date],"&gt;="&amp;'Dashboard'!$B$4,tblTrips[Trip Date],"&lt;="&amp;'Dashboard'!$E$4))</f>
        <v/>
      </c>
      <c r="D59" s="51">
        <f>IF($A59="","",SUMIFS(tblTrips[Empty Miles],tblTrips[Lane],$A59,tblTrips[Trip Date],"&gt;="&amp;'Dashboard'!$B$4,tblTrips[Trip Date],"&lt;="&amp;'Dashboard'!$E$4))</f>
        <v/>
      </c>
      <c r="E59" s="51">
        <f>IF($A59="","",SUMIFS(tblTrips[Total Miles],tblTrips[Lane],$A59,tblTrips[Trip Date],"&gt;="&amp;'Dashboard'!$B$4,tblTrips[Trip Date],"&lt;="&amp;'Dashboard'!$E$4))</f>
        <v/>
      </c>
      <c r="F59" s="69">
        <f>IF($A59="","",IFERROR($D59/$E59,0))</f>
        <v/>
      </c>
      <c r="G59" s="51">
        <f>IF($A59="","",SUMIFS(tblTrips[Empty Miles],tblTrips[Lane],$A59,tblTrips[Reduction Eligible?],"Yes",tblTrips[Trip Date],"&gt;="&amp;'Dashboard'!$B$4,tblTrips[Trip Date],"&lt;="&amp;'Dashboard'!$E$4))</f>
        <v/>
      </c>
      <c r="H59" s="83">
        <f>IF($A59="","",SUMIFS(tblTrips[Target Reducible Miles],tblTrips[Lane],$A59,tblTrips[Trip Date],"&gt;="&amp;'Dashboard'!$B$4,tblTrips[Trip Date],"&lt;="&amp;'Dashboard'!$E$4))</f>
        <v/>
      </c>
      <c r="I59" s="84">
        <f>IF($A59="","",SUMIFS(tblTrips[Estimated Savings],tblTrips[Lane],$A59,tblTrips[Trip Date],"&gt;="&amp;'Dashboard'!$B$4,tblTrips[Trip Date],"&lt;="&amp;'Dashboard'!$E$4))</f>
        <v/>
      </c>
      <c r="J59" s="69">
        <f>IF($A59="","",IFERROR(COUNTIFS(tblTrips[Lane],$A59,tblTrips[Backhaul Secured?],"Yes",tblTrips[Trip Date],"&gt;="&amp;'Dashboard'!$B$4,tblTrips[Trip Date],"&lt;="&amp;'Dashboard'!$E$4)/$B59,0))</f>
        <v/>
      </c>
      <c r="K59" s="54">
        <f>IF($A59="","",IF($B59=0,"No Data",IF($F59&gt;='Settings'!$B$9,"High",IF($G59&gt;0,"Watch","Normal"))))</f>
        <v/>
      </c>
    </row>
    <row r="60">
      <c r="A60" s="49" t="inlineStr"/>
      <c r="B60" s="50">
        <f>IF($A60="","",COUNTIFS(tblTrips[Lane],$A60,tblTrips[Trip Date],"&gt;="&amp;'Dashboard'!$B$4,tblTrips[Trip Date],"&lt;="&amp;'Dashboard'!$E$4))</f>
        <v/>
      </c>
      <c r="C60" s="51">
        <f>IF($A60="","",SUMIFS(tblTrips[Loaded Miles],tblTrips[Lane],$A60,tblTrips[Trip Date],"&gt;="&amp;'Dashboard'!$B$4,tblTrips[Trip Date],"&lt;="&amp;'Dashboard'!$E$4))</f>
        <v/>
      </c>
      <c r="D60" s="51">
        <f>IF($A60="","",SUMIFS(tblTrips[Empty Miles],tblTrips[Lane],$A60,tblTrips[Trip Date],"&gt;="&amp;'Dashboard'!$B$4,tblTrips[Trip Date],"&lt;="&amp;'Dashboard'!$E$4))</f>
        <v/>
      </c>
      <c r="E60" s="51">
        <f>IF($A60="","",SUMIFS(tblTrips[Total Miles],tblTrips[Lane],$A60,tblTrips[Trip Date],"&gt;="&amp;'Dashboard'!$B$4,tblTrips[Trip Date],"&lt;="&amp;'Dashboard'!$E$4))</f>
        <v/>
      </c>
      <c r="F60" s="69">
        <f>IF($A60="","",IFERROR($D60/$E60,0))</f>
        <v/>
      </c>
      <c r="G60" s="51">
        <f>IF($A60="","",SUMIFS(tblTrips[Empty Miles],tblTrips[Lane],$A60,tblTrips[Reduction Eligible?],"Yes",tblTrips[Trip Date],"&gt;="&amp;'Dashboard'!$B$4,tblTrips[Trip Date],"&lt;="&amp;'Dashboard'!$E$4))</f>
        <v/>
      </c>
      <c r="H60" s="83">
        <f>IF($A60="","",SUMIFS(tblTrips[Target Reducible Miles],tblTrips[Lane],$A60,tblTrips[Trip Date],"&gt;="&amp;'Dashboard'!$B$4,tblTrips[Trip Date],"&lt;="&amp;'Dashboard'!$E$4))</f>
        <v/>
      </c>
      <c r="I60" s="84">
        <f>IF($A60="","",SUMIFS(tblTrips[Estimated Savings],tblTrips[Lane],$A60,tblTrips[Trip Date],"&gt;="&amp;'Dashboard'!$B$4,tblTrips[Trip Date],"&lt;="&amp;'Dashboard'!$E$4))</f>
        <v/>
      </c>
      <c r="J60" s="69">
        <f>IF($A60="","",IFERROR(COUNTIFS(tblTrips[Lane],$A60,tblTrips[Backhaul Secured?],"Yes",tblTrips[Trip Date],"&gt;="&amp;'Dashboard'!$B$4,tblTrips[Trip Date],"&lt;="&amp;'Dashboard'!$E$4)/$B60,0))</f>
        <v/>
      </c>
      <c r="K60" s="54">
        <f>IF($A60="","",IF($B60=0,"No Data",IF($F60&gt;='Settings'!$B$9,"High",IF($G60&gt;0,"Watch","Normal"))))</f>
        <v/>
      </c>
    </row>
    <row r="61">
      <c r="A61" s="49" t="inlineStr"/>
      <c r="B61" s="50">
        <f>IF($A61="","",COUNTIFS(tblTrips[Lane],$A61,tblTrips[Trip Date],"&gt;="&amp;'Dashboard'!$B$4,tblTrips[Trip Date],"&lt;="&amp;'Dashboard'!$E$4))</f>
        <v/>
      </c>
      <c r="C61" s="51">
        <f>IF($A61="","",SUMIFS(tblTrips[Loaded Miles],tblTrips[Lane],$A61,tblTrips[Trip Date],"&gt;="&amp;'Dashboard'!$B$4,tblTrips[Trip Date],"&lt;="&amp;'Dashboard'!$E$4))</f>
        <v/>
      </c>
      <c r="D61" s="51">
        <f>IF($A61="","",SUMIFS(tblTrips[Empty Miles],tblTrips[Lane],$A61,tblTrips[Trip Date],"&gt;="&amp;'Dashboard'!$B$4,tblTrips[Trip Date],"&lt;="&amp;'Dashboard'!$E$4))</f>
        <v/>
      </c>
      <c r="E61" s="51">
        <f>IF($A61="","",SUMIFS(tblTrips[Total Miles],tblTrips[Lane],$A61,tblTrips[Trip Date],"&gt;="&amp;'Dashboard'!$B$4,tblTrips[Trip Date],"&lt;="&amp;'Dashboard'!$E$4))</f>
        <v/>
      </c>
      <c r="F61" s="69">
        <f>IF($A61="","",IFERROR($D61/$E61,0))</f>
        <v/>
      </c>
      <c r="G61" s="51">
        <f>IF($A61="","",SUMIFS(tblTrips[Empty Miles],tblTrips[Lane],$A61,tblTrips[Reduction Eligible?],"Yes",tblTrips[Trip Date],"&gt;="&amp;'Dashboard'!$B$4,tblTrips[Trip Date],"&lt;="&amp;'Dashboard'!$E$4))</f>
        <v/>
      </c>
      <c r="H61" s="83">
        <f>IF($A61="","",SUMIFS(tblTrips[Target Reducible Miles],tblTrips[Lane],$A61,tblTrips[Trip Date],"&gt;="&amp;'Dashboard'!$B$4,tblTrips[Trip Date],"&lt;="&amp;'Dashboard'!$E$4))</f>
        <v/>
      </c>
      <c r="I61" s="84">
        <f>IF($A61="","",SUMIFS(tblTrips[Estimated Savings],tblTrips[Lane],$A61,tblTrips[Trip Date],"&gt;="&amp;'Dashboard'!$B$4,tblTrips[Trip Date],"&lt;="&amp;'Dashboard'!$E$4))</f>
        <v/>
      </c>
      <c r="J61" s="69">
        <f>IF($A61="","",IFERROR(COUNTIFS(tblTrips[Lane],$A61,tblTrips[Backhaul Secured?],"Yes",tblTrips[Trip Date],"&gt;="&amp;'Dashboard'!$B$4,tblTrips[Trip Date],"&lt;="&amp;'Dashboard'!$E$4)/$B61,0))</f>
        <v/>
      </c>
      <c r="K61" s="54">
        <f>IF($A61="","",IF($B61=0,"No Data",IF($F61&gt;='Settings'!$B$9,"High",IF($G61&gt;0,"Watch","Normal"))))</f>
        <v/>
      </c>
    </row>
    <row r="62">
      <c r="A62" s="49" t="inlineStr"/>
      <c r="B62" s="50">
        <f>IF($A62="","",COUNTIFS(tblTrips[Lane],$A62,tblTrips[Trip Date],"&gt;="&amp;'Dashboard'!$B$4,tblTrips[Trip Date],"&lt;="&amp;'Dashboard'!$E$4))</f>
        <v/>
      </c>
      <c r="C62" s="51">
        <f>IF($A62="","",SUMIFS(tblTrips[Loaded Miles],tblTrips[Lane],$A62,tblTrips[Trip Date],"&gt;="&amp;'Dashboard'!$B$4,tblTrips[Trip Date],"&lt;="&amp;'Dashboard'!$E$4))</f>
        <v/>
      </c>
      <c r="D62" s="51">
        <f>IF($A62="","",SUMIFS(tblTrips[Empty Miles],tblTrips[Lane],$A62,tblTrips[Trip Date],"&gt;="&amp;'Dashboard'!$B$4,tblTrips[Trip Date],"&lt;="&amp;'Dashboard'!$E$4))</f>
        <v/>
      </c>
      <c r="E62" s="51">
        <f>IF($A62="","",SUMIFS(tblTrips[Total Miles],tblTrips[Lane],$A62,tblTrips[Trip Date],"&gt;="&amp;'Dashboard'!$B$4,tblTrips[Trip Date],"&lt;="&amp;'Dashboard'!$E$4))</f>
        <v/>
      </c>
      <c r="F62" s="69">
        <f>IF($A62="","",IFERROR($D62/$E62,0))</f>
        <v/>
      </c>
      <c r="G62" s="51">
        <f>IF($A62="","",SUMIFS(tblTrips[Empty Miles],tblTrips[Lane],$A62,tblTrips[Reduction Eligible?],"Yes",tblTrips[Trip Date],"&gt;="&amp;'Dashboard'!$B$4,tblTrips[Trip Date],"&lt;="&amp;'Dashboard'!$E$4))</f>
        <v/>
      </c>
      <c r="H62" s="83">
        <f>IF($A62="","",SUMIFS(tblTrips[Target Reducible Miles],tblTrips[Lane],$A62,tblTrips[Trip Date],"&gt;="&amp;'Dashboard'!$B$4,tblTrips[Trip Date],"&lt;="&amp;'Dashboard'!$E$4))</f>
        <v/>
      </c>
      <c r="I62" s="84">
        <f>IF($A62="","",SUMIFS(tblTrips[Estimated Savings],tblTrips[Lane],$A62,tblTrips[Trip Date],"&gt;="&amp;'Dashboard'!$B$4,tblTrips[Trip Date],"&lt;="&amp;'Dashboard'!$E$4))</f>
        <v/>
      </c>
      <c r="J62" s="69">
        <f>IF($A62="","",IFERROR(COUNTIFS(tblTrips[Lane],$A62,tblTrips[Backhaul Secured?],"Yes",tblTrips[Trip Date],"&gt;="&amp;'Dashboard'!$B$4,tblTrips[Trip Date],"&lt;="&amp;'Dashboard'!$E$4)/$B62,0))</f>
        <v/>
      </c>
      <c r="K62" s="54">
        <f>IF($A62="","",IF($B62=0,"No Data",IF($F62&gt;='Settings'!$B$9,"High",IF($G62&gt;0,"Watch","Normal"))))</f>
        <v/>
      </c>
    </row>
    <row r="63">
      <c r="A63" s="49" t="inlineStr"/>
      <c r="B63" s="50">
        <f>IF($A63="","",COUNTIFS(tblTrips[Lane],$A63,tblTrips[Trip Date],"&gt;="&amp;'Dashboard'!$B$4,tblTrips[Trip Date],"&lt;="&amp;'Dashboard'!$E$4))</f>
        <v/>
      </c>
      <c r="C63" s="51">
        <f>IF($A63="","",SUMIFS(tblTrips[Loaded Miles],tblTrips[Lane],$A63,tblTrips[Trip Date],"&gt;="&amp;'Dashboard'!$B$4,tblTrips[Trip Date],"&lt;="&amp;'Dashboard'!$E$4))</f>
        <v/>
      </c>
      <c r="D63" s="51">
        <f>IF($A63="","",SUMIFS(tblTrips[Empty Miles],tblTrips[Lane],$A63,tblTrips[Trip Date],"&gt;="&amp;'Dashboard'!$B$4,tblTrips[Trip Date],"&lt;="&amp;'Dashboard'!$E$4))</f>
        <v/>
      </c>
      <c r="E63" s="51">
        <f>IF($A63="","",SUMIFS(tblTrips[Total Miles],tblTrips[Lane],$A63,tblTrips[Trip Date],"&gt;="&amp;'Dashboard'!$B$4,tblTrips[Trip Date],"&lt;="&amp;'Dashboard'!$E$4))</f>
        <v/>
      </c>
      <c r="F63" s="69">
        <f>IF($A63="","",IFERROR($D63/$E63,0))</f>
        <v/>
      </c>
      <c r="G63" s="51">
        <f>IF($A63="","",SUMIFS(tblTrips[Empty Miles],tblTrips[Lane],$A63,tblTrips[Reduction Eligible?],"Yes",tblTrips[Trip Date],"&gt;="&amp;'Dashboard'!$B$4,tblTrips[Trip Date],"&lt;="&amp;'Dashboard'!$E$4))</f>
        <v/>
      </c>
      <c r="H63" s="83">
        <f>IF($A63="","",SUMIFS(tblTrips[Target Reducible Miles],tblTrips[Lane],$A63,tblTrips[Trip Date],"&gt;="&amp;'Dashboard'!$B$4,tblTrips[Trip Date],"&lt;="&amp;'Dashboard'!$E$4))</f>
        <v/>
      </c>
      <c r="I63" s="84">
        <f>IF($A63="","",SUMIFS(tblTrips[Estimated Savings],tblTrips[Lane],$A63,tblTrips[Trip Date],"&gt;="&amp;'Dashboard'!$B$4,tblTrips[Trip Date],"&lt;="&amp;'Dashboard'!$E$4))</f>
        <v/>
      </c>
      <c r="J63" s="69">
        <f>IF($A63="","",IFERROR(COUNTIFS(tblTrips[Lane],$A63,tblTrips[Backhaul Secured?],"Yes",tblTrips[Trip Date],"&gt;="&amp;'Dashboard'!$B$4,tblTrips[Trip Date],"&lt;="&amp;'Dashboard'!$E$4)/$B63,0))</f>
        <v/>
      </c>
      <c r="K63" s="54">
        <f>IF($A63="","",IF($B63=0,"No Data",IF($F63&gt;='Settings'!$B$9,"High",IF($G63&gt;0,"Watch","Normal"))))</f>
        <v/>
      </c>
    </row>
    <row r="64">
      <c r="A64" s="49" t="inlineStr"/>
      <c r="B64" s="50">
        <f>IF($A64="","",COUNTIFS(tblTrips[Lane],$A64,tblTrips[Trip Date],"&gt;="&amp;'Dashboard'!$B$4,tblTrips[Trip Date],"&lt;="&amp;'Dashboard'!$E$4))</f>
        <v/>
      </c>
      <c r="C64" s="51">
        <f>IF($A64="","",SUMIFS(tblTrips[Loaded Miles],tblTrips[Lane],$A64,tblTrips[Trip Date],"&gt;="&amp;'Dashboard'!$B$4,tblTrips[Trip Date],"&lt;="&amp;'Dashboard'!$E$4))</f>
        <v/>
      </c>
      <c r="D64" s="51">
        <f>IF($A64="","",SUMIFS(tblTrips[Empty Miles],tblTrips[Lane],$A64,tblTrips[Trip Date],"&gt;="&amp;'Dashboard'!$B$4,tblTrips[Trip Date],"&lt;="&amp;'Dashboard'!$E$4))</f>
        <v/>
      </c>
      <c r="E64" s="51">
        <f>IF($A64="","",SUMIFS(tblTrips[Total Miles],tblTrips[Lane],$A64,tblTrips[Trip Date],"&gt;="&amp;'Dashboard'!$B$4,tblTrips[Trip Date],"&lt;="&amp;'Dashboard'!$E$4))</f>
        <v/>
      </c>
      <c r="F64" s="69">
        <f>IF($A64="","",IFERROR($D64/$E64,0))</f>
        <v/>
      </c>
      <c r="G64" s="51">
        <f>IF($A64="","",SUMIFS(tblTrips[Empty Miles],tblTrips[Lane],$A64,tblTrips[Reduction Eligible?],"Yes",tblTrips[Trip Date],"&gt;="&amp;'Dashboard'!$B$4,tblTrips[Trip Date],"&lt;="&amp;'Dashboard'!$E$4))</f>
        <v/>
      </c>
      <c r="H64" s="83">
        <f>IF($A64="","",SUMIFS(tblTrips[Target Reducible Miles],tblTrips[Lane],$A64,tblTrips[Trip Date],"&gt;="&amp;'Dashboard'!$B$4,tblTrips[Trip Date],"&lt;="&amp;'Dashboard'!$E$4))</f>
        <v/>
      </c>
      <c r="I64" s="84">
        <f>IF($A64="","",SUMIFS(tblTrips[Estimated Savings],tblTrips[Lane],$A64,tblTrips[Trip Date],"&gt;="&amp;'Dashboard'!$B$4,tblTrips[Trip Date],"&lt;="&amp;'Dashboard'!$E$4))</f>
        <v/>
      </c>
      <c r="J64" s="69">
        <f>IF($A64="","",IFERROR(COUNTIFS(tblTrips[Lane],$A64,tblTrips[Backhaul Secured?],"Yes",tblTrips[Trip Date],"&gt;="&amp;'Dashboard'!$B$4,tblTrips[Trip Date],"&lt;="&amp;'Dashboard'!$E$4)/$B64,0))</f>
        <v/>
      </c>
      <c r="K64" s="54">
        <f>IF($A64="","",IF($B64=0,"No Data",IF($F64&gt;='Settings'!$B$9,"High",IF($G64&gt;0,"Watch","Normal"))))</f>
        <v/>
      </c>
    </row>
    <row r="65">
      <c r="A65" s="49" t="inlineStr"/>
      <c r="B65" s="50">
        <f>IF($A65="","",COUNTIFS(tblTrips[Lane],$A65,tblTrips[Trip Date],"&gt;="&amp;'Dashboard'!$B$4,tblTrips[Trip Date],"&lt;="&amp;'Dashboard'!$E$4))</f>
        <v/>
      </c>
      <c r="C65" s="51">
        <f>IF($A65="","",SUMIFS(tblTrips[Loaded Miles],tblTrips[Lane],$A65,tblTrips[Trip Date],"&gt;="&amp;'Dashboard'!$B$4,tblTrips[Trip Date],"&lt;="&amp;'Dashboard'!$E$4))</f>
        <v/>
      </c>
      <c r="D65" s="51">
        <f>IF($A65="","",SUMIFS(tblTrips[Empty Miles],tblTrips[Lane],$A65,tblTrips[Trip Date],"&gt;="&amp;'Dashboard'!$B$4,tblTrips[Trip Date],"&lt;="&amp;'Dashboard'!$E$4))</f>
        <v/>
      </c>
      <c r="E65" s="51">
        <f>IF($A65="","",SUMIFS(tblTrips[Total Miles],tblTrips[Lane],$A65,tblTrips[Trip Date],"&gt;="&amp;'Dashboard'!$B$4,tblTrips[Trip Date],"&lt;="&amp;'Dashboard'!$E$4))</f>
        <v/>
      </c>
      <c r="F65" s="69">
        <f>IF($A65="","",IFERROR($D65/$E65,0))</f>
        <v/>
      </c>
      <c r="G65" s="51">
        <f>IF($A65="","",SUMIFS(tblTrips[Empty Miles],tblTrips[Lane],$A65,tblTrips[Reduction Eligible?],"Yes",tblTrips[Trip Date],"&gt;="&amp;'Dashboard'!$B$4,tblTrips[Trip Date],"&lt;="&amp;'Dashboard'!$E$4))</f>
        <v/>
      </c>
      <c r="H65" s="83">
        <f>IF($A65="","",SUMIFS(tblTrips[Target Reducible Miles],tblTrips[Lane],$A65,tblTrips[Trip Date],"&gt;="&amp;'Dashboard'!$B$4,tblTrips[Trip Date],"&lt;="&amp;'Dashboard'!$E$4))</f>
        <v/>
      </c>
      <c r="I65" s="84">
        <f>IF($A65="","",SUMIFS(tblTrips[Estimated Savings],tblTrips[Lane],$A65,tblTrips[Trip Date],"&gt;="&amp;'Dashboard'!$B$4,tblTrips[Trip Date],"&lt;="&amp;'Dashboard'!$E$4))</f>
        <v/>
      </c>
      <c r="J65" s="69">
        <f>IF($A65="","",IFERROR(COUNTIFS(tblTrips[Lane],$A65,tblTrips[Backhaul Secured?],"Yes",tblTrips[Trip Date],"&gt;="&amp;'Dashboard'!$B$4,tblTrips[Trip Date],"&lt;="&amp;'Dashboard'!$E$4)/$B65,0))</f>
        <v/>
      </c>
      <c r="K65" s="54">
        <f>IF($A65="","",IF($B65=0,"No Data",IF($F65&gt;='Settings'!$B$9,"High",IF($G65&gt;0,"Watch","Normal"))))</f>
        <v/>
      </c>
    </row>
    <row r="66">
      <c r="A66" s="49" t="inlineStr"/>
      <c r="B66" s="50">
        <f>IF($A66="","",COUNTIFS(tblTrips[Lane],$A66,tblTrips[Trip Date],"&gt;="&amp;'Dashboard'!$B$4,tblTrips[Trip Date],"&lt;="&amp;'Dashboard'!$E$4))</f>
        <v/>
      </c>
      <c r="C66" s="51">
        <f>IF($A66="","",SUMIFS(tblTrips[Loaded Miles],tblTrips[Lane],$A66,tblTrips[Trip Date],"&gt;="&amp;'Dashboard'!$B$4,tblTrips[Trip Date],"&lt;="&amp;'Dashboard'!$E$4))</f>
        <v/>
      </c>
      <c r="D66" s="51">
        <f>IF($A66="","",SUMIFS(tblTrips[Empty Miles],tblTrips[Lane],$A66,tblTrips[Trip Date],"&gt;="&amp;'Dashboard'!$B$4,tblTrips[Trip Date],"&lt;="&amp;'Dashboard'!$E$4))</f>
        <v/>
      </c>
      <c r="E66" s="51">
        <f>IF($A66="","",SUMIFS(tblTrips[Total Miles],tblTrips[Lane],$A66,tblTrips[Trip Date],"&gt;="&amp;'Dashboard'!$B$4,tblTrips[Trip Date],"&lt;="&amp;'Dashboard'!$E$4))</f>
        <v/>
      </c>
      <c r="F66" s="69">
        <f>IF($A66="","",IFERROR($D66/$E66,0))</f>
        <v/>
      </c>
      <c r="G66" s="51">
        <f>IF($A66="","",SUMIFS(tblTrips[Empty Miles],tblTrips[Lane],$A66,tblTrips[Reduction Eligible?],"Yes",tblTrips[Trip Date],"&gt;="&amp;'Dashboard'!$B$4,tblTrips[Trip Date],"&lt;="&amp;'Dashboard'!$E$4))</f>
        <v/>
      </c>
      <c r="H66" s="83">
        <f>IF($A66="","",SUMIFS(tblTrips[Target Reducible Miles],tblTrips[Lane],$A66,tblTrips[Trip Date],"&gt;="&amp;'Dashboard'!$B$4,tblTrips[Trip Date],"&lt;="&amp;'Dashboard'!$E$4))</f>
        <v/>
      </c>
      <c r="I66" s="84">
        <f>IF($A66="","",SUMIFS(tblTrips[Estimated Savings],tblTrips[Lane],$A66,tblTrips[Trip Date],"&gt;="&amp;'Dashboard'!$B$4,tblTrips[Trip Date],"&lt;="&amp;'Dashboard'!$E$4))</f>
        <v/>
      </c>
      <c r="J66" s="69">
        <f>IF($A66="","",IFERROR(COUNTIFS(tblTrips[Lane],$A66,tblTrips[Backhaul Secured?],"Yes",tblTrips[Trip Date],"&gt;="&amp;'Dashboard'!$B$4,tblTrips[Trip Date],"&lt;="&amp;'Dashboard'!$E$4)/$B66,0))</f>
        <v/>
      </c>
      <c r="K66" s="54">
        <f>IF($A66="","",IF($B66=0,"No Data",IF($F66&gt;='Settings'!$B$9,"High",IF($G66&gt;0,"Watch","Normal"))))</f>
        <v/>
      </c>
    </row>
    <row r="67">
      <c r="A67" s="49" t="inlineStr"/>
      <c r="B67" s="50">
        <f>IF($A67="","",COUNTIFS(tblTrips[Lane],$A67,tblTrips[Trip Date],"&gt;="&amp;'Dashboard'!$B$4,tblTrips[Trip Date],"&lt;="&amp;'Dashboard'!$E$4))</f>
        <v/>
      </c>
      <c r="C67" s="51">
        <f>IF($A67="","",SUMIFS(tblTrips[Loaded Miles],tblTrips[Lane],$A67,tblTrips[Trip Date],"&gt;="&amp;'Dashboard'!$B$4,tblTrips[Trip Date],"&lt;="&amp;'Dashboard'!$E$4))</f>
        <v/>
      </c>
      <c r="D67" s="51">
        <f>IF($A67="","",SUMIFS(tblTrips[Empty Miles],tblTrips[Lane],$A67,tblTrips[Trip Date],"&gt;="&amp;'Dashboard'!$B$4,tblTrips[Trip Date],"&lt;="&amp;'Dashboard'!$E$4))</f>
        <v/>
      </c>
      <c r="E67" s="51">
        <f>IF($A67="","",SUMIFS(tblTrips[Total Miles],tblTrips[Lane],$A67,tblTrips[Trip Date],"&gt;="&amp;'Dashboard'!$B$4,tblTrips[Trip Date],"&lt;="&amp;'Dashboard'!$E$4))</f>
        <v/>
      </c>
      <c r="F67" s="69">
        <f>IF($A67="","",IFERROR($D67/$E67,0))</f>
        <v/>
      </c>
      <c r="G67" s="51">
        <f>IF($A67="","",SUMIFS(tblTrips[Empty Miles],tblTrips[Lane],$A67,tblTrips[Reduction Eligible?],"Yes",tblTrips[Trip Date],"&gt;="&amp;'Dashboard'!$B$4,tblTrips[Trip Date],"&lt;="&amp;'Dashboard'!$E$4))</f>
        <v/>
      </c>
      <c r="H67" s="83">
        <f>IF($A67="","",SUMIFS(tblTrips[Target Reducible Miles],tblTrips[Lane],$A67,tblTrips[Trip Date],"&gt;="&amp;'Dashboard'!$B$4,tblTrips[Trip Date],"&lt;="&amp;'Dashboard'!$E$4))</f>
        <v/>
      </c>
      <c r="I67" s="84">
        <f>IF($A67="","",SUMIFS(tblTrips[Estimated Savings],tblTrips[Lane],$A67,tblTrips[Trip Date],"&gt;="&amp;'Dashboard'!$B$4,tblTrips[Trip Date],"&lt;="&amp;'Dashboard'!$E$4))</f>
        <v/>
      </c>
      <c r="J67" s="69">
        <f>IF($A67="","",IFERROR(COUNTIFS(tblTrips[Lane],$A67,tblTrips[Backhaul Secured?],"Yes",tblTrips[Trip Date],"&gt;="&amp;'Dashboard'!$B$4,tblTrips[Trip Date],"&lt;="&amp;'Dashboard'!$E$4)/$B67,0))</f>
        <v/>
      </c>
      <c r="K67" s="54">
        <f>IF($A67="","",IF($B67=0,"No Data",IF($F67&gt;='Settings'!$B$9,"High",IF($G67&gt;0,"Watch","Normal"))))</f>
        <v/>
      </c>
    </row>
    <row r="68">
      <c r="A68" s="49" t="inlineStr"/>
      <c r="B68" s="50">
        <f>IF($A68="","",COUNTIFS(tblTrips[Lane],$A68,tblTrips[Trip Date],"&gt;="&amp;'Dashboard'!$B$4,tblTrips[Trip Date],"&lt;="&amp;'Dashboard'!$E$4))</f>
        <v/>
      </c>
      <c r="C68" s="51">
        <f>IF($A68="","",SUMIFS(tblTrips[Loaded Miles],tblTrips[Lane],$A68,tblTrips[Trip Date],"&gt;="&amp;'Dashboard'!$B$4,tblTrips[Trip Date],"&lt;="&amp;'Dashboard'!$E$4))</f>
        <v/>
      </c>
      <c r="D68" s="51">
        <f>IF($A68="","",SUMIFS(tblTrips[Empty Miles],tblTrips[Lane],$A68,tblTrips[Trip Date],"&gt;="&amp;'Dashboard'!$B$4,tblTrips[Trip Date],"&lt;="&amp;'Dashboard'!$E$4))</f>
        <v/>
      </c>
      <c r="E68" s="51">
        <f>IF($A68="","",SUMIFS(tblTrips[Total Miles],tblTrips[Lane],$A68,tblTrips[Trip Date],"&gt;="&amp;'Dashboard'!$B$4,tblTrips[Trip Date],"&lt;="&amp;'Dashboard'!$E$4))</f>
        <v/>
      </c>
      <c r="F68" s="69">
        <f>IF($A68="","",IFERROR($D68/$E68,0))</f>
        <v/>
      </c>
      <c r="G68" s="51">
        <f>IF($A68="","",SUMIFS(tblTrips[Empty Miles],tblTrips[Lane],$A68,tblTrips[Reduction Eligible?],"Yes",tblTrips[Trip Date],"&gt;="&amp;'Dashboard'!$B$4,tblTrips[Trip Date],"&lt;="&amp;'Dashboard'!$E$4))</f>
        <v/>
      </c>
      <c r="H68" s="83">
        <f>IF($A68="","",SUMIFS(tblTrips[Target Reducible Miles],tblTrips[Lane],$A68,tblTrips[Trip Date],"&gt;="&amp;'Dashboard'!$B$4,tblTrips[Trip Date],"&lt;="&amp;'Dashboard'!$E$4))</f>
        <v/>
      </c>
      <c r="I68" s="84">
        <f>IF($A68="","",SUMIFS(tblTrips[Estimated Savings],tblTrips[Lane],$A68,tblTrips[Trip Date],"&gt;="&amp;'Dashboard'!$B$4,tblTrips[Trip Date],"&lt;="&amp;'Dashboard'!$E$4))</f>
        <v/>
      </c>
      <c r="J68" s="69">
        <f>IF($A68="","",IFERROR(COUNTIFS(tblTrips[Lane],$A68,tblTrips[Backhaul Secured?],"Yes",tblTrips[Trip Date],"&gt;="&amp;'Dashboard'!$B$4,tblTrips[Trip Date],"&lt;="&amp;'Dashboard'!$E$4)/$B68,0))</f>
        <v/>
      </c>
      <c r="K68" s="54">
        <f>IF($A68="","",IF($B68=0,"No Data",IF($F68&gt;='Settings'!$B$9,"High",IF($G68&gt;0,"Watch","Normal"))))</f>
        <v/>
      </c>
    </row>
    <row r="69">
      <c r="A69" s="49" t="inlineStr"/>
      <c r="B69" s="50">
        <f>IF($A69="","",COUNTIFS(tblTrips[Lane],$A69,tblTrips[Trip Date],"&gt;="&amp;'Dashboard'!$B$4,tblTrips[Trip Date],"&lt;="&amp;'Dashboard'!$E$4))</f>
        <v/>
      </c>
      <c r="C69" s="51">
        <f>IF($A69="","",SUMIFS(tblTrips[Loaded Miles],tblTrips[Lane],$A69,tblTrips[Trip Date],"&gt;="&amp;'Dashboard'!$B$4,tblTrips[Trip Date],"&lt;="&amp;'Dashboard'!$E$4))</f>
        <v/>
      </c>
      <c r="D69" s="51">
        <f>IF($A69="","",SUMIFS(tblTrips[Empty Miles],tblTrips[Lane],$A69,tblTrips[Trip Date],"&gt;="&amp;'Dashboard'!$B$4,tblTrips[Trip Date],"&lt;="&amp;'Dashboard'!$E$4))</f>
        <v/>
      </c>
      <c r="E69" s="51">
        <f>IF($A69="","",SUMIFS(tblTrips[Total Miles],tblTrips[Lane],$A69,tblTrips[Trip Date],"&gt;="&amp;'Dashboard'!$B$4,tblTrips[Trip Date],"&lt;="&amp;'Dashboard'!$E$4))</f>
        <v/>
      </c>
      <c r="F69" s="69">
        <f>IF($A69="","",IFERROR($D69/$E69,0))</f>
        <v/>
      </c>
      <c r="G69" s="51">
        <f>IF($A69="","",SUMIFS(tblTrips[Empty Miles],tblTrips[Lane],$A69,tblTrips[Reduction Eligible?],"Yes",tblTrips[Trip Date],"&gt;="&amp;'Dashboard'!$B$4,tblTrips[Trip Date],"&lt;="&amp;'Dashboard'!$E$4))</f>
        <v/>
      </c>
      <c r="H69" s="83">
        <f>IF($A69="","",SUMIFS(tblTrips[Target Reducible Miles],tblTrips[Lane],$A69,tblTrips[Trip Date],"&gt;="&amp;'Dashboard'!$B$4,tblTrips[Trip Date],"&lt;="&amp;'Dashboard'!$E$4))</f>
        <v/>
      </c>
      <c r="I69" s="84">
        <f>IF($A69="","",SUMIFS(tblTrips[Estimated Savings],tblTrips[Lane],$A69,tblTrips[Trip Date],"&gt;="&amp;'Dashboard'!$B$4,tblTrips[Trip Date],"&lt;="&amp;'Dashboard'!$E$4))</f>
        <v/>
      </c>
      <c r="J69" s="69">
        <f>IF($A69="","",IFERROR(COUNTIFS(tblTrips[Lane],$A69,tblTrips[Backhaul Secured?],"Yes",tblTrips[Trip Date],"&gt;="&amp;'Dashboard'!$B$4,tblTrips[Trip Date],"&lt;="&amp;'Dashboard'!$E$4)/$B69,0))</f>
        <v/>
      </c>
      <c r="K69" s="54">
        <f>IF($A69="","",IF($B69=0,"No Data",IF($F69&gt;='Settings'!$B$9,"High",IF($G69&gt;0,"Watch","Normal"))))</f>
        <v/>
      </c>
    </row>
    <row r="70">
      <c r="A70" s="49" t="inlineStr"/>
      <c r="B70" s="50">
        <f>IF($A70="","",COUNTIFS(tblTrips[Lane],$A70,tblTrips[Trip Date],"&gt;="&amp;'Dashboard'!$B$4,tblTrips[Trip Date],"&lt;="&amp;'Dashboard'!$E$4))</f>
        <v/>
      </c>
      <c r="C70" s="51">
        <f>IF($A70="","",SUMIFS(tblTrips[Loaded Miles],tblTrips[Lane],$A70,tblTrips[Trip Date],"&gt;="&amp;'Dashboard'!$B$4,tblTrips[Trip Date],"&lt;="&amp;'Dashboard'!$E$4))</f>
        <v/>
      </c>
      <c r="D70" s="51">
        <f>IF($A70="","",SUMIFS(tblTrips[Empty Miles],tblTrips[Lane],$A70,tblTrips[Trip Date],"&gt;="&amp;'Dashboard'!$B$4,tblTrips[Trip Date],"&lt;="&amp;'Dashboard'!$E$4))</f>
        <v/>
      </c>
      <c r="E70" s="51">
        <f>IF($A70="","",SUMIFS(tblTrips[Total Miles],tblTrips[Lane],$A70,tblTrips[Trip Date],"&gt;="&amp;'Dashboard'!$B$4,tblTrips[Trip Date],"&lt;="&amp;'Dashboard'!$E$4))</f>
        <v/>
      </c>
      <c r="F70" s="69">
        <f>IF($A70="","",IFERROR($D70/$E70,0))</f>
        <v/>
      </c>
      <c r="G70" s="51">
        <f>IF($A70="","",SUMIFS(tblTrips[Empty Miles],tblTrips[Lane],$A70,tblTrips[Reduction Eligible?],"Yes",tblTrips[Trip Date],"&gt;="&amp;'Dashboard'!$B$4,tblTrips[Trip Date],"&lt;="&amp;'Dashboard'!$E$4))</f>
        <v/>
      </c>
      <c r="H70" s="83">
        <f>IF($A70="","",SUMIFS(tblTrips[Target Reducible Miles],tblTrips[Lane],$A70,tblTrips[Trip Date],"&gt;="&amp;'Dashboard'!$B$4,tblTrips[Trip Date],"&lt;="&amp;'Dashboard'!$E$4))</f>
        <v/>
      </c>
      <c r="I70" s="84">
        <f>IF($A70="","",SUMIFS(tblTrips[Estimated Savings],tblTrips[Lane],$A70,tblTrips[Trip Date],"&gt;="&amp;'Dashboard'!$B$4,tblTrips[Trip Date],"&lt;="&amp;'Dashboard'!$E$4))</f>
        <v/>
      </c>
      <c r="J70" s="69">
        <f>IF($A70="","",IFERROR(COUNTIFS(tblTrips[Lane],$A70,tblTrips[Backhaul Secured?],"Yes",tblTrips[Trip Date],"&gt;="&amp;'Dashboard'!$B$4,tblTrips[Trip Date],"&lt;="&amp;'Dashboard'!$E$4)/$B70,0))</f>
        <v/>
      </c>
      <c r="K70" s="54">
        <f>IF($A70="","",IF($B70=0,"No Data",IF($F70&gt;='Settings'!$B$9,"High",IF($G70&gt;0,"Watch","Normal"))))</f>
        <v/>
      </c>
    </row>
    <row r="71">
      <c r="A71" s="49" t="inlineStr"/>
      <c r="B71" s="50">
        <f>IF($A71="","",COUNTIFS(tblTrips[Lane],$A71,tblTrips[Trip Date],"&gt;="&amp;'Dashboard'!$B$4,tblTrips[Trip Date],"&lt;="&amp;'Dashboard'!$E$4))</f>
        <v/>
      </c>
      <c r="C71" s="51">
        <f>IF($A71="","",SUMIFS(tblTrips[Loaded Miles],tblTrips[Lane],$A71,tblTrips[Trip Date],"&gt;="&amp;'Dashboard'!$B$4,tblTrips[Trip Date],"&lt;="&amp;'Dashboard'!$E$4))</f>
        <v/>
      </c>
      <c r="D71" s="51">
        <f>IF($A71="","",SUMIFS(tblTrips[Empty Miles],tblTrips[Lane],$A71,tblTrips[Trip Date],"&gt;="&amp;'Dashboard'!$B$4,tblTrips[Trip Date],"&lt;="&amp;'Dashboard'!$E$4))</f>
        <v/>
      </c>
      <c r="E71" s="51">
        <f>IF($A71="","",SUMIFS(tblTrips[Total Miles],tblTrips[Lane],$A71,tblTrips[Trip Date],"&gt;="&amp;'Dashboard'!$B$4,tblTrips[Trip Date],"&lt;="&amp;'Dashboard'!$E$4))</f>
        <v/>
      </c>
      <c r="F71" s="69">
        <f>IF($A71="","",IFERROR($D71/$E71,0))</f>
        <v/>
      </c>
      <c r="G71" s="51">
        <f>IF($A71="","",SUMIFS(tblTrips[Empty Miles],tblTrips[Lane],$A71,tblTrips[Reduction Eligible?],"Yes",tblTrips[Trip Date],"&gt;="&amp;'Dashboard'!$B$4,tblTrips[Trip Date],"&lt;="&amp;'Dashboard'!$E$4))</f>
        <v/>
      </c>
      <c r="H71" s="83">
        <f>IF($A71="","",SUMIFS(tblTrips[Target Reducible Miles],tblTrips[Lane],$A71,tblTrips[Trip Date],"&gt;="&amp;'Dashboard'!$B$4,tblTrips[Trip Date],"&lt;="&amp;'Dashboard'!$E$4))</f>
        <v/>
      </c>
      <c r="I71" s="84">
        <f>IF($A71="","",SUMIFS(tblTrips[Estimated Savings],tblTrips[Lane],$A71,tblTrips[Trip Date],"&gt;="&amp;'Dashboard'!$B$4,tblTrips[Trip Date],"&lt;="&amp;'Dashboard'!$E$4))</f>
        <v/>
      </c>
      <c r="J71" s="69">
        <f>IF($A71="","",IFERROR(COUNTIFS(tblTrips[Lane],$A71,tblTrips[Backhaul Secured?],"Yes",tblTrips[Trip Date],"&gt;="&amp;'Dashboard'!$B$4,tblTrips[Trip Date],"&lt;="&amp;'Dashboard'!$E$4)/$B71,0))</f>
        <v/>
      </c>
      <c r="K71" s="54">
        <f>IF($A71="","",IF($B71=0,"No Data",IF($F71&gt;='Settings'!$B$9,"High",IF($G71&gt;0,"Watch","Normal"))))</f>
        <v/>
      </c>
    </row>
    <row r="72">
      <c r="A72" s="49" t="inlineStr"/>
      <c r="B72" s="50">
        <f>IF($A72="","",COUNTIFS(tblTrips[Lane],$A72,tblTrips[Trip Date],"&gt;="&amp;'Dashboard'!$B$4,tblTrips[Trip Date],"&lt;="&amp;'Dashboard'!$E$4))</f>
        <v/>
      </c>
      <c r="C72" s="51">
        <f>IF($A72="","",SUMIFS(tblTrips[Loaded Miles],tblTrips[Lane],$A72,tblTrips[Trip Date],"&gt;="&amp;'Dashboard'!$B$4,tblTrips[Trip Date],"&lt;="&amp;'Dashboard'!$E$4))</f>
        <v/>
      </c>
      <c r="D72" s="51">
        <f>IF($A72="","",SUMIFS(tblTrips[Empty Miles],tblTrips[Lane],$A72,tblTrips[Trip Date],"&gt;="&amp;'Dashboard'!$B$4,tblTrips[Trip Date],"&lt;="&amp;'Dashboard'!$E$4))</f>
        <v/>
      </c>
      <c r="E72" s="51">
        <f>IF($A72="","",SUMIFS(tblTrips[Total Miles],tblTrips[Lane],$A72,tblTrips[Trip Date],"&gt;="&amp;'Dashboard'!$B$4,tblTrips[Trip Date],"&lt;="&amp;'Dashboard'!$E$4))</f>
        <v/>
      </c>
      <c r="F72" s="69">
        <f>IF($A72="","",IFERROR($D72/$E72,0))</f>
        <v/>
      </c>
      <c r="G72" s="51">
        <f>IF($A72="","",SUMIFS(tblTrips[Empty Miles],tblTrips[Lane],$A72,tblTrips[Reduction Eligible?],"Yes",tblTrips[Trip Date],"&gt;="&amp;'Dashboard'!$B$4,tblTrips[Trip Date],"&lt;="&amp;'Dashboard'!$E$4))</f>
        <v/>
      </c>
      <c r="H72" s="83">
        <f>IF($A72="","",SUMIFS(tblTrips[Target Reducible Miles],tblTrips[Lane],$A72,tblTrips[Trip Date],"&gt;="&amp;'Dashboard'!$B$4,tblTrips[Trip Date],"&lt;="&amp;'Dashboard'!$E$4))</f>
        <v/>
      </c>
      <c r="I72" s="84">
        <f>IF($A72="","",SUMIFS(tblTrips[Estimated Savings],tblTrips[Lane],$A72,tblTrips[Trip Date],"&gt;="&amp;'Dashboard'!$B$4,tblTrips[Trip Date],"&lt;="&amp;'Dashboard'!$E$4))</f>
        <v/>
      </c>
      <c r="J72" s="69">
        <f>IF($A72="","",IFERROR(COUNTIFS(tblTrips[Lane],$A72,tblTrips[Backhaul Secured?],"Yes",tblTrips[Trip Date],"&gt;="&amp;'Dashboard'!$B$4,tblTrips[Trip Date],"&lt;="&amp;'Dashboard'!$E$4)/$B72,0))</f>
        <v/>
      </c>
      <c r="K72" s="54">
        <f>IF($A72="","",IF($B72=0,"No Data",IF($F72&gt;='Settings'!$B$9,"High",IF($G72&gt;0,"Watch","Normal"))))</f>
        <v/>
      </c>
    </row>
    <row r="73">
      <c r="A73" s="49" t="inlineStr"/>
      <c r="B73" s="50">
        <f>IF($A73="","",COUNTIFS(tblTrips[Lane],$A73,tblTrips[Trip Date],"&gt;="&amp;'Dashboard'!$B$4,tblTrips[Trip Date],"&lt;="&amp;'Dashboard'!$E$4))</f>
        <v/>
      </c>
      <c r="C73" s="51">
        <f>IF($A73="","",SUMIFS(tblTrips[Loaded Miles],tblTrips[Lane],$A73,tblTrips[Trip Date],"&gt;="&amp;'Dashboard'!$B$4,tblTrips[Trip Date],"&lt;="&amp;'Dashboard'!$E$4))</f>
        <v/>
      </c>
      <c r="D73" s="51">
        <f>IF($A73="","",SUMIFS(tblTrips[Empty Miles],tblTrips[Lane],$A73,tblTrips[Trip Date],"&gt;="&amp;'Dashboard'!$B$4,tblTrips[Trip Date],"&lt;="&amp;'Dashboard'!$E$4))</f>
        <v/>
      </c>
      <c r="E73" s="51">
        <f>IF($A73="","",SUMIFS(tblTrips[Total Miles],tblTrips[Lane],$A73,tblTrips[Trip Date],"&gt;="&amp;'Dashboard'!$B$4,tblTrips[Trip Date],"&lt;="&amp;'Dashboard'!$E$4))</f>
        <v/>
      </c>
      <c r="F73" s="69">
        <f>IF($A73="","",IFERROR($D73/$E73,0))</f>
        <v/>
      </c>
      <c r="G73" s="51">
        <f>IF($A73="","",SUMIFS(tblTrips[Empty Miles],tblTrips[Lane],$A73,tblTrips[Reduction Eligible?],"Yes",tblTrips[Trip Date],"&gt;="&amp;'Dashboard'!$B$4,tblTrips[Trip Date],"&lt;="&amp;'Dashboard'!$E$4))</f>
        <v/>
      </c>
      <c r="H73" s="83">
        <f>IF($A73="","",SUMIFS(tblTrips[Target Reducible Miles],tblTrips[Lane],$A73,tblTrips[Trip Date],"&gt;="&amp;'Dashboard'!$B$4,tblTrips[Trip Date],"&lt;="&amp;'Dashboard'!$E$4))</f>
        <v/>
      </c>
      <c r="I73" s="84">
        <f>IF($A73="","",SUMIFS(tblTrips[Estimated Savings],tblTrips[Lane],$A73,tblTrips[Trip Date],"&gt;="&amp;'Dashboard'!$B$4,tblTrips[Trip Date],"&lt;="&amp;'Dashboard'!$E$4))</f>
        <v/>
      </c>
      <c r="J73" s="69">
        <f>IF($A73="","",IFERROR(COUNTIFS(tblTrips[Lane],$A73,tblTrips[Backhaul Secured?],"Yes",tblTrips[Trip Date],"&gt;="&amp;'Dashboard'!$B$4,tblTrips[Trip Date],"&lt;="&amp;'Dashboard'!$E$4)/$B73,0))</f>
        <v/>
      </c>
      <c r="K73" s="54">
        <f>IF($A73="","",IF($B73=0,"No Data",IF($F73&gt;='Settings'!$B$9,"High",IF($G73&gt;0,"Watch","Normal"))))</f>
        <v/>
      </c>
    </row>
    <row r="74">
      <c r="A74" s="49" t="inlineStr"/>
      <c r="B74" s="50">
        <f>IF($A74="","",COUNTIFS(tblTrips[Lane],$A74,tblTrips[Trip Date],"&gt;="&amp;'Dashboard'!$B$4,tblTrips[Trip Date],"&lt;="&amp;'Dashboard'!$E$4))</f>
        <v/>
      </c>
      <c r="C74" s="51">
        <f>IF($A74="","",SUMIFS(tblTrips[Loaded Miles],tblTrips[Lane],$A74,tblTrips[Trip Date],"&gt;="&amp;'Dashboard'!$B$4,tblTrips[Trip Date],"&lt;="&amp;'Dashboard'!$E$4))</f>
        <v/>
      </c>
      <c r="D74" s="51">
        <f>IF($A74="","",SUMIFS(tblTrips[Empty Miles],tblTrips[Lane],$A74,tblTrips[Trip Date],"&gt;="&amp;'Dashboard'!$B$4,tblTrips[Trip Date],"&lt;="&amp;'Dashboard'!$E$4))</f>
        <v/>
      </c>
      <c r="E74" s="51">
        <f>IF($A74="","",SUMIFS(tblTrips[Total Miles],tblTrips[Lane],$A74,tblTrips[Trip Date],"&gt;="&amp;'Dashboard'!$B$4,tblTrips[Trip Date],"&lt;="&amp;'Dashboard'!$E$4))</f>
        <v/>
      </c>
      <c r="F74" s="69">
        <f>IF($A74="","",IFERROR($D74/$E74,0))</f>
        <v/>
      </c>
      <c r="G74" s="51">
        <f>IF($A74="","",SUMIFS(tblTrips[Empty Miles],tblTrips[Lane],$A74,tblTrips[Reduction Eligible?],"Yes",tblTrips[Trip Date],"&gt;="&amp;'Dashboard'!$B$4,tblTrips[Trip Date],"&lt;="&amp;'Dashboard'!$E$4))</f>
        <v/>
      </c>
      <c r="H74" s="83">
        <f>IF($A74="","",SUMIFS(tblTrips[Target Reducible Miles],tblTrips[Lane],$A74,tblTrips[Trip Date],"&gt;="&amp;'Dashboard'!$B$4,tblTrips[Trip Date],"&lt;="&amp;'Dashboard'!$E$4))</f>
        <v/>
      </c>
      <c r="I74" s="84">
        <f>IF($A74="","",SUMIFS(tblTrips[Estimated Savings],tblTrips[Lane],$A74,tblTrips[Trip Date],"&gt;="&amp;'Dashboard'!$B$4,tblTrips[Trip Date],"&lt;="&amp;'Dashboard'!$E$4))</f>
        <v/>
      </c>
      <c r="J74" s="69">
        <f>IF($A74="","",IFERROR(COUNTIFS(tblTrips[Lane],$A74,tblTrips[Backhaul Secured?],"Yes",tblTrips[Trip Date],"&gt;="&amp;'Dashboard'!$B$4,tblTrips[Trip Date],"&lt;="&amp;'Dashboard'!$E$4)/$B74,0))</f>
        <v/>
      </c>
      <c r="K74" s="54">
        <f>IF($A74="","",IF($B74=0,"No Data",IF($F74&gt;='Settings'!$B$9,"High",IF($G74&gt;0,"Watch","Normal"))))</f>
        <v/>
      </c>
    </row>
    <row r="75">
      <c r="A75" s="49" t="inlineStr"/>
      <c r="B75" s="50">
        <f>IF($A75="","",COUNTIFS(tblTrips[Lane],$A75,tblTrips[Trip Date],"&gt;="&amp;'Dashboard'!$B$4,tblTrips[Trip Date],"&lt;="&amp;'Dashboard'!$E$4))</f>
        <v/>
      </c>
      <c r="C75" s="51">
        <f>IF($A75="","",SUMIFS(tblTrips[Loaded Miles],tblTrips[Lane],$A75,tblTrips[Trip Date],"&gt;="&amp;'Dashboard'!$B$4,tblTrips[Trip Date],"&lt;="&amp;'Dashboard'!$E$4))</f>
        <v/>
      </c>
      <c r="D75" s="51">
        <f>IF($A75="","",SUMIFS(tblTrips[Empty Miles],tblTrips[Lane],$A75,tblTrips[Trip Date],"&gt;="&amp;'Dashboard'!$B$4,tblTrips[Trip Date],"&lt;="&amp;'Dashboard'!$E$4))</f>
        <v/>
      </c>
      <c r="E75" s="51">
        <f>IF($A75="","",SUMIFS(tblTrips[Total Miles],tblTrips[Lane],$A75,tblTrips[Trip Date],"&gt;="&amp;'Dashboard'!$B$4,tblTrips[Trip Date],"&lt;="&amp;'Dashboard'!$E$4))</f>
        <v/>
      </c>
      <c r="F75" s="69">
        <f>IF($A75="","",IFERROR($D75/$E75,0))</f>
        <v/>
      </c>
      <c r="G75" s="51">
        <f>IF($A75="","",SUMIFS(tblTrips[Empty Miles],tblTrips[Lane],$A75,tblTrips[Reduction Eligible?],"Yes",tblTrips[Trip Date],"&gt;="&amp;'Dashboard'!$B$4,tblTrips[Trip Date],"&lt;="&amp;'Dashboard'!$E$4))</f>
        <v/>
      </c>
      <c r="H75" s="83">
        <f>IF($A75="","",SUMIFS(tblTrips[Target Reducible Miles],tblTrips[Lane],$A75,tblTrips[Trip Date],"&gt;="&amp;'Dashboard'!$B$4,tblTrips[Trip Date],"&lt;="&amp;'Dashboard'!$E$4))</f>
        <v/>
      </c>
      <c r="I75" s="84">
        <f>IF($A75="","",SUMIFS(tblTrips[Estimated Savings],tblTrips[Lane],$A75,tblTrips[Trip Date],"&gt;="&amp;'Dashboard'!$B$4,tblTrips[Trip Date],"&lt;="&amp;'Dashboard'!$E$4))</f>
        <v/>
      </c>
      <c r="J75" s="69">
        <f>IF($A75="","",IFERROR(COUNTIFS(tblTrips[Lane],$A75,tblTrips[Backhaul Secured?],"Yes",tblTrips[Trip Date],"&gt;="&amp;'Dashboard'!$B$4,tblTrips[Trip Date],"&lt;="&amp;'Dashboard'!$E$4)/$B75,0))</f>
        <v/>
      </c>
      <c r="K75" s="54">
        <f>IF($A75="","",IF($B75=0,"No Data",IF($F75&gt;='Settings'!$B$9,"High",IF($G75&gt;0,"Watch","Normal"))))</f>
        <v/>
      </c>
    </row>
    <row r="76">
      <c r="A76" s="49" t="inlineStr"/>
      <c r="B76" s="50">
        <f>IF($A76="","",COUNTIFS(tblTrips[Lane],$A76,tblTrips[Trip Date],"&gt;="&amp;'Dashboard'!$B$4,tblTrips[Trip Date],"&lt;="&amp;'Dashboard'!$E$4))</f>
        <v/>
      </c>
      <c r="C76" s="51">
        <f>IF($A76="","",SUMIFS(tblTrips[Loaded Miles],tblTrips[Lane],$A76,tblTrips[Trip Date],"&gt;="&amp;'Dashboard'!$B$4,tblTrips[Trip Date],"&lt;="&amp;'Dashboard'!$E$4))</f>
        <v/>
      </c>
      <c r="D76" s="51">
        <f>IF($A76="","",SUMIFS(tblTrips[Empty Miles],tblTrips[Lane],$A76,tblTrips[Trip Date],"&gt;="&amp;'Dashboard'!$B$4,tblTrips[Trip Date],"&lt;="&amp;'Dashboard'!$E$4))</f>
        <v/>
      </c>
      <c r="E76" s="51">
        <f>IF($A76="","",SUMIFS(tblTrips[Total Miles],tblTrips[Lane],$A76,tblTrips[Trip Date],"&gt;="&amp;'Dashboard'!$B$4,tblTrips[Trip Date],"&lt;="&amp;'Dashboard'!$E$4))</f>
        <v/>
      </c>
      <c r="F76" s="69">
        <f>IF($A76="","",IFERROR($D76/$E76,0))</f>
        <v/>
      </c>
      <c r="G76" s="51">
        <f>IF($A76="","",SUMIFS(tblTrips[Empty Miles],tblTrips[Lane],$A76,tblTrips[Reduction Eligible?],"Yes",tblTrips[Trip Date],"&gt;="&amp;'Dashboard'!$B$4,tblTrips[Trip Date],"&lt;="&amp;'Dashboard'!$E$4))</f>
        <v/>
      </c>
      <c r="H76" s="83">
        <f>IF($A76="","",SUMIFS(tblTrips[Target Reducible Miles],tblTrips[Lane],$A76,tblTrips[Trip Date],"&gt;="&amp;'Dashboard'!$B$4,tblTrips[Trip Date],"&lt;="&amp;'Dashboard'!$E$4))</f>
        <v/>
      </c>
      <c r="I76" s="84">
        <f>IF($A76="","",SUMIFS(tblTrips[Estimated Savings],tblTrips[Lane],$A76,tblTrips[Trip Date],"&gt;="&amp;'Dashboard'!$B$4,tblTrips[Trip Date],"&lt;="&amp;'Dashboard'!$E$4))</f>
        <v/>
      </c>
      <c r="J76" s="69">
        <f>IF($A76="","",IFERROR(COUNTIFS(tblTrips[Lane],$A76,tblTrips[Backhaul Secured?],"Yes",tblTrips[Trip Date],"&gt;="&amp;'Dashboard'!$B$4,tblTrips[Trip Date],"&lt;="&amp;'Dashboard'!$E$4)/$B76,0))</f>
        <v/>
      </c>
      <c r="K76" s="54">
        <f>IF($A76="","",IF($B76=0,"No Data",IF($F76&gt;='Settings'!$B$9,"High",IF($G76&gt;0,"Watch","Normal"))))</f>
        <v/>
      </c>
    </row>
    <row r="77">
      <c r="A77" s="49" t="inlineStr"/>
      <c r="B77" s="50">
        <f>IF($A77="","",COUNTIFS(tblTrips[Lane],$A77,tblTrips[Trip Date],"&gt;="&amp;'Dashboard'!$B$4,tblTrips[Trip Date],"&lt;="&amp;'Dashboard'!$E$4))</f>
        <v/>
      </c>
      <c r="C77" s="51">
        <f>IF($A77="","",SUMIFS(tblTrips[Loaded Miles],tblTrips[Lane],$A77,tblTrips[Trip Date],"&gt;="&amp;'Dashboard'!$B$4,tblTrips[Trip Date],"&lt;="&amp;'Dashboard'!$E$4))</f>
        <v/>
      </c>
      <c r="D77" s="51">
        <f>IF($A77="","",SUMIFS(tblTrips[Empty Miles],tblTrips[Lane],$A77,tblTrips[Trip Date],"&gt;="&amp;'Dashboard'!$B$4,tblTrips[Trip Date],"&lt;="&amp;'Dashboard'!$E$4))</f>
        <v/>
      </c>
      <c r="E77" s="51">
        <f>IF($A77="","",SUMIFS(tblTrips[Total Miles],tblTrips[Lane],$A77,tblTrips[Trip Date],"&gt;="&amp;'Dashboard'!$B$4,tblTrips[Trip Date],"&lt;="&amp;'Dashboard'!$E$4))</f>
        <v/>
      </c>
      <c r="F77" s="69">
        <f>IF($A77="","",IFERROR($D77/$E77,0))</f>
        <v/>
      </c>
      <c r="G77" s="51">
        <f>IF($A77="","",SUMIFS(tblTrips[Empty Miles],tblTrips[Lane],$A77,tblTrips[Reduction Eligible?],"Yes",tblTrips[Trip Date],"&gt;="&amp;'Dashboard'!$B$4,tblTrips[Trip Date],"&lt;="&amp;'Dashboard'!$E$4))</f>
        <v/>
      </c>
      <c r="H77" s="83">
        <f>IF($A77="","",SUMIFS(tblTrips[Target Reducible Miles],tblTrips[Lane],$A77,tblTrips[Trip Date],"&gt;="&amp;'Dashboard'!$B$4,tblTrips[Trip Date],"&lt;="&amp;'Dashboard'!$E$4))</f>
        <v/>
      </c>
      <c r="I77" s="84">
        <f>IF($A77="","",SUMIFS(tblTrips[Estimated Savings],tblTrips[Lane],$A77,tblTrips[Trip Date],"&gt;="&amp;'Dashboard'!$B$4,tblTrips[Trip Date],"&lt;="&amp;'Dashboard'!$E$4))</f>
        <v/>
      </c>
      <c r="J77" s="69">
        <f>IF($A77="","",IFERROR(COUNTIFS(tblTrips[Lane],$A77,tblTrips[Backhaul Secured?],"Yes",tblTrips[Trip Date],"&gt;="&amp;'Dashboard'!$B$4,tblTrips[Trip Date],"&lt;="&amp;'Dashboard'!$E$4)/$B77,0))</f>
        <v/>
      </c>
      <c r="K77" s="54">
        <f>IF($A77="","",IF($B77=0,"No Data",IF($F77&gt;='Settings'!$B$9,"High",IF($G77&gt;0,"Watch","Normal"))))</f>
        <v/>
      </c>
    </row>
    <row r="78">
      <c r="A78" s="49" t="inlineStr"/>
      <c r="B78" s="50">
        <f>IF($A78="","",COUNTIFS(tblTrips[Lane],$A78,tblTrips[Trip Date],"&gt;="&amp;'Dashboard'!$B$4,tblTrips[Trip Date],"&lt;="&amp;'Dashboard'!$E$4))</f>
        <v/>
      </c>
      <c r="C78" s="51">
        <f>IF($A78="","",SUMIFS(tblTrips[Loaded Miles],tblTrips[Lane],$A78,tblTrips[Trip Date],"&gt;="&amp;'Dashboard'!$B$4,tblTrips[Trip Date],"&lt;="&amp;'Dashboard'!$E$4))</f>
        <v/>
      </c>
      <c r="D78" s="51">
        <f>IF($A78="","",SUMIFS(tblTrips[Empty Miles],tblTrips[Lane],$A78,tblTrips[Trip Date],"&gt;="&amp;'Dashboard'!$B$4,tblTrips[Trip Date],"&lt;="&amp;'Dashboard'!$E$4))</f>
        <v/>
      </c>
      <c r="E78" s="51">
        <f>IF($A78="","",SUMIFS(tblTrips[Total Miles],tblTrips[Lane],$A78,tblTrips[Trip Date],"&gt;="&amp;'Dashboard'!$B$4,tblTrips[Trip Date],"&lt;="&amp;'Dashboard'!$E$4))</f>
        <v/>
      </c>
      <c r="F78" s="69">
        <f>IF($A78="","",IFERROR($D78/$E78,0))</f>
        <v/>
      </c>
      <c r="G78" s="51">
        <f>IF($A78="","",SUMIFS(tblTrips[Empty Miles],tblTrips[Lane],$A78,tblTrips[Reduction Eligible?],"Yes",tblTrips[Trip Date],"&gt;="&amp;'Dashboard'!$B$4,tblTrips[Trip Date],"&lt;="&amp;'Dashboard'!$E$4))</f>
        <v/>
      </c>
      <c r="H78" s="83">
        <f>IF($A78="","",SUMIFS(tblTrips[Target Reducible Miles],tblTrips[Lane],$A78,tblTrips[Trip Date],"&gt;="&amp;'Dashboard'!$B$4,tblTrips[Trip Date],"&lt;="&amp;'Dashboard'!$E$4))</f>
        <v/>
      </c>
      <c r="I78" s="84">
        <f>IF($A78="","",SUMIFS(tblTrips[Estimated Savings],tblTrips[Lane],$A78,tblTrips[Trip Date],"&gt;="&amp;'Dashboard'!$B$4,tblTrips[Trip Date],"&lt;="&amp;'Dashboard'!$E$4))</f>
        <v/>
      </c>
      <c r="J78" s="69">
        <f>IF($A78="","",IFERROR(COUNTIFS(tblTrips[Lane],$A78,tblTrips[Backhaul Secured?],"Yes",tblTrips[Trip Date],"&gt;="&amp;'Dashboard'!$B$4,tblTrips[Trip Date],"&lt;="&amp;'Dashboard'!$E$4)/$B78,0))</f>
        <v/>
      </c>
      <c r="K78" s="54">
        <f>IF($A78="","",IF($B78=0,"No Data",IF($F78&gt;='Settings'!$B$9,"High",IF($G78&gt;0,"Watch","Normal"))))</f>
        <v/>
      </c>
    </row>
    <row r="79">
      <c r="A79" s="49" t="inlineStr"/>
      <c r="B79" s="50">
        <f>IF($A79="","",COUNTIFS(tblTrips[Lane],$A79,tblTrips[Trip Date],"&gt;="&amp;'Dashboard'!$B$4,tblTrips[Trip Date],"&lt;="&amp;'Dashboard'!$E$4))</f>
        <v/>
      </c>
      <c r="C79" s="51">
        <f>IF($A79="","",SUMIFS(tblTrips[Loaded Miles],tblTrips[Lane],$A79,tblTrips[Trip Date],"&gt;="&amp;'Dashboard'!$B$4,tblTrips[Trip Date],"&lt;="&amp;'Dashboard'!$E$4))</f>
        <v/>
      </c>
      <c r="D79" s="51">
        <f>IF($A79="","",SUMIFS(tblTrips[Empty Miles],tblTrips[Lane],$A79,tblTrips[Trip Date],"&gt;="&amp;'Dashboard'!$B$4,tblTrips[Trip Date],"&lt;="&amp;'Dashboard'!$E$4))</f>
        <v/>
      </c>
      <c r="E79" s="51">
        <f>IF($A79="","",SUMIFS(tblTrips[Total Miles],tblTrips[Lane],$A79,tblTrips[Trip Date],"&gt;="&amp;'Dashboard'!$B$4,tblTrips[Trip Date],"&lt;="&amp;'Dashboard'!$E$4))</f>
        <v/>
      </c>
      <c r="F79" s="69">
        <f>IF($A79="","",IFERROR($D79/$E79,0))</f>
        <v/>
      </c>
      <c r="G79" s="51">
        <f>IF($A79="","",SUMIFS(tblTrips[Empty Miles],tblTrips[Lane],$A79,tblTrips[Reduction Eligible?],"Yes",tblTrips[Trip Date],"&gt;="&amp;'Dashboard'!$B$4,tblTrips[Trip Date],"&lt;="&amp;'Dashboard'!$E$4))</f>
        <v/>
      </c>
      <c r="H79" s="83">
        <f>IF($A79="","",SUMIFS(tblTrips[Target Reducible Miles],tblTrips[Lane],$A79,tblTrips[Trip Date],"&gt;="&amp;'Dashboard'!$B$4,tblTrips[Trip Date],"&lt;="&amp;'Dashboard'!$E$4))</f>
        <v/>
      </c>
      <c r="I79" s="84">
        <f>IF($A79="","",SUMIFS(tblTrips[Estimated Savings],tblTrips[Lane],$A79,tblTrips[Trip Date],"&gt;="&amp;'Dashboard'!$B$4,tblTrips[Trip Date],"&lt;="&amp;'Dashboard'!$E$4))</f>
        <v/>
      </c>
      <c r="J79" s="69">
        <f>IF($A79="","",IFERROR(COUNTIFS(tblTrips[Lane],$A79,tblTrips[Backhaul Secured?],"Yes",tblTrips[Trip Date],"&gt;="&amp;'Dashboard'!$B$4,tblTrips[Trip Date],"&lt;="&amp;'Dashboard'!$E$4)/$B79,0))</f>
        <v/>
      </c>
      <c r="K79" s="54">
        <f>IF($A79="","",IF($B79=0,"No Data",IF($F79&gt;='Settings'!$B$9,"High",IF($G79&gt;0,"Watch","Normal"))))</f>
        <v/>
      </c>
    </row>
    <row r="80">
      <c r="A80" s="49" t="inlineStr"/>
      <c r="B80" s="50">
        <f>IF($A80="","",COUNTIFS(tblTrips[Lane],$A80,tblTrips[Trip Date],"&gt;="&amp;'Dashboard'!$B$4,tblTrips[Trip Date],"&lt;="&amp;'Dashboard'!$E$4))</f>
        <v/>
      </c>
      <c r="C80" s="51">
        <f>IF($A80="","",SUMIFS(tblTrips[Loaded Miles],tblTrips[Lane],$A80,tblTrips[Trip Date],"&gt;="&amp;'Dashboard'!$B$4,tblTrips[Trip Date],"&lt;="&amp;'Dashboard'!$E$4))</f>
        <v/>
      </c>
      <c r="D80" s="51">
        <f>IF($A80="","",SUMIFS(tblTrips[Empty Miles],tblTrips[Lane],$A80,tblTrips[Trip Date],"&gt;="&amp;'Dashboard'!$B$4,tblTrips[Trip Date],"&lt;="&amp;'Dashboard'!$E$4))</f>
        <v/>
      </c>
      <c r="E80" s="51">
        <f>IF($A80="","",SUMIFS(tblTrips[Total Miles],tblTrips[Lane],$A80,tblTrips[Trip Date],"&gt;="&amp;'Dashboard'!$B$4,tblTrips[Trip Date],"&lt;="&amp;'Dashboard'!$E$4))</f>
        <v/>
      </c>
      <c r="F80" s="69">
        <f>IF($A80="","",IFERROR($D80/$E80,0))</f>
        <v/>
      </c>
      <c r="G80" s="51">
        <f>IF($A80="","",SUMIFS(tblTrips[Empty Miles],tblTrips[Lane],$A80,tblTrips[Reduction Eligible?],"Yes",tblTrips[Trip Date],"&gt;="&amp;'Dashboard'!$B$4,tblTrips[Trip Date],"&lt;="&amp;'Dashboard'!$E$4))</f>
        <v/>
      </c>
      <c r="H80" s="83">
        <f>IF($A80="","",SUMIFS(tblTrips[Target Reducible Miles],tblTrips[Lane],$A80,tblTrips[Trip Date],"&gt;="&amp;'Dashboard'!$B$4,tblTrips[Trip Date],"&lt;="&amp;'Dashboard'!$E$4))</f>
        <v/>
      </c>
      <c r="I80" s="84">
        <f>IF($A80="","",SUMIFS(tblTrips[Estimated Savings],tblTrips[Lane],$A80,tblTrips[Trip Date],"&gt;="&amp;'Dashboard'!$B$4,tblTrips[Trip Date],"&lt;="&amp;'Dashboard'!$E$4))</f>
        <v/>
      </c>
      <c r="J80" s="69">
        <f>IF($A80="","",IFERROR(COUNTIFS(tblTrips[Lane],$A80,tblTrips[Backhaul Secured?],"Yes",tblTrips[Trip Date],"&gt;="&amp;'Dashboard'!$B$4,tblTrips[Trip Date],"&lt;="&amp;'Dashboard'!$E$4)/$B80,0))</f>
        <v/>
      </c>
      <c r="K80" s="54">
        <f>IF($A80="","",IF($B80=0,"No Data",IF($F80&gt;='Settings'!$B$9,"High",IF($G80&gt;0,"Watch","Normal"))))</f>
        <v/>
      </c>
    </row>
    <row r="81">
      <c r="A81" s="49" t="inlineStr"/>
      <c r="B81" s="50">
        <f>IF($A81="","",COUNTIFS(tblTrips[Lane],$A81,tblTrips[Trip Date],"&gt;="&amp;'Dashboard'!$B$4,tblTrips[Trip Date],"&lt;="&amp;'Dashboard'!$E$4))</f>
        <v/>
      </c>
      <c r="C81" s="51">
        <f>IF($A81="","",SUMIFS(tblTrips[Loaded Miles],tblTrips[Lane],$A81,tblTrips[Trip Date],"&gt;="&amp;'Dashboard'!$B$4,tblTrips[Trip Date],"&lt;="&amp;'Dashboard'!$E$4))</f>
        <v/>
      </c>
      <c r="D81" s="51">
        <f>IF($A81="","",SUMIFS(tblTrips[Empty Miles],tblTrips[Lane],$A81,tblTrips[Trip Date],"&gt;="&amp;'Dashboard'!$B$4,tblTrips[Trip Date],"&lt;="&amp;'Dashboard'!$E$4))</f>
        <v/>
      </c>
      <c r="E81" s="51">
        <f>IF($A81="","",SUMIFS(tblTrips[Total Miles],tblTrips[Lane],$A81,tblTrips[Trip Date],"&gt;="&amp;'Dashboard'!$B$4,tblTrips[Trip Date],"&lt;="&amp;'Dashboard'!$E$4))</f>
        <v/>
      </c>
      <c r="F81" s="69">
        <f>IF($A81="","",IFERROR($D81/$E81,0))</f>
        <v/>
      </c>
      <c r="G81" s="51">
        <f>IF($A81="","",SUMIFS(tblTrips[Empty Miles],tblTrips[Lane],$A81,tblTrips[Reduction Eligible?],"Yes",tblTrips[Trip Date],"&gt;="&amp;'Dashboard'!$B$4,tblTrips[Trip Date],"&lt;="&amp;'Dashboard'!$E$4))</f>
        <v/>
      </c>
      <c r="H81" s="83">
        <f>IF($A81="","",SUMIFS(tblTrips[Target Reducible Miles],tblTrips[Lane],$A81,tblTrips[Trip Date],"&gt;="&amp;'Dashboard'!$B$4,tblTrips[Trip Date],"&lt;="&amp;'Dashboard'!$E$4))</f>
        <v/>
      </c>
      <c r="I81" s="84">
        <f>IF($A81="","",SUMIFS(tblTrips[Estimated Savings],tblTrips[Lane],$A81,tblTrips[Trip Date],"&gt;="&amp;'Dashboard'!$B$4,tblTrips[Trip Date],"&lt;="&amp;'Dashboard'!$E$4))</f>
        <v/>
      </c>
      <c r="J81" s="69">
        <f>IF($A81="","",IFERROR(COUNTIFS(tblTrips[Lane],$A81,tblTrips[Backhaul Secured?],"Yes",tblTrips[Trip Date],"&gt;="&amp;'Dashboard'!$B$4,tblTrips[Trip Date],"&lt;="&amp;'Dashboard'!$E$4)/$B81,0))</f>
        <v/>
      </c>
      <c r="K81" s="54">
        <f>IF($A81="","",IF($B81=0,"No Data",IF($F81&gt;='Settings'!$B$9,"High",IF($G81&gt;0,"Watch","Normal"))))</f>
        <v/>
      </c>
    </row>
    <row r="82">
      <c r="A82" s="49" t="inlineStr"/>
      <c r="B82" s="50">
        <f>IF($A82="","",COUNTIFS(tblTrips[Lane],$A82,tblTrips[Trip Date],"&gt;="&amp;'Dashboard'!$B$4,tblTrips[Trip Date],"&lt;="&amp;'Dashboard'!$E$4))</f>
        <v/>
      </c>
      <c r="C82" s="51">
        <f>IF($A82="","",SUMIFS(tblTrips[Loaded Miles],tblTrips[Lane],$A82,tblTrips[Trip Date],"&gt;="&amp;'Dashboard'!$B$4,tblTrips[Trip Date],"&lt;="&amp;'Dashboard'!$E$4))</f>
        <v/>
      </c>
      <c r="D82" s="51">
        <f>IF($A82="","",SUMIFS(tblTrips[Empty Miles],tblTrips[Lane],$A82,tblTrips[Trip Date],"&gt;="&amp;'Dashboard'!$B$4,tblTrips[Trip Date],"&lt;="&amp;'Dashboard'!$E$4))</f>
        <v/>
      </c>
      <c r="E82" s="51">
        <f>IF($A82="","",SUMIFS(tblTrips[Total Miles],tblTrips[Lane],$A82,tblTrips[Trip Date],"&gt;="&amp;'Dashboard'!$B$4,tblTrips[Trip Date],"&lt;="&amp;'Dashboard'!$E$4))</f>
        <v/>
      </c>
      <c r="F82" s="69">
        <f>IF($A82="","",IFERROR($D82/$E82,0))</f>
        <v/>
      </c>
      <c r="G82" s="51">
        <f>IF($A82="","",SUMIFS(tblTrips[Empty Miles],tblTrips[Lane],$A82,tblTrips[Reduction Eligible?],"Yes",tblTrips[Trip Date],"&gt;="&amp;'Dashboard'!$B$4,tblTrips[Trip Date],"&lt;="&amp;'Dashboard'!$E$4))</f>
        <v/>
      </c>
      <c r="H82" s="83">
        <f>IF($A82="","",SUMIFS(tblTrips[Target Reducible Miles],tblTrips[Lane],$A82,tblTrips[Trip Date],"&gt;="&amp;'Dashboard'!$B$4,tblTrips[Trip Date],"&lt;="&amp;'Dashboard'!$E$4))</f>
        <v/>
      </c>
      <c r="I82" s="84">
        <f>IF($A82="","",SUMIFS(tblTrips[Estimated Savings],tblTrips[Lane],$A82,tblTrips[Trip Date],"&gt;="&amp;'Dashboard'!$B$4,tblTrips[Trip Date],"&lt;="&amp;'Dashboard'!$E$4))</f>
        <v/>
      </c>
      <c r="J82" s="69">
        <f>IF($A82="","",IFERROR(COUNTIFS(tblTrips[Lane],$A82,tblTrips[Backhaul Secured?],"Yes",tblTrips[Trip Date],"&gt;="&amp;'Dashboard'!$B$4,tblTrips[Trip Date],"&lt;="&amp;'Dashboard'!$E$4)/$B82,0))</f>
        <v/>
      </c>
      <c r="K82" s="54">
        <f>IF($A82="","",IF($B82=0,"No Data",IF($F82&gt;='Settings'!$B$9,"High",IF($G82&gt;0,"Watch","Normal"))))</f>
        <v/>
      </c>
    </row>
    <row r="83">
      <c r="A83" s="49" t="inlineStr"/>
      <c r="B83" s="50">
        <f>IF($A83="","",COUNTIFS(tblTrips[Lane],$A83,tblTrips[Trip Date],"&gt;="&amp;'Dashboard'!$B$4,tblTrips[Trip Date],"&lt;="&amp;'Dashboard'!$E$4))</f>
        <v/>
      </c>
      <c r="C83" s="51">
        <f>IF($A83="","",SUMIFS(tblTrips[Loaded Miles],tblTrips[Lane],$A83,tblTrips[Trip Date],"&gt;="&amp;'Dashboard'!$B$4,tblTrips[Trip Date],"&lt;="&amp;'Dashboard'!$E$4))</f>
        <v/>
      </c>
      <c r="D83" s="51">
        <f>IF($A83="","",SUMIFS(tblTrips[Empty Miles],tblTrips[Lane],$A83,tblTrips[Trip Date],"&gt;="&amp;'Dashboard'!$B$4,tblTrips[Trip Date],"&lt;="&amp;'Dashboard'!$E$4))</f>
        <v/>
      </c>
      <c r="E83" s="51">
        <f>IF($A83="","",SUMIFS(tblTrips[Total Miles],tblTrips[Lane],$A83,tblTrips[Trip Date],"&gt;="&amp;'Dashboard'!$B$4,tblTrips[Trip Date],"&lt;="&amp;'Dashboard'!$E$4))</f>
        <v/>
      </c>
      <c r="F83" s="69">
        <f>IF($A83="","",IFERROR($D83/$E83,0))</f>
        <v/>
      </c>
      <c r="G83" s="51">
        <f>IF($A83="","",SUMIFS(tblTrips[Empty Miles],tblTrips[Lane],$A83,tblTrips[Reduction Eligible?],"Yes",tblTrips[Trip Date],"&gt;="&amp;'Dashboard'!$B$4,tblTrips[Trip Date],"&lt;="&amp;'Dashboard'!$E$4))</f>
        <v/>
      </c>
      <c r="H83" s="83">
        <f>IF($A83="","",SUMIFS(tblTrips[Target Reducible Miles],tblTrips[Lane],$A83,tblTrips[Trip Date],"&gt;="&amp;'Dashboard'!$B$4,tblTrips[Trip Date],"&lt;="&amp;'Dashboard'!$E$4))</f>
        <v/>
      </c>
      <c r="I83" s="84">
        <f>IF($A83="","",SUMIFS(tblTrips[Estimated Savings],tblTrips[Lane],$A83,tblTrips[Trip Date],"&gt;="&amp;'Dashboard'!$B$4,tblTrips[Trip Date],"&lt;="&amp;'Dashboard'!$E$4))</f>
        <v/>
      </c>
      <c r="J83" s="69">
        <f>IF($A83="","",IFERROR(COUNTIFS(tblTrips[Lane],$A83,tblTrips[Backhaul Secured?],"Yes",tblTrips[Trip Date],"&gt;="&amp;'Dashboard'!$B$4,tblTrips[Trip Date],"&lt;="&amp;'Dashboard'!$E$4)/$B83,0))</f>
        <v/>
      </c>
      <c r="K83" s="54">
        <f>IF($A83="","",IF($B83=0,"No Data",IF($F83&gt;='Settings'!$B$9,"High",IF($G83&gt;0,"Watch","Normal"))))</f>
        <v/>
      </c>
    </row>
    <row r="84">
      <c r="A84" s="49" t="inlineStr"/>
      <c r="B84" s="50">
        <f>IF($A84="","",COUNTIFS(tblTrips[Lane],$A84,tblTrips[Trip Date],"&gt;="&amp;'Dashboard'!$B$4,tblTrips[Trip Date],"&lt;="&amp;'Dashboard'!$E$4))</f>
        <v/>
      </c>
      <c r="C84" s="51">
        <f>IF($A84="","",SUMIFS(tblTrips[Loaded Miles],tblTrips[Lane],$A84,tblTrips[Trip Date],"&gt;="&amp;'Dashboard'!$B$4,tblTrips[Trip Date],"&lt;="&amp;'Dashboard'!$E$4))</f>
        <v/>
      </c>
      <c r="D84" s="51">
        <f>IF($A84="","",SUMIFS(tblTrips[Empty Miles],tblTrips[Lane],$A84,tblTrips[Trip Date],"&gt;="&amp;'Dashboard'!$B$4,tblTrips[Trip Date],"&lt;="&amp;'Dashboard'!$E$4))</f>
        <v/>
      </c>
      <c r="E84" s="51">
        <f>IF($A84="","",SUMIFS(tblTrips[Total Miles],tblTrips[Lane],$A84,tblTrips[Trip Date],"&gt;="&amp;'Dashboard'!$B$4,tblTrips[Trip Date],"&lt;="&amp;'Dashboard'!$E$4))</f>
        <v/>
      </c>
      <c r="F84" s="69">
        <f>IF($A84="","",IFERROR($D84/$E84,0))</f>
        <v/>
      </c>
      <c r="G84" s="51">
        <f>IF($A84="","",SUMIFS(tblTrips[Empty Miles],tblTrips[Lane],$A84,tblTrips[Reduction Eligible?],"Yes",tblTrips[Trip Date],"&gt;="&amp;'Dashboard'!$B$4,tblTrips[Trip Date],"&lt;="&amp;'Dashboard'!$E$4))</f>
        <v/>
      </c>
      <c r="H84" s="83">
        <f>IF($A84="","",SUMIFS(tblTrips[Target Reducible Miles],tblTrips[Lane],$A84,tblTrips[Trip Date],"&gt;="&amp;'Dashboard'!$B$4,tblTrips[Trip Date],"&lt;="&amp;'Dashboard'!$E$4))</f>
        <v/>
      </c>
      <c r="I84" s="84">
        <f>IF($A84="","",SUMIFS(tblTrips[Estimated Savings],tblTrips[Lane],$A84,tblTrips[Trip Date],"&gt;="&amp;'Dashboard'!$B$4,tblTrips[Trip Date],"&lt;="&amp;'Dashboard'!$E$4))</f>
        <v/>
      </c>
      <c r="J84" s="69">
        <f>IF($A84="","",IFERROR(COUNTIFS(tblTrips[Lane],$A84,tblTrips[Backhaul Secured?],"Yes",tblTrips[Trip Date],"&gt;="&amp;'Dashboard'!$B$4,tblTrips[Trip Date],"&lt;="&amp;'Dashboard'!$E$4)/$B84,0))</f>
        <v/>
      </c>
      <c r="K84" s="54">
        <f>IF($A84="","",IF($B84=0,"No Data",IF($F84&gt;='Settings'!$B$9,"High",IF($G84&gt;0,"Watch","Normal"))))</f>
        <v/>
      </c>
    </row>
    <row r="85">
      <c r="A85" s="49" t="inlineStr"/>
      <c r="B85" s="50">
        <f>IF($A85="","",COUNTIFS(tblTrips[Lane],$A85,tblTrips[Trip Date],"&gt;="&amp;'Dashboard'!$B$4,tblTrips[Trip Date],"&lt;="&amp;'Dashboard'!$E$4))</f>
        <v/>
      </c>
      <c r="C85" s="51">
        <f>IF($A85="","",SUMIFS(tblTrips[Loaded Miles],tblTrips[Lane],$A85,tblTrips[Trip Date],"&gt;="&amp;'Dashboard'!$B$4,tblTrips[Trip Date],"&lt;="&amp;'Dashboard'!$E$4))</f>
        <v/>
      </c>
      <c r="D85" s="51">
        <f>IF($A85="","",SUMIFS(tblTrips[Empty Miles],tblTrips[Lane],$A85,tblTrips[Trip Date],"&gt;="&amp;'Dashboard'!$B$4,tblTrips[Trip Date],"&lt;="&amp;'Dashboard'!$E$4))</f>
        <v/>
      </c>
      <c r="E85" s="51">
        <f>IF($A85="","",SUMIFS(tblTrips[Total Miles],tblTrips[Lane],$A85,tblTrips[Trip Date],"&gt;="&amp;'Dashboard'!$B$4,tblTrips[Trip Date],"&lt;="&amp;'Dashboard'!$E$4))</f>
        <v/>
      </c>
      <c r="F85" s="69">
        <f>IF($A85="","",IFERROR($D85/$E85,0))</f>
        <v/>
      </c>
      <c r="G85" s="51">
        <f>IF($A85="","",SUMIFS(tblTrips[Empty Miles],tblTrips[Lane],$A85,tblTrips[Reduction Eligible?],"Yes",tblTrips[Trip Date],"&gt;="&amp;'Dashboard'!$B$4,tblTrips[Trip Date],"&lt;="&amp;'Dashboard'!$E$4))</f>
        <v/>
      </c>
      <c r="H85" s="83">
        <f>IF($A85="","",SUMIFS(tblTrips[Target Reducible Miles],tblTrips[Lane],$A85,tblTrips[Trip Date],"&gt;="&amp;'Dashboard'!$B$4,tblTrips[Trip Date],"&lt;="&amp;'Dashboard'!$E$4))</f>
        <v/>
      </c>
      <c r="I85" s="84">
        <f>IF($A85="","",SUMIFS(tblTrips[Estimated Savings],tblTrips[Lane],$A85,tblTrips[Trip Date],"&gt;="&amp;'Dashboard'!$B$4,tblTrips[Trip Date],"&lt;="&amp;'Dashboard'!$E$4))</f>
        <v/>
      </c>
      <c r="J85" s="69">
        <f>IF($A85="","",IFERROR(COUNTIFS(tblTrips[Lane],$A85,tblTrips[Backhaul Secured?],"Yes",tblTrips[Trip Date],"&gt;="&amp;'Dashboard'!$B$4,tblTrips[Trip Date],"&lt;="&amp;'Dashboard'!$E$4)/$B85,0))</f>
        <v/>
      </c>
      <c r="K85" s="54">
        <f>IF($A85="","",IF($B85=0,"No Data",IF($F85&gt;='Settings'!$B$9,"High",IF($G85&gt;0,"Watch","Normal"))))</f>
        <v/>
      </c>
    </row>
    <row r="86">
      <c r="A86" s="49" t="inlineStr"/>
      <c r="B86" s="50">
        <f>IF($A86="","",COUNTIFS(tblTrips[Lane],$A86,tblTrips[Trip Date],"&gt;="&amp;'Dashboard'!$B$4,tblTrips[Trip Date],"&lt;="&amp;'Dashboard'!$E$4))</f>
        <v/>
      </c>
      <c r="C86" s="51">
        <f>IF($A86="","",SUMIFS(tblTrips[Loaded Miles],tblTrips[Lane],$A86,tblTrips[Trip Date],"&gt;="&amp;'Dashboard'!$B$4,tblTrips[Trip Date],"&lt;="&amp;'Dashboard'!$E$4))</f>
        <v/>
      </c>
      <c r="D86" s="51">
        <f>IF($A86="","",SUMIFS(tblTrips[Empty Miles],tblTrips[Lane],$A86,tblTrips[Trip Date],"&gt;="&amp;'Dashboard'!$B$4,tblTrips[Trip Date],"&lt;="&amp;'Dashboard'!$E$4))</f>
        <v/>
      </c>
      <c r="E86" s="51">
        <f>IF($A86="","",SUMIFS(tblTrips[Total Miles],tblTrips[Lane],$A86,tblTrips[Trip Date],"&gt;="&amp;'Dashboard'!$B$4,tblTrips[Trip Date],"&lt;="&amp;'Dashboard'!$E$4))</f>
        <v/>
      </c>
      <c r="F86" s="69">
        <f>IF($A86="","",IFERROR($D86/$E86,0))</f>
        <v/>
      </c>
      <c r="G86" s="51">
        <f>IF($A86="","",SUMIFS(tblTrips[Empty Miles],tblTrips[Lane],$A86,tblTrips[Reduction Eligible?],"Yes",tblTrips[Trip Date],"&gt;="&amp;'Dashboard'!$B$4,tblTrips[Trip Date],"&lt;="&amp;'Dashboard'!$E$4))</f>
        <v/>
      </c>
      <c r="H86" s="83">
        <f>IF($A86="","",SUMIFS(tblTrips[Target Reducible Miles],tblTrips[Lane],$A86,tblTrips[Trip Date],"&gt;="&amp;'Dashboard'!$B$4,tblTrips[Trip Date],"&lt;="&amp;'Dashboard'!$E$4))</f>
        <v/>
      </c>
      <c r="I86" s="84">
        <f>IF($A86="","",SUMIFS(tblTrips[Estimated Savings],tblTrips[Lane],$A86,tblTrips[Trip Date],"&gt;="&amp;'Dashboard'!$B$4,tblTrips[Trip Date],"&lt;="&amp;'Dashboard'!$E$4))</f>
        <v/>
      </c>
      <c r="J86" s="69">
        <f>IF($A86="","",IFERROR(COUNTIFS(tblTrips[Lane],$A86,tblTrips[Backhaul Secured?],"Yes",tblTrips[Trip Date],"&gt;="&amp;'Dashboard'!$B$4,tblTrips[Trip Date],"&lt;="&amp;'Dashboard'!$E$4)/$B86,0))</f>
        <v/>
      </c>
      <c r="K86" s="54">
        <f>IF($A86="","",IF($B86=0,"No Data",IF($F86&gt;='Settings'!$B$9,"High",IF($G86&gt;0,"Watch","Normal"))))</f>
        <v/>
      </c>
    </row>
    <row r="87">
      <c r="A87" s="49" t="inlineStr"/>
      <c r="B87" s="50">
        <f>IF($A87="","",COUNTIFS(tblTrips[Lane],$A87,tblTrips[Trip Date],"&gt;="&amp;'Dashboard'!$B$4,tblTrips[Trip Date],"&lt;="&amp;'Dashboard'!$E$4))</f>
        <v/>
      </c>
      <c r="C87" s="51">
        <f>IF($A87="","",SUMIFS(tblTrips[Loaded Miles],tblTrips[Lane],$A87,tblTrips[Trip Date],"&gt;="&amp;'Dashboard'!$B$4,tblTrips[Trip Date],"&lt;="&amp;'Dashboard'!$E$4))</f>
        <v/>
      </c>
      <c r="D87" s="51">
        <f>IF($A87="","",SUMIFS(tblTrips[Empty Miles],tblTrips[Lane],$A87,tblTrips[Trip Date],"&gt;="&amp;'Dashboard'!$B$4,tblTrips[Trip Date],"&lt;="&amp;'Dashboard'!$E$4))</f>
        <v/>
      </c>
      <c r="E87" s="51">
        <f>IF($A87="","",SUMIFS(tblTrips[Total Miles],tblTrips[Lane],$A87,tblTrips[Trip Date],"&gt;="&amp;'Dashboard'!$B$4,tblTrips[Trip Date],"&lt;="&amp;'Dashboard'!$E$4))</f>
        <v/>
      </c>
      <c r="F87" s="69">
        <f>IF($A87="","",IFERROR($D87/$E87,0))</f>
        <v/>
      </c>
      <c r="G87" s="51">
        <f>IF($A87="","",SUMIFS(tblTrips[Empty Miles],tblTrips[Lane],$A87,tblTrips[Reduction Eligible?],"Yes",tblTrips[Trip Date],"&gt;="&amp;'Dashboard'!$B$4,tblTrips[Trip Date],"&lt;="&amp;'Dashboard'!$E$4))</f>
        <v/>
      </c>
      <c r="H87" s="83">
        <f>IF($A87="","",SUMIFS(tblTrips[Target Reducible Miles],tblTrips[Lane],$A87,tblTrips[Trip Date],"&gt;="&amp;'Dashboard'!$B$4,tblTrips[Trip Date],"&lt;="&amp;'Dashboard'!$E$4))</f>
        <v/>
      </c>
      <c r="I87" s="84">
        <f>IF($A87="","",SUMIFS(tblTrips[Estimated Savings],tblTrips[Lane],$A87,tblTrips[Trip Date],"&gt;="&amp;'Dashboard'!$B$4,tblTrips[Trip Date],"&lt;="&amp;'Dashboard'!$E$4))</f>
        <v/>
      </c>
      <c r="J87" s="69">
        <f>IF($A87="","",IFERROR(COUNTIFS(tblTrips[Lane],$A87,tblTrips[Backhaul Secured?],"Yes",tblTrips[Trip Date],"&gt;="&amp;'Dashboard'!$B$4,tblTrips[Trip Date],"&lt;="&amp;'Dashboard'!$E$4)/$B87,0))</f>
        <v/>
      </c>
      <c r="K87" s="54">
        <f>IF($A87="","",IF($B87=0,"No Data",IF($F87&gt;='Settings'!$B$9,"High",IF($G87&gt;0,"Watch","Normal"))))</f>
        <v/>
      </c>
    </row>
    <row r="88">
      <c r="A88" s="49" t="inlineStr"/>
      <c r="B88" s="50">
        <f>IF($A88="","",COUNTIFS(tblTrips[Lane],$A88,tblTrips[Trip Date],"&gt;="&amp;'Dashboard'!$B$4,tblTrips[Trip Date],"&lt;="&amp;'Dashboard'!$E$4))</f>
        <v/>
      </c>
      <c r="C88" s="51">
        <f>IF($A88="","",SUMIFS(tblTrips[Loaded Miles],tblTrips[Lane],$A88,tblTrips[Trip Date],"&gt;="&amp;'Dashboard'!$B$4,tblTrips[Trip Date],"&lt;="&amp;'Dashboard'!$E$4))</f>
        <v/>
      </c>
      <c r="D88" s="51">
        <f>IF($A88="","",SUMIFS(tblTrips[Empty Miles],tblTrips[Lane],$A88,tblTrips[Trip Date],"&gt;="&amp;'Dashboard'!$B$4,tblTrips[Trip Date],"&lt;="&amp;'Dashboard'!$E$4))</f>
        <v/>
      </c>
      <c r="E88" s="51">
        <f>IF($A88="","",SUMIFS(tblTrips[Total Miles],tblTrips[Lane],$A88,tblTrips[Trip Date],"&gt;="&amp;'Dashboard'!$B$4,tblTrips[Trip Date],"&lt;="&amp;'Dashboard'!$E$4))</f>
        <v/>
      </c>
      <c r="F88" s="69">
        <f>IF($A88="","",IFERROR($D88/$E88,0))</f>
        <v/>
      </c>
      <c r="G88" s="51">
        <f>IF($A88="","",SUMIFS(tblTrips[Empty Miles],tblTrips[Lane],$A88,tblTrips[Reduction Eligible?],"Yes",tblTrips[Trip Date],"&gt;="&amp;'Dashboard'!$B$4,tblTrips[Trip Date],"&lt;="&amp;'Dashboard'!$E$4))</f>
        <v/>
      </c>
      <c r="H88" s="83">
        <f>IF($A88="","",SUMIFS(tblTrips[Target Reducible Miles],tblTrips[Lane],$A88,tblTrips[Trip Date],"&gt;="&amp;'Dashboard'!$B$4,tblTrips[Trip Date],"&lt;="&amp;'Dashboard'!$E$4))</f>
        <v/>
      </c>
      <c r="I88" s="84">
        <f>IF($A88="","",SUMIFS(tblTrips[Estimated Savings],tblTrips[Lane],$A88,tblTrips[Trip Date],"&gt;="&amp;'Dashboard'!$B$4,tblTrips[Trip Date],"&lt;="&amp;'Dashboard'!$E$4))</f>
        <v/>
      </c>
      <c r="J88" s="69">
        <f>IF($A88="","",IFERROR(COUNTIFS(tblTrips[Lane],$A88,tblTrips[Backhaul Secured?],"Yes",tblTrips[Trip Date],"&gt;="&amp;'Dashboard'!$B$4,tblTrips[Trip Date],"&lt;="&amp;'Dashboard'!$E$4)/$B88,0))</f>
        <v/>
      </c>
      <c r="K88" s="54">
        <f>IF($A88="","",IF($B88=0,"No Data",IF($F88&gt;='Settings'!$B$9,"High",IF($G88&gt;0,"Watch","Normal"))))</f>
        <v/>
      </c>
    </row>
    <row r="89">
      <c r="A89" s="49" t="inlineStr"/>
      <c r="B89" s="50">
        <f>IF($A89="","",COUNTIFS(tblTrips[Lane],$A89,tblTrips[Trip Date],"&gt;="&amp;'Dashboard'!$B$4,tblTrips[Trip Date],"&lt;="&amp;'Dashboard'!$E$4))</f>
        <v/>
      </c>
      <c r="C89" s="51">
        <f>IF($A89="","",SUMIFS(tblTrips[Loaded Miles],tblTrips[Lane],$A89,tblTrips[Trip Date],"&gt;="&amp;'Dashboard'!$B$4,tblTrips[Trip Date],"&lt;="&amp;'Dashboard'!$E$4))</f>
        <v/>
      </c>
      <c r="D89" s="51">
        <f>IF($A89="","",SUMIFS(tblTrips[Empty Miles],tblTrips[Lane],$A89,tblTrips[Trip Date],"&gt;="&amp;'Dashboard'!$B$4,tblTrips[Trip Date],"&lt;="&amp;'Dashboard'!$E$4))</f>
        <v/>
      </c>
      <c r="E89" s="51">
        <f>IF($A89="","",SUMIFS(tblTrips[Total Miles],tblTrips[Lane],$A89,tblTrips[Trip Date],"&gt;="&amp;'Dashboard'!$B$4,tblTrips[Trip Date],"&lt;="&amp;'Dashboard'!$E$4))</f>
        <v/>
      </c>
      <c r="F89" s="69">
        <f>IF($A89="","",IFERROR($D89/$E89,0))</f>
        <v/>
      </c>
      <c r="G89" s="51">
        <f>IF($A89="","",SUMIFS(tblTrips[Empty Miles],tblTrips[Lane],$A89,tblTrips[Reduction Eligible?],"Yes",tblTrips[Trip Date],"&gt;="&amp;'Dashboard'!$B$4,tblTrips[Trip Date],"&lt;="&amp;'Dashboard'!$E$4))</f>
        <v/>
      </c>
      <c r="H89" s="83">
        <f>IF($A89="","",SUMIFS(tblTrips[Target Reducible Miles],tblTrips[Lane],$A89,tblTrips[Trip Date],"&gt;="&amp;'Dashboard'!$B$4,tblTrips[Trip Date],"&lt;="&amp;'Dashboard'!$E$4))</f>
        <v/>
      </c>
      <c r="I89" s="84">
        <f>IF($A89="","",SUMIFS(tblTrips[Estimated Savings],tblTrips[Lane],$A89,tblTrips[Trip Date],"&gt;="&amp;'Dashboard'!$B$4,tblTrips[Trip Date],"&lt;="&amp;'Dashboard'!$E$4))</f>
        <v/>
      </c>
      <c r="J89" s="69">
        <f>IF($A89="","",IFERROR(COUNTIFS(tblTrips[Lane],$A89,tblTrips[Backhaul Secured?],"Yes",tblTrips[Trip Date],"&gt;="&amp;'Dashboard'!$B$4,tblTrips[Trip Date],"&lt;="&amp;'Dashboard'!$E$4)/$B89,0))</f>
        <v/>
      </c>
      <c r="K89" s="54">
        <f>IF($A89="","",IF($B89=0,"No Data",IF($F89&gt;='Settings'!$B$9,"High",IF($G89&gt;0,"Watch","Normal"))))</f>
        <v/>
      </c>
    </row>
    <row r="90">
      <c r="A90" s="49" t="inlineStr"/>
      <c r="B90" s="50">
        <f>IF($A90="","",COUNTIFS(tblTrips[Lane],$A90,tblTrips[Trip Date],"&gt;="&amp;'Dashboard'!$B$4,tblTrips[Trip Date],"&lt;="&amp;'Dashboard'!$E$4))</f>
        <v/>
      </c>
      <c r="C90" s="51">
        <f>IF($A90="","",SUMIFS(tblTrips[Loaded Miles],tblTrips[Lane],$A90,tblTrips[Trip Date],"&gt;="&amp;'Dashboard'!$B$4,tblTrips[Trip Date],"&lt;="&amp;'Dashboard'!$E$4))</f>
        <v/>
      </c>
      <c r="D90" s="51">
        <f>IF($A90="","",SUMIFS(tblTrips[Empty Miles],tblTrips[Lane],$A90,tblTrips[Trip Date],"&gt;="&amp;'Dashboard'!$B$4,tblTrips[Trip Date],"&lt;="&amp;'Dashboard'!$E$4))</f>
        <v/>
      </c>
      <c r="E90" s="51">
        <f>IF($A90="","",SUMIFS(tblTrips[Total Miles],tblTrips[Lane],$A90,tblTrips[Trip Date],"&gt;="&amp;'Dashboard'!$B$4,tblTrips[Trip Date],"&lt;="&amp;'Dashboard'!$E$4))</f>
        <v/>
      </c>
      <c r="F90" s="69">
        <f>IF($A90="","",IFERROR($D90/$E90,0))</f>
        <v/>
      </c>
      <c r="G90" s="51">
        <f>IF($A90="","",SUMIFS(tblTrips[Empty Miles],tblTrips[Lane],$A90,tblTrips[Reduction Eligible?],"Yes",tblTrips[Trip Date],"&gt;="&amp;'Dashboard'!$B$4,tblTrips[Trip Date],"&lt;="&amp;'Dashboard'!$E$4))</f>
        <v/>
      </c>
      <c r="H90" s="83">
        <f>IF($A90="","",SUMIFS(tblTrips[Target Reducible Miles],tblTrips[Lane],$A90,tblTrips[Trip Date],"&gt;="&amp;'Dashboard'!$B$4,tblTrips[Trip Date],"&lt;="&amp;'Dashboard'!$E$4))</f>
        <v/>
      </c>
      <c r="I90" s="84">
        <f>IF($A90="","",SUMIFS(tblTrips[Estimated Savings],tblTrips[Lane],$A90,tblTrips[Trip Date],"&gt;="&amp;'Dashboard'!$B$4,tblTrips[Trip Date],"&lt;="&amp;'Dashboard'!$E$4))</f>
        <v/>
      </c>
      <c r="J90" s="69">
        <f>IF($A90="","",IFERROR(COUNTIFS(tblTrips[Lane],$A90,tblTrips[Backhaul Secured?],"Yes",tblTrips[Trip Date],"&gt;="&amp;'Dashboard'!$B$4,tblTrips[Trip Date],"&lt;="&amp;'Dashboard'!$E$4)/$B90,0))</f>
        <v/>
      </c>
      <c r="K90" s="54">
        <f>IF($A90="","",IF($B90=0,"No Data",IF($F90&gt;='Settings'!$B$9,"High",IF($G90&gt;0,"Watch","Normal"))))</f>
        <v/>
      </c>
    </row>
    <row r="91">
      <c r="A91" s="49" t="inlineStr"/>
      <c r="B91" s="50">
        <f>IF($A91="","",COUNTIFS(tblTrips[Lane],$A91,tblTrips[Trip Date],"&gt;="&amp;'Dashboard'!$B$4,tblTrips[Trip Date],"&lt;="&amp;'Dashboard'!$E$4))</f>
        <v/>
      </c>
      <c r="C91" s="51">
        <f>IF($A91="","",SUMIFS(tblTrips[Loaded Miles],tblTrips[Lane],$A91,tblTrips[Trip Date],"&gt;="&amp;'Dashboard'!$B$4,tblTrips[Trip Date],"&lt;="&amp;'Dashboard'!$E$4))</f>
        <v/>
      </c>
      <c r="D91" s="51">
        <f>IF($A91="","",SUMIFS(tblTrips[Empty Miles],tblTrips[Lane],$A91,tblTrips[Trip Date],"&gt;="&amp;'Dashboard'!$B$4,tblTrips[Trip Date],"&lt;="&amp;'Dashboard'!$E$4))</f>
        <v/>
      </c>
      <c r="E91" s="51">
        <f>IF($A91="","",SUMIFS(tblTrips[Total Miles],tblTrips[Lane],$A91,tblTrips[Trip Date],"&gt;="&amp;'Dashboard'!$B$4,tblTrips[Trip Date],"&lt;="&amp;'Dashboard'!$E$4))</f>
        <v/>
      </c>
      <c r="F91" s="69">
        <f>IF($A91="","",IFERROR($D91/$E91,0))</f>
        <v/>
      </c>
      <c r="G91" s="51">
        <f>IF($A91="","",SUMIFS(tblTrips[Empty Miles],tblTrips[Lane],$A91,tblTrips[Reduction Eligible?],"Yes",tblTrips[Trip Date],"&gt;="&amp;'Dashboard'!$B$4,tblTrips[Trip Date],"&lt;="&amp;'Dashboard'!$E$4))</f>
        <v/>
      </c>
      <c r="H91" s="83">
        <f>IF($A91="","",SUMIFS(tblTrips[Target Reducible Miles],tblTrips[Lane],$A91,tblTrips[Trip Date],"&gt;="&amp;'Dashboard'!$B$4,tblTrips[Trip Date],"&lt;="&amp;'Dashboard'!$E$4))</f>
        <v/>
      </c>
      <c r="I91" s="84">
        <f>IF($A91="","",SUMIFS(tblTrips[Estimated Savings],tblTrips[Lane],$A91,tblTrips[Trip Date],"&gt;="&amp;'Dashboard'!$B$4,tblTrips[Trip Date],"&lt;="&amp;'Dashboard'!$E$4))</f>
        <v/>
      </c>
      <c r="J91" s="69">
        <f>IF($A91="","",IFERROR(COUNTIFS(tblTrips[Lane],$A91,tblTrips[Backhaul Secured?],"Yes",tblTrips[Trip Date],"&gt;="&amp;'Dashboard'!$B$4,tblTrips[Trip Date],"&lt;="&amp;'Dashboard'!$E$4)/$B91,0))</f>
        <v/>
      </c>
      <c r="K91" s="54">
        <f>IF($A91="","",IF($B91=0,"No Data",IF($F91&gt;='Settings'!$B$9,"High",IF($G91&gt;0,"Watch","Normal"))))</f>
        <v/>
      </c>
    </row>
    <row r="92">
      <c r="A92" s="49" t="inlineStr"/>
      <c r="B92" s="50">
        <f>IF($A92="","",COUNTIFS(tblTrips[Lane],$A92,tblTrips[Trip Date],"&gt;="&amp;'Dashboard'!$B$4,tblTrips[Trip Date],"&lt;="&amp;'Dashboard'!$E$4))</f>
        <v/>
      </c>
      <c r="C92" s="51">
        <f>IF($A92="","",SUMIFS(tblTrips[Loaded Miles],tblTrips[Lane],$A92,tblTrips[Trip Date],"&gt;="&amp;'Dashboard'!$B$4,tblTrips[Trip Date],"&lt;="&amp;'Dashboard'!$E$4))</f>
        <v/>
      </c>
      <c r="D92" s="51">
        <f>IF($A92="","",SUMIFS(tblTrips[Empty Miles],tblTrips[Lane],$A92,tblTrips[Trip Date],"&gt;="&amp;'Dashboard'!$B$4,tblTrips[Trip Date],"&lt;="&amp;'Dashboard'!$E$4))</f>
        <v/>
      </c>
      <c r="E92" s="51">
        <f>IF($A92="","",SUMIFS(tblTrips[Total Miles],tblTrips[Lane],$A92,tblTrips[Trip Date],"&gt;="&amp;'Dashboard'!$B$4,tblTrips[Trip Date],"&lt;="&amp;'Dashboard'!$E$4))</f>
        <v/>
      </c>
      <c r="F92" s="69">
        <f>IF($A92="","",IFERROR($D92/$E92,0))</f>
        <v/>
      </c>
      <c r="G92" s="51">
        <f>IF($A92="","",SUMIFS(tblTrips[Empty Miles],tblTrips[Lane],$A92,tblTrips[Reduction Eligible?],"Yes",tblTrips[Trip Date],"&gt;="&amp;'Dashboard'!$B$4,tblTrips[Trip Date],"&lt;="&amp;'Dashboard'!$E$4))</f>
        <v/>
      </c>
      <c r="H92" s="83">
        <f>IF($A92="","",SUMIFS(tblTrips[Target Reducible Miles],tblTrips[Lane],$A92,tblTrips[Trip Date],"&gt;="&amp;'Dashboard'!$B$4,tblTrips[Trip Date],"&lt;="&amp;'Dashboard'!$E$4))</f>
        <v/>
      </c>
      <c r="I92" s="84">
        <f>IF($A92="","",SUMIFS(tblTrips[Estimated Savings],tblTrips[Lane],$A92,tblTrips[Trip Date],"&gt;="&amp;'Dashboard'!$B$4,tblTrips[Trip Date],"&lt;="&amp;'Dashboard'!$E$4))</f>
        <v/>
      </c>
      <c r="J92" s="69">
        <f>IF($A92="","",IFERROR(COUNTIFS(tblTrips[Lane],$A92,tblTrips[Backhaul Secured?],"Yes",tblTrips[Trip Date],"&gt;="&amp;'Dashboard'!$B$4,tblTrips[Trip Date],"&lt;="&amp;'Dashboard'!$E$4)/$B92,0))</f>
        <v/>
      </c>
      <c r="K92" s="54">
        <f>IF($A92="","",IF($B92=0,"No Data",IF($F92&gt;='Settings'!$B$9,"High",IF($G92&gt;0,"Watch","Normal"))))</f>
        <v/>
      </c>
    </row>
    <row r="93">
      <c r="A93" s="49" t="inlineStr"/>
      <c r="B93" s="50">
        <f>IF($A93="","",COUNTIFS(tblTrips[Lane],$A93,tblTrips[Trip Date],"&gt;="&amp;'Dashboard'!$B$4,tblTrips[Trip Date],"&lt;="&amp;'Dashboard'!$E$4))</f>
        <v/>
      </c>
      <c r="C93" s="51">
        <f>IF($A93="","",SUMIFS(tblTrips[Loaded Miles],tblTrips[Lane],$A93,tblTrips[Trip Date],"&gt;="&amp;'Dashboard'!$B$4,tblTrips[Trip Date],"&lt;="&amp;'Dashboard'!$E$4))</f>
        <v/>
      </c>
      <c r="D93" s="51">
        <f>IF($A93="","",SUMIFS(tblTrips[Empty Miles],tblTrips[Lane],$A93,tblTrips[Trip Date],"&gt;="&amp;'Dashboard'!$B$4,tblTrips[Trip Date],"&lt;="&amp;'Dashboard'!$E$4))</f>
        <v/>
      </c>
      <c r="E93" s="51">
        <f>IF($A93="","",SUMIFS(tblTrips[Total Miles],tblTrips[Lane],$A93,tblTrips[Trip Date],"&gt;="&amp;'Dashboard'!$B$4,tblTrips[Trip Date],"&lt;="&amp;'Dashboard'!$E$4))</f>
        <v/>
      </c>
      <c r="F93" s="69">
        <f>IF($A93="","",IFERROR($D93/$E93,0))</f>
        <v/>
      </c>
      <c r="G93" s="51">
        <f>IF($A93="","",SUMIFS(tblTrips[Empty Miles],tblTrips[Lane],$A93,tblTrips[Reduction Eligible?],"Yes",tblTrips[Trip Date],"&gt;="&amp;'Dashboard'!$B$4,tblTrips[Trip Date],"&lt;="&amp;'Dashboard'!$E$4))</f>
        <v/>
      </c>
      <c r="H93" s="83">
        <f>IF($A93="","",SUMIFS(tblTrips[Target Reducible Miles],tblTrips[Lane],$A93,tblTrips[Trip Date],"&gt;="&amp;'Dashboard'!$B$4,tblTrips[Trip Date],"&lt;="&amp;'Dashboard'!$E$4))</f>
        <v/>
      </c>
      <c r="I93" s="84">
        <f>IF($A93="","",SUMIFS(tblTrips[Estimated Savings],tblTrips[Lane],$A93,tblTrips[Trip Date],"&gt;="&amp;'Dashboard'!$B$4,tblTrips[Trip Date],"&lt;="&amp;'Dashboard'!$E$4))</f>
        <v/>
      </c>
      <c r="J93" s="69">
        <f>IF($A93="","",IFERROR(COUNTIFS(tblTrips[Lane],$A93,tblTrips[Backhaul Secured?],"Yes",tblTrips[Trip Date],"&gt;="&amp;'Dashboard'!$B$4,tblTrips[Trip Date],"&lt;="&amp;'Dashboard'!$E$4)/$B93,0))</f>
        <v/>
      </c>
      <c r="K93" s="54">
        <f>IF($A93="","",IF($B93=0,"No Data",IF($F93&gt;='Settings'!$B$9,"High",IF($G93&gt;0,"Watch","Normal"))))</f>
        <v/>
      </c>
    </row>
    <row r="94">
      <c r="A94" s="49" t="inlineStr"/>
      <c r="B94" s="50">
        <f>IF($A94="","",COUNTIFS(tblTrips[Lane],$A94,tblTrips[Trip Date],"&gt;="&amp;'Dashboard'!$B$4,tblTrips[Trip Date],"&lt;="&amp;'Dashboard'!$E$4))</f>
        <v/>
      </c>
      <c r="C94" s="51">
        <f>IF($A94="","",SUMIFS(tblTrips[Loaded Miles],tblTrips[Lane],$A94,tblTrips[Trip Date],"&gt;="&amp;'Dashboard'!$B$4,tblTrips[Trip Date],"&lt;="&amp;'Dashboard'!$E$4))</f>
        <v/>
      </c>
      <c r="D94" s="51">
        <f>IF($A94="","",SUMIFS(tblTrips[Empty Miles],tblTrips[Lane],$A94,tblTrips[Trip Date],"&gt;="&amp;'Dashboard'!$B$4,tblTrips[Trip Date],"&lt;="&amp;'Dashboard'!$E$4))</f>
        <v/>
      </c>
      <c r="E94" s="51">
        <f>IF($A94="","",SUMIFS(tblTrips[Total Miles],tblTrips[Lane],$A94,tblTrips[Trip Date],"&gt;="&amp;'Dashboard'!$B$4,tblTrips[Trip Date],"&lt;="&amp;'Dashboard'!$E$4))</f>
        <v/>
      </c>
      <c r="F94" s="69">
        <f>IF($A94="","",IFERROR($D94/$E94,0))</f>
        <v/>
      </c>
      <c r="G94" s="51">
        <f>IF($A94="","",SUMIFS(tblTrips[Empty Miles],tblTrips[Lane],$A94,tblTrips[Reduction Eligible?],"Yes",tblTrips[Trip Date],"&gt;="&amp;'Dashboard'!$B$4,tblTrips[Trip Date],"&lt;="&amp;'Dashboard'!$E$4))</f>
        <v/>
      </c>
      <c r="H94" s="83">
        <f>IF($A94="","",SUMIFS(tblTrips[Target Reducible Miles],tblTrips[Lane],$A94,tblTrips[Trip Date],"&gt;="&amp;'Dashboard'!$B$4,tblTrips[Trip Date],"&lt;="&amp;'Dashboard'!$E$4))</f>
        <v/>
      </c>
      <c r="I94" s="84">
        <f>IF($A94="","",SUMIFS(tblTrips[Estimated Savings],tblTrips[Lane],$A94,tblTrips[Trip Date],"&gt;="&amp;'Dashboard'!$B$4,tblTrips[Trip Date],"&lt;="&amp;'Dashboard'!$E$4))</f>
        <v/>
      </c>
      <c r="J94" s="69">
        <f>IF($A94="","",IFERROR(COUNTIFS(tblTrips[Lane],$A94,tblTrips[Backhaul Secured?],"Yes",tblTrips[Trip Date],"&gt;="&amp;'Dashboard'!$B$4,tblTrips[Trip Date],"&lt;="&amp;'Dashboard'!$E$4)/$B94,0))</f>
        <v/>
      </c>
      <c r="K94" s="54">
        <f>IF($A94="","",IF($B94=0,"No Data",IF($F94&gt;='Settings'!$B$9,"High",IF($G94&gt;0,"Watch","Normal"))))</f>
        <v/>
      </c>
    </row>
    <row r="95">
      <c r="A95" s="49" t="inlineStr"/>
      <c r="B95" s="50">
        <f>IF($A95="","",COUNTIFS(tblTrips[Lane],$A95,tblTrips[Trip Date],"&gt;="&amp;'Dashboard'!$B$4,tblTrips[Trip Date],"&lt;="&amp;'Dashboard'!$E$4))</f>
        <v/>
      </c>
      <c r="C95" s="51">
        <f>IF($A95="","",SUMIFS(tblTrips[Loaded Miles],tblTrips[Lane],$A95,tblTrips[Trip Date],"&gt;="&amp;'Dashboard'!$B$4,tblTrips[Trip Date],"&lt;="&amp;'Dashboard'!$E$4))</f>
        <v/>
      </c>
      <c r="D95" s="51">
        <f>IF($A95="","",SUMIFS(tblTrips[Empty Miles],tblTrips[Lane],$A95,tblTrips[Trip Date],"&gt;="&amp;'Dashboard'!$B$4,tblTrips[Trip Date],"&lt;="&amp;'Dashboard'!$E$4))</f>
        <v/>
      </c>
      <c r="E95" s="51">
        <f>IF($A95="","",SUMIFS(tblTrips[Total Miles],tblTrips[Lane],$A95,tblTrips[Trip Date],"&gt;="&amp;'Dashboard'!$B$4,tblTrips[Trip Date],"&lt;="&amp;'Dashboard'!$E$4))</f>
        <v/>
      </c>
      <c r="F95" s="69">
        <f>IF($A95="","",IFERROR($D95/$E95,0))</f>
        <v/>
      </c>
      <c r="G95" s="51">
        <f>IF($A95="","",SUMIFS(tblTrips[Empty Miles],tblTrips[Lane],$A95,tblTrips[Reduction Eligible?],"Yes",tblTrips[Trip Date],"&gt;="&amp;'Dashboard'!$B$4,tblTrips[Trip Date],"&lt;="&amp;'Dashboard'!$E$4))</f>
        <v/>
      </c>
      <c r="H95" s="83">
        <f>IF($A95="","",SUMIFS(tblTrips[Target Reducible Miles],tblTrips[Lane],$A95,tblTrips[Trip Date],"&gt;="&amp;'Dashboard'!$B$4,tblTrips[Trip Date],"&lt;="&amp;'Dashboard'!$E$4))</f>
        <v/>
      </c>
      <c r="I95" s="84">
        <f>IF($A95="","",SUMIFS(tblTrips[Estimated Savings],tblTrips[Lane],$A95,tblTrips[Trip Date],"&gt;="&amp;'Dashboard'!$B$4,tblTrips[Trip Date],"&lt;="&amp;'Dashboard'!$E$4))</f>
        <v/>
      </c>
      <c r="J95" s="69">
        <f>IF($A95="","",IFERROR(COUNTIFS(tblTrips[Lane],$A95,tblTrips[Backhaul Secured?],"Yes",tblTrips[Trip Date],"&gt;="&amp;'Dashboard'!$B$4,tblTrips[Trip Date],"&lt;="&amp;'Dashboard'!$E$4)/$B95,0))</f>
        <v/>
      </c>
      <c r="K95" s="54">
        <f>IF($A95="","",IF($B95=0,"No Data",IF($F95&gt;='Settings'!$B$9,"High",IF($G95&gt;0,"Watch","Normal"))))</f>
        <v/>
      </c>
    </row>
    <row r="96">
      <c r="A96" s="49" t="inlineStr"/>
      <c r="B96" s="50">
        <f>IF($A96="","",COUNTIFS(tblTrips[Lane],$A96,tblTrips[Trip Date],"&gt;="&amp;'Dashboard'!$B$4,tblTrips[Trip Date],"&lt;="&amp;'Dashboard'!$E$4))</f>
        <v/>
      </c>
      <c r="C96" s="51">
        <f>IF($A96="","",SUMIFS(tblTrips[Loaded Miles],tblTrips[Lane],$A96,tblTrips[Trip Date],"&gt;="&amp;'Dashboard'!$B$4,tblTrips[Trip Date],"&lt;="&amp;'Dashboard'!$E$4))</f>
        <v/>
      </c>
      <c r="D96" s="51">
        <f>IF($A96="","",SUMIFS(tblTrips[Empty Miles],tblTrips[Lane],$A96,tblTrips[Trip Date],"&gt;="&amp;'Dashboard'!$B$4,tblTrips[Trip Date],"&lt;="&amp;'Dashboard'!$E$4))</f>
        <v/>
      </c>
      <c r="E96" s="51">
        <f>IF($A96="","",SUMIFS(tblTrips[Total Miles],tblTrips[Lane],$A96,tblTrips[Trip Date],"&gt;="&amp;'Dashboard'!$B$4,tblTrips[Trip Date],"&lt;="&amp;'Dashboard'!$E$4))</f>
        <v/>
      </c>
      <c r="F96" s="69">
        <f>IF($A96="","",IFERROR($D96/$E96,0))</f>
        <v/>
      </c>
      <c r="G96" s="51">
        <f>IF($A96="","",SUMIFS(tblTrips[Empty Miles],tblTrips[Lane],$A96,tblTrips[Reduction Eligible?],"Yes",tblTrips[Trip Date],"&gt;="&amp;'Dashboard'!$B$4,tblTrips[Trip Date],"&lt;="&amp;'Dashboard'!$E$4))</f>
        <v/>
      </c>
      <c r="H96" s="83">
        <f>IF($A96="","",SUMIFS(tblTrips[Target Reducible Miles],tblTrips[Lane],$A96,tblTrips[Trip Date],"&gt;="&amp;'Dashboard'!$B$4,tblTrips[Trip Date],"&lt;="&amp;'Dashboard'!$E$4))</f>
        <v/>
      </c>
      <c r="I96" s="84">
        <f>IF($A96="","",SUMIFS(tblTrips[Estimated Savings],tblTrips[Lane],$A96,tblTrips[Trip Date],"&gt;="&amp;'Dashboard'!$B$4,tblTrips[Trip Date],"&lt;="&amp;'Dashboard'!$E$4))</f>
        <v/>
      </c>
      <c r="J96" s="69">
        <f>IF($A96="","",IFERROR(COUNTIFS(tblTrips[Lane],$A96,tblTrips[Backhaul Secured?],"Yes",tblTrips[Trip Date],"&gt;="&amp;'Dashboard'!$B$4,tblTrips[Trip Date],"&lt;="&amp;'Dashboard'!$E$4)/$B96,0))</f>
        <v/>
      </c>
      <c r="K96" s="54">
        <f>IF($A96="","",IF($B96=0,"No Data",IF($F96&gt;='Settings'!$B$9,"High",IF($G96&gt;0,"Watch","Normal"))))</f>
        <v/>
      </c>
    </row>
    <row r="97">
      <c r="A97" s="49" t="inlineStr"/>
      <c r="B97" s="50">
        <f>IF($A97="","",COUNTIFS(tblTrips[Lane],$A97,tblTrips[Trip Date],"&gt;="&amp;'Dashboard'!$B$4,tblTrips[Trip Date],"&lt;="&amp;'Dashboard'!$E$4))</f>
        <v/>
      </c>
      <c r="C97" s="51">
        <f>IF($A97="","",SUMIFS(tblTrips[Loaded Miles],tblTrips[Lane],$A97,tblTrips[Trip Date],"&gt;="&amp;'Dashboard'!$B$4,tblTrips[Trip Date],"&lt;="&amp;'Dashboard'!$E$4))</f>
        <v/>
      </c>
      <c r="D97" s="51">
        <f>IF($A97="","",SUMIFS(tblTrips[Empty Miles],tblTrips[Lane],$A97,tblTrips[Trip Date],"&gt;="&amp;'Dashboard'!$B$4,tblTrips[Trip Date],"&lt;="&amp;'Dashboard'!$E$4))</f>
        <v/>
      </c>
      <c r="E97" s="51">
        <f>IF($A97="","",SUMIFS(tblTrips[Total Miles],tblTrips[Lane],$A97,tblTrips[Trip Date],"&gt;="&amp;'Dashboard'!$B$4,tblTrips[Trip Date],"&lt;="&amp;'Dashboard'!$E$4))</f>
        <v/>
      </c>
      <c r="F97" s="69">
        <f>IF($A97="","",IFERROR($D97/$E97,0))</f>
        <v/>
      </c>
      <c r="G97" s="51">
        <f>IF($A97="","",SUMIFS(tblTrips[Empty Miles],tblTrips[Lane],$A97,tblTrips[Reduction Eligible?],"Yes",tblTrips[Trip Date],"&gt;="&amp;'Dashboard'!$B$4,tblTrips[Trip Date],"&lt;="&amp;'Dashboard'!$E$4))</f>
        <v/>
      </c>
      <c r="H97" s="83">
        <f>IF($A97="","",SUMIFS(tblTrips[Target Reducible Miles],tblTrips[Lane],$A97,tblTrips[Trip Date],"&gt;="&amp;'Dashboard'!$B$4,tblTrips[Trip Date],"&lt;="&amp;'Dashboard'!$E$4))</f>
        <v/>
      </c>
      <c r="I97" s="84">
        <f>IF($A97="","",SUMIFS(tblTrips[Estimated Savings],tblTrips[Lane],$A97,tblTrips[Trip Date],"&gt;="&amp;'Dashboard'!$B$4,tblTrips[Trip Date],"&lt;="&amp;'Dashboard'!$E$4))</f>
        <v/>
      </c>
      <c r="J97" s="69">
        <f>IF($A97="","",IFERROR(COUNTIFS(tblTrips[Lane],$A97,tblTrips[Backhaul Secured?],"Yes",tblTrips[Trip Date],"&gt;="&amp;'Dashboard'!$B$4,tblTrips[Trip Date],"&lt;="&amp;'Dashboard'!$E$4)/$B97,0))</f>
        <v/>
      </c>
      <c r="K97" s="54">
        <f>IF($A97="","",IF($B97=0,"No Data",IF($F97&gt;='Settings'!$B$9,"High",IF($G97&gt;0,"Watch","Normal"))))</f>
        <v/>
      </c>
    </row>
    <row r="98">
      <c r="A98" s="49" t="inlineStr"/>
      <c r="B98" s="50">
        <f>IF($A98="","",COUNTIFS(tblTrips[Lane],$A98,tblTrips[Trip Date],"&gt;="&amp;'Dashboard'!$B$4,tblTrips[Trip Date],"&lt;="&amp;'Dashboard'!$E$4))</f>
        <v/>
      </c>
      <c r="C98" s="51">
        <f>IF($A98="","",SUMIFS(tblTrips[Loaded Miles],tblTrips[Lane],$A98,tblTrips[Trip Date],"&gt;="&amp;'Dashboard'!$B$4,tblTrips[Trip Date],"&lt;="&amp;'Dashboard'!$E$4))</f>
        <v/>
      </c>
      <c r="D98" s="51">
        <f>IF($A98="","",SUMIFS(tblTrips[Empty Miles],tblTrips[Lane],$A98,tblTrips[Trip Date],"&gt;="&amp;'Dashboard'!$B$4,tblTrips[Trip Date],"&lt;="&amp;'Dashboard'!$E$4))</f>
        <v/>
      </c>
      <c r="E98" s="51">
        <f>IF($A98="","",SUMIFS(tblTrips[Total Miles],tblTrips[Lane],$A98,tblTrips[Trip Date],"&gt;="&amp;'Dashboard'!$B$4,tblTrips[Trip Date],"&lt;="&amp;'Dashboard'!$E$4))</f>
        <v/>
      </c>
      <c r="F98" s="69">
        <f>IF($A98="","",IFERROR($D98/$E98,0))</f>
        <v/>
      </c>
      <c r="G98" s="51">
        <f>IF($A98="","",SUMIFS(tblTrips[Empty Miles],tblTrips[Lane],$A98,tblTrips[Reduction Eligible?],"Yes",tblTrips[Trip Date],"&gt;="&amp;'Dashboard'!$B$4,tblTrips[Trip Date],"&lt;="&amp;'Dashboard'!$E$4))</f>
        <v/>
      </c>
      <c r="H98" s="83">
        <f>IF($A98="","",SUMIFS(tblTrips[Target Reducible Miles],tblTrips[Lane],$A98,tblTrips[Trip Date],"&gt;="&amp;'Dashboard'!$B$4,tblTrips[Trip Date],"&lt;="&amp;'Dashboard'!$E$4))</f>
        <v/>
      </c>
      <c r="I98" s="84">
        <f>IF($A98="","",SUMIFS(tblTrips[Estimated Savings],tblTrips[Lane],$A98,tblTrips[Trip Date],"&gt;="&amp;'Dashboard'!$B$4,tblTrips[Trip Date],"&lt;="&amp;'Dashboard'!$E$4))</f>
        <v/>
      </c>
      <c r="J98" s="69">
        <f>IF($A98="","",IFERROR(COUNTIFS(tblTrips[Lane],$A98,tblTrips[Backhaul Secured?],"Yes",tblTrips[Trip Date],"&gt;="&amp;'Dashboard'!$B$4,tblTrips[Trip Date],"&lt;="&amp;'Dashboard'!$E$4)/$B98,0))</f>
        <v/>
      </c>
      <c r="K98" s="54">
        <f>IF($A98="","",IF($B98=0,"No Data",IF($F98&gt;='Settings'!$B$9,"High",IF($G98&gt;0,"Watch","Normal"))))</f>
        <v/>
      </c>
    </row>
    <row r="99">
      <c r="A99" s="49" t="inlineStr"/>
      <c r="B99" s="50">
        <f>IF($A99="","",COUNTIFS(tblTrips[Lane],$A99,tblTrips[Trip Date],"&gt;="&amp;'Dashboard'!$B$4,tblTrips[Trip Date],"&lt;="&amp;'Dashboard'!$E$4))</f>
        <v/>
      </c>
      <c r="C99" s="51">
        <f>IF($A99="","",SUMIFS(tblTrips[Loaded Miles],tblTrips[Lane],$A99,tblTrips[Trip Date],"&gt;="&amp;'Dashboard'!$B$4,tblTrips[Trip Date],"&lt;="&amp;'Dashboard'!$E$4))</f>
        <v/>
      </c>
      <c r="D99" s="51">
        <f>IF($A99="","",SUMIFS(tblTrips[Empty Miles],tblTrips[Lane],$A99,tblTrips[Trip Date],"&gt;="&amp;'Dashboard'!$B$4,tblTrips[Trip Date],"&lt;="&amp;'Dashboard'!$E$4))</f>
        <v/>
      </c>
      <c r="E99" s="51">
        <f>IF($A99="","",SUMIFS(tblTrips[Total Miles],tblTrips[Lane],$A99,tblTrips[Trip Date],"&gt;="&amp;'Dashboard'!$B$4,tblTrips[Trip Date],"&lt;="&amp;'Dashboard'!$E$4))</f>
        <v/>
      </c>
      <c r="F99" s="69">
        <f>IF($A99="","",IFERROR($D99/$E99,0))</f>
        <v/>
      </c>
      <c r="G99" s="51">
        <f>IF($A99="","",SUMIFS(tblTrips[Empty Miles],tblTrips[Lane],$A99,tblTrips[Reduction Eligible?],"Yes",tblTrips[Trip Date],"&gt;="&amp;'Dashboard'!$B$4,tblTrips[Trip Date],"&lt;="&amp;'Dashboard'!$E$4))</f>
        <v/>
      </c>
      <c r="H99" s="83">
        <f>IF($A99="","",SUMIFS(tblTrips[Target Reducible Miles],tblTrips[Lane],$A99,tblTrips[Trip Date],"&gt;="&amp;'Dashboard'!$B$4,tblTrips[Trip Date],"&lt;="&amp;'Dashboard'!$E$4))</f>
        <v/>
      </c>
      <c r="I99" s="84">
        <f>IF($A99="","",SUMIFS(tblTrips[Estimated Savings],tblTrips[Lane],$A99,tblTrips[Trip Date],"&gt;="&amp;'Dashboard'!$B$4,tblTrips[Trip Date],"&lt;="&amp;'Dashboard'!$E$4))</f>
        <v/>
      </c>
      <c r="J99" s="69">
        <f>IF($A99="","",IFERROR(COUNTIFS(tblTrips[Lane],$A99,tblTrips[Backhaul Secured?],"Yes",tblTrips[Trip Date],"&gt;="&amp;'Dashboard'!$B$4,tblTrips[Trip Date],"&lt;="&amp;'Dashboard'!$E$4)/$B99,0))</f>
        <v/>
      </c>
      <c r="K99" s="54">
        <f>IF($A99="","",IF($B99=0,"No Data",IF($F99&gt;='Settings'!$B$9,"High",IF($G99&gt;0,"Watch","Normal"))))</f>
        <v/>
      </c>
    </row>
    <row r="100">
      <c r="A100" s="49" t="inlineStr"/>
      <c r="B100" s="50">
        <f>IF($A100="","",COUNTIFS(tblTrips[Lane],$A100,tblTrips[Trip Date],"&gt;="&amp;'Dashboard'!$B$4,tblTrips[Trip Date],"&lt;="&amp;'Dashboard'!$E$4))</f>
        <v/>
      </c>
      <c r="C100" s="51">
        <f>IF($A100="","",SUMIFS(tblTrips[Loaded Miles],tblTrips[Lane],$A100,tblTrips[Trip Date],"&gt;="&amp;'Dashboard'!$B$4,tblTrips[Trip Date],"&lt;="&amp;'Dashboard'!$E$4))</f>
        <v/>
      </c>
      <c r="D100" s="51">
        <f>IF($A100="","",SUMIFS(tblTrips[Empty Miles],tblTrips[Lane],$A100,tblTrips[Trip Date],"&gt;="&amp;'Dashboard'!$B$4,tblTrips[Trip Date],"&lt;="&amp;'Dashboard'!$E$4))</f>
        <v/>
      </c>
      <c r="E100" s="51">
        <f>IF($A100="","",SUMIFS(tblTrips[Total Miles],tblTrips[Lane],$A100,tblTrips[Trip Date],"&gt;="&amp;'Dashboard'!$B$4,tblTrips[Trip Date],"&lt;="&amp;'Dashboard'!$E$4))</f>
        <v/>
      </c>
      <c r="F100" s="69">
        <f>IF($A100="","",IFERROR($D100/$E100,0))</f>
        <v/>
      </c>
      <c r="G100" s="51">
        <f>IF($A100="","",SUMIFS(tblTrips[Empty Miles],tblTrips[Lane],$A100,tblTrips[Reduction Eligible?],"Yes",tblTrips[Trip Date],"&gt;="&amp;'Dashboard'!$B$4,tblTrips[Trip Date],"&lt;="&amp;'Dashboard'!$E$4))</f>
        <v/>
      </c>
      <c r="H100" s="83">
        <f>IF($A100="","",SUMIFS(tblTrips[Target Reducible Miles],tblTrips[Lane],$A100,tblTrips[Trip Date],"&gt;="&amp;'Dashboard'!$B$4,tblTrips[Trip Date],"&lt;="&amp;'Dashboard'!$E$4))</f>
        <v/>
      </c>
      <c r="I100" s="84">
        <f>IF($A100="","",SUMIFS(tblTrips[Estimated Savings],tblTrips[Lane],$A100,tblTrips[Trip Date],"&gt;="&amp;'Dashboard'!$B$4,tblTrips[Trip Date],"&lt;="&amp;'Dashboard'!$E$4))</f>
        <v/>
      </c>
      <c r="J100" s="69">
        <f>IF($A100="","",IFERROR(COUNTIFS(tblTrips[Lane],$A100,tblTrips[Backhaul Secured?],"Yes",tblTrips[Trip Date],"&gt;="&amp;'Dashboard'!$B$4,tblTrips[Trip Date],"&lt;="&amp;'Dashboard'!$E$4)/$B100,0))</f>
        <v/>
      </c>
      <c r="K100" s="54">
        <f>IF($A100="","",IF($B100=0,"No Data",IF($F100&gt;='Settings'!$B$9,"High",IF($G100&gt;0,"Watch","Normal"))))</f>
        <v/>
      </c>
    </row>
    <row r="101">
      <c r="A101" s="49" t="inlineStr"/>
      <c r="B101" s="50">
        <f>IF($A101="","",COUNTIFS(tblTrips[Lane],$A101,tblTrips[Trip Date],"&gt;="&amp;'Dashboard'!$B$4,tblTrips[Trip Date],"&lt;="&amp;'Dashboard'!$E$4))</f>
        <v/>
      </c>
      <c r="C101" s="51">
        <f>IF($A101="","",SUMIFS(tblTrips[Loaded Miles],tblTrips[Lane],$A101,tblTrips[Trip Date],"&gt;="&amp;'Dashboard'!$B$4,tblTrips[Trip Date],"&lt;="&amp;'Dashboard'!$E$4))</f>
        <v/>
      </c>
      <c r="D101" s="51">
        <f>IF($A101="","",SUMIFS(tblTrips[Empty Miles],tblTrips[Lane],$A101,tblTrips[Trip Date],"&gt;="&amp;'Dashboard'!$B$4,tblTrips[Trip Date],"&lt;="&amp;'Dashboard'!$E$4))</f>
        <v/>
      </c>
      <c r="E101" s="51">
        <f>IF($A101="","",SUMIFS(tblTrips[Total Miles],tblTrips[Lane],$A101,tblTrips[Trip Date],"&gt;="&amp;'Dashboard'!$B$4,tblTrips[Trip Date],"&lt;="&amp;'Dashboard'!$E$4))</f>
        <v/>
      </c>
      <c r="F101" s="69">
        <f>IF($A101="","",IFERROR($D101/$E101,0))</f>
        <v/>
      </c>
      <c r="G101" s="51">
        <f>IF($A101="","",SUMIFS(tblTrips[Empty Miles],tblTrips[Lane],$A101,tblTrips[Reduction Eligible?],"Yes",tblTrips[Trip Date],"&gt;="&amp;'Dashboard'!$B$4,tblTrips[Trip Date],"&lt;="&amp;'Dashboard'!$E$4))</f>
        <v/>
      </c>
      <c r="H101" s="83">
        <f>IF($A101="","",SUMIFS(tblTrips[Target Reducible Miles],tblTrips[Lane],$A101,tblTrips[Trip Date],"&gt;="&amp;'Dashboard'!$B$4,tblTrips[Trip Date],"&lt;="&amp;'Dashboard'!$E$4))</f>
        <v/>
      </c>
      <c r="I101" s="84">
        <f>IF($A101="","",SUMIFS(tblTrips[Estimated Savings],tblTrips[Lane],$A101,tblTrips[Trip Date],"&gt;="&amp;'Dashboard'!$B$4,tblTrips[Trip Date],"&lt;="&amp;'Dashboard'!$E$4))</f>
        <v/>
      </c>
      <c r="J101" s="69">
        <f>IF($A101="","",IFERROR(COUNTIFS(tblTrips[Lane],$A101,tblTrips[Backhaul Secured?],"Yes",tblTrips[Trip Date],"&gt;="&amp;'Dashboard'!$B$4,tblTrips[Trip Date],"&lt;="&amp;'Dashboard'!$E$4)/$B101,0))</f>
        <v/>
      </c>
      <c r="K101" s="54">
        <f>IF($A101="","",IF($B101=0,"No Data",IF($F101&gt;='Settings'!$B$9,"High",IF($G101&gt;0,"Watch","Normal"))))</f>
        <v/>
      </c>
    </row>
    <row r="103">
      <c r="A103" s="55" t="inlineStr">
        <is>
          <t>Total Listed Lanes</t>
        </is>
      </c>
      <c r="B103" s="56">
        <f>SUM(B5:B101)</f>
        <v/>
      </c>
      <c r="C103" s="57">
        <f>SUM(C5:C101)</f>
        <v/>
      </c>
      <c r="D103" s="57">
        <f>SUM(D5:D101)</f>
        <v/>
      </c>
      <c r="E103" s="57">
        <f>SUM(E5:E101)</f>
        <v/>
      </c>
      <c r="F103" s="85">
        <f>IFERROR(D103/E103,0)</f>
        <v/>
      </c>
      <c r="G103" s="57">
        <f>SUM(G5:G101)</f>
        <v/>
      </c>
      <c r="H103" s="86">
        <f>SUM(H5:H101)</f>
        <v/>
      </c>
      <c r="I103" s="87">
        <f>SUM(I5:I101)</f>
        <v/>
      </c>
      <c r="J103" s="85">
        <f>IFERROR(SUMPRODUCT(B5:B101,J5:J101)/B103,0)</f>
        <v/>
      </c>
      <c r="K103" s="61" t="inlineStr"/>
    </row>
  </sheetData>
  <mergeCells count="1">
    <mergeCell ref="A1:K1"/>
  </mergeCells>
  <conditionalFormatting sqref="K5:K101">
    <cfRule type="expression" priority="1" dxfId="0">
      <formula>$K5="High"</formula>
    </cfRule>
    <cfRule type="expression" priority="2" dxfId="2">
      <formula>$K5="Watch"</formula>
    </cfRule>
    <cfRule type="expression" priority="3" dxfId="1">
      <formula>$K5="Normal"</formula>
    </cfRule>
    <cfRule type="expression" priority="4" dxfId="5">
      <formula>$K5="No Data"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6" customWidth="1" min="3" max="3"/>
    <col width="53" customWidth="1" min="4" max="4"/>
    <col width="3" customWidth="1" min="5" max="5"/>
    <col width="24" customWidth="1" min="6" max="6"/>
    <col width="20" customWidth="1" min="7" max="7"/>
    <col width="70" customWidth="1" min="8" max="8"/>
    <col width="3" customWidth="1" min="9" max="9"/>
    <col width="20" customWidth="1" min="10" max="10"/>
    <col width="3" customWidth="1" min="11" max="11"/>
    <col width="14" customWidth="1" min="12" max="12"/>
  </cols>
  <sheetData>
    <row r="1" ht="30" customHeight="1">
      <c r="A1" s="1" t="inlineStr">
        <is>
          <t>Settings and Assumptions</t>
        </is>
      </c>
    </row>
    <row r="2" ht="20" customHeight="1">
      <c r="A2" s="3" t="inlineStr">
        <is>
          <t>Update yellow input cells when operating costs or reduction targets change. Calculated results throughout the workbook will use these values.</t>
        </is>
      </c>
    </row>
    <row r="4">
      <c r="A4" s="14" t="inlineStr">
        <is>
          <t>Setting</t>
        </is>
      </c>
      <c r="B4" s="14" t="inlineStr">
        <is>
          <t>Value</t>
        </is>
      </c>
      <c r="C4" s="14" t="inlineStr">
        <is>
          <t>Unit</t>
        </is>
      </c>
      <c r="D4" s="14" t="inlineStr">
        <is>
          <t>Description</t>
        </is>
      </c>
      <c r="F4" s="14" t="inlineStr">
        <is>
          <t>Empty Reason</t>
        </is>
      </c>
      <c r="G4" s="14" t="inlineStr">
        <is>
          <t>Reduction Eligible?</t>
        </is>
      </c>
      <c r="H4" s="14" t="inlineStr">
        <is>
          <t>Recommended Action</t>
        </is>
      </c>
      <c r="J4" s="14" t="inlineStr">
        <is>
          <t>State Abbreviation</t>
        </is>
      </c>
      <c r="L4" s="61" t="inlineStr">
        <is>
          <t>Yes / No</t>
        </is>
      </c>
    </row>
    <row r="5" ht="34" customHeight="1">
      <c r="A5" s="62" t="inlineStr">
        <is>
          <t>Fuel Price per Gallon</t>
        </is>
      </c>
      <c r="B5" s="88" t="n">
        <v>3.65</v>
      </c>
      <c r="C5" s="62" t="inlineStr">
        <is>
          <t>$/gallon</t>
        </is>
      </c>
      <c r="D5" s="62" t="inlineStr">
        <is>
          <t>Planning fuel price used for empty-mile cost</t>
        </is>
      </c>
      <c r="F5" s="62" t="inlineStr">
        <is>
          <t>No Backhaul</t>
        </is>
      </c>
      <c r="G5" s="64" t="inlineStr">
        <is>
          <t>Yes</t>
        </is>
      </c>
      <c r="H5" s="62" t="inlineStr">
        <is>
          <t>Pre-book return freight or widen the search radius before delivery</t>
        </is>
      </c>
      <c r="J5" s="64" t="inlineStr">
        <is>
          <t>AK</t>
        </is>
      </c>
      <c r="L5" s="64" t="inlineStr">
        <is>
          <t>Yes</t>
        </is>
      </c>
    </row>
    <row r="6" ht="34" customHeight="1">
      <c r="A6" s="62" t="inlineStr">
        <is>
          <t>Average Fuel Economy</t>
        </is>
      </c>
      <c r="B6" s="89" t="n">
        <v>7.2</v>
      </c>
      <c r="C6" s="62" t="inlineStr">
        <is>
          <t>miles/gallon</t>
        </is>
      </c>
      <c r="D6" s="62" t="inlineStr">
        <is>
          <t>Average fleet fuel economy</t>
        </is>
      </c>
      <c r="F6" s="62" t="inlineStr">
        <is>
          <t>Dispatch Planning</t>
        </is>
      </c>
      <c r="G6" s="64" t="inlineStr">
        <is>
          <t>Yes</t>
        </is>
      </c>
      <c r="H6" s="62" t="inlineStr">
        <is>
          <t>Review dispatch sequence, pickup timing, and equipment assignment</t>
        </is>
      </c>
      <c r="J6" s="64" t="inlineStr">
        <is>
          <t>AL</t>
        </is>
      </c>
      <c r="L6" s="64" t="inlineStr">
        <is>
          <t>No</t>
        </is>
      </c>
    </row>
    <row r="7" ht="34" customHeight="1">
      <c r="A7" s="62" t="inlineStr">
        <is>
          <t>Non-Fuel Variable Cost per Mile</t>
        </is>
      </c>
      <c r="B7" s="88" t="n">
        <v>0.34</v>
      </c>
      <c r="C7" s="62" t="inlineStr">
        <is>
          <t>$/mile</t>
        </is>
      </c>
      <c r="D7" s="62" t="inlineStr">
        <is>
          <t>Tires, maintenance, and other variable mileage cost</t>
        </is>
      </c>
      <c r="F7" s="62" t="inlineStr">
        <is>
          <t>Repositioning</t>
        </is>
      </c>
      <c r="G7" s="64" t="inlineStr">
        <is>
          <t>Yes</t>
        </is>
      </c>
      <c r="H7" s="62" t="inlineStr">
        <is>
          <t>Consolidate moves and stage equipment closer to recurring demand</t>
        </is>
      </c>
      <c r="J7" s="64" t="inlineStr">
        <is>
          <t>AR</t>
        </is>
      </c>
    </row>
    <row r="8" ht="34" customHeight="1">
      <c r="A8" s="62" t="inlineStr">
        <is>
          <t>Target Empty-Mile Reduction</t>
        </is>
      </c>
      <c r="B8" s="90" t="n">
        <v>0.2</v>
      </c>
      <c r="C8" s="62" t="inlineStr">
        <is>
          <t>percent</t>
        </is>
      </c>
      <c r="D8" s="62" t="inlineStr">
        <is>
          <t>Reduction target applied only to eligible empty miles</t>
        </is>
      </c>
      <c r="F8" s="62" t="inlineStr">
        <is>
          <t>Seasonal Imbalance</t>
        </is>
      </c>
      <c r="G8" s="64" t="inlineStr">
        <is>
          <t>Yes</t>
        </is>
      </c>
      <c r="H8" s="62" t="inlineStr">
        <is>
          <t>Review temporary lane pricing, scheduling, or partner capacity</t>
        </is>
      </c>
      <c r="J8" s="64" t="inlineStr">
        <is>
          <t>AZ</t>
        </is>
      </c>
    </row>
    <row r="9" ht="34" customHeight="1">
      <c r="A9" s="62" t="inlineStr">
        <is>
          <t>High Empty-Mile Threshold</t>
        </is>
      </c>
      <c r="B9" s="90" t="n">
        <v>0.25</v>
      </c>
      <c r="C9" s="62" t="inlineStr">
        <is>
          <t>percent</t>
        </is>
      </c>
      <c r="D9" s="62" t="inlineStr">
        <is>
          <t>Trip or lane level requiring attention</t>
        </is>
      </c>
      <c r="F9" s="62" t="inlineStr">
        <is>
          <t>Customer Requirement</t>
        </is>
      </c>
      <c r="G9" s="64" t="inlineStr">
        <is>
          <t>No</t>
        </is>
      </c>
      <c r="H9" s="62" t="inlineStr">
        <is>
          <t>Track separately and discuss pickup or delivery flexibility where practical</t>
        </is>
      </c>
      <c r="J9" s="64" t="inlineStr">
        <is>
          <t>CA</t>
        </is>
      </c>
    </row>
    <row r="10" ht="34" customHeight="1">
      <c r="A10" s="62" t="inlineStr">
        <is>
          <t>Estimated Empty-Mile Cost</t>
        </is>
      </c>
      <c r="B10" s="91">
        <f>IFERROR(B5/B6+B7,0)</f>
        <v/>
      </c>
      <c r="C10" s="62" t="inlineStr">
        <is>
          <t>$/mile</t>
        </is>
      </c>
      <c r="D10" s="62" t="inlineStr">
        <is>
          <t>Fuel cost per mile plus non-fuel variable cost</t>
        </is>
      </c>
      <c r="F10" s="62" t="inlineStr">
        <is>
          <t>Maintenance / Shop</t>
        </is>
      </c>
      <c r="G10" s="64" t="inlineStr">
        <is>
          <t>No</t>
        </is>
      </c>
      <c r="H10" s="62" t="inlineStr">
        <is>
          <t>Coordinate shop visits with nearby freight or service work</t>
        </is>
      </c>
      <c r="J10" s="64" t="inlineStr">
        <is>
          <t>CO</t>
        </is>
      </c>
    </row>
    <row r="11" ht="34" customHeight="1">
      <c r="F11" s="62" t="inlineStr">
        <is>
          <t>Driver Home Time</t>
        </is>
      </c>
      <c r="G11" s="64" t="inlineStr">
        <is>
          <t>No</t>
        </is>
      </c>
      <c r="H11" s="62" t="inlineStr">
        <is>
          <t>Align home-time routing with available loads when practical</t>
        </is>
      </c>
      <c r="J11" s="64" t="inlineStr">
        <is>
          <t>CT</t>
        </is>
      </c>
    </row>
    <row r="12" ht="34" customHeight="1">
      <c r="F12" s="62" t="inlineStr">
        <is>
          <t>No Empty Miles</t>
        </is>
      </c>
      <c r="G12" s="64" t="inlineStr">
        <is>
          <t>No</t>
        </is>
      </c>
      <c r="H12" s="62" t="inlineStr">
        <is>
          <t>No reduction action required</t>
        </is>
      </c>
      <c r="J12" s="64" t="inlineStr">
        <is>
          <t>DC</t>
        </is>
      </c>
    </row>
    <row r="13" ht="34" customHeight="1">
      <c r="F13" s="62" t="inlineStr">
        <is>
          <t>Other</t>
        </is>
      </c>
      <c r="G13" s="64" t="inlineStr">
        <is>
          <t>Review</t>
        </is>
      </c>
      <c r="H13" s="62" t="inlineStr">
        <is>
          <t>Review the trip and classify the reason consistently</t>
        </is>
      </c>
      <c r="J13" s="64" t="inlineStr">
        <is>
          <t>DE</t>
        </is>
      </c>
    </row>
    <row r="14">
      <c r="J14" s="64" t="inlineStr">
        <is>
          <t>FL</t>
        </is>
      </c>
    </row>
    <row r="15">
      <c r="J15" s="64" t="inlineStr">
        <is>
          <t>GA</t>
        </is>
      </c>
    </row>
    <row r="16">
      <c r="J16" s="64" t="inlineStr">
        <is>
          <t>HI</t>
        </is>
      </c>
    </row>
    <row r="17">
      <c r="J17" s="64" t="inlineStr">
        <is>
          <t>IA</t>
        </is>
      </c>
    </row>
    <row r="18">
      <c r="J18" s="64" t="inlineStr">
        <is>
          <t>ID</t>
        </is>
      </c>
    </row>
    <row r="19">
      <c r="J19" s="64" t="inlineStr">
        <is>
          <t>IL</t>
        </is>
      </c>
    </row>
    <row r="20">
      <c r="J20" s="64" t="inlineStr">
        <is>
          <t>IN</t>
        </is>
      </c>
    </row>
    <row r="21">
      <c r="J21" s="64" t="inlineStr">
        <is>
          <t>KS</t>
        </is>
      </c>
    </row>
    <row r="22">
      <c r="J22" s="64" t="inlineStr">
        <is>
          <t>KY</t>
        </is>
      </c>
    </row>
    <row r="23">
      <c r="J23" s="64" t="inlineStr">
        <is>
          <t>LA</t>
        </is>
      </c>
    </row>
    <row r="24">
      <c r="J24" s="64" t="inlineStr">
        <is>
          <t>MA</t>
        </is>
      </c>
    </row>
    <row r="25">
      <c r="J25" s="64" t="inlineStr">
        <is>
          <t>MD</t>
        </is>
      </c>
    </row>
    <row r="26">
      <c r="J26" s="64" t="inlineStr">
        <is>
          <t>ME</t>
        </is>
      </c>
    </row>
    <row r="27">
      <c r="J27" s="64" t="inlineStr">
        <is>
          <t>MI</t>
        </is>
      </c>
    </row>
    <row r="28">
      <c r="J28" s="64" t="inlineStr">
        <is>
          <t>MN</t>
        </is>
      </c>
    </row>
    <row r="29">
      <c r="J29" s="64" t="inlineStr">
        <is>
          <t>MO</t>
        </is>
      </c>
    </row>
    <row r="30">
      <c r="J30" s="64" t="inlineStr">
        <is>
          <t>MS</t>
        </is>
      </c>
    </row>
    <row r="31">
      <c r="J31" s="64" t="inlineStr">
        <is>
          <t>MT</t>
        </is>
      </c>
    </row>
    <row r="32">
      <c r="J32" s="64" t="inlineStr">
        <is>
          <t>NC</t>
        </is>
      </c>
    </row>
    <row r="33">
      <c r="J33" s="64" t="inlineStr">
        <is>
          <t>ND</t>
        </is>
      </c>
    </row>
    <row r="34">
      <c r="J34" s="64" t="inlineStr">
        <is>
          <t>NE</t>
        </is>
      </c>
    </row>
    <row r="35">
      <c r="J35" s="64" t="inlineStr">
        <is>
          <t>NH</t>
        </is>
      </c>
    </row>
    <row r="36">
      <c r="J36" s="64" t="inlineStr">
        <is>
          <t>NJ</t>
        </is>
      </c>
    </row>
    <row r="37">
      <c r="J37" s="64" t="inlineStr">
        <is>
          <t>NM</t>
        </is>
      </c>
    </row>
    <row r="38">
      <c r="J38" s="64" t="inlineStr">
        <is>
          <t>NV</t>
        </is>
      </c>
    </row>
    <row r="39">
      <c r="J39" s="64" t="inlineStr">
        <is>
          <t>NY</t>
        </is>
      </c>
    </row>
    <row r="40">
      <c r="J40" s="64" t="inlineStr">
        <is>
          <t>OH</t>
        </is>
      </c>
    </row>
    <row r="41">
      <c r="J41" s="64" t="inlineStr">
        <is>
          <t>OK</t>
        </is>
      </c>
    </row>
    <row r="42">
      <c r="J42" s="64" t="inlineStr">
        <is>
          <t>OR</t>
        </is>
      </c>
    </row>
    <row r="43">
      <c r="J43" s="64" t="inlineStr">
        <is>
          <t>PA</t>
        </is>
      </c>
    </row>
    <row r="44">
      <c r="J44" s="64" t="inlineStr">
        <is>
          <t>RI</t>
        </is>
      </c>
    </row>
    <row r="45">
      <c r="J45" s="64" t="inlineStr">
        <is>
          <t>SC</t>
        </is>
      </c>
    </row>
    <row r="46">
      <c r="J46" s="64" t="inlineStr">
        <is>
          <t>SD</t>
        </is>
      </c>
    </row>
    <row r="47">
      <c r="J47" s="64" t="inlineStr">
        <is>
          <t>TN</t>
        </is>
      </c>
    </row>
    <row r="48">
      <c r="J48" s="64" t="inlineStr">
        <is>
          <t>TX</t>
        </is>
      </c>
    </row>
    <row r="49">
      <c r="J49" s="64" t="inlineStr">
        <is>
          <t>UT</t>
        </is>
      </c>
    </row>
    <row r="50">
      <c r="J50" s="64" t="inlineStr">
        <is>
          <t>VA</t>
        </is>
      </c>
    </row>
    <row r="51">
      <c r="J51" s="64" t="inlineStr">
        <is>
          <t>VT</t>
        </is>
      </c>
    </row>
    <row r="52">
      <c r="J52" s="64" t="inlineStr">
        <is>
          <t>WA</t>
        </is>
      </c>
    </row>
    <row r="53">
      <c r="J53" s="64" t="inlineStr">
        <is>
          <t>WI</t>
        </is>
      </c>
    </row>
    <row r="54">
      <c r="J54" s="64" t="inlineStr">
        <is>
          <t>WV</t>
        </is>
      </c>
    </row>
    <row r="55">
      <c r="J55" s="64" t="inlineStr">
        <is>
          <t>WY</t>
        </is>
      </c>
    </row>
  </sheetData>
  <mergeCells count="1">
    <mergeCell ref="A1:D1"/>
  </mergeCells>
  <dataValidations count="4">
    <dataValidation sqref="B5" showDropDown="0" showInputMessage="1" showErrorMessage="1" allowBlank="0" errorTitle="Invalid fuel price" error="Enter a value from 0 to 20." promptTitle="Fuel price" prompt="Enter a planning fuel price from $0.00 to $20.00 per gallon." type="decimal" errorStyle="stop" operator="between">
      <formula1>0</formula1>
      <formula2>20</formula2>
    </dataValidation>
    <dataValidation sqref="B6" showDropDown="0" showInputMessage="1" showErrorMessage="1" allowBlank="0" errorTitle="Invalid fuel economy" error="Enter a value from 1 to 15." promptTitle="Fuel economy" prompt="Enter average fuel economy from 1 to 15 miles per gallon." type="decimal" errorStyle="stop" operator="between">
      <formula1>1</formula1>
      <formula2>15</formula2>
    </dataValidation>
    <dataValidation sqref="B7" showDropDown="0" showInputMessage="1" showErrorMessage="1" allowBlank="0" errorTitle="Invalid variable cost" error="Enter a value from 0 to 5." promptTitle="Variable cost" prompt="Enter non-fuel variable cost from $0.00 to $5.00 per mile." type="decimal" errorStyle="stop" operator="between">
      <formula1>0</formula1>
      <formula2>5</formula2>
    </dataValidation>
    <dataValidation sqref="B8:B9" showDropDown="0" showInputMessage="1" showErrorMessage="1" allowBlank="0" errorTitle="Invalid percentage" error="Enter a value from 0% to 100%." promptTitle="Percentage setting" prompt="Enter a percentage from 0% to 100%." type="decimal" errorStyle="stop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Fleet Sheet Lab</dc:creator>
  <dc:title xmlns:dc="http://purl.org/dc/elements/1.1/">Empty Miles Reduction Spreadsheet</dc:title>
  <dc:description xmlns:dc="http://purl.org/dc/elements/1.1/">Fleet workbook for reviewing loaded miles, empty miles, lane performance, and estimated reduction opportunities.</dc:description>
  <dc:subject xmlns:dc="http://purl.org/dc/elements/1.1/">Manual empty-mile planning and analysis</dc:subject>
  <dcterms:created xmlns:dcterms="http://purl.org/dc/terms/" xmlns:xsi="http://www.w3.org/2001/XMLSchema-instance" xsi:type="dcterms:W3CDTF">2026-09-07T17:09:10Z</dcterms:created>
  <dcterms:modified xmlns:dcterms="http://purl.org/dc/terms/" xmlns:xsi="http://www.w3.org/2001/XMLSchema-instance" xsi:type="dcterms:W3CDTF">2026-09-07T17:09:14+00:00Z</dcterms:modified>
</cp:coreProperties>
</file>