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tables/table4.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Violations" sheetId="2" state="visible" r:id="rId2"/>
    <sheet xmlns:r="http://schemas.openxmlformats.org/officeDocument/2006/relationships" name="Drivers" sheetId="3" state="visible" r:id="rId3"/>
    <sheet xmlns:r="http://schemas.openxmlformats.org/officeDocument/2006/relationships" name="Settings" sheetId="4" state="visible" r:id="rId4"/>
  </sheets>
  <definedNames>
    <definedName name="_xlnm.Print_Area" localSheetId="0">'Dashboard'!$A$1:$H$43</definedName>
    <definedName name="_xlnm.Print_Area" localSheetId="1">'Violations'!$A$1:$S$504</definedName>
    <definedName name="_xlnm.Print_Area" localSheetId="2">'Drivers'!$A$1:$N$104</definedName>
    <definedName name="_xlnm.Print_Area" localSheetId="3">'Settings'!$A$1:$H$55</definedName>
  </definedNames>
  <calcPr calcId="124519" calcMode="auto" fullCalcOnLoad="1" forceFullCalc="1"/>
</workbook>
</file>

<file path=xl/styles.xml><?xml version="1.0" encoding="utf-8"?>
<styleSheet xmlns="http://schemas.openxmlformats.org/spreadsheetml/2006/main">
  <numFmts count="4">
    <numFmt numFmtId="164" formatCode="m/d/yyyy"/>
    <numFmt numFmtId="165" formatCode="$#,##0.00"/>
    <numFmt numFmtId="166" formatCode="0.0"/>
    <numFmt numFmtId="167" formatCode="0.0%"/>
  </numFmts>
  <fonts count="8">
    <font>
      <name val="Calibri"/>
      <family val="2"/>
      <color theme="1"/>
      <sz val="11"/>
      <scheme val="minor"/>
    </font>
    <font>
      <name val="Calibri"/>
      <b val="1"/>
      <color rgb="00FFFFFF"/>
      <sz val="18"/>
    </font>
    <font>
      <name val="Calibri"/>
      <i val="1"/>
      <color rgb="00123B52"/>
      <sz val="10"/>
    </font>
    <font>
      <name val="Calibri"/>
      <b val="1"/>
      <color rgb="00FFFFFF"/>
      <sz val="10"/>
    </font>
    <font>
      <name val="Calibri"/>
      <color rgb="00123B52"/>
      <sz val="10"/>
    </font>
    <font>
      <name val="Calibri"/>
      <b val="1"/>
      <color rgb="00123B52"/>
      <sz val="10"/>
    </font>
    <font>
      <name val="Calibri"/>
      <b val="1"/>
      <color rgb="00123B52"/>
      <sz val="15"/>
    </font>
    <font>
      <name val="Calibri"/>
      <b val="1"/>
      <color rgb="00F97316"/>
      <sz val="10"/>
    </font>
  </fonts>
  <fills count="7">
    <fill>
      <patternFill/>
    </fill>
    <fill>
      <patternFill patternType="gray125"/>
    </fill>
    <fill>
      <patternFill patternType="solid">
        <fgColor rgb="00123B52"/>
      </patternFill>
    </fill>
    <fill>
      <patternFill patternType="solid">
        <fgColor rgb="00F1F7F5"/>
      </patternFill>
    </fill>
    <fill>
      <patternFill patternType="solid">
        <fgColor rgb="00E0F3EF"/>
      </patternFill>
    </fill>
    <fill>
      <patternFill patternType="solid">
        <fgColor rgb="00FFFFFF"/>
      </patternFill>
    </fill>
    <fill>
      <patternFill patternType="solid">
        <fgColor rgb="00F97316"/>
      </patternFill>
    </fill>
  </fills>
  <borders count="4">
    <border>
      <left/>
      <right/>
      <top/>
      <bottom/>
      <diagonal/>
    </border>
    <border>
      <left style="thin">
        <color rgb="00CDDDE1"/>
      </left>
      <right style="thin">
        <color rgb="00CDDDE1"/>
      </right>
      <top style="thin">
        <color rgb="00CDDDE1"/>
      </top>
      <bottom style="thin">
        <color rgb="00CDDDE1"/>
      </bottom>
    </border>
    <border>
      <left style="medium">
        <color rgb="00F97316"/>
      </left>
      <right style="medium">
        <color rgb="00F97316"/>
      </right>
      <top style="medium">
        <color rgb="00F97316"/>
      </top>
      <bottom style="medium">
        <color rgb="00F97316"/>
      </bottom>
    </border>
    <border>
      <left style="medium">
        <color rgb="00123B52"/>
      </left>
      <right style="medium">
        <color rgb="00123B52"/>
      </right>
      <top style="medium">
        <color rgb="00123B52"/>
      </top>
      <bottom style="medium">
        <color rgb="00123B52"/>
      </bottom>
    </border>
  </borders>
  <cellStyleXfs count="1">
    <xf numFmtId="0" fontId="0" fillId="0" borderId="0"/>
  </cellStyleXfs>
  <cellXfs count="59">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left" vertical="center"/>
    </xf>
    <xf numFmtId="0" fontId="0" fillId="3" borderId="0" pivotButton="0" quotePrefix="0" xfId="0"/>
    <xf numFmtId="0" fontId="3" fillId="2" borderId="1" applyAlignment="1" pivotButton="0" quotePrefix="0" xfId="0">
      <alignment horizontal="center" vertical="center" wrapText="1"/>
    </xf>
    <xf numFmtId="164" fontId="5" fillId="4" borderId="1" applyAlignment="1" pivotButton="0" quotePrefix="0" xfId="0">
      <alignment horizontal="center" vertical="center" wrapText="1"/>
    </xf>
    <xf numFmtId="164" fontId="5" fillId="3" borderId="1" applyAlignment="1" pivotButton="0" quotePrefix="0" xfId="0">
      <alignment horizontal="center" vertical="center" wrapText="1"/>
    </xf>
    <xf numFmtId="0" fontId="5" fillId="3" borderId="1" applyAlignment="1" pivotButton="0" quotePrefix="0" xfId="0">
      <alignment horizontal="center" vertical="center" wrapText="1"/>
    </xf>
    <xf numFmtId="0" fontId="5" fillId="5" borderId="3" applyAlignment="1" pivotButton="0" quotePrefix="0" xfId="0">
      <alignment horizontal="center" vertical="center" wrapText="1"/>
    </xf>
    <xf numFmtId="0" fontId="0" fillId="5" borderId="3" pivotButton="0" quotePrefix="0" xfId="0"/>
    <xf numFmtId="0" fontId="0" fillId="4" borderId="3" pivotButton="0" quotePrefix="0" xfId="0"/>
    <xf numFmtId="1" fontId="6" fillId="4" borderId="3" applyAlignment="1" pivotButton="0" quotePrefix="0" xfId="0">
      <alignment horizontal="center" vertical="center"/>
    </xf>
    <xf numFmtId="165" fontId="6" fillId="4" borderId="3" applyAlignment="1" pivotButton="0" quotePrefix="0" xfId="0">
      <alignment horizontal="center" vertical="center"/>
    </xf>
    <xf numFmtId="166" fontId="6" fillId="4" borderId="3" applyAlignment="1" pivotButton="0" quotePrefix="0" xfId="0">
      <alignment horizontal="center" vertical="center"/>
    </xf>
    <xf numFmtId="0" fontId="3" fillId="2" borderId="1" applyAlignment="1" pivotButton="0" quotePrefix="0" xfId="0">
      <alignment horizontal="center" vertical="center"/>
    </xf>
    <xf numFmtId="0" fontId="4" fillId="5" borderId="1" applyAlignment="1" pivotButton="0" quotePrefix="0" xfId="0">
      <alignment horizontal="left" vertical="center"/>
    </xf>
    <xf numFmtId="1" fontId="4" fillId="5" borderId="1" applyAlignment="1" pivotButton="0" quotePrefix="0" xfId="0">
      <alignment horizontal="center" vertical="center"/>
    </xf>
    <xf numFmtId="166" fontId="4" fillId="5" borderId="1" applyAlignment="1" pivotButton="0" quotePrefix="0" xfId="0">
      <alignment horizontal="center" vertical="center"/>
    </xf>
    <xf numFmtId="167" fontId="4" fillId="5" borderId="1" applyAlignment="1" pivotButton="0" quotePrefix="0" xfId="0">
      <alignment horizontal="center" vertical="center"/>
    </xf>
    <xf numFmtId="0" fontId="5" fillId="4" borderId="1" applyAlignment="1" pivotButton="0" quotePrefix="0" xfId="0">
      <alignment horizontal="center" vertical="center"/>
    </xf>
    <xf numFmtId="0" fontId="4" fillId="3" borderId="1" applyAlignment="1" pivotButton="0" quotePrefix="0" xfId="0">
      <alignment horizontal="left" vertical="center"/>
    </xf>
    <xf numFmtId="1" fontId="4" fillId="3" borderId="1" applyAlignment="1" pivotButton="0" quotePrefix="0" xfId="0">
      <alignment horizontal="center" vertical="center"/>
    </xf>
    <xf numFmtId="166" fontId="4" fillId="3" borderId="1" applyAlignment="1" pivotButton="0" quotePrefix="0" xfId="0">
      <alignment horizontal="center" vertical="center"/>
    </xf>
    <xf numFmtId="167" fontId="4" fillId="3" borderId="1" applyAlignment="1" pivotButton="0" quotePrefix="0" xfId="0">
      <alignment horizontal="center" vertical="center"/>
    </xf>
    <xf numFmtId="0" fontId="7" fillId="3" borderId="1" applyAlignment="1" pivotButton="0" quotePrefix="0" xfId="0">
      <alignment horizontal="center" vertical="center"/>
    </xf>
    <xf numFmtId="0" fontId="3" fillId="6" borderId="1" applyAlignment="1" pivotButton="0" quotePrefix="0" xfId="0">
      <alignment horizontal="center" vertical="center"/>
    </xf>
    <xf numFmtId="0" fontId="4" fillId="3" borderId="1" applyAlignment="1" pivotButton="0" quotePrefix="0" xfId="0">
      <alignment horizontal="center" vertical="center"/>
    </xf>
    <xf numFmtId="0" fontId="4" fillId="4" borderId="1" applyAlignment="1" pivotButton="0" quotePrefix="0" xfId="0">
      <alignment horizontal="left" vertical="center"/>
    </xf>
    <xf numFmtId="164" fontId="4" fillId="4" borderId="1" applyAlignment="1" pivotButton="0" quotePrefix="0" xfId="0">
      <alignment horizontal="left" vertical="center"/>
    </xf>
    <xf numFmtId="166" fontId="4" fillId="4" borderId="1" applyAlignment="1" pivotButton="0" quotePrefix="0" xfId="0">
      <alignment horizontal="left" vertical="center"/>
    </xf>
    <xf numFmtId="164" fontId="4" fillId="3" borderId="1" applyAlignment="1" pivotButton="0" quotePrefix="0" xfId="0">
      <alignment horizontal="center" vertical="center"/>
    </xf>
    <xf numFmtId="165" fontId="4" fillId="4" borderId="1" applyAlignment="1" pivotButton="0" quotePrefix="0" xfId="0">
      <alignment horizontal="left" vertical="center"/>
    </xf>
    <xf numFmtId="0" fontId="4" fillId="4" borderId="1" applyAlignment="1" pivotButton="0" quotePrefix="0" xfId="0">
      <alignment horizontal="left" vertical="top" wrapText="1"/>
    </xf>
    <xf numFmtId="0" fontId="4" fillId="3" borderId="1" applyAlignment="1" pivotButton="0" quotePrefix="0" xfId="0">
      <alignment horizontal="left" vertical="top" wrapText="1"/>
    </xf>
    <xf numFmtId="166" fontId="4" fillId="4" borderId="2" applyAlignment="1" pivotButton="0" quotePrefix="0" xfId="0">
      <alignment horizontal="left" vertical="center"/>
    </xf>
    <xf numFmtId="164" fontId="0" fillId="0" borderId="0" pivotButton="0" quotePrefix="0" xfId="0"/>
    <xf numFmtId="1" fontId="0" fillId="0" borderId="0" pivotButton="0" quotePrefix="0" xfId="0"/>
    <xf numFmtId="166" fontId="0" fillId="0" borderId="0" pivotButton="0" quotePrefix="0" xfId="0"/>
    <xf numFmtId="165" fontId="0" fillId="0" borderId="0" pivotButton="0" quotePrefix="0" xfId="0"/>
    <xf numFmtId="0" fontId="0" fillId="0" borderId="0" applyAlignment="1" pivotButton="0" quotePrefix="0" xfId="0">
      <alignment horizontal="left" vertical="top" wrapText="1"/>
    </xf>
    <xf numFmtId="49" fontId="4" fillId="4" borderId="1" applyAlignment="1" pivotButton="0" quotePrefix="0" xfId="0">
      <alignment horizontal="left" vertical="center"/>
    </xf>
    <xf numFmtId="1" fontId="4" fillId="3" borderId="1" applyAlignment="1" pivotButton="0" quotePrefix="0" xfId="0">
      <alignment horizontal="left" vertical="top" wrapText="1"/>
    </xf>
    <xf numFmtId="49" fontId="0" fillId="0" borderId="0" pivotButton="0" quotePrefix="0" xfId="0"/>
    <xf numFmtId="1" fontId="0" fillId="0" borderId="0" applyAlignment="1" pivotButton="0" quotePrefix="0" xfId="0">
      <alignment horizontal="left" vertical="top" wrapText="1"/>
    </xf>
    <xf numFmtId="0" fontId="4" fillId="0" borderId="1" applyAlignment="1" pivotButton="0" quotePrefix="0" xfId="0">
      <alignment horizontal="left" vertical="center"/>
    </xf>
    <xf numFmtId="1" fontId="4" fillId="4" borderId="1" applyAlignment="1" pivotButton="0" quotePrefix="0" xfId="0">
      <alignment horizontal="left" vertical="center"/>
    </xf>
    <xf numFmtId="0" fontId="4" fillId="0" borderId="1" applyAlignment="1" pivotButton="0" quotePrefix="0" xfId="0">
      <alignment horizontal="left" vertical="top" wrapText="1"/>
    </xf>
    <xf numFmtId="0" fontId="5" fillId="3" borderId="1" applyAlignment="1" pivotButton="0" quotePrefix="0" xfId="0">
      <alignment horizontal="center" vertical="center"/>
    </xf>
    <xf numFmtId="1" fontId="4" fillId="4" borderId="1" applyAlignment="1" pivotButton="0" quotePrefix="0" xfId="0">
      <alignment horizontal="center" vertical="center"/>
    </xf>
    <xf numFmtId="164" fontId="5" fillId="4" borderId="1" applyAlignment="1" pivotButton="0" quotePrefix="0" xfId="0">
      <alignment horizontal="center" vertical="center" wrapText="1"/>
    </xf>
    <xf numFmtId="164" fontId="5" fillId="3" borderId="1" applyAlignment="1" pivotButton="0" quotePrefix="0" xfId="0">
      <alignment horizontal="center" vertical="center" wrapText="1"/>
    </xf>
    <xf numFmtId="165" fontId="6" fillId="4" borderId="3" applyAlignment="1" pivotButton="0" quotePrefix="0" xfId="0">
      <alignment horizontal="center" vertical="center"/>
    </xf>
    <xf numFmtId="167" fontId="4" fillId="5" borderId="1" applyAlignment="1" pivotButton="0" quotePrefix="0" xfId="0">
      <alignment horizontal="center" vertical="center"/>
    </xf>
    <xf numFmtId="167" fontId="4" fillId="3" borderId="1" applyAlignment="1" pivotButton="0" quotePrefix="0" xfId="0">
      <alignment horizontal="center" vertical="center"/>
    </xf>
    <xf numFmtId="164" fontId="4" fillId="4" borderId="1" applyAlignment="1" pivotButton="0" quotePrefix="0" xfId="0">
      <alignment horizontal="left" vertical="center"/>
    </xf>
    <xf numFmtId="164" fontId="4" fillId="3" borderId="1" applyAlignment="1" pivotButton="0" quotePrefix="0" xfId="0">
      <alignment horizontal="center" vertical="center"/>
    </xf>
    <xf numFmtId="165" fontId="4" fillId="4" borderId="1" applyAlignment="1" pivotButton="0" quotePrefix="0" xfId="0">
      <alignment horizontal="left" vertical="center"/>
    </xf>
    <xf numFmtId="164" fontId="0" fillId="0" borderId="0" pivotButton="0" quotePrefix="0" xfId="0"/>
    <xf numFmtId="165" fontId="0" fillId="0" borderId="0" pivotButton="0" quotePrefix="0" xfId="0"/>
  </cellXfs>
  <cellStyles count="1">
    <cellStyle name="Normal" xfId="0" builtinId="0" hidden="0"/>
  </cellStyles>
  <dxfs count="5">
    <dxf>
      <font>
        <name val="Calibri"/>
        <b val="1"/>
        <color rgb="00FFFFFF"/>
        <sz val="10"/>
      </font>
      <fill>
        <patternFill patternType="solid">
          <fgColor rgb="00F97316"/>
        </patternFill>
      </fill>
    </dxf>
    <dxf>
      <font>
        <name val="Calibri"/>
        <b val="1"/>
        <color rgb="00123B52"/>
        <sz val="10"/>
      </font>
      <fill>
        <patternFill patternType="solid">
          <fgColor rgb="00E0F3EF"/>
        </patternFill>
      </fill>
    </dxf>
    <dxf>
      <font>
        <name val="Calibri"/>
        <i val="1"/>
        <color rgb="00123B52"/>
        <sz val="10"/>
      </font>
      <fill>
        <patternFill patternType="solid">
          <fgColor rgb="00F1F7F5"/>
        </patternFill>
      </fill>
    </dxf>
    <dxf>
      <font>
        <name val="Calibri"/>
        <b val="1"/>
        <color rgb="00F97316"/>
        <sz val="10"/>
      </font>
      <fill>
        <patternFill patternType="solid">
          <fgColor rgb="00F1F7F5"/>
        </patternFill>
      </fill>
    </dxf>
    <dxf>
      <font>
        <name val="Calibri"/>
        <color rgb="00123B52"/>
        <sz val="10"/>
      </font>
      <fill>
        <patternFill patternType="solid">
          <fgColor rgb="00F1F7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Violations by Type — Selected Period</a:t>
            </a:r>
          </a:p>
        </rich>
      </tx>
    </title>
    <plotArea>
      <barChart>
        <barDir val="bar"/>
        <grouping val="clustered"/>
        <varyColors val="0"/>
        <ser>
          <idx val="0"/>
          <order val="0"/>
          <tx>
            <strRef>
              <f>'Dashboard'!B13</f>
            </strRef>
          </tx>
          <spPr>
            <a:solidFill xmlns:a="http://schemas.openxmlformats.org/drawingml/2006/main">
              <a:srgbClr val="123B52"/>
            </a:solidFill>
            <a:ln xmlns:a="http://schemas.openxmlformats.org/drawingml/2006/main">
              <a:solidFill>
                <a:srgbClr val="123B52"/>
              </a:solidFill>
              <a:prstDash val="solid"/>
            </a:ln>
          </spPr>
          <cat>
            <numRef>
              <f>'Dashboard'!$A$14:$A$23</f>
            </numRef>
          </cat>
          <val>
            <numRef>
              <f>'Dashboard'!$B$14:$B$23</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Record Count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Violation Type</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26</row>
      <rowOff>0</rowOff>
    </from>
    <ext cx="5220000" cy="295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Violations" displayName="tblViolations" ref="A4:S14" headerRowCount="1">
  <autoFilter ref="A4:S14"/>
  <tableColumns count="19">
    <tableColumn id="1" name="Violation ID"/>
    <tableColumn id="2" name="Driver ID"/>
    <tableColumn id="3" name="Driver Name"/>
    <tableColumn id="4" name="Violation Date"/>
    <tableColumn id="5" name="Violation Type"/>
    <tableColumn id="6" name="State/Jurisdiction"/>
    <tableColumn id="7" name="Citation/Reference"/>
    <tableColumn id="8" name="Default Points"/>
    <tableColumn id="9" name="Point Override"/>
    <tableColumn id="10" name="Applied Points"/>
    <tableColumn id="11" name="Tracking Months"/>
    <tableColumn id="12" name="Tracking End Date"/>
    <tableColumn id="13" name="Status"/>
    <tableColumn id="14" name="Disposition Date"/>
    <tableColumn id="15" name="Corrective Action"/>
    <tableColumn id="16" name="Fine Amount (USD)"/>
    <tableColumn id="17" name="Notes"/>
    <tableColumn id="18" name="Active Points"/>
    <tableColumn id="19" name="Record Check"/>
  </tableColumns>
  <tableStyleInfo name="TableStyleMedium2" showFirstColumn="0" showLastColumn="0" showRowStripes="1" showColumnStripes="0"/>
</table>
</file>

<file path=xl/tables/table2.xml><?xml version="1.0" encoding="utf-8"?>
<table xmlns="http://schemas.openxmlformats.org/spreadsheetml/2006/main" id="2" name="tblDrivers" displayName="tblDrivers" ref="A4:N12" headerRowCount="1">
  <autoFilter ref="A4:N12"/>
  <tableColumns count="14">
    <tableColumn id="1" name="Driver ID"/>
    <tableColumn id="2" name="Driver Name"/>
    <tableColumn id="3" name="Status"/>
    <tableColumn id="4" name="Hire Date"/>
    <tableColumn id="5" name="License State"/>
    <tableColumn id="6" name="License Last 4"/>
    <tableColumn id="7" name="Supervisor"/>
    <tableColumn id="8" name="Terminal"/>
    <tableColumn id="9" name="Current Tracked Points"/>
    <tableColumn id="10" name="Active Violations"/>
    <tableColumn id="11" name="Open or Under Review"/>
    <tableColumn id="12" name="Risk Level"/>
    <tableColumn id="13" name="Last Violation Date"/>
    <tableColumn id="14" name="Record Check"/>
  </tableColumns>
  <tableStyleInfo name="TableStyleMedium2" showFirstColumn="0" showLastColumn="0" showRowStripes="1" showColumnStripes="0"/>
</table>
</file>

<file path=xl/tables/table3.xml><?xml version="1.0" encoding="utf-8"?>
<table xmlns="http://schemas.openxmlformats.org/spreadsheetml/2006/main" id="3" name="tblAssumptions" displayName="tblAssumptions" ref="A4:C11" headerRowCount="1">
  <autoFilter ref="A4:C11"/>
  <tableColumns count="3">
    <tableColumn id="1" name="Setting"/>
    <tableColumn id="2" name="Value"/>
    <tableColumn id="3" name="Description"/>
  </tableColumns>
  <tableStyleInfo name="TableStyleMedium2" showFirstColumn="0" showLastColumn="0" showRowStripes="1" showColumnStripes="0"/>
</table>
</file>

<file path=xl/tables/table4.xml><?xml version="1.0" encoding="utf-8"?>
<table xmlns="http://schemas.openxmlformats.org/spreadsheetml/2006/main" id="4" name="tblViolationTypes" displayName="tblViolationTypes" ref="A14:C24" headerRowCount="1">
  <autoFilter ref="A14:C24"/>
  <tableColumns count="3">
    <tableColumn id="1" name="Violation Type"/>
    <tableColumn id="2" name="Default Points"/>
    <tableColumn id="3" name="Tracking Month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table" Target="/xl/tables/table1.xml" Id="rId2"/></Relationships>
</file>

<file path=xl/worksheets/_rels/sheet3.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table" Target="/xl/tables/table2.xml" Id="rId2"/></Relationships>
</file>

<file path=xl/worksheets/_rels/sheet4.xml.rels><Relationships xmlns="http://schemas.openxmlformats.org/package/2006/relationships"><Relationship Type="http://schemas.openxmlformats.org/officeDocument/2006/relationships/hyperlink" Target="#'Dashboard'!A1" TargetMode="External" Id="rId1"/><Relationship Type="http://schemas.openxmlformats.org/officeDocument/2006/relationships/table" Target="/xl/tables/table3.xml" Id="rId2"/><Relationship Type="http://schemas.openxmlformats.org/officeDocument/2006/relationships/table" Target="/xl/tables/table4.xml" Id="rId3"/></Relationships>
</file>

<file path=xl/worksheets/sheet1.xml><?xml version="1.0" encoding="utf-8"?>
<worksheet xmlns="http://schemas.openxmlformats.org/spreadsheetml/2006/main">
  <sheetPr>
    <tabColor rgb="002A8C82"/>
    <outlinePr summaryBelow="1" summaryRight="1"/>
    <pageSetUpPr fitToPage="1"/>
  </sheetPr>
  <dimension ref="A1:H101"/>
  <sheetViews>
    <sheetView showGridLines="0" workbookViewId="0">
      <pane ySplit="3" topLeftCell="A4" activePane="bottomLeft" state="frozen"/>
      <selection pane="bottomLeft" activeCell="A1" sqref="A1"/>
    </sheetView>
  </sheetViews>
  <sheetFormatPr baseColWidth="8" defaultRowHeight="15"/>
  <cols>
    <col width="30" customWidth="1" min="1" max="1"/>
    <col width="15" customWidth="1" min="2" max="2"/>
    <col width="28" customWidth="1" min="3" max="3"/>
    <col width="15" customWidth="1" min="4" max="4"/>
    <col width="23" customWidth="1" min="5" max="5"/>
    <col width="16" customWidth="1" min="6" max="6"/>
    <col width="28" customWidth="1" min="7" max="7"/>
    <col width="18" customWidth="1" min="8" max="8"/>
  </cols>
  <sheetData>
    <row r="1" ht="32" customHeight="1">
      <c r="A1" s="1" t="inlineStr">
        <is>
          <t>Driver Violation Points Dashboard</t>
        </is>
      </c>
    </row>
    <row r="2" ht="42" customHeight="1">
      <c r="A2" s="2" t="inlineStr">
        <is>
          <t>Point values and tracking periods are editable company assumptions. They may not match state motor vehicle records, insurance rules, or government point systems. Verify official records and company policies before taking action.</t>
        </is>
      </c>
      <c r="B2" s="3" t="n"/>
      <c r="C2" s="3" t="n"/>
      <c r="D2" s="3" t="n"/>
      <c r="E2" s="3" t="n"/>
      <c r="F2" s="3" t="n"/>
      <c r="G2" s="3" t="n"/>
      <c r="H2" s="3" t="n"/>
    </row>
    <row r="3"/>
    <row r="4" ht="34" customHeight="1">
      <c r="A4" s="4" t="inlineStr">
        <is>
          <t>Reporting Period Start</t>
        </is>
      </c>
      <c r="B4" s="49" t="n">
        <v>46023</v>
      </c>
      <c r="C4" s="4" t="inlineStr">
        <is>
          <t>Reporting Period End</t>
        </is>
      </c>
      <c r="D4" s="49" t="n">
        <v>46387</v>
      </c>
      <c r="E4" s="4" t="inlineStr">
        <is>
          <t>As of Date</t>
        </is>
      </c>
      <c r="F4" s="50">
        <f>TODAY()</f>
        <v/>
      </c>
      <c r="G4" s="4" t="inlineStr">
        <is>
          <t>Period Check</t>
        </is>
      </c>
      <c r="H4" s="7">
        <f>IF(D4&lt;B4,"Check dates","OK")</f>
        <v/>
      </c>
    </row>
    <row r="5"/>
    <row r="6" ht="32" customHeight="1">
      <c r="A6" s="8" t="inlineStr">
        <is>
          <t>Active Drivers</t>
        </is>
      </c>
      <c r="B6" s="9" t="n"/>
      <c r="C6" s="8" t="inlineStr">
        <is>
          <t>Current Tracked Points — All Drivers</t>
        </is>
      </c>
      <c r="D6" s="9" t="n"/>
      <c r="E6" s="8" t="inlineStr">
        <is>
          <t>Active Drivers at Watch or High</t>
        </is>
      </c>
      <c r="F6" s="9" t="n"/>
      <c r="G6" s="8" t="inlineStr">
        <is>
          <t>Open or Under Review Records</t>
        </is>
      </c>
      <c r="H6" s="9" t="n"/>
    </row>
    <row r="7" ht="30" customHeight="1">
      <c r="A7" s="10" t="n"/>
      <c r="B7" s="11">
        <f>COUNTIF('Drivers'!$C$5:$C$104,"Active")</f>
        <v/>
      </c>
      <c r="C7" s="10" t="n"/>
      <c r="D7" s="11">
        <f>IFERROR(SUM('Drivers'!$I$5:$I$104),0)</f>
        <v/>
      </c>
      <c r="E7" s="10" t="n"/>
      <c r="F7" s="11">
        <f>COUNTIFS('Drivers'!$C$5:$C$104,"Active",'Drivers'!$L$5:$L$104,"Watch")+COUNTIFS('Drivers'!$C$5:$C$104,"Active",'Drivers'!$L$5:$L$104,"High")</f>
        <v/>
      </c>
      <c r="G7" s="10" t="n"/>
      <c r="H7" s="11">
        <f>COUNTIF('Violations'!$M$5:$M$504,"Open")+COUNTIF('Violations'!$M$5:$M$504,"Under Review")</f>
        <v/>
      </c>
    </row>
    <row r="8"/>
    <row r="9" ht="32" customHeight="1">
      <c r="A9" s="8" t="inlineStr">
        <is>
          <t>Violations in Selected Period</t>
        </is>
      </c>
      <c r="B9" s="9" t="n"/>
      <c r="C9" s="8" t="inlineStr">
        <is>
          <t>Non-Dismissed Points in Period</t>
        </is>
      </c>
      <c r="D9" s="9" t="n"/>
      <c r="E9" s="8" t="inlineStr">
        <is>
          <t>Fine Amount Recorded in Period</t>
        </is>
      </c>
      <c r="F9" s="9" t="n"/>
      <c r="G9" s="8" t="inlineStr">
        <is>
          <t>Points per Active Driver</t>
        </is>
      </c>
      <c r="H9" s="9" t="n"/>
    </row>
    <row r="10" ht="30" customHeight="1">
      <c r="A10" s="10" t="n"/>
      <c r="B10" s="11">
        <f>IFERROR(COUNTIFS('Violations'!$D$5:$D$504,"&gt;="&amp;$B$4,'Violations'!$D$5:$D$504,"&lt;="&amp;$D$4),0)</f>
        <v/>
      </c>
      <c r="C10" s="10" t="n"/>
      <c r="D10" s="11">
        <f>IFERROR(SUMIFS('Violations'!$J$5:$J$504,'Violations'!$D$5:$D$504,"&gt;="&amp;$B$4,'Violations'!$D$5:$D$504,"&lt;="&amp;$D$4,'Violations'!$M$5:$M$504,"&lt;&gt;Dismissed"),0)</f>
        <v/>
      </c>
      <c r="E10" s="10" t="n"/>
      <c r="F10" s="51">
        <f>IFERROR(SUMIFS('Violations'!$P$5:$P$504,'Violations'!$D$5:$D$504,"&gt;="&amp;$B$4,'Violations'!$D$5:$D$504,"&lt;="&amp;$D$4),0)</f>
        <v/>
      </c>
      <c r="G10" s="10" t="n"/>
      <c r="H10" s="13">
        <f>IFERROR(SUM('Drivers'!$I$5:$I$104)/COUNTIF('Drivers'!$C$5:$C$104,"Active"),0)</f>
        <v/>
      </c>
    </row>
    <row r="11">
      <c r="F11">
        <f>""</f>
        <v/>
      </c>
    </row>
    <row r="12">
      <c r="F12">
        <f>""</f>
        <v/>
      </c>
    </row>
    <row r="13" ht="34" customHeight="1">
      <c r="A13" s="4" t="inlineStr">
        <is>
          <t>Violation Type</t>
        </is>
      </c>
      <c r="B13" s="4" t="inlineStr">
        <is>
          <t>Record Count</t>
        </is>
      </c>
      <c r="C13" s="4" t="inlineStr">
        <is>
          <t>Non-Dismissed Points</t>
        </is>
      </c>
      <c r="D13" s="4" t="inlineStr">
        <is>
          <t>Current Active Points</t>
        </is>
      </c>
      <c r="E13" s="4" t="inlineStr">
        <is>
          <t>Share of Period Count</t>
        </is>
      </c>
      <c r="F13">
        <f>""</f>
        <v/>
      </c>
      <c r="G13" s="14" t="inlineStr">
        <is>
          <t>Risk Level</t>
        </is>
      </c>
      <c r="H13" s="14" t="inlineStr">
        <is>
          <t>Active Drivers</t>
        </is>
      </c>
    </row>
    <row r="14">
      <c r="A14" s="15">
        <f>IFERROR(INDEX('Settings'!$A$15:$A$24,ROWS($A$14:A14)),"")</f>
        <v/>
      </c>
      <c r="B14" s="16">
        <f>IFERROR(COUNTIFS('Violations'!$E$5:$E$504,$A14,'Violations'!$D$5:$D$504,"&gt;="&amp;$B$4,'Violations'!$D$5:$D$504,"&lt;="&amp;$D$4),0)</f>
        <v/>
      </c>
      <c r="C14" s="17">
        <f>IFERROR(SUMIFS('Violations'!$J$5:$J$504,'Violations'!$E$5:$E$504,$A14,'Violations'!$D$5:$D$504,"&gt;="&amp;$B$4,'Violations'!$D$5:$D$504,"&lt;="&amp;$D$4,'Violations'!$M$5:$M$504,"&lt;&gt;Dismissed"),0)</f>
        <v/>
      </c>
      <c r="D14" s="17">
        <f>IFERROR(SUMIFS('Violations'!$R$5:$R$504,'Violations'!$E$5:$E$504,$A14),0)</f>
        <v/>
      </c>
      <c r="E14" s="52">
        <f>IFERROR(B14/$B$10,0)</f>
        <v/>
      </c>
      <c r="F14">
        <f>""</f>
        <v/>
      </c>
      <c r="G14" s="19" t="inlineStr">
        <is>
          <t>Normal</t>
        </is>
      </c>
      <c r="H14" s="19">
        <f>COUNTIFS('Drivers'!$C$5:$C$104,"Active",'Drivers'!$L$5:$L$104,"Normal")</f>
        <v/>
      </c>
    </row>
    <row r="15">
      <c r="A15" s="20">
        <f>IFERROR(INDEX('Settings'!$A$15:$A$24,ROWS($A$14:A15)),"")</f>
        <v/>
      </c>
      <c r="B15" s="21">
        <f>IFERROR(COUNTIFS('Violations'!$E$5:$E$504,$A15,'Violations'!$D$5:$D$504,"&gt;="&amp;$B$4,'Violations'!$D$5:$D$504,"&lt;="&amp;$D$4),0)</f>
        <v/>
      </c>
      <c r="C15" s="22">
        <f>IFERROR(SUMIFS('Violations'!$J$5:$J$504,'Violations'!$E$5:$E$504,$A15,'Violations'!$D$5:$D$504,"&gt;="&amp;$B$4,'Violations'!$D$5:$D$504,"&lt;="&amp;$D$4,'Violations'!$M$5:$M$504,"&lt;&gt;Dismissed"),0)</f>
        <v/>
      </c>
      <c r="D15" s="22">
        <f>IFERROR(SUMIFS('Violations'!$R$5:$R$504,'Violations'!$E$5:$E$504,$A15),0)</f>
        <v/>
      </c>
      <c r="E15" s="53">
        <f>IFERROR(B15/$B$10,0)</f>
        <v/>
      </c>
      <c r="F15">
        <f>""</f>
        <v/>
      </c>
      <c r="G15" s="24" t="inlineStr">
        <is>
          <t>Watch</t>
        </is>
      </c>
      <c r="H15" s="24">
        <f>COUNTIFS('Drivers'!$C$5:$C$104,"Active",'Drivers'!$L$5:$L$104,"Watch")</f>
        <v/>
      </c>
    </row>
    <row r="16">
      <c r="A16" s="15">
        <f>IFERROR(INDEX('Settings'!$A$15:$A$24,ROWS($A$14:A16)),"")</f>
        <v/>
      </c>
      <c r="B16" s="16">
        <f>IFERROR(COUNTIFS('Violations'!$E$5:$E$504,$A16,'Violations'!$D$5:$D$504,"&gt;="&amp;$B$4,'Violations'!$D$5:$D$504,"&lt;="&amp;$D$4),0)</f>
        <v/>
      </c>
      <c r="C16" s="17">
        <f>IFERROR(SUMIFS('Violations'!$J$5:$J$504,'Violations'!$E$5:$E$504,$A16,'Violations'!$D$5:$D$504,"&gt;="&amp;$B$4,'Violations'!$D$5:$D$504,"&lt;="&amp;$D$4,'Violations'!$M$5:$M$504,"&lt;&gt;Dismissed"),0)</f>
        <v/>
      </c>
      <c r="D16" s="17">
        <f>IFERROR(SUMIFS('Violations'!$R$5:$R$504,'Violations'!$E$5:$E$504,$A16),0)</f>
        <v/>
      </c>
      <c r="E16" s="52">
        <f>IFERROR(B16/$B$10,0)</f>
        <v/>
      </c>
      <c r="F16">
        <f>""</f>
        <v/>
      </c>
      <c r="G16" s="25" t="inlineStr">
        <is>
          <t>High</t>
        </is>
      </c>
      <c r="H16" s="25">
        <f>COUNTIFS('Drivers'!$C$5:$C$104,"Active",'Drivers'!$L$5:$L$104,"High")</f>
        <v/>
      </c>
    </row>
    <row r="17">
      <c r="A17" s="20">
        <f>IFERROR(INDEX('Settings'!$A$15:$A$24,ROWS($A$14:A17)),"")</f>
        <v/>
      </c>
      <c r="B17" s="21">
        <f>IFERROR(COUNTIFS('Violations'!$E$5:$E$504,$A17,'Violations'!$D$5:$D$504,"&gt;="&amp;$B$4,'Violations'!$D$5:$D$504,"&lt;="&amp;$D$4),0)</f>
        <v/>
      </c>
      <c r="C17" s="22">
        <f>IFERROR(SUMIFS('Violations'!$J$5:$J$504,'Violations'!$E$5:$E$504,$A17,'Violations'!$D$5:$D$504,"&gt;="&amp;$B$4,'Violations'!$D$5:$D$504,"&lt;="&amp;$D$4,'Violations'!$M$5:$M$504,"&lt;&gt;Dismissed"),0)</f>
        <v/>
      </c>
      <c r="D17" s="22">
        <f>IFERROR(SUMIFS('Violations'!$R$5:$R$504,'Violations'!$E$5:$E$504,$A17),0)</f>
        <v/>
      </c>
      <c r="E17" s="53">
        <f>IFERROR(B17/$B$10,0)</f>
        <v/>
      </c>
      <c r="F17">
        <f>""</f>
        <v/>
      </c>
      <c r="G17" s="26" t="inlineStr">
        <is>
          <t>Not Active</t>
        </is>
      </c>
      <c r="H17" s="26">
        <f>COUNTIF('Drivers'!$L$5:$L$104,"Not Active")</f>
        <v/>
      </c>
    </row>
    <row r="18">
      <c r="A18" s="15">
        <f>IFERROR(INDEX('Settings'!$A$15:$A$24,ROWS($A$14:A18)),"")</f>
        <v/>
      </c>
      <c r="B18" s="16">
        <f>IFERROR(COUNTIFS('Violations'!$E$5:$E$504,$A18,'Violations'!$D$5:$D$504,"&gt;="&amp;$B$4,'Violations'!$D$5:$D$504,"&lt;="&amp;$D$4),0)</f>
        <v/>
      </c>
      <c r="C18" s="17">
        <f>IFERROR(SUMIFS('Violations'!$J$5:$J$504,'Violations'!$E$5:$E$504,$A18,'Violations'!$D$5:$D$504,"&gt;="&amp;$B$4,'Violations'!$D$5:$D$504,"&lt;="&amp;$D$4,'Violations'!$M$5:$M$504,"&lt;&gt;Dismissed"),0)</f>
        <v/>
      </c>
      <c r="D18" s="17">
        <f>IFERROR(SUMIFS('Violations'!$R$5:$R$504,'Violations'!$E$5:$E$504,$A18),0)</f>
        <v/>
      </c>
      <c r="E18" s="52">
        <f>IFERROR(B18/$B$10,0)</f>
        <v/>
      </c>
      <c r="F18">
        <f>""</f>
        <v/>
      </c>
    </row>
    <row r="19">
      <c r="A19" s="20">
        <f>IFERROR(INDEX('Settings'!$A$15:$A$24,ROWS($A$14:A19)),"")</f>
        <v/>
      </c>
      <c r="B19" s="21">
        <f>IFERROR(COUNTIFS('Violations'!$E$5:$E$504,$A19,'Violations'!$D$5:$D$504,"&gt;="&amp;$B$4,'Violations'!$D$5:$D$504,"&lt;="&amp;$D$4),0)</f>
        <v/>
      </c>
      <c r="C19" s="22">
        <f>IFERROR(SUMIFS('Violations'!$J$5:$J$504,'Violations'!$E$5:$E$504,$A19,'Violations'!$D$5:$D$504,"&gt;="&amp;$B$4,'Violations'!$D$5:$D$504,"&lt;="&amp;$D$4,'Violations'!$M$5:$M$504,"&lt;&gt;Dismissed"),0)</f>
        <v/>
      </c>
      <c r="D19" s="22">
        <f>IFERROR(SUMIFS('Violations'!$R$5:$R$504,'Violations'!$E$5:$E$504,$A19),0)</f>
        <v/>
      </c>
      <c r="E19" s="53">
        <f>IFERROR(B19/$B$10,0)</f>
        <v/>
      </c>
      <c r="F19">
        <f>""</f>
        <v/>
      </c>
    </row>
    <row r="20">
      <c r="A20" s="15">
        <f>IFERROR(INDEX('Settings'!$A$15:$A$24,ROWS($A$14:A20)),"")</f>
        <v/>
      </c>
      <c r="B20" s="16">
        <f>IFERROR(COUNTIFS('Violations'!$E$5:$E$504,$A20,'Violations'!$D$5:$D$504,"&gt;="&amp;$B$4,'Violations'!$D$5:$D$504,"&lt;="&amp;$D$4),0)</f>
        <v/>
      </c>
      <c r="C20" s="17">
        <f>IFERROR(SUMIFS('Violations'!$J$5:$J$504,'Violations'!$E$5:$E$504,$A20,'Violations'!$D$5:$D$504,"&gt;="&amp;$B$4,'Violations'!$D$5:$D$504,"&lt;="&amp;$D$4,'Violations'!$M$5:$M$504,"&lt;&gt;Dismissed"),0)</f>
        <v/>
      </c>
      <c r="D20" s="17">
        <f>IFERROR(SUMIFS('Violations'!$R$5:$R$504,'Violations'!$E$5:$E$504,$A20),0)</f>
        <v/>
      </c>
      <c r="E20" s="52">
        <f>IFERROR(B20/$B$10,0)</f>
        <v/>
      </c>
      <c r="F20">
        <f>""</f>
        <v/>
      </c>
      <c r="G20" s="4" t="inlineStr">
        <is>
          <t>Violation Record Issues</t>
        </is>
      </c>
      <c r="H20" s="7">
        <f>COUNTIFS('Violations'!$S$5:$S$504,"&lt;&gt;OK",'Violations'!$S$5:$S$504,"&lt;&gt;")</f>
        <v/>
      </c>
    </row>
    <row r="21">
      <c r="A21" s="20">
        <f>IFERROR(INDEX('Settings'!$A$15:$A$24,ROWS($A$14:A21)),"")</f>
        <v/>
      </c>
      <c r="B21" s="21">
        <f>IFERROR(COUNTIFS('Violations'!$E$5:$E$504,$A21,'Violations'!$D$5:$D$504,"&gt;="&amp;$B$4,'Violations'!$D$5:$D$504,"&lt;="&amp;$D$4),0)</f>
        <v/>
      </c>
      <c r="C21" s="22">
        <f>IFERROR(SUMIFS('Violations'!$J$5:$J$504,'Violations'!$E$5:$E$504,$A21,'Violations'!$D$5:$D$504,"&gt;="&amp;$B$4,'Violations'!$D$5:$D$504,"&lt;="&amp;$D$4,'Violations'!$M$5:$M$504,"&lt;&gt;Dismissed"),0)</f>
        <v/>
      </c>
      <c r="D21" s="22">
        <f>IFERROR(SUMIFS('Violations'!$R$5:$R$504,'Violations'!$E$5:$E$504,$A21),0)</f>
        <v/>
      </c>
      <c r="E21" s="53">
        <f>IFERROR(B21/$B$10,0)</f>
        <v/>
      </c>
      <c r="F21">
        <f>""</f>
        <v/>
      </c>
      <c r="G21" s="4" t="inlineStr">
        <is>
          <t>Driver Record Issues</t>
        </is>
      </c>
      <c r="H21" s="7">
        <f>COUNTIFS('Drivers'!$N$5:$N$104,"&lt;&gt;OK",'Drivers'!$N$5:$N$104,"&lt;&gt;")</f>
        <v/>
      </c>
    </row>
    <row r="22">
      <c r="A22" s="15">
        <f>IFERROR(INDEX('Settings'!$A$15:$A$24,ROWS($A$14:A22)),"")</f>
        <v/>
      </c>
      <c r="B22" s="16">
        <f>IFERROR(COUNTIFS('Violations'!$E$5:$E$504,$A22,'Violations'!$D$5:$D$504,"&gt;="&amp;$B$4,'Violations'!$D$5:$D$504,"&lt;="&amp;$D$4),0)</f>
        <v/>
      </c>
      <c r="C22" s="17">
        <f>IFERROR(SUMIFS('Violations'!$J$5:$J$504,'Violations'!$E$5:$E$504,$A22,'Violations'!$D$5:$D$504,"&gt;="&amp;$B$4,'Violations'!$D$5:$D$504,"&lt;="&amp;$D$4,'Violations'!$M$5:$M$504,"&lt;&gt;Dismissed"),0)</f>
        <v/>
      </c>
      <c r="D22" s="17">
        <f>IFERROR(SUMIFS('Violations'!$R$5:$R$504,'Violations'!$E$5:$E$504,$A22),0)</f>
        <v/>
      </c>
      <c r="E22" s="52">
        <f>IFERROR(B22/$B$10,0)</f>
        <v/>
      </c>
      <c r="F22">
        <f>""</f>
        <v/>
      </c>
      <c r="G22" s="4" t="inlineStr">
        <is>
          <t>Duplicate Violation IDs</t>
        </is>
      </c>
      <c r="H22" s="7">
        <f>COUNTIF('Violations'!$S$5:$S$504,"Duplicate Violation ID")</f>
        <v/>
      </c>
    </row>
    <row r="23">
      <c r="A23" s="20">
        <f>IFERROR(INDEX('Settings'!$A$15:$A$24,ROWS($A$14:A23)),"")</f>
        <v/>
      </c>
      <c r="B23" s="21">
        <f>IFERROR(COUNTIFS('Violations'!$E$5:$E$504,$A23,'Violations'!$D$5:$D$504,"&gt;="&amp;$B$4,'Violations'!$D$5:$D$504,"&lt;="&amp;$D$4),0)</f>
        <v/>
      </c>
      <c r="C23" s="22">
        <f>IFERROR(SUMIFS('Violations'!$J$5:$J$504,'Violations'!$E$5:$E$504,$A23,'Violations'!$D$5:$D$504,"&gt;="&amp;$B$4,'Violations'!$D$5:$D$504,"&lt;="&amp;$D$4,'Violations'!$M$5:$M$504,"&lt;&gt;Dismissed"),0)</f>
        <v/>
      </c>
      <c r="D23" s="22">
        <f>IFERROR(SUMIFS('Violations'!$R$5:$R$504,'Violations'!$E$5:$E$504,$A23),0)</f>
        <v/>
      </c>
      <c r="E23" s="53">
        <f>IFERROR(B23/$B$10,0)</f>
        <v/>
      </c>
      <c r="F23">
        <f>""</f>
        <v/>
      </c>
      <c r="G23" s="4" t="inlineStr">
        <is>
          <t>Duplicate Driver IDs</t>
        </is>
      </c>
      <c r="H23" s="7">
        <f>COUNTIF('Drivers'!$N$5:$N$104,"Duplicate Driver ID")</f>
        <v/>
      </c>
    </row>
    <row r="24">
      <c r="A24">
        <f>""</f>
        <v/>
      </c>
      <c r="B24">
        <f>""</f>
        <v/>
      </c>
      <c r="C24">
        <f>""</f>
        <v/>
      </c>
      <c r="D24">
        <f>""</f>
        <v/>
      </c>
      <c r="E24">
        <f>""</f>
        <v/>
      </c>
      <c r="F24">
        <f>""</f>
        <v/>
      </c>
      <c r="G24" s="4" t="inlineStr">
        <is>
          <t>Tracking Ends Soon</t>
        </is>
      </c>
      <c r="H24" s="7">
        <f>COUNTIFS('Violations'!$L$5:$L$504,"&gt;="&amp;TODAY(),'Violations'!$L$5:$L$504,"&lt;="&amp;TODAY()+'Settings'!$B$8,'Violations'!$R$5:$R$504,"&gt;0")</f>
        <v/>
      </c>
    </row>
    <row r="25">
      <c r="A25">
        <f>""</f>
        <v/>
      </c>
      <c r="B25">
        <f>""</f>
        <v/>
      </c>
      <c r="C25">
        <f>""</f>
        <v/>
      </c>
      <c r="D25">
        <f>""</f>
        <v/>
      </c>
      <c r="E25">
        <f>""</f>
        <v/>
      </c>
      <c r="F25">
        <f>""</f>
        <v/>
      </c>
      <c r="G25" s="4" t="inlineStr">
        <is>
          <t>Settings Check</t>
        </is>
      </c>
      <c r="H25" s="7">
        <f>'Settings'!$B$11</f>
        <v/>
      </c>
    </row>
    <row r="26">
      <c r="A26">
        <f>""</f>
        <v/>
      </c>
      <c r="B26">
        <f>""</f>
        <v/>
      </c>
      <c r="C26">
        <f>""</f>
        <v/>
      </c>
      <c r="D26">
        <f>""</f>
        <v/>
      </c>
      <c r="E26">
        <f>""</f>
        <v/>
      </c>
      <c r="F26">
        <f>""</f>
        <v/>
      </c>
      <c r="H26">
        <f>""</f>
        <v/>
      </c>
    </row>
    <row r="27">
      <c r="A27">
        <f>""</f>
        <v/>
      </c>
      <c r="B27">
        <f>""</f>
        <v/>
      </c>
      <c r="C27">
        <f>""</f>
        <v/>
      </c>
      <c r="D27">
        <f>""</f>
        <v/>
      </c>
      <c r="E27">
        <f>""</f>
        <v/>
      </c>
      <c r="F27">
        <f>""</f>
        <v/>
      </c>
      <c r="H27">
        <f>""</f>
        <v/>
      </c>
    </row>
    <row r="28">
      <c r="A28">
        <f>""</f>
        <v/>
      </c>
      <c r="B28">
        <f>""</f>
        <v/>
      </c>
      <c r="C28">
        <f>""</f>
        <v/>
      </c>
      <c r="D28">
        <f>""</f>
        <v/>
      </c>
      <c r="E28">
        <f>""</f>
        <v/>
      </c>
      <c r="F28">
        <f>""</f>
        <v/>
      </c>
      <c r="H28">
        <f>""</f>
        <v/>
      </c>
    </row>
    <row r="29">
      <c r="A29">
        <f>""</f>
        <v/>
      </c>
      <c r="B29">
        <f>""</f>
        <v/>
      </c>
      <c r="C29">
        <f>""</f>
        <v/>
      </c>
      <c r="D29">
        <f>""</f>
        <v/>
      </c>
      <c r="E29">
        <f>""</f>
        <v/>
      </c>
      <c r="F29">
        <f>""</f>
        <v/>
      </c>
      <c r="H29">
        <f>""</f>
        <v/>
      </c>
    </row>
    <row r="30">
      <c r="A30">
        <f>""</f>
        <v/>
      </c>
      <c r="B30">
        <f>""</f>
        <v/>
      </c>
      <c r="C30">
        <f>""</f>
        <v/>
      </c>
      <c r="D30">
        <f>""</f>
        <v/>
      </c>
      <c r="E30">
        <f>""</f>
        <v/>
      </c>
      <c r="F30">
        <f>""</f>
        <v/>
      </c>
      <c r="H30">
        <f>""</f>
        <v/>
      </c>
    </row>
    <row r="31">
      <c r="A31">
        <f>""</f>
        <v/>
      </c>
      <c r="B31">
        <f>""</f>
        <v/>
      </c>
      <c r="C31">
        <f>""</f>
        <v/>
      </c>
      <c r="D31">
        <f>""</f>
        <v/>
      </c>
      <c r="E31">
        <f>""</f>
        <v/>
      </c>
      <c r="F31">
        <f>""</f>
        <v/>
      </c>
      <c r="H31">
        <f>""</f>
        <v/>
      </c>
    </row>
    <row r="32">
      <c r="A32">
        <f>""</f>
        <v/>
      </c>
      <c r="B32">
        <f>""</f>
        <v/>
      </c>
      <c r="C32">
        <f>""</f>
        <v/>
      </c>
      <c r="D32">
        <f>""</f>
        <v/>
      </c>
      <c r="E32">
        <f>""</f>
        <v/>
      </c>
      <c r="F32">
        <f>""</f>
        <v/>
      </c>
      <c r="H32">
        <f>""</f>
        <v/>
      </c>
    </row>
    <row r="33">
      <c r="A33">
        <f>""</f>
        <v/>
      </c>
      <c r="B33">
        <f>""</f>
        <v/>
      </c>
      <c r="C33">
        <f>""</f>
        <v/>
      </c>
      <c r="D33">
        <f>""</f>
        <v/>
      </c>
      <c r="E33">
        <f>""</f>
        <v/>
      </c>
      <c r="F33">
        <f>""</f>
        <v/>
      </c>
      <c r="H33">
        <f>""</f>
        <v/>
      </c>
    </row>
    <row r="34">
      <c r="A34">
        <f>""</f>
        <v/>
      </c>
      <c r="B34">
        <f>""</f>
        <v/>
      </c>
      <c r="C34">
        <f>""</f>
        <v/>
      </c>
      <c r="D34">
        <f>""</f>
        <v/>
      </c>
      <c r="E34">
        <f>""</f>
        <v/>
      </c>
      <c r="F34">
        <f>""</f>
        <v/>
      </c>
      <c r="H34">
        <f>""</f>
        <v/>
      </c>
    </row>
    <row r="35">
      <c r="A35">
        <f>""</f>
        <v/>
      </c>
      <c r="B35">
        <f>""</f>
        <v/>
      </c>
      <c r="C35">
        <f>""</f>
        <v/>
      </c>
      <c r="D35">
        <f>""</f>
        <v/>
      </c>
      <c r="E35">
        <f>""</f>
        <v/>
      </c>
      <c r="F35">
        <f>""</f>
        <v/>
      </c>
      <c r="H35">
        <f>""</f>
        <v/>
      </c>
    </row>
    <row r="36">
      <c r="A36">
        <f>""</f>
        <v/>
      </c>
      <c r="B36">
        <f>""</f>
        <v/>
      </c>
      <c r="C36">
        <f>""</f>
        <v/>
      </c>
      <c r="D36">
        <f>""</f>
        <v/>
      </c>
      <c r="E36">
        <f>""</f>
        <v/>
      </c>
      <c r="F36">
        <f>""</f>
        <v/>
      </c>
      <c r="H36">
        <f>""</f>
        <v/>
      </c>
    </row>
    <row r="37">
      <c r="A37">
        <f>""</f>
        <v/>
      </c>
      <c r="B37">
        <f>""</f>
        <v/>
      </c>
      <c r="C37">
        <f>""</f>
        <v/>
      </c>
      <c r="D37">
        <f>""</f>
        <v/>
      </c>
      <c r="E37">
        <f>""</f>
        <v/>
      </c>
      <c r="F37">
        <f>""</f>
        <v/>
      </c>
      <c r="H37">
        <f>""</f>
        <v/>
      </c>
    </row>
    <row r="38">
      <c r="A38">
        <f>""</f>
        <v/>
      </c>
      <c r="B38">
        <f>""</f>
        <v/>
      </c>
      <c r="C38">
        <f>""</f>
        <v/>
      </c>
      <c r="D38">
        <f>""</f>
        <v/>
      </c>
      <c r="E38">
        <f>""</f>
        <v/>
      </c>
      <c r="F38">
        <f>""</f>
        <v/>
      </c>
      <c r="H38">
        <f>""</f>
        <v/>
      </c>
    </row>
    <row r="39">
      <c r="A39">
        <f>""</f>
        <v/>
      </c>
      <c r="B39">
        <f>""</f>
        <v/>
      </c>
      <c r="C39">
        <f>""</f>
        <v/>
      </c>
      <c r="D39">
        <f>""</f>
        <v/>
      </c>
      <c r="E39">
        <f>""</f>
        <v/>
      </c>
      <c r="F39">
        <f>""</f>
        <v/>
      </c>
      <c r="H39">
        <f>""</f>
        <v/>
      </c>
    </row>
    <row r="40">
      <c r="A40">
        <f>""</f>
        <v/>
      </c>
      <c r="B40">
        <f>""</f>
        <v/>
      </c>
      <c r="C40">
        <f>""</f>
        <v/>
      </c>
      <c r="D40">
        <f>""</f>
        <v/>
      </c>
      <c r="E40">
        <f>""</f>
        <v/>
      </c>
      <c r="F40">
        <f>""</f>
        <v/>
      </c>
      <c r="H40">
        <f>""</f>
        <v/>
      </c>
    </row>
    <row r="41">
      <c r="A41">
        <f>""</f>
        <v/>
      </c>
      <c r="B41">
        <f>""</f>
        <v/>
      </c>
      <c r="C41">
        <f>""</f>
        <v/>
      </c>
      <c r="D41">
        <f>""</f>
        <v/>
      </c>
      <c r="E41">
        <f>""</f>
        <v/>
      </c>
      <c r="F41">
        <f>""</f>
        <v/>
      </c>
      <c r="H41">
        <f>""</f>
        <v/>
      </c>
    </row>
    <row r="42">
      <c r="A42">
        <f>""</f>
        <v/>
      </c>
      <c r="B42">
        <f>""</f>
        <v/>
      </c>
      <c r="C42">
        <f>""</f>
        <v/>
      </c>
      <c r="D42">
        <f>""</f>
        <v/>
      </c>
      <c r="E42">
        <f>""</f>
        <v/>
      </c>
      <c r="F42">
        <f>""</f>
        <v/>
      </c>
      <c r="H42">
        <f>""</f>
        <v/>
      </c>
    </row>
    <row r="43">
      <c r="A43">
        <f>""</f>
        <v/>
      </c>
      <c r="B43">
        <f>""</f>
        <v/>
      </c>
      <c r="C43">
        <f>""</f>
        <v/>
      </c>
      <c r="D43">
        <f>""</f>
        <v/>
      </c>
      <c r="E43">
        <f>""</f>
        <v/>
      </c>
      <c r="F43">
        <f>""</f>
        <v/>
      </c>
      <c r="H43">
        <f>""</f>
        <v/>
      </c>
    </row>
    <row r="44">
      <c r="A44">
        <f>""</f>
        <v/>
      </c>
      <c r="B44">
        <f>""</f>
        <v/>
      </c>
      <c r="C44">
        <f>""</f>
        <v/>
      </c>
      <c r="D44">
        <f>""</f>
        <v/>
      </c>
      <c r="E44">
        <f>""</f>
        <v/>
      </c>
      <c r="F44">
        <f>""</f>
        <v/>
      </c>
      <c r="H44">
        <f>""</f>
        <v/>
      </c>
    </row>
    <row r="45">
      <c r="A45">
        <f>""</f>
        <v/>
      </c>
      <c r="B45">
        <f>""</f>
        <v/>
      </c>
      <c r="C45">
        <f>""</f>
        <v/>
      </c>
      <c r="D45">
        <f>""</f>
        <v/>
      </c>
      <c r="E45">
        <f>""</f>
        <v/>
      </c>
      <c r="F45">
        <f>""</f>
        <v/>
      </c>
      <c r="H45">
        <f>""</f>
        <v/>
      </c>
    </row>
    <row r="46">
      <c r="A46">
        <f>""</f>
        <v/>
      </c>
      <c r="B46">
        <f>""</f>
        <v/>
      </c>
      <c r="C46">
        <f>""</f>
        <v/>
      </c>
      <c r="D46">
        <f>""</f>
        <v/>
      </c>
      <c r="E46">
        <f>""</f>
        <v/>
      </c>
      <c r="F46">
        <f>""</f>
        <v/>
      </c>
      <c r="H46">
        <f>""</f>
        <v/>
      </c>
    </row>
    <row r="47">
      <c r="A47">
        <f>""</f>
        <v/>
      </c>
      <c r="B47">
        <f>""</f>
        <v/>
      </c>
      <c r="C47">
        <f>""</f>
        <v/>
      </c>
      <c r="D47">
        <f>""</f>
        <v/>
      </c>
      <c r="E47">
        <f>""</f>
        <v/>
      </c>
      <c r="F47">
        <f>""</f>
        <v/>
      </c>
      <c r="H47">
        <f>""</f>
        <v/>
      </c>
    </row>
    <row r="48">
      <c r="A48">
        <f>""</f>
        <v/>
      </c>
      <c r="B48">
        <f>""</f>
        <v/>
      </c>
      <c r="C48">
        <f>""</f>
        <v/>
      </c>
      <c r="D48">
        <f>""</f>
        <v/>
      </c>
      <c r="E48">
        <f>""</f>
        <v/>
      </c>
      <c r="F48">
        <f>""</f>
        <v/>
      </c>
      <c r="H48">
        <f>""</f>
        <v/>
      </c>
    </row>
    <row r="49">
      <c r="A49">
        <f>""</f>
        <v/>
      </c>
      <c r="B49">
        <f>""</f>
        <v/>
      </c>
      <c r="C49">
        <f>""</f>
        <v/>
      </c>
      <c r="D49">
        <f>""</f>
        <v/>
      </c>
      <c r="E49">
        <f>""</f>
        <v/>
      </c>
      <c r="F49">
        <f>""</f>
        <v/>
      </c>
      <c r="H49">
        <f>""</f>
        <v/>
      </c>
    </row>
    <row r="50">
      <c r="A50">
        <f>""</f>
        <v/>
      </c>
      <c r="B50">
        <f>""</f>
        <v/>
      </c>
      <c r="C50">
        <f>""</f>
        <v/>
      </c>
      <c r="D50">
        <f>""</f>
        <v/>
      </c>
      <c r="E50">
        <f>""</f>
        <v/>
      </c>
      <c r="F50">
        <f>""</f>
        <v/>
      </c>
      <c r="H50">
        <f>""</f>
        <v/>
      </c>
    </row>
    <row r="51">
      <c r="A51">
        <f>""</f>
        <v/>
      </c>
      <c r="B51">
        <f>""</f>
        <v/>
      </c>
      <c r="C51">
        <f>""</f>
        <v/>
      </c>
      <c r="D51">
        <f>""</f>
        <v/>
      </c>
      <c r="E51">
        <f>""</f>
        <v/>
      </c>
      <c r="F51">
        <f>""</f>
        <v/>
      </c>
      <c r="H51">
        <f>""</f>
        <v/>
      </c>
    </row>
    <row r="52">
      <c r="A52">
        <f>""</f>
        <v/>
      </c>
      <c r="B52">
        <f>""</f>
        <v/>
      </c>
      <c r="C52">
        <f>""</f>
        <v/>
      </c>
      <c r="D52">
        <f>""</f>
        <v/>
      </c>
      <c r="E52">
        <f>""</f>
        <v/>
      </c>
      <c r="F52">
        <f>""</f>
        <v/>
      </c>
      <c r="H52">
        <f>""</f>
        <v/>
      </c>
    </row>
    <row r="53">
      <c r="A53">
        <f>""</f>
        <v/>
      </c>
      <c r="B53">
        <f>""</f>
        <v/>
      </c>
      <c r="C53">
        <f>""</f>
        <v/>
      </c>
      <c r="D53">
        <f>""</f>
        <v/>
      </c>
      <c r="E53">
        <f>""</f>
        <v/>
      </c>
      <c r="F53">
        <f>""</f>
        <v/>
      </c>
      <c r="H53">
        <f>""</f>
        <v/>
      </c>
    </row>
    <row r="54">
      <c r="A54">
        <f>""</f>
        <v/>
      </c>
      <c r="B54">
        <f>""</f>
        <v/>
      </c>
      <c r="C54">
        <f>""</f>
        <v/>
      </c>
      <c r="D54">
        <f>""</f>
        <v/>
      </c>
      <c r="E54">
        <f>""</f>
        <v/>
      </c>
      <c r="F54">
        <f>""</f>
        <v/>
      </c>
      <c r="H54">
        <f>""</f>
        <v/>
      </c>
    </row>
    <row r="55">
      <c r="A55">
        <f>""</f>
        <v/>
      </c>
      <c r="B55">
        <f>""</f>
        <v/>
      </c>
      <c r="C55">
        <f>""</f>
        <v/>
      </c>
      <c r="D55">
        <f>""</f>
        <v/>
      </c>
      <c r="E55">
        <f>""</f>
        <v/>
      </c>
      <c r="F55">
        <f>""</f>
        <v/>
      </c>
      <c r="H55">
        <f>""</f>
        <v/>
      </c>
    </row>
    <row r="56">
      <c r="A56">
        <f>""</f>
        <v/>
      </c>
      <c r="B56">
        <f>""</f>
        <v/>
      </c>
      <c r="C56">
        <f>""</f>
        <v/>
      </c>
      <c r="D56">
        <f>""</f>
        <v/>
      </c>
      <c r="E56">
        <f>""</f>
        <v/>
      </c>
      <c r="F56">
        <f>""</f>
        <v/>
      </c>
      <c r="H56">
        <f>""</f>
        <v/>
      </c>
    </row>
    <row r="57">
      <c r="A57">
        <f>""</f>
        <v/>
      </c>
      <c r="B57">
        <f>""</f>
        <v/>
      </c>
      <c r="C57">
        <f>""</f>
        <v/>
      </c>
      <c r="D57">
        <f>""</f>
        <v/>
      </c>
      <c r="E57">
        <f>""</f>
        <v/>
      </c>
      <c r="F57">
        <f>""</f>
        <v/>
      </c>
      <c r="H57">
        <f>""</f>
        <v/>
      </c>
    </row>
    <row r="58">
      <c r="A58">
        <f>""</f>
        <v/>
      </c>
      <c r="B58">
        <f>""</f>
        <v/>
      </c>
      <c r="C58">
        <f>""</f>
        <v/>
      </c>
      <c r="D58">
        <f>""</f>
        <v/>
      </c>
      <c r="E58">
        <f>""</f>
        <v/>
      </c>
      <c r="F58">
        <f>""</f>
        <v/>
      </c>
      <c r="H58">
        <f>""</f>
        <v/>
      </c>
    </row>
    <row r="59">
      <c r="A59">
        <f>""</f>
        <v/>
      </c>
      <c r="B59">
        <f>""</f>
        <v/>
      </c>
      <c r="C59">
        <f>""</f>
        <v/>
      </c>
      <c r="D59">
        <f>""</f>
        <v/>
      </c>
      <c r="E59">
        <f>""</f>
        <v/>
      </c>
      <c r="F59">
        <f>""</f>
        <v/>
      </c>
      <c r="H59">
        <f>""</f>
        <v/>
      </c>
    </row>
    <row r="60">
      <c r="A60">
        <f>""</f>
        <v/>
      </c>
      <c r="B60">
        <f>""</f>
        <v/>
      </c>
      <c r="C60">
        <f>""</f>
        <v/>
      </c>
      <c r="D60">
        <f>""</f>
        <v/>
      </c>
      <c r="E60">
        <f>""</f>
        <v/>
      </c>
      <c r="F60">
        <f>""</f>
        <v/>
      </c>
      <c r="H60">
        <f>""</f>
        <v/>
      </c>
    </row>
    <row r="61">
      <c r="A61">
        <f>""</f>
        <v/>
      </c>
      <c r="B61">
        <f>""</f>
        <v/>
      </c>
      <c r="C61">
        <f>""</f>
        <v/>
      </c>
      <c r="D61">
        <f>""</f>
        <v/>
      </c>
      <c r="E61">
        <f>""</f>
        <v/>
      </c>
      <c r="F61">
        <f>""</f>
        <v/>
      </c>
      <c r="H61">
        <f>""</f>
        <v/>
      </c>
    </row>
    <row r="62">
      <c r="A62">
        <f>""</f>
        <v/>
      </c>
      <c r="B62">
        <f>""</f>
        <v/>
      </c>
      <c r="C62">
        <f>""</f>
        <v/>
      </c>
      <c r="D62">
        <f>""</f>
        <v/>
      </c>
      <c r="E62">
        <f>""</f>
        <v/>
      </c>
      <c r="F62">
        <f>""</f>
        <v/>
      </c>
      <c r="H62">
        <f>""</f>
        <v/>
      </c>
    </row>
    <row r="63">
      <c r="A63">
        <f>""</f>
        <v/>
      </c>
      <c r="B63">
        <f>""</f>
        <v/>
      </c>
      <c r="C63">
        <f>""</f>
        <v/>
      </c>
      <c r="D63">
        <f>""</f>
        <v/>
      </c>
      <c r="E63">
        <f>""</f>
        <v/>
      </c>
      <c r="F63">
        <f>""</f>
        <v/>
      </c>
      <c r="H63">
        <f>""</f>
        <v/>
      </c>
    </row>
    <row r="64">
      <c r="A64">
        <f>""</f>
        <v/>
      </c>
      <c r="B64">
        <f>""</f>
        <v/>
      </c>
      <c r="C64">
        <f>""</f>
        <v/>
      </c>
      <c r="D64">
        <f>""</f>
        <v/>
      </c>
      <c r="E64">
        <f>""</f>
        <v/>
      </c>
      <c r="F64">
        <f>""</f>
        <v/>
      </c>
      <c r="H64">
        <f>""</f>
        <v/>
      </c>
    </row>
    <row r="65">
      <c r="A65">
        <f>""</f>
        <v/>
      </c>
      <c r="B65">
        <f>""</f>
        <v/>
      </c>
      <c r="C65">
        <f>""</f>
        <v/>
      </c>
      <c r="D65">
        <f>""</f>
        <v/>
      </c>
      <c r="E65">
        <f>""</f>
        <v/>
      </c>
      <c r="F65">
        <f>""</f>
        <v/>
      </c>
      <c r="H65">
        <f>""</f>
        <v/>
      </c>
    </row>
    <row r="66">
      <c r="A66">
        <f>""</f>
        <v/>
      </c>
      <c r="B66">
        <f>""</f>
        <v/>
      </c>
      <c r="C66">
        <f>""</f>
        <v/>
      </c>
      <c r="D66">
        <f>""</f>
        <v/>
      </c>
      <c r="E66">
        <f>""</f>
        <v/>
      </c>
      <c r="F66">
        <f>""</f>
        <v/>
      </c>
      <c r="H66">
        <f>""</f>
        <v/>
      </c>
    </row>
    <row r="67">
      <c r="A67">
        <f>""</f>
        <v/>
      </c>
      <c r="B67">
        <f>""</f>
        <v/>
      </c>
      <c r="C67">
        <f>""</f>
        <v/>
      </c>
      <c r="D67">
        <f>""</f>
        <v/>
      </c>
      <c r="E67">
        <f>""</f>
        <v/>
      </c>
      <c r="F67">
        <f>""</f>
        <v/>
      </c>
      <c r="H67">
        <f>""</f>
        <v/>
      </c>
    </row>
    <row r="68">
      <c r="A68">
        <f>""</f>
        <v/>
      </c>
      <c r="B68">
        <f>""</f>
        <v/>
      </c>
      <c r="C68">
        <f>""</f>
        <v/>
      </c>
      <c r="D68">
        <f>""</f>
        <v/>
      </c>
      <c r="E68">
        <f>""</f>
        <v/>
      </c>
      <c r="F68">
        <f>""</f>
        <v/>
      </c>
      <c r="H68">
        <f>""</f>
        <v/>
      </c>
    </row>
    <row r="69">
      <c r="A69">
        <f>""</f>
        <v/>
      </c>
      <c r="B69">
        <f>""</f>
        <v/>
      </c>
      <c r="C69">
        <f>""</f>
        <v/>
      </c>
      <c r="D69">
        <f>""</f>
        <v/>
      </c>
      <c r="E69">
        <f>""</f>
        <v/>
      </c>
      <c r="F69">
        <f>""</f>
        <v/>
      </c>
      <c r="H69">
        <f>""</f>
        <v/>
      </c>
    </row>
    <row r="70">
      <c r="A70">
        <f>""</f>
        <v/>
      </c>
      <c r="B70">
        <f>""</f>
        <v/>
      </c>
      <c r="C70">
        <f>""</f>
        <v/>
      </c>
      <c r="D70">
        <f>""</f>
        <v/>
      </c>
      <c r="E70">
        <f>""</f>
        <v/>
      </c>
      <c r="F70">
        <f>""</f>
        <v/>
      </c>
      <c r="H70">
        <f>""</f>
        <v/>
      </c>
    </row>
    <row r="71">
      <c r="A71">
        <f>""</f>
        <v/>
      </c>
      <c r="B71">
        <f>""</f>
        <v/>
      </c>
      <c r="C71">
        <f>""</f>
        <v/>
      </c>
      <c r="D71">
        <f>""</f>
        <v/>
      </c>
      <c r="E71">
        <f>""</f>
        <v/>
      </c>
      <c r="F71">
        <f>""</f>
        <v/>
      </c>
      <c r="H71">
        <f>""</f>
        <v/>
      </c>
    </row>
    <row r="72">
      <c r="A72">
        <f>""</f>
        <v/>
      </c>
      <c r="B72">
        <f>""</f>
        <v/>
      </c>
      <c r="C72">
        <f>""</f>
        <v/>
      </c>
      <c r="D72">
        <f>""</f>
        <v/>
      </c>
      <c r="E72">
        <f>""</f>
        <v/>
      </c>
      <c r="F72">
        <f>""</f>
        <v/>
      </c>
      <c r="H72">
        <f>""</f>
        <v/>
      </c>
    </row>
    <row r="73">
      <c r="A73">
        <f>""</f>
        <v/>
      </c>
      <c r="B73">
        <f>""</f>
        <v/>
      </c>
      <c r="C73">
        <f>""</f>
        <v/>
      </c>
      <c r="D73">
        <f>""</f>
        <v/>
      </c>
      <c r="E73">
        <f>""</f>
        <v/>
      </c>
      <c r="F73">
        <f>""</f>
        <v/>
      </c>
      <c r="H73">
        <f>""</f>
        <v/>
      </c>
    </row>
    <row r="74">
      <c r="A74">
        <f>""</f>
        <v/>
      </c>
      <c r="B74">
        <f>""</f>
        <v/>
      </c>
      <c r="C74">
        <f>""</f>
        <v/>
      </c>
      <c r="D74">
        <f>""</f>
        <v/>
      </c>
      <c r="E74">
        <f>""</f>
        <v/>
      </c>
      <c r="F74">
        <f>""</f>
        <v/>
      </c>
      <c r="H74">
        <f>""</f>
        <v/>
      </c>
    </row>
    <row r="75">
      <c r="A75">
        <f>""</f>
        <v/>
      </c>
      <c r="B75">
        <f>""</f>
        <v/>
      </c>
      <c r="C75">
        <f>""</f>
        <v/>
      </c>
      <c r="D75">
        <f>""</f>
        <v/>
      </c>
      <c r="E75">
        <f>""</f>
        <v/>
      </c>
      <c r="F75">
        <f>""</f>
        <v/>
      </c>
      <c r="H75">
        <f>""</f>
        <v/>
      </c>
    </row>
    <row r="76">
      <c r="A76">
        <f>""</f>
        <v/>
      </c>
      <c r="B76">
        <f>""</f>
        <v/>
      </c>
      <c r="C76">
        <f>""</f>
        <v/>
      </c>
      <c r="D76">
        <f>""</f>
        <v/>
      </c>
      <c r="E76">
        <f>""</f>
        <v/>
      </c>
      <c r="F76">
        <f>""</f>
        <v/>
      </c>
      <c r="H76">
        <f>""</f>
        <v/>
      </c>
    </row>
    <row r="77">
      <c r="A77">
        <f>""</f>
        <v/>
      </c>
      <c r="B77">
        <f>""</f>
        <v/>
      </c>
      <c r="C77">
        <f>""</f>
        <v/>
      </c>
      <c r="D77">
        <f>""</f>
        <v/>
      </c>
      <c r="E77">
        <f>""</f>
        <v/>
      </c>
      <c r="F77">
        <f>""</f>
        <v/>
      </c>
      <c r="H77">
        <f>""</f>
        <v/>
      </c>
    </row>
    <row r="78">
      <c r="A78">
        <f>""</f>
        <v/>
      </c>
      <c r="B78">
        <f>""</f>
        <v/>
      </c>
      <c r="C78">
        <f>""</f>
        <v/>
      </c>
      <c r="D78">
        <f>""</f>
        <v/>
      </c>
      <c r="E78">
        <f>""</f>
        <v/>
      </c>
      <c r="F78">
        <f>""</f>
        <v/>
      </c>
      <c r="H78">
        <f>""</f>
        <v/>
      </c>
    </row>
    <row r="79">
      <c r="A79">
        <f>""</f>
        <v/>
      </c>
      <c r="B79">
        <f>""</f>
        <v/>
      </c>
      <c r="C79">
        <f>""</f>
        <v/>
      </c>
      <c r="D79">
        <f>""</f>
        <v/>
      </c>
      <c r="E79">
        <f>""</f>
        <v/>
      </c>
      <c r="F79">
        <f>""</f>
        <v/>
      </c>
      <c r="H79">
        <f>""</f>
        <v/>
      </c>
    </row>
    <row r="80">
      <c r="A80">
        <f>""</f>
        <v/>
      </c>
      <c r="B80">
        <f>""</f>
        <v/>
      </c>
      <c r="C80">
        <f>""</f>
        <v/>
      </c>
      <c r="D80">
        <f>""</f>
        <v/>
      </c>
      <c r="E80">
        <f>""</f>
        <v/>
      </c>
      <c r="F80">
        <f>""</f>
        <v/>
      </c>
      <c r="H80">
        <f>""</f>
        <v/>
      </c>
    </row>
    <row r="81">
      <c r="A81">
        <f>""</f>
        <v/>
      </c>
      <c r="B81">
        <f>""</f>
        <v/>
      </c>
      <c r="C81">
        <f>""</f>
        <v/>
      </c>
      <c r="D81">
        <f>""</f>
        <v/>
      </c>
      <c r="E81">
        <f>""</f>
        <v/>
      </c>
      <c r="F81">
        <f>""</f>
        <v/>
      </c>
      <c r="H81">
        <f>""</f>
        <v/>
      </c>
    </row>
    <row r="82">
      <c r="A82">
        <f>""</f>
        <v/>
      </c>
      <c r="B82">
        <f>""</f>
        <v/>
      </c>
      <c r="C82">
        <f>""</f>
        <v/>
      </c>
      <c r="D82">
        <f>""</f>
        <v/>
      </c>
      <c r="E82">
        <f>""</f>
        <v/>
      </c>
      <c r="F82">
        <f>""</f>
        <v/>
      </c>
      <c r="H82">
        <f>""</f>
        <v/>
      </c>
    </row>
    <row r="83">
      <c r="A83">
        <f>""</f>
        <v/>
      </c>
      <c r="B83">
        <f>""</f>
        <v/>
      </c>
      <c r="C83">
        <f>""</f>
        <v/>
      </c>
      <c r="D83">
        <f>""</f>
        <v/>
      </c>
      <c r="E83">
        <f>""</f>
        <v/>
      </c>
      <c r="F83">
        <f>""</f>
        <v/>
      </c>
      <c r="H83">
        <f>""</f>
        <v/>
      </c>
    </row>
    <row r="84">
      <c r="A84">
        <f>""</f>
        <v/>
      </c>
      <c r="B84">
        <f>""</f>
        <v/>
      </c>
      <c r="C84">
        <f>""</f>
        <v/>
      </c>
      <c r="D84">
        <f>""</f>
        <v/>
      </c>
      <c r="E84">
        <f>""</f>
        <v/>
      </c>
      <c r="F84">
        <f>""</f>
        <v/>
      </c>
      <c r="H84">
        <f>""</f>
        <v/>
      </c>
    </row>
    <row r="85">
      <c r="A85">
        <f>""</f>
        <v/>
      </c>
      <c r="B85">
        <f>""</f>
        <v/>
      </c>
      <c r="C85">
        <f>""</f>
        <v/>
      </c>
      <c r="D85">
        <f>""</f>
        <v/>
      </c>
      <c r="E85">
        <f>""</f>
        <v/>
      </c>
      <c r="F85">
        <f>""</f>
        <v/>
      </c>
      <c r="H85">
        <f>""</f>
        <v/>
      </c>
    </row>
    <row r="86">
      <c r="A86">
        <f>""</f>
        <v/>
      </c>
      <c r="B86">
        <f>""</f>
        <v/>
      </c>
      <c r="C86">
        <f>""</f>
        <v/>
      </c>
      <c r="D86">
        <f>""</f>
        <v/>
      </c>
      <c r="E86">
        <f>""</f>
        <v/>
      </c>
      <c r="F86">
        <f>""</f>
        <v/>
      </c>
      <c r="H86">
        <f>""</f>
        <v/>
      </c>
    </row>
    <row r="87">
      <c r="A87">
        <f>""</f>
        <v/>
      </c>
      <c r="B87">
        <f>""</f>
        <v/>
      </c>
      <c r="C87">
        <f>""</f>
        <v/>
      </c>
      <c r="D87">
        <f>""</f>
        <v/>
      </c>
      <c r="E87">
        <f>""</f>
        <v/>
      </c>
      <c r="F87">
        <f>""</f>
        <v/>
      </c>
      <c r="H87">
        <f>""</f>
        <v/>
      </c>
    </row>
    <row r="88">
      <c r="A88">
        <f>""</f>
        <v/>
      </c>
      <c r="B88">
        <f>""</f>
        <v/>
      </c>
      <c r="C88">
        <f>""</f>
        <v/>
      </c>
      <c r="D88">
        <f>""</f>
        <v/>
      </c>
      <c r="E88">
        <f>""</f>
        <v/>
      </c>
      <c r="F88">
        <f>""</f>
        <v/>
      </c>
      <c r="H88">
        <f>""</f>
        <v/>
      </c>
    </row>
    <row r="89">
      <c r="A89">
        <f>""</f>
        <v/>
      </c>
      <c r="B89">
        <f>""</f>
        <v/>
      </c>
      <c r="C89">
        <f>""</f>
        <v/>
      </c>
      <c r="D89">
        <f>""</f>
        <v/>
      </c>
      <c r="E89">
        <f>""</f>
        <v/>
      </c>
      <c r="F89">
        <f>""</f>
        <v/>
      </c>
      <c r="H89">
        <f>""</f>
        <v/>
      </c>
    </row>
    <row r="90">
      <c r="A90">
        <f>""</f>
        <v/>
      </c>
      <c r="B90">
        <f>""</f>
        <v/>
      </c>
      <c r="C90">
        <f>""</f>
        <v/>
      </c>
      <c r="D90">
        <f>""</f>
        <v/>
      </c>
      <c r="E90">
        <f>""</f>
        <v/>
      </c>
      <c r="F90">
        <f>""</f>
        <v/>
      </c>
      <c r="H90">
        <f>""</f>
        <v/>
      </c>
    </row>
    <row r="91">
      <c r="A91">
        <f>""</f>
        <v/>
      </c>
      <c r="B91">
        <f>""</f>
        <v/>
      </c>
      <c r="C91">
        <f>""</f>
        <v/>
      </c>
      <c r="D91">
        <f>""</f>
        <v/>
      </c>
      <c r="E91">
        <f>""</f>
        <v/>
      </c>
      <c r="F91">
        <f>""</f>
        <v/>
      </c>
      <c r="H91">
        <f>""</f>
        <v/>
      </c>
    </row>
    <row r="92">
      <c r="A92">
        <f>""</f>
        <v/>
      </c>
      <c r="B92">
        <f>""</f>
        <v/>
      </c>
      <c r="C92">
        <f>""</f>
        <v/>
      </c>
      <c r="D92">
        <f>""</f>
        <v/>
      </c>
      <c r="E92">
        <f>""</f>
        <v/>
      </c>
      <c r="F92">
        <f>""</f>
        <v/>
      </c>
      <c r="H92">
        <f>""</f>
        <v/>
      </c>
    </row>
    <row r="93">
      <c r="A93">
        <f>""</f>
        <v/>
      </c>
      <c r="B93">
        <f>""</f>
        <v/>
      </c>
      <c r="C93">
        <f>""</f>
        <v/>
      </c>
      <c r="D93">
        <f>""</f>
        <v/>
      </c>
      <c r="E93">
        <f>""</f>
        <v/>
      </c>
      <c r="F93">
        <f>""</f>
        <v/>
      </c>
      <c r="H93">
        <f>""</f>
        <v/>
      </c>
    </row>
    <row r="94">
      <c r="A94">
        <f>""</f>
        <v/>
      </c>
      <c r="B94">
        <f>""</f>
        <v/>
      </c>
      <c r="C94">
        <f>""</f>
        <v/>
      </c>
      <c r="D94">
        <f>""</f>
        <v/>
      </c>
      <c r="E94">
        <f>""</f>
        <v/>
      </c>
      <c r="F94">
        <f>""</f>
        <v/>
      </c>
      <c r="H94">
        <f>""</f>
        <v/>
      </c>
    </row>
    <row r="95">
      <c r="A95">
        <f>""</f>
        <v/>
      </c>
      <c r="B95">
        <f>""</f>
        <v/>
      </c>
      <c r="C95">
        <f>""</f>
        <v/>
      </c>
      <c r="D95">
        <f>""</f>
        <v/>
      </c>
      <c r="E95">
        <f>""</f>
        <v/>
      </c>
      <c r="F95">
        <f>""</f>
        <v/>
      </c>
      <c r="H95">
        <f>""</f>
        <v/>
      </c>
    </row>
    <row r="96">
      <c r="A96">
        <f>""</f>
        <v/>
      </c>
      <c r="B96">
        <f>""</f>
        <v/>
      </c>
      <c r="C96">
        <f>""</f>
        <v/>
      </c>
      <c r="D96">
        <f>""</f>
        <v/>
      </c>
      <c r="E96">
        <f>""</f>
        <v/>
      </c>
      <c r="F96">
        <f>""</f>
        <v/>
      </c>
      <c r="H96">
        <f>""</f>
        <v/>
      </c>
    </row>
    <row r="97">
      <c r="A97">
        <f>""</f>
        <v/>
      </c>
      <c r="B97">
        <f>""</f>
        <v/>
      </c>
      <c r="C97">
        <f>""</f>
        <v/>
      </c>
      <c r="D97">
        <f>""</f>
        <v/>
      </c>
      <c r="E97">
        <f>""</f>
        <v/>
      </c>
      <c r="F97">
        <f>""</f>
        <v/>
      </c>
      <c r="H97">
        <f>""</f>
        <v/>
      </c>
    </row>
    <row r="98">
      <c r="A98">
        <f>""</f>
        <v/>
      </c>
      <c r="B98">
        <f>""</f>
        <v/>
      </c>
      <c r="C98">
        <f>""</f>
        <v/>
      </c>
      <c r="D98">
        <f>""</f>
        <v/>
      </c>
      <c r="E98">
        <f>""</f>
        <v/>
      </c>
      <c r="F98">
        <f>""</f>
        <v/>
      </c>
      <c r="H98">
        <f>""</f>
        <v/>
      </c>
    </row>
    <row r="99">
      <c r="A99">
        <f>""</f>
        <v/>
      </c>
      <c r="B99">
        <f>""</f>
        <v/>
      </c>
      <c r="C99">
        <f>""</f>
        <v/>
      </c>
      <c r="D99">
        <f>""</f>
        <v/>
      </c>
      <c r="E99">
        <f>""</f>
        <v/>
      </c>
      <c r="F99">
        <f>""</f>
        <v/>
      </c>
      <c r="H99">
        <f>""</f>
        <v/>
      </c>
    </row>
    <row r="100">
      <c r="A100">
        <f>""</f>
        <v/>
      </c>
      <c r="B100">
        <f>""</f>
        <v/>
      </c>
      <c r="C100">
        <f>""</f>
        <v/>
      </c>
      <c r="D100">
        <f>""</f>
        <v/>
      </c>
      <c r="E100">
        <f>""</f>
        <v/>
      </c>
      <c r="F100">
        <f>""</f>
        <v/>
      </c>
      <c r="H100">
        <f>""</f>
        <v/>
      </c>
    </row>
    <row r="101">
      <c r="A101">
        <f>""</f>
        <v/>
      </c>
      <c r="B101">
        <f>""</f>
        <v/>
      </c>
      <c r="C101">
        <f>""</f>
        <v/>
      </c>
      <c r="D101">
        <f>""</f>
        <v/>
      </c>
      <c r="E101">
        <f>""</f>
        <v/>
      </c>
      <c r="F101">
        <f>""</f>
        <v/>
      </c>
      <c r="H101">
        <f>""</f>
        <v/>
      </c>
    </row>
  </sheetData>
  <mergeCells count="1">
    <mergeCell ref="A1:H1"/>
  </mergeCells>
  <conditionalFormatting sqref="H4">
    <cfRule type="expression" priority="1" dxfId="0">
      <formula>H4&lt;&gt;"OK"</formula>
    </cfRule>
  </conditionalFormatting>
  <conditionalFormatting sqref="H20:H24">
    <cfRule type="expression" priority="2" dxfId="0">
      <formula>AND(ISNUMBER(H20),H20&gt;0)</formula>
    </cfRule>
  </conditionalFormatting>
  <conditionalFormatting sqref="H25">
    <cfRule type="expression" priority="3" dxfId="0">
      <formula>H25&lt;&gt;"OK"</formula>
    </cfRule>
    <cfRule type="expression" priority="4" dxfId="1">
      <formula>H25="OK"</formula>
    </cfRule>
  </conditionalFormatting>
  <dataValidations count="1">
    <dataValidation sqref="B4 D4" showDropDown="0" showInputMessage="0" showErrorMessage="0" allowBlank="0" errorTitle="Invalid reporting date" error="Enter a valid reporting date." type="date" operator="between">
      <formula1>DATE(2000,1,1)</formula1>
      <formula2>DATE(2100,12,31)</formula2>
    </dataValidation>
  </dataValidations>
  <pageMargins left="0.25" right="0.25" top="0.4" bottom="0.4" header="0.5" footer="0.5"/>
  <pageSetup orientation="landscape" fitToHeight="1" fitToWidth="1"/>
  <headerFooter>
    <oddHeader/>
    <oddFooter>&amp;C&amp;9 &amp;K123B52Driver Violation Points Tracker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2A8C82"/>
    <outlinePr summaryBelow="1" summaryRight="1"/>
    <pageSetUpPr fitToPage="1"/>
  </sheetPr>
  <dimension ref="A1:S504"/>
  <sheetViews>
    <sheetView showGridLines="0" workbookViewId="0">
      <pane ySplit="4" topLeftCell="A5" activePane="bottomLeft" state="frozen"/>
      <selection pane="bottomLeft" activeCell="A1" sqref="A1"/>
    </sheetView>
  </sheetViews>
  <sheetFormatPr baseColWidth="8" defaultRowHeight="15"/>
  <cols>
    <col width="14" customWidth="1" min="1" max="1"/>
    <col width="13" customWidth="1" min="2" max="2"/>
    <col width="22" customWidth="1" min="3" max="3"/>
    <col width="13" customWidth="1" min="4" max="4"/>
    <col width="30" customWidth="1" min="5" max="5"/>
    <col width="18" customWidth="1" min="6" max="6"/>
    <col width="19" customWidth="1" min="7" max="7"/>
    <col width="14" customWidth="1" min="8" max="8"/>
    <col width="14" customWidth="1" min="9" max="9"/>
    <col width="14" customWidth="1" min="10" max="10"/>
    <col width="16" customWidth="1" min="11" max="11"/>
    <col width="17" customWidth="1" min="12" max="12"/>
    <col width="16" customWidth="1" min="13" max="13"/>
    <col width="16" customWidth="1" min="14" max="14"/>
    <col width="22" customWidth="1" min="15" max="15"/>
    <col width="19" customWidth="1" min="16" max="16"/>
    <col width="42" customWidth="1" min="17" max="17"/>
    <col width="14" customWidth="1" min="18" max="18"/>
    <col width="27" customWidth="1" min="19" max="19"/>
  </cols>
  <sheetData>
    <row r="1" ht="30" customHeight="1">
      <c r="A1" s="1" t="inlineStr">
        <is>
          <t>Violation Log</t>
        </is>
      </c>
    </row>
    <row r="2" ht="28" customHeight="1">
      <c r="A2" s="2" t="inlineStr">
        <is>
          <t>Enter one row per violation. Mint cells are inputs; light cells are calculated. Resolved records continue to count until the tracking end date unless the status is Dismissed.</t>
        </is>
      </c>
      <c r="B2" s="3" t="n"/>
      <c r="C2" s="3" t="n"/>
      <c r="D2" s="3" t="n"/>
      <c r="E2" s="3" t="n"/>
      <c r="F2" s="3" t="n"/>
      <c r="G2" s="3" t="n"/>
      <c r="H2" s="3" t="n"/>
      <c r="I2" s="3" t="n"/>
      <c r="J2" s="3" t="n"/>
      <c r="K2" s="3" t="n"/>
      <c r="L2" s="3" t="n"/>
      <c r="M2" s="3" t="n"/>
      <c r="N2" s="3" t="n"/>
      <c r="O2" s="3" t="n"/>
      <c r="P2" s="3" t="n"/>
      <c r="Q2" s="3" t="n"/>
      <c r="R2" s="3" t="n"/>
      <c r="S2" s="3" t="n"/>
    </row>
    <row r="4" ht="38" customHeight="1">
      <c r="A4" s="4" t="inlineStr">
        <is>
          <t>Violation ID</t>
        </is>
      </c>
      <c r="B4" s="4" t="inlineStr">
        <is>
          <t>Driver ID</t>
        </is>
      </c>
      <c r="C4" s="4" t="inlineStr">
        <is>
          <t>Driver Name</t>
        </is>
      </c>
      <c r="D4" s="4" t="inlineStr">
        <is>
          <t>Violation Date</t>
        </is>
      </c>
      <c r="E4" s="4" t="inlineStr">
        <is>
          <t>Violation Type</t>
        </is>
      </c>
      <c r="F4" s="4" t="inlineStr">
        <is>
          <t>State/Jurisdiction</t>
        </is>
      </c>
      <c r="G4" s="4" t="inlineStr">
        <is>
          <t>Citation/Reference</t>
        </is>
      </c>
      <c r="H4" s="4" t="inlineStr">
        <is>
          <t>Default Points</t>
        </is>
      </c>
      <c r="I4" s="4" t="inlineStr">
        <is>
          <t>Point Override</t>
        </is>
      </c>
      <c r="J4" s="4" t="inlineStr">
        <is>
          <t>Applied Points</t>
        </is>
      </c>
      <c r="K4" s="4" t="inlineStr">
        <is>
          <t>Tracking Months</t>
        </is>
      </c>
      <c r="L4" s="4" t="inlineStr">
        <is>
          <t>Tracking End Date</t>
        </is>
      </c>
      <c r="M4" s="4" t="inlineStr">
        <is>
          <t>Status</t>
        </is>
      </c>
      <c r="N4" s="4" t="inlineStr">
        <is>
          <t>Disposition Date</t>
        </is>
      </c>
      <c r="O4" s="4" t="inlineStr">
        <is>
          <t>Corrective Action</t>
        </is>
      </c>
      <c r="P4" s="4" t="inlineStr">
        <is>
          <t>Fine Amount (USD)</t>
        </is>
      </c>
      <c r="Q4" s="4" t="inlineStr">
        <is>
          <t>Notes</t>
        </is>
      </c>
      <c r="R4" s="4" t="inlineStr">
        <is>
          <t>Active Points</t>
        </is>
      </c>
      <c r="S4" s="4" t="inlineStr">
        <is>
          <t>Record Check</t>
        </is>
      </c>
    </row>
    <row r="5">
      <c r="A5" s="27" t="inlineStr">
        <is>
          <t>V-1001</t>
        </is>
      </c>
      <c r="B5" s="27" t="inlineStr">
        <is>
          <t>DR-001</t>
        </is>
      </c>
      <c r="C5" s="26">
        <f>IF(A5="","",IFERROR(INDEX('Drivers'!$B$5:$B$104,MATCH(B5,'Drivers'!$A$5:$A$104,0)),""))</f>
        <v/>
      </c>
      <c r="D5" s="54" t="n">
        <v>46037</v>
      </c>
      <c r="E5" s="27" t="inlineStr">
        <is>
          <t>Speeding 11-20 mph over</t>
        </is>
      </c>
      <c r="F5" s="27" t="inlineStr">
        <is>
          <t>TX</t>
        </is>
      </c>
      <c r="G5" s="27" t="inlineStr">
        <is>
          <t>TX-45821</t>
        </is>
      </c>
      <c r="H5" s="21">
        <f>IF(A5="","",IFERROR(INDEX('Settings'!$B$15:$B$24,MATCH(E5,'Settings'!$A$15:$A$24,0)),0))</f>
        <v/>
      </c>
      <c r="I5" s="29" t="n"/>
      <c r="J5" s="22">
        <f>IF(A5="","",IF(I5="",H5,I5))</f>
        <v/>
      </c>
      <c r="K5" s="21">
        <f>IF(A5="","",IFERROR(INDEX('Settings'!$C$15:$C$24,MATCH(E5,'Settings'!$A$15:$A$24,0)),'Settings'!$B$5))</f>
        <v/>
      </c>
      <c r="L5" s="55">
        <f>IF(A5="","",IFERROR(EDATE(D5,K5),""))</f>
        <v/>
      </c>
      <c r="M5" s="27" t="inlineStr">
        <is>
          <t>Open</t>
        </is>
      </c>
      <c r="N5" s="54" t="n"/>
      <c r="O5" s="27" t="inlineStr">
        <is>
          <t>Coaching</t>
        </is>
      </c>
      <c r="P5" s="56" t="n">
        <v>210</v>
      </c>
      <c r="Q5" s="32" t="inlineStr">
        <is>
          <t>Roadside citation entered.</t>
        </is>
      </c>
      <c r="R5" s="22">
        <f>IF(A5="","",IFERROR(IF(OR(M5="Dismissed",D5&gt;TODAY(),L5&lt;TODAY()),0,J5),0))</f>
        <v/>
      </c>
      <c r="S5" s="33">
        <f>IF(A5="","",IF(COUNTIF($A$5:$A$504,A5)&gt;1,"Duplicate Violation ID",IF(OR(B5="",D5="",E5="",M5=""),"Missing required field",IF(C5="","Unknown Driver ID",IF(D5&gt;TODAY(),"Future violation date",IF(AND(OR(M5="Resolved",M5="Dismissed"),N5=""),"Missing disposition date",IF(AND(N5&lt;&gt;"",N5&lt;D5),"Disposition before violation",IF(AND(I5&lt;&gt;"",OR(I5&lt;0,I5&gt;'Settings'!$B$9)),"Review point override","OK"))))))))</f>
        <v/>
      </c>
    </row>
    <row r="6">
      <c r="A6" s="27" t="inlineStr">
        <is>
          <t>V-1002</t>
        </is>
      </c>
      <c r="B6" s="27" t="inlineStr">
        <is>
          <t>DR-002</t>
        </is>
      </c>
      <c r="C6" s="26">
        <f>IF(A6="","",IFERROR(INDEX('Drivers'!$B$5:$B$104,MATCH(B6,'Drivers'!$A$5:$A$104,0)),""))</f>
        <v/>
      </c>
      <c r="D6" s="54" t="n">
        <v>46056</v>
      </c>
      <c r="E6" s="27" t="inlineStr">
        <is>
          <t>Unsafe lane change</t>
        </is>
      </c>
      <c r="F6" s="27" t="inlineStr">
        <is>
          <t>GA</t>
        </is>
      </c>
      <c r="G6" s="27" t="inlineStr">
        <is>
          <t>GA-77104</t>
        </is>
      </c>
      <c r="H6" s="21">
        <f>IF(A6="","",IFERROR(INDEX('Settings'!$B$15:$B$24,MATCH(E6,'Settings'!$A$15:$A$24,0)),0))</f>
        <v/>
      </c>
      <c r="I6" s="29" t="n"/>
      <c r="J6" s="22">
        <f>IF(A6="","",IF(I6="",H6,I6))</f>
        <v/>
      </c>
      <c r="K6" s="21">
        <f>IF(A6="","",IFERROR(INDEX('Settings'!$C$15:$C$24,MATCH(E6,'Settings'!$A$15:$A$24,0)),'Settings'!$B$5))</f>
        <v/>
      </c>
      <c r="L6" s="55">
        <f>IF(A6="","",IFERROR(EDATE(D6,K6),""))</f>
        <v/>
      </c>
      <c r="M6" s="27" t="inlineStr">
        <is>
          <t>Resolved</t>
        </is>
      </c>
      <c r="N6" s="54" t="n">
        <v>46063</v>
      </c>
      <c r="O6" s="27" t="inlineStr">
        <is>
          <t>Written Warning</t>
        </is>
      </c>
      <c r="P6" s="56" t="n">
        <v>165</v>
      </c>
      <c r="Q6" s="32" t="inlineStr">
        <is>
          <t>Reviewed with supervisor.</t>
        </is>
      </c>
      <c r="R6" s="22">
        <f>IF(A6="","",IFERROR(IF(OR(M6="Dismissed",D6&gt;TODAY(),L6&lt;TODAY()),0,J6),0))</f>
        <v/>
      </c>
      <c r="S6" s="33">
        <f>IF(A6="","",IF(COUNTIF($A$5:$A$504,A6)&gt;1,"Duplicate Violation ID",IF(OR(B6="",D6="",E6="",M6=""),"Missing required field",IF(C6="","Unknown Driver ID",IF(D6&gt;TODAY(),"Future violation date",IF(AND(OR(M6="Resolved",M6="Dismissed"),N6=""),"Missing disposition date",IF(AND(N6&lt;&gt;"",N6&lt;D6),"Disposition before violation",IF(AND(I6&lt;&gt;"",OR(I6&lt;0,I6&gt;'Settings'!$B$9)),"Review point override","OK"))))))))</f>
        <v/>
      </c>
    </row>
    <row r="7">
      <c r="A7" s="27" t="inlineStr">
        <is>
          <t>V-1003</t>
        </is>
      </c>
      <c r="B7" s="27" t="inlineStr">
        <is>
          <t>DR-003</t>
        </is>
      </c>
      <c r="C7" s="26">
        <f>IF(A7="","",IFERROR(INDEX('Drivers'!$B$5:$B$104,MATCH(B7,'Drivers'!$A$5:$A$104,0)),""))</f>
        <v/>
      </c>
      <c r="D7" s="54" t="n">
        <v>46073</v>
      </c>
      <c r="E7" s="27" t="inlineStr">
        <is>
          <t>Handheld device use</t>
        </is>
      </c>
      <c r="F7" s="27" t="inlineStr">
        <is>
          <t>AZ</t>
        </is>
      </c>
      <c r="G7" s="27" t="inlineStr">
        <is>
          <t>AZ-99218</t>
        </is>
      </c>
      <c r="H7" s="21">
        <f>IF(A7="","",IFERROR(INDEX('Settings'!$B$15:$B$24,MATCH(E7,'Settings'!$A$15:$A$24,0)),0))</f>
        <v/>
      </c>
      <c r="I7" s="29" t="n"/>
      <c r="J7" s="22">
        <f>IF(A7="","",IF(I7="",H7,I7))</f>
        <v/>
      </c>
      <c r="K7" s="21">
        <f>IF(A7="","",IFERROR(INDEX('Settings'!$C$15:$C$24,MATCH(E7,'Settings'!$A$15:$A$24,0)),'Settings'!$B$5))</f>
        <v/>
      </c>
      <c r="L7" s="55">
        <f>IF(A7="","",IFERROR(EDATE(D7,K7),""))</f>
        <v/>
      </c>
      <c r="M7" s="27" t="inlineStr">
        <is>
          <t>Resolved</t>
        </is>
      </c>
      <c r="N7" s="54" t="n">
        <v>46081</v>
      </c>
      <c r="O7" s="27" t="inlineStr">
        <is>
          <t>Refresher Training</t>
        </is>
      </c>
      <c r="P7" s="56" t="n">
        <v>275</v>
      </c>
      <c r="Q7" s="32" t="inlineStr">
        <is>
          <t>Training completed 3/5/2026.</t>
        </is>
      </c>
      <c r="R7" s="22">
        <f>IF(A7="","",IFERROR(IF(OR(M7="Dismissed",D7&gt;TODAY(),L7&lt;TODAY()),0,J7),0))</f>
        <v/>
      </c>
      <c r="S7" s="33">
        <f>IF(A7="","",IF(COUNTIF($A$5:$A$504,A7)&gt;1,"Duplicate Violation ID",IF(OR(B7="",D7="",E7="",M7=""),"Missing required field",IF(C7="","Unknown Driver ID",IF(D7&gt;TODAY(),"Future violation date",IF(AND(OR(M7="Resolved",M7="Dismissed"),N7=""),"Missing disposition date",IF(AND(N7&lt;&gt;"",N7&lt;D7),"Disposition before violation",IF(AND(I7&lt;&gt;"",OR(I7&lt;0,I7&gt;'Settings'!$B$9)),"Review point override","OK"))))))))</f>
        <v/>
      </c>
    </row>
    <row r="8">
      <c r="A8" s="27" t="inlineStr">
        <is>
          <t>V-1004</t>
        </is>
      </c>
      <c r="B8" s="27" t="inlineStr">
        <is>
          <t>DR-001</t>
        </is>
      </c>
      <c r="C8" s="26">
        <f>IF(A8="","",IFERROR(INDEX('Drivers'!$B$5:$B$104,MATCH(B8,'Drivers'!$A$5:$A$104,0)),""))</f>
        <v/>
      </c>
      <c r="D8" s="54" t="n">
        <v>46092</v>
      </c>
      <c r="E8" s="27" t="inlineStr">
        <is>
          <t>Failure to obey traffic control</t>
        </is>
      </c>
      <c r="F8" s="27" t="inlineStr">
        <is>
          <t>TX</t>
        </is>
      </c>
      <c r="G8" s="27" t="inlineStr">
        <is>
          <t>TX-46190</t>
        </is>
      </c>
      <c r="H8" s="21">
        <f>IF(A8="","",IFERROR(INDEX('Settings'!$B$15:$B$24,MATCH(E8,'Settings'!$A$15:$A$24,0)),0))</f>
        <v/>
      </c>
      <c r="I8" s="29" t="n"/>
      <c r="J8" s="22">
        <f>IF(A8="","",IF(I8="",H8,I8))</f>
        <v/>
      </c>
      <c r="K8" s="21">
        <f>IF(A8="","",IFERROR(INDEX('Settings'!$C$15:$C$24,MATCH(E8,'Settings'!$A$15:$A$24,0)),'Settings'!$B$5))</f>
        <v/>
      </c>
      <c r="L8" s="55">
        <f>IF(A8="","",IFERROR(EDATE(D8,K8),""))</f>
        <v/>
      </c>
      <c r="M8" s="27" t="inlineStr">
        <is>
          <t>Under Review</t>
        </is>
      </c>
      <c r="N8" s="54" t="n"/>
      <c r="O8" s="27" t="inlineStr">
        <is>
          <t>Ride-Along Review</t>
        </is>
      </c>
      <c r="P8" s="56" t="n">
        <v>180</v>
      </c>
      <c r="Q8" s="32" t="inlineStr">
        <is>
          <t>Manager review pending.</t>
        </is>
      </c>
      <c r="R8" s="22">
        <f>IF(A8="","",IFERROR(IF(OR(M8="Dismissed",D8&gt;TODAY(),L8&lt;TODAY()),0,J8),0))</f>
        <v/>
      </c>
      <c r="S8" s="33">
        <f>IF(A8="","",IF(COUNTIF($A$5:$A$504,A8)&gt;1,"Duplicate Violation ID",IF(OR(B8="",D8="",E8="",M8=""),"Missing required field",IF(C8="","Unknown Driver ID",IF(D8&gt;TODAY(),"Future violation date",IF(AND(OR(M8="Resolved",M8="Dismissed"),N8=""),"Missing disposition date",IF(AND(N8&lt;&gt;"",N8&lt;D8),"Disposition before violation",IF(AND(I8&lt;&gt;"",OR(I8&lt;0,I8&gt;'Settings'!$B$9)),"Review point override","OK"))))))))</f>
        <v/>
      </c>
    </row>
    <row r="9">
      <c r="A9" s="27" t="inlineStr">
        <is>
          <t>V-1005</t>
        </is>
      </c>
      <c r="B9" s="27" t="inlineStr">
        <is>
          <t>DR-004</t>
        </is>
      </c>
      <c r="C9" s="26">
        <f>IF(A9="","",IFERROR(INDEX('Drivers'!$B$5:$B$104,MATCH(B9,'Drivers'!$A$5:$A$104,0)),""))</f>
        <v/>
      </c>
      <c r="D9" s="54" t="n">
        <v>46110</v>
      </c>
      <c r="E9" s="27" t="inlineStr">
        <is>
          <t>Preventable collision</t>
        </is>
      </c>
      <c r="F9" s="27" t="inlineStr">
        <is>
          <t>FL</t>
        </is>
      </c>
      <c r="G9" s="27" t="inlineStr">
        <is>
          <t>FL-63017</t>
        </is>
      </c>
      <c r="H9" s="21">
        <f>IF(A9="","",IFERROR(INDEX('Settings'!$B$15:$B$24,MATCH(E9,'Settings'!$A$15:$A$24,0)),0))</f>
        <v/>
      </c>
      <c r="I9" s="34" t="n">
        <v>6</v>
      </c>
      <c r="J9" s="22">
        <f>IF(A9="","",IF(I9="",H9,I9))</f>
        <v/>
      </c>
      <c r="K9" s="21">
        <f>IF(A9="","",IFERROR(INDEX('Settings'!$C$15:$C$24,MATCH(E9,'Settings'!$A$15:$A$24,0)),'Settings'!$B$5))</f>
        <v/>
      </c>
      <c r="L9" s="55">
        <f>IF(A9="","",IFERROR(EDATE(D9,K9),""))</f>
        <v/>
      </c>
      <c r="M9" s="27" t="inlineStr">
        <is>
          <t>Under Review</t>
        </is>
      </c>
      <c r="N9" s="54" t="n"/>
      <c r="O9" s="27" t="inlineStr">
        <is>
          <t>Ride-Along Review</t>
        </is>
      </c>
      <c r="P9" s="56" t="n">
        <v>750</v>
      </c>
      <c r="Q9" s="32" t="inlineStr">
        <is>
          <t>Company point override approved.</t>
        </is>
      </c>
      <c r="R9" s="22">
        <f>IF(A9="","",IFERROR(IF(OR(M9="Dismissed",D9&gt;TODAY(),L9&lt;TODAY()),0,J9),0))</f>
        <v/>
      </c>
      <c r="S9" s="33">
        <f>IF(A9="","",IF(COUNTIF($A$5:$A$504,A9)&gt;1,"Duplicate Violation ID",IF(OR(B9="",D9="",E9="",M9=""),"Missing required field",IF(C9="","Unknown Driver ID",IF(D9&gt;TODAY(),"Future violation date",IF(AND(OR(M9="Resolved",M9="Dismissed"),N9=""),"Missing disposition date",IF(AND(N9&lt;&gt;"",N9&lt;D9),"Disposition before violation",IF(AND(I9&lt;&gt;"",OR(I9&lt;0,I9&gt;'Settings'!$B$9)),"Review point override","OK"))))))))</f>
        <v/>
      </c>
    </row>
    <row r="10">
      <c r="A10" s="27" t="inlineStr">
        <is>
          <t>V-1006</t>
        </is>
      </c>
      <c r="B10" s="27" t="inlineStr">
        <is>
          <t>DR-005</t>
        </is>
      </c>
      <c r="C10" s="26">
        <f>IF(A10="","",IFERROR(INDEX('Drivers'!$B$5:$B$104,MATCH(B10,'Drivers'!$A$5:$A$104,0)),""))</f>
        <v/>
      </c>
      <c r="D10" s="54" t="n">
        <v>46120</v>
      </c>
      <c r="E10" s="27" t="inlineStr">
        <is>
          <t>Seat belt violation</t>
        </is>
      </c>
      <c r="F10" s="27" t="inlineStr">
        <is>
          <t>OH</t>
        </is>
      </c>
      <c r="G10" s="27" t="inlineStr">
        <is>
          <t>OH-28514</t>
        </is>
      </c>
      <c r="H10" s="21">
        <f>IF(A10="","",IFERROR(INDEX('Settings'!$B$15:$B$24,MATCH(E10,'Settings'!$A$15:$A$24,0)),0))</f>
        <v/>
      </c>
      <c r="I10" s="29" t="n"/>
      <c r="J10" s="22">
        <f>IF(A10="","",IF(I10="",H10,I10))</f>
        <v/>
      </c>
      <c r="K10" s="21">
        <f>IF(A10="","",IFERROR(INDEX('Settings'!$C$15:$C$24,MATCH(E10,'Settings'!$A$15:$A$24,0)),'Settings'!$B$5))</f>
        <v/>
      </c>
      <c r="L10" s="55">
        <f>IF(A10="","",IFERROR(EDATE(D10,K10),""))</f>
        <v/>
      </c>
      <c r="M10" s="27" t="inlineStr">
        <is>
          <t>Dismissed</t>
        </is>
      </c>
      <c r="N10" s="54" t="n">
        <v>46142</v>
      </c>
      <c r="O10" s="27" t="inlineStr">
        <is>
          <t>None</t>
        </is>
      </c>
      <c r="P10" s="56" t="n">
        <v>0</v>
      </c>
      <c r="Q10" s="32" t="inlineStr">
        <is>
          <t>Dismissal documentation on file.</t>
        </is>
      </c>
      <c r="R10" s="22">
        <f>IF(A10="","",IFERROR(IF(OR(M10="Dismissed",D10&gt;TODAY(),L10&lt;TODAY()),0,J10),0))</f>
        <v/>
      </c>
      <c r="S10" s="33">
        <f>IF(A10="","",IF(COUNTIF($A$5:$A$504,A10)&gt;1,"Duplicate Violation ID",IF(OR(B10="",D10="",E10="",M10=""),"Missing required field",IF(C10="","Unknown Driver ID",IF(D10&gt;TODAY(),"Future violation date",IF(AND(OR(M10="Resolved",M10="Dismissed"),N10=""),"Missing disposition date",IF(AND(N10&lt;&gt;"",N10&lt;D10),"Disposition before violation",IF(AND(I10&lt;&gt;"",OR(I10&lt;0,I10&gt;'Settings'!$B$9)),"Review point override","OK"))))))))</f>
        <v/>
      </c>
    </row>
    <row r="11">
      <c r="A11" s="27" t="inlineStr">
        <is>
          <t>V-1007</t>
        </is>
      </c>
      <c r="B11" s="27" t="inlineStr">
        <is>
          <t>DR-006</t>
        </is>
      </c>
      <c r="C11" s="26">
        <f>IF(A11="","",IFERROR(INDEX('Drivers'!$B$5:$B$104,MATCH(B11,'Drivers'!$A$5:$A$104,0)),""))</f>
        <v/>
      </c>
      <c r="D11" s="54" t="n">
        <v>46134</v>
      </c>
      <c r="E11" s="27" t="inlineStr">
        <is>
          <t>Following too closely</t>
        </is>
      </c>
      <c r="F11" s="27" t="inlineStr">
        <is>
          <t>PA</t>
        </is>
      </c>
      <c r="G11" s="27" t="inlineStr">
        <is>
          <t>PA-31745</t>
        </is>
      </c>
      <c r="H11" s="21">
        <f>IF(A11="","",IFERROR(INDEX('Settings'!$B$15:$B$24,MATCH(E11,'Settings'!$A$15:$A$24,0)),0))</f>
        <v/>
      </c>
      <c r="I11" s="29" t="n"/>
      <c r="J11" s="22">
        <f>IF(A11="","",IF(I11="",H11,I11))</f>
        <v/>
      </c>
      <c r="K11" s="21">
        <f>IF(A11="","",IFERROR(INDEX('Settings'!$C$15:$C$24,MATCH(E11,'Settings'!$A$15:$A$24,0)),'Settings'!$B$5))</f>
        <v/>
      </c>
      <c r="L11" s="55">
        <f>IF(A11="","",IFERROR(EDATE(D11,K11),""))</f>
        <v/>
      </c>
      <c r="M11" s="27" t="inlineStr">
        <is>
          <t>Open</t>
        </is>
      </c>
      <c r="N11" s="54" t="n"/>
      <c r="O11" s="27" t="inlineStr">
        <is>
          <t>Coaching</t>
        </is>
      </c>
      <c r="P11" s="56" t="n">
        <v>165</v>
      </c>
      <c r="Q11" s="32" t="inlineStr">
        <is>
          <t>Follow-up scheduled.</t>
        </is>
      </c>
      <c r="R11" s="22">
        <f>IF(A11="","",IFERROR(IF(OR(M11="Dismissed",D11&gt;TODAY(),L11&lt;TODAY()),0,J11),0))</f>
        <v/>
      </c>
      <c r="S11" s="33">
        <f>IF(A11="","",IF(COUNTIF($A$5:$A$504,A11)&gt;1,"Duplicate Violation ID",IF(OR(B11="",D11="",E11="",M11=""),"Missing required field",IF(C11="","Unknown Driver ID",IF(D11&gt;TODAY(),"Future violation date",IF(AND(OR(M11="Resolved",M11="Dismissed"),N11=""),"Missing disposition date",IF(AND(N11&lt;&gt;"",N11&lt;D11),"Disposition before violation",IF(AND(I11&lt;&gt;"",OR(I11&lt;0,I11&gt;'Settings'!$B$9)),"Review point override","OK"))))))))</f>
        <v/>
      </c>
    </row>
    <row r="12">
      <c r="A12" s="27" t="inlineStr">
        <is>
          <t>V-1008</t>
        </is>
      </c>
      <c r="B12" s="27" t="inlineStr">
        <is>
          <t>DR-007</t>
        </is>
      </c>
      <c r="C12" s="26">
        <f>IF(A12="","",IFERROR(INDEX('Drivers'!$B$5:$B$104,MATCH(B12,'Drivers'!$A$5:$A$104,0)),""))</f>
        <v/>
      </c>
      <c r="D12" s="54" t="n">
        <v>46147</v>
      </c>
      <c r="E12" s="27" t="inlineStr">
        <is>
          <t>Speeding 1-10 mph over</t>
        </is>
      </c>
      <c r="F12" s="27" t="inlineStr">
        <is>
          <t>CA</t>
        </is>
      </c>
      <c r="G12" s="27" t="inlineStr">
        <is>
          <t>CA-88420</t>
        </is>
      </c>
      <c r="H12" s="21">
        <f>IF(A12="","",IFERROR(INDEX('Settings'!$B$15:$B$24,MATCH(E12,'Settings'!$A$15:$A$24,0)),0))</f>
        <v/>
      </c>
      <c r="I12" s="29" t="n"/>
      <c r="J12" s="22">
        <f>IF(A12="","",IF(I12="",H12,I12))</f>
        <v/>
      </c>
      <c r="K12" s="21">
        <f>IF(A12="","",IFERROR(INDEX('Settings'!$C$15:$C$24,MATCH(E12,'Settings'!$A$15:$A$24,0)),'Settings'!$B$5))</f>
        <v/>
      </c>
      <c r="L12" s="55">
        <f>IF(A12="","",IFERROR(EDATE(D12,K12),""))</f>
        <v/>
      </c>
      <c r="M12" s="27" t="inlineStr">
        <is>
          <t>Resolved</t>
        </is>
      </c>
      <c r="N12" s="54" t="n">
        <v>46154</v>
      </c>
      <c r="O12" s="27" t="inlineStr">
        <is>
          <t>Written Warning</t>
        </is>
      </c>
      <c r="P12" s="56" t="n">
        <v>120</v>
      </c>
      <c r="Q12" s="32" t="inlineStr">
        <is>
          <t>Driver acknowledged review.</t>
        </is>
      </c>
      <c r="R12" s="22">
        <f>IF(A12="","",IFERROR(IF(OR(M12="Dismissed",D12&gt;TODAY(),L12&lt;TODAY()),0,J12),0))</f>
        <v/>
      </c>
      <c r="S12" s="33">
        <f>IF(A12="","",IF(COUNTIF($A$5:$A$504,A12)&gt;1,"Duplicate Violation ID",IF(OR(B12="",D12="",E12="",M12=""),"Missing required field",IF(C12="","Unknown Driver ID",IF(D12&gt;TODAY(),"Future violation date",IF(AND(OR(M12="Resolved",M12="Dismissed"),N12=""),"Missing disposition date",IF(AND(N12&lt;&gt;"",N12&lt;D12),"Disposition before violation",IF(AND(I12&lt;&gt;"",OR(I12&lt;0,I12&gt;'Settings'!$B$9)),"Review point override","OK"))))))))</f>
        <v/>
      </c>
    </row>
    <row r="13">
      <c r="A13" s="27" t="inlineStr">
        <is>
          <t>V-1009</t>
        </is>
      </c>
      <c r="B13" s="27" t="inlineStr">
        <is>
          <t>DR-008</t>
        </is>
      </c>
      <c r="C13" s="26">
        <f>IF(A13="","",IFERROR(INDEX('Drivers'!$B$5:$B$104,MATCH(B13,'Drivers'!$A$5:$A$104,0)),""))</f>
        <v/>
      </c>
      <c r="D13" s="54" t="n">
        <v>46161</v>
      </c>
      <c r="E13" s="27" t="inlineStr">
        <is>
          <t>Other</t>
        </is>
      </c>
      <c r="F13" s="27" t="inlineStr">
        <is>
          <t>NC</t>
        </is>
      </c>
      <c r="G13" s="27" t="inlineStr">
        <is>
          <t>NC-54103</t>
        </is>
      </c>
      <c r="H13" s="21">
        <f>IF(A13="","",IFERROR(INDEX('Settings'!$B$15:$B$24,MATCH(E13,'Settings'!$A$15:$A$24,0)),0))</f>
        <v/>
      </c>
      <c r="I13" s="34" t="n">
        <v>1</v>
      </c>
      <c r="J13" s="22">
        <f>IF(A13="","",IF(I13="",H13,I13))</f>
        <v/>
      </c>
      <c r="K13" s="21">
        <f>IF(A13="","",IFERROR(INDEX('Settings'!$C$15:$C$24,MATCH(E13,'Settings'!$A$15:$A$24,0)),'Settings'!$B$5))</f>
        <v/>
      </c>
      <c r="L13" s="55">
        <f>IF(A13="","",IFERROR(EDATE(D13,K13),""))</f>
        <v/>
      </c>
      <c r="M13" s="27" t="inlineStr">
        <is>
          <t>Open</t>
        </is>
      </c>
      <c r="N13" s="54" t="n"/>
      <c r="O13" s="27" t="inlineStr">
        <is>
          <t>Other</t>
        </is>
      </c>
      <c r="P13" s="56" t="n">
        <v>85</v>
      </c>
      <c r="Q13" s="32" t="inlineStr">
        <is>
          <t>Company policy event; verify category.</t>
        </is>
      </c>
      <c r="R13" s="22">
        <f>IF(A13="","",IFERROR(IF(OR(M13="Dismissed",D13&gt;TODAY(),L13&lt;TODAY()),0,J13),0))</f>
        <v/>
      </c>
      <c r="S13" s="33">
        <f>IF(A13="","",IF(COUNTIF($A$5:$A$504,A13)&gt;1,"Duplicate Violation ID",IF(OR(B13="",D13="",E13="",M13=""),"Missing required field",IF(C13="","Unknown Driver ID",IF(D13&gt;TODAY(),"Future violation date",IF(AND(OR(M13="Resolved",M13="Dismissed"),N13=""),"Missing disposition date",IF(AND(N13&lt;&gt;"",N13&lt;D13),"Disposition before violation",IF(AND(I13&lt;&gt;"",OR(I13&lt;0,I13&gt;'Settings'!$B$9)),"Review point override","OK"))))))))</f>
        <v/>
      </c>
    </row>
    <row r="14">
      <c r="A14" s="27" t="inlineStr">
        <is>
          <t>V-1010</t>
        </is>
      </c>
      <c r="B14" s="27" t="inlineStr">
        <is>
          <t>DR-003</t>
        </is>
      </c>
      <c r="C14" s="26">
        <f>IF(A14="","",IFERROR(INDEX('Drivers'!$B$5:$B$104,MATCH(B14,'Drivers'!$A$5:$A$104,0)),""))</f>
        <v/>
      </c>
      <c r="D14" s="54" t="n">
        <v>46175</v>
      </c>
      <c r="E14" s="27" t="inlineStr">
        <is>
          <t>Speeding 21+ mph over</t>
        </is>
      </c>
      <c r="F14" s="27" t="inlineStr">
        <is>
          <t>AZ</t>
        </is>
      </c>
      <c r="G14" s="27" t="inlineStr">
        <is>
          <t>AZ-99740</t>
        </is>
      </c>
      <c r="H14" s="21">
        <f>IF(A14="","",IFERROR(INDEX('Settings'!$B$15:$B$24,MATCH(E14,'Settings'!$A$15:$A$24,0)),0))</f>
        <v/>
      </c>
      <c r="I14" s="29" t="n"/>
      <c r="J14" s="22">
        <f>IF(A14="","",IF(I14="",H14,I14))</f>
        <v/>
      </c>
      <c r="K14" s="21">
        <f>IF(A14="","",IFERROR(INDEX('Settings'!$C$15:$C$24,MATCH(E14,'Settings'!$A$15:$A$24,0)),'Settings'!$B$5))</f>
        <v/>
      </c>
      <c r="L14" s="55">
        <f>IF(A14="","",IFERROR(EDATE(D14,K14),""))</f>
        <v/>
      </c>
      <c r="M14" s="27" t="inlineStr">
        <is>
          <t>Under Review</t>
        </is>
      </c>
      <c r="N14" s="54" t="n"/>
      <c r="O14" s="27" t="inlineStr">
        <is>
          <t>Refresher Training</t>
        </is>
      </c>
      <c r="P14" s="56" t="n">
        <v>425</v>
      </c>
      <c r="Q14" s="32" t="inlineStr">
        <is>
          <t>Supervisor review pending.</t>
        </is>
      </c>
      <c r="R14" s="22">
        <f>IF(A14="","",IFERROR(IF(OR(M14="Dismissed",D14&gt;TODAY(),L14&lt;TODAY()),0,J14),0))</f>
        <v/>
      </c>
      <c r="S14" s="33">
        <f>IF(A14="","",IF(COUNTIF($A$5:$A$504,A14)&gt;1,"Duplicate Violation ID",IF(OR(B14="",D14="",E14="",M14=""),"Missing required field",IF(C14="","Unknown Driver ID",IF(D14&gt;TODAY(),"Future violation date",IF(AND(OR(M14="Resolved",M14="Dismissed"),N14=""),"Missing disposition date",IF(AND(N14&lt;&gt;"",N14&lt;D14),"Disposition before violation",IF(AND(I14&lt;&gt;"",OR(I14&lt;0,I14&gt;'Settings'!$B$9)),"Review point override","OK"))))))))</f>
        <v/>
      </c>
    </row>
    <row r="15">
      <c r="C15">
        <f>IF(A15="","",IFERROR(INDEX('Drivers'!$B$5:$B$104,MATCH(B15,'Drivers'!$A$5:$A$104,0)),""))</f>
        <v/>
      </c>
      <c r="D15" s="57" t="n"/>
      <c r="H15" s="36">
        <f>IF(A15="","",IFERROR(INDEX('Settings'!$B$15:$B$24,MATCH(E15,'Settings'!$A$15:$A$24,0)),0))</f>
        <v/>
      </c>
      <c r="I15" s="37" t="n"/>
      <c r="J15" s="37">
        <f>IF(A15="","",IF(I15="",H15,I15))</f>
        <v/>
      </c>
      <c r="K15" s="36">
        <f>IF(A15="","",IFERROR(INDEX('Settings'!$C$15:$C$24,MATCH(E15,'Settings'!$A$15:$A$24,0)),'Settings'!$B$5))</f>
        <v/>
      </c>
      <c r="L15" s="57">
        <f>IF(A15="","",IFERROR(EDATE(D15,K15),""))</f>
        <v/>
      </c>
      <c r="N15" s="57" t="n"/>
      <c r="P15" s="58" t="n"/>
      <c r="Q15" s="39" t="n"/>
      <c r="R15" s="37">
        <f>IF(A15="","",IFERROR(IF(OR(M15="Dismissed",D15&gt;TODAY(),L15&lt;TODAY()),0,J15),0))</f>
        <v/>
      </c>
      <c r="S15" s="39">
        <f>IF(A15="","",IF(COUNTIF($A$5:$A$504,A15)&gt;1,"Duplicate Violation ID",IF(OR(B15="",D15="",E15="",M15=""),"Missing required field",IF(C15="","Unknown Driver ID",IF(D15&gt;TODAY(),"Future violation date",IF(AND(OR(M15="Resolved",M15="Dismissed"),N15=""),"Missing disposition date",IF(AND(N15&lt;&gt;"",N15&lt;D15),"Disposition before violation",IF(AND(I15&lt;&gt;"",OR(I15&lt;0,I15&gt;'Settings'!$B$9)),"Review point override","OK"))))))))</f>
        <v/>
      </c>
    </row>
    <row r="16">
      <c r="C16">
        <f>IF(A16="","",IFERROR(INDEX('Drivers'!$B$5:$B$104,MATCH(B16,'Drivers'!$A$5:$A$104,0)),""))</f>
        <v/>
      </c>
      <c r="D16" s="57" t="n"/>
      <c r="H16" s="36">
        <f>IF(A16="","",IFERROR(INDEX('Settings'!$B$15:$B$24,MATCH(E16,'Settings'!$A$15:$A$24,0)),0))</f>
        <v/>
      </c>
      <c r="I16" s="37" t="n"/>
      <c r="J16" s="37">
        <f>IF(A16="","",IF(I16="",H16,I16))</f>
        <v/>
      </c>
      <c r="K16" s="36">
        <f>IF(A16="","",IFERROR(INDEX('Settings'!$C$15:$C$24,MATCH(E16,'Settings'!$A$15:$A$24,0)),'Settings'!$B$5))</f>
        <v/>
      </c>
      <c r="L16" s="57">
        <f>IF(A16="","",IFERROR(EDATE(D16,K16),""))</f>
        <v/>
      </c>
      <c r="N16" s="57" t="n"/>
      <c r="P16" s="58" t="n"/>
      <c r="Q16" s="39" t="n"/>
      <c r="R16" s="37">
        <f>IF(A16="","",IFERROR(IF(OR(M16="Dismissed",D16&gt;TODAY(),L16&lt;TODAY()),0,J16),0))</f>
        <v/>
      </c>
      <c r="S16" s="39">
        <f>IF(A16="","",IF(COUNTIF($A$5:$A$504,A16)&gt;1,"Duplicate Violation ID",IF(OR(B16="",D16="",E16="",M16=""),"Missing required field",IF(C16="","Unknown Driver ID",IF(D16&gt;TODAY(),"Future violation date",IF(AND(OR(M16="Resolved",M16="Dismissed"),N16=""),"Missing disposition date",IF(AND(N16&lt;&gt;"",N16&lt;D16),"Disposition before violation",IF(AND(I16&lt;&gt;"",OR(I16&lt;0,I16&gt;'Settings'!$B$9)),"Review point override","OK"))))))))</f>
        <v/>
      </c>
    </row>
    <row r="17">
      <c r="C17">
        <f>IF(A17="","",IFERROR(INDEX('Drivers'!$B$5:$B$104,MATCH(B17,'Drivers'!$A$5:$A$104,0)),""))</f>
        <v/>
      </c>
      <c r="D17" s="57" t="n"/>
      <c r="H17" s="36">
        <f>IF(A17="","",IFERROR(INDEX('Settings'!$B$15:$B$24,MATCH(E17,'Settings'!$A$15:$A$24,0)),0))</f>
        <v/>
      </c>
      <c r="I17" s="37" t="n"/>
      <c r="J17" s="37">
        <f>IF(A17="","",IF(I17="",H17,I17))</f>
        <v/>
      </c>
      <c r="K17" s="36">
        <f>IF(A17="","",IFERROR(INDEX('Settings'!$C$15:$C$24,MATCH(E17,'Settings'!$A$15:$A$24,0)),'Settings'!$B$5))</f>
        <v/>
      </c>
      <c r="L17" s="57">
        <f>IF(A17="","",IFERROR(EDATE(D17,K17),""))</f>
        <v/>
      </c>
      <c r="N17" s="57" t="n"/>
      <c r="P17" s="58" t="n"/>
      <c r="Q17" s="39" t="n"/>
      <c r="R17" s="37">
        <f>IF(A17="","",IFERROR(IF(OR(M17="Dismissed",D17&gt;TODAY(),L17&lt;TODAY()),0,J17),0))</f>
        <v/>
      </c>
      <c r="S17" s="39">
        <f>IF(A17="","",IF(COUNTIF($A$5:$A$504,A17)&gt;1,"Duplicate Violation ID",IF(OR(B17="",D17="",E17="",M17=""),"Missing required field",IF(C17="","Unknown Driver ID",IF(D17&gt;TODAY(),"Future violation date",IF(AND(OR(M17="Resolved",M17="Dismissed"),N17=""),"Missing disposition date",IF(AND(N17&lt;&gt;"",N17&lt;D17),"Disposition before violation",IF(AND(I17&lt;&gt;"",OR(I17&lt;0,I17&gt;'Settings'!$B$9)),"Review point override","OK"))))))))</f>
        <v/>
      </c>
    </row>
    <row r="18">
      <c r="C18">
        <f>IF(A18="","",IFERROR(INDEX('Drivers'!$B$5:$B$104,MATCH(B18,'Drivers'!$A$5:$A$104,0)),""))</f>
        <v/>
      </c>
      <c r="D18" s="57" t="n"/>
      <c r="H18" s="36">
        <f>IF(A18="","",IFERROR(INDEX('Settings'!$B$15:$B$24,MATCH(E18,'Settings'!$A$15:$A$24,0)),0))</f>
        <v/>
      </c>
      <c r="I18" s="37" t="n"/>
      <c r="J18" s="37">
        <f>IF(A18="","",IF(I18="",H18,I18))</f>
        <v/>
      </c>
      <c r="K18" s="36">
        <f>IF(A18="","",IFERROR(INDEX('Settings'!$C$15:$C$24,MATCH(E18,'Settings'!$A$15:$A$24,0)),'Settings'!$B$5))</f>
        <v/>
      </c>
      <c r="L18" s="57">
        <f>IF(A18="","",IFERROR(EDATE(D18,K18),""))</f>
        <v/>
      </c>
      <c r="N18" s="57" t="n"/>
      <c r="P18" s="58" t="n"/>
      <c r="Q18" s="39" t="n"/>
      <c r="R18" s="37">
        <f>IF(A18="","",IFERROR(IF(OR(M18="Dismissed",D18&gt;TODAY(),L18&lt;TODAY()),0,J18),0))</f>
        <v/>
      </c>
      <c r="S18" s="39">
        <f>IF(A18="","",IF(COUNTIF($A$5:$A$504,A18)&gt;1,"Duplicate Violation ID",IF(OR(B18="",D18="",E18="",M18=""),"Missing required field",IF(C18="","Unknown Driver ID",IF(D18&gt;TODAY(),"Future violation date",IF(AND(OR(M18="Resolved",M18="Dismissed"),N18=""),"Missing disposition date",IF(AND(N18&lt;&gt;"",N18&lt;D18),"Disposition before violation",IF(AND(I18&lt;&gt;"",OR(I18&lt;0,I18&gt;'Settings'!$B$9)),"Review point override","OK"))))))))</f>
        <v/>
      </c>
    </row>
    <row r="19">
      <c r="C19">
        <f>IF(A19="","",IFERROR(INDEX('Drivers'!$B$5:$B$104,MATCH(B19,'Drivers'!$A$5:$A$104,0)),""))</f>
        <v/>
      </c>
      <c r="D19" s="57" t="n"/>
      <c r="H19" s="36">
        <f>IF(A19="","",IFERROR(INDEX('Settings'!$B$15:$B$24,MATCH(E19,'Settings'!$A$15:$A$24,0)),0))</f>
        <v/>
      </c>
      <c r="I19" s="37" t="n"/>
      <c r="J19" s="37">
        <f>IF(A19="","",IF(I19="",H19,I19))</f>
        <v/>
      </c>
      <c r="K19" s="36">
        <f>IF(A19="","",IFERROR(INDEX('Settings'!$C$15:$C$24,MATCH(E19,'Settings'!$A$15:$A$24,0)),'Settings'!$B$5))</f>
        <v/>
      </c>
      <c r="L19" s="57">
        <f>IF(A19="","",IFERROR(EDATE(D19,K19),""))</f>
        <v/>
      </c>
      <c r="N19" s="57" t="n"/>
      <c r="P19" s="58" t="n"/>
      <c r="Q19" s="39" t="n"/>
      <c r="R19" s="37">
        <f>IF(A19="","",IFERROR(IF(OR(M19="Dismissed",D19&gt;TODAY(),L19&lt;TODAY()),0,J19),0))</f>
        <v/>
      </c>
      <c r="S19" s="39">
        <f>IF(A19="","",IF(COUNTIF($A$5:$A$504,A19)&gt;1,"Duplicate Violation ID",IF(OR(B19="",D19="",E19="",M19=""),"Missing required field",IF(C19="","Unknown Driver ID",IF(D19&gt;TODAY(),"Future violation date",IF(AND(OR(M19="Resolved",M19="Dismissed"),N19=""),"Missing disposition date",IF(AND(N19&lt;&gt;"",N19&lt;D19),"Disposition before violation",IF(AND(I19&lt;&gt;"",OR(I19&lt;0,I19&gt;'Settings'!$B$9)),"Review point override","OK"))))))))</f>
        <v/>
      </c>
    </row>
    <row r="20">
      <c r="C20">
        <f>IF(A20="","",IFERROR(INDEX('Drivers'!$B$5:$B$104,MATCH(B20,'Drivers'!$A$5:$A$104,0)),""))</f>
        <v/>
      </c>
      <c r="D20" s="57" t="n"/>
      <c r="H20" s="36">
        <f>IF(A20="","",IFERROR(INDEX('Settings'!$B$15:$B$24,MATCH(E20,'Settings'!$A$15:$A$24,0)),0))</f>
        <v/>
      </c>
      <c r="I20" s="37" t="n"/>
      <c r="J20" s="37">
        <f>IF(A20="","",IF(I20="",H20,I20))</f>
        <v/>
      </c>
      <c r="K20" s="36">
        <f>IF(A20="","",IFERROR(INDEX('Settings'!$C$15:$C$24,MATCH(E20,'Settings'!$A$15:$A$24,0)),'Settings'!$B$5))</f>
        <v/>
      </c>
      <c r="L20" s="57">
        <f>IF(A20="","",IFERROR(EDATE(D20,K20),""))</f>
        <v/>
      </c>
      <c r="N20" s="57" t="n"/>
      <c r="P20" s="58" t="n"/>
      <c r="Q20" s="39" t="n"/>
      <c r="R20" s="37">
        <f>IF(A20="","",IFERROR(IF(OR(M20="Dismissed",D20&gt;TODAY(),L20&lt;TODAY()),0,J20),0))</f>
        <v/>
      </c>
      <c r="S20" s="39">
        <f>IF(A20="","",IF(COUNTIF($A$5:$A$504,A20)&gt;1,"Duplicate Violation ID",IF(OR(B20="",D20="",E20="",M20=""),"Missing required field",IF(C20="","Unknown Driver ID",IF(D20&gt;TODAY(),"Future violation date",IF(AND(OR(M20="Resolved",M20="Dismissed"),N20=""),"Missing disposition date",IF(AND(N20&lt;&gt;"",N20&lt;D20),"Disposition before violation",IF(AND(I20&lt;&gt;"",OR(I20&lt;0,I20&gt;'Settings'!$B$9)),"Review point override","OK"))))))))</f>
        <v/>
      </c>
    </row>
    <row r="21">
      <c r="C21">
        <f>IF(A21="","",IFERROR(INDEX('Drivers'!$B$5:$B$104,MATCH(B21,'Drivers'!$A$5:$A$104,0)),""))</f>
        <v/>
      </c>
      <c r="D21" s="57" t="n"/>
      <c r="H21" s="36">
        <f>IF(A21="","",IFERROR(INDEX('Settings'!$B$15:$B$24,MATCH(E21,'Settings'!$A$15:$A$24,0)),0))</f>
        <v/>
      </c>
      <c r="I21" s="37" t="n"/>
      <c r="J21" s="37">
        <f>IF(A21="","",IF(I21="",H21,I21))</f>
        <v/>
      </c>
      <c r="K21" s="36">
        <f>IF(A21="","",IFERROR(INDEX('Settings'!$C$15:$C$24,MATCH(E21,'Settings'!$A$15:$A$24,0)),'Settings'!$B$5))</f>
        <v/>
      </c>
      <c r="L21" s="57">
        <f>IF(A21="","",IFERROR(EDATE(D21,K21),""))</f>
        <v/>
      </c>
      <c r="N21" s="57" t="n"/>
      <c r="P21" s="58" t="n"/>
      <c r="Q21" s="39" t="n"/>
      <c r="R21" s="37">
        <f>IF(A21="","",IFERROR(IF(OR(M21="Dismissed",D21&gt;TODAY(),L21&lt;TODAY()),0,J21),0))</f>
        <v/>
      </c>
      <c r="S21" s="39">
        <f>IF(A21="","",IF(COUNTIF($A$5:$A$504,A21)&gt;1,"Duplicate Violation ID",IF(OR(B21="",D21="",E21="",M21=""),"Missing required field",IF(C21="","Unknown Driver ID",IF(D21&gt;TODAY(),"Future violation date",IF(AND(OR(M21="Resolved",M21="Dismissed"),N21=""),"Missing disposition date",IF(AND(N21&lt;&gt;"",N21&lt;D21),"Disposition before violation",IF(AND(I21&lt;&gt;"",OR(I21&lt;0,I21&gt;'Settings'!$B$9)),"Review point override","OK"))))))))</f>
        <v/>
      </c>
    </row>
    <row r="22">
      <c r="C22">
        <f>IF(A22="","",IFERROR(INDEX('Drivers'!$B$5:$B$104,MATCH(B22,'Drivers'!$A$5:$A$104,0)),""))</f>
        <v/>
      </c>
      <c r="D22" s="57" t="n"/>
      <c r="H22" s="36">
        <f>IF(A22="","",IFERROR(INDEX('Settings'!$B$15:$B$24,MATCH(E22,'Settings'!$A$15:$A$24,0)),0))</f>
        <v/>
      </c>
      <c r="I22" s="37" t="n"/>
      <c r="J22" s="37">
        <f>IF(A22="","",IF(I22="",H22,I22))</f>
        <v/>
      </c>
      <c r="K22" s="36">
        <f>IF(A22="","",IFERROR(INDEX('Settings'!$C$15:$C$24,MATCH(E22,'Settings'!$A$15:$A$24,0)),'Settings'!$B$5))</f>
        <v/>
      </c>
      <c r="L22" s="57">
        <f>IF(A22="","",IFERROR(EDATE(D22,K22),""))</f>
        <v/>
      </c>
      <c r="N22" s="57" t="n"/>
      <c r="P22" s="58" t="n"/>
      <c r="Q22" s="39" t="n"/>
      <c r="R22" s="37">
        <f>IF(A22="","",IFERROR(IF(OR(M22="Dismissed",D22&gt;TODAY(),L22&lt;TODAY()),0,J22),0))</f>
        <v/>
      </c>
      <c r="S22" s="39">
        <f>IF(A22="","",IF(COUNTIF($A$5:$A$504,A22)&gt;1,"Duplicate Violation ID",IF(OR(B22="",D22="",E22="",M22=""),"Missing required field",IF(C22="","Unknown Driver ID",IF(D22&gt;TODAY(),"Future violation date",IF(AND(OR(M22="Resolved",M22="Dismissed"),N22=""),"Missing disposition date",IF(AND(N22&lt;&gt;"",N22&lt;D22),"Disposition before violation",IF(AND(I22&lt;&gt;"",OR(I22&lt;0,I22&gt;'Settings'!$B$9)),"Review point override","OK"))))))))</f>
        <v/>
      </c>
    </row>
    <row r="23">
      <c r="C23">
        <f>IF(A23="","",IFERROR(INDEX('Drivers'!$B$5:$B$104,MATCH(B23,'Drivers'!$A$5:$A$104,0)),""))</f>
        <v/>
      </c>
      <c r="D23" s="57" t="n"/>
      <c r="H23" s="36">
        <f>IF(A23="","",IFERROR(INDEX('Settings'!$B$15:$B$24,MATCH(E23,'Settings'!$A$15:$A$24,0)),0))</f>
        <v/>
      </c>
      <c r="I23" s="37" t="n"/>
      <c r="J23" s="37">
        <f>IF(A23="","",IF(I23="",H23,I23))</f>
        <v/>
      </c>
      <c r="K23" s="36">
        <f>IF(A23="","",IFERROR(INDEX('Settings'!$C$15:$C$24,MATCH(E23,'Settings'!$A$15:$A$24,0)),'Settings'!$B$5))</f>
        <v/>
      </c>
      <c r="L23" s="57">
        <f>IF(A23="","",IFERROR(EDATE(D23,K23),""))</f>
        <v/>
      </c>
      <c r="N23" s="57" t="n"/>
      <c r="P23" s="58" t="n"/>
      <c r="Q23" s="39" t="n"/>
      <c r="R23" s="37">
        <f>IF(A23="","",IFERROR(IF(OR(M23="Dismissed",D23&gt;TODAY(),L23&lt;TODAY()),0,J23),0))</f>
        <v/>
      </c>
      <c r="S23" s="39">
        <f>IF(A23="","",IF(COUNTIF($A$5:$A$504,A23)&gt;1,"Duplicate Violation ID",IF(OR(B23="",D23="",E23="",M23=""),"Missing required field",IF(C23="","Unknown Driver ID",IF(D23&gt;TODAY(),"Future violation date",IF(AND(OR(M23="Resolved",M23="Dismissed"),N23=""),"Missing disposition date",IF(AND(N23&lt;&gt;"",N23&lt;D23),"Disposition before violation",IF(AND(I23&lt;&gt;"",OR(I23&lt;0,I23&gt;'Settings'!$B$9)),"Review point override","OK"))))))))</f>
        <v/>
      </c>
    </row>
    <row r="24">
      <c r="C24">
        <f>IF(A24="","",IFERROR(INDEX('Drivers'!$B$5:$B$104,MATCH(B24,'Drivers'!$A$5:$A$104,0)),""))</f>
        <v/>
      </c>
      <c r="D24" s="57" t="n"/>
      <c r="H24" s="36">
        <f>IF(A24="","",IFERROR(INDEX('Settings'!$B$15:$B$24,MATCH(E24,'Settings'!$A$15:$A$24,0)),0))</f>
        <v/>
      </c>
      <c r="I24" s="37" t="n"/>
      <c r="J24" s="37">
        <f>IF(A24="","",IF(I24="",H24,I24))</f>
        <v/>
      </c>
      <c r="K24" s="36">
        <f>IF(A24="","",IFERROR(INDEX('Settings'!$C$15:$C$24,MATCH(E24,'Settings'!$A$15:$A$24,0)),'Settings'!$B$5))</f>
        <v/>
      </c>
      <c r="L24" s="57">
        <f>IF(A24="","",IFERROR(EDATE(D24,K24),""))</f>
        <v/>
      </c>
      <c r="N24" s="57" t="n"/>
      <c r="P24" s="58" t="n"/>
      <c r="Q24" s="39" t="n"/>
      <c r="R24" s="37">
        <f>IF(A24="","",IFERROR(IF(OR(M24="Dismissed",D24&gt;TODAY(),L24&lt;TODAY()),0,J24),0))</f>
        <v/>
      </c>
      <c r="S24" s="39">
        <f>IF(A24="","",IF(COUNTIF($A$5:$A$504,A24)&gt;1,"Duplicate Violation ID",IF(OR(B24="",D24="",E24="",M24=""),"Missing required field",IF(C24="","Unknown Driver ID",IF(D24&gt;TODAY(),"Future violation date",IF(AND(OR(M24="Resolved",M24="Dismissed"),N24=""),"Missing disposition date",IF(AND(N24&lt;&gt;"",N24&lt;D24),"Disposition before violation",IF(AND(I24&lt;&gt;"",OR(I24&lt;0,I24&gt;'Settings'!$B$9)),"Review point override","OK"))))))))</f>
        <v/>
      </c>
    </row>
    <row r="25">
      <c r="C25">
        <f>IF(A25="","",IFERROR(INDEX('Drivers'!$B$5:$B$104,MATCH(B25,'Drivers'!$A$5:$A$104,0)),""))</f>
        <v/>
      </c>
      <c r="D25" s="57" t="n"/>
      <c r="H25" s="36">
        <f>IF(A25="","",IFERROR(INDEX('Settings'!$B$15:$B$24,MATCH(E25,'Settings'!$A$15:$A$24,0)),0))</f>
        <v/>
      </c>
      <c r="I25" s="37" t="n"/>
      <c r="J25" s="37">
        <f>IF(A25="","",IF(I25="",H25,I25))</f>
        <v/>
      </c>
      <c r="K25" s="36">
        <f>IF(A25="","",IFERROR(INDEX('Settings'!$C$15:$C$24,MATCH(E25,'Settings'!$A$15:$A$24,0)),'Settings'!$B$5))</f>
        <v/>
      </c>
      <c r="L25" s="57">
        <f>IF(A25="","",IFERROR(EDATE(D25,K25),""))</f>
        <v/>
      </c>
      <c r="N25" s="57" t="n"/>
      <c r="P25" s="58" t="n"/>
      <c r="Q25" s="39" t="n"/>
      <c r="R25" s="37">
        <f>IF(A25="","",IFERROR(IF(OR(M25="Dismissed",D25&gt;TODAY(),L25&lt;TODAY()),0,J25),0))</f>
        <v/>
      </c>
      <c r="S25" s="39">
        <f>IF(A25="","",IF(COUNTIF($A$5:$A$504,A25)&gt;1,"Duplicate Violation ID",IF(OR(B25="",D25="",E25="",M25=""),"Missing required field",IF(C25="","Unknown Driver ID",IF(D25&gt;TODAY(),"Future violation date",IF(AND(OR(M25="Resolved",M25="Dismissed"),N25=""),"Missing disposition date",IF(AND(N25&lt;&gt;"",N25&lt;D25),"Disposition before violation",IF(AND(I25&lt;&gt;"",OR(I25&lt;0,I25&gt;'Settings'!$B$9)),"Review point override","OK"))))))))</f>
        <v/>
      </c>
    </row>
    <row r="26">
      <c r="C26">
        <f>IF(A26="","",IFERROR(INDEX('Drivers'!$B$5:$B$104,MATCH(B26,'Drivers'!$A$5:$A$104,0)),""))</f>
        <v/>
      </c>
      <c r="D26" s="57" t="n"/>
      <c r="H26" s="36">
        <f>IF(A26="","",IFERROR(INDEX('Settings'!$B$15:$B$24,MATCH(E26,'Settings'!$A$15:$A$24,0)),0))</f>
        <v/>
      </c>
      <c r="I26" s="37" t="n"/>
      <c r="J26" s="37">
        <f>IF(A26="","",IF(I26="",H26,I26))</f>
        <v/>
      </c>
      <c r="K26" s="36">
        <f>IF(A26="","",IFERROR(INDEX('Settings'!$C$15:$C$24,MATCH(E26,'Settings'!$A$15:$A$24,0)),'Settings'!$B$5))</f>
        <v/>
      </c>
      <c r="L26" s="57">
        <f>IF(A26="","",IFERROR(EDATE(D26,K26),""))</f>
        <v/>
      </c>
      <c r="N26" s="57" t="n"/>
      <c r="P26" s="58" t="n"/>
      <c r="Q26" s="39" t="n"/>
      <c r="R26" s="37">
        <f>IF(A26="","",IFERROR(IF(OR(M26="Dismissed",D26&gt;TODAY(),L26&lt;TODAY()),0,J26),0))</f>
        <v/>
      </c>
      <c r="S26" s="39">
        <f>IF(A26="","",IF(COUNTIF($A$5:$A$504,A26)&gt;1,"Duplicate Violation ID",IF(OR(B26="",D26="",E26="",M26=""),"Missing required field",IF(C26="","Unknown Driver ID",IF(D26&gt;TODAY(),"Future violation date",IF(AND(OR(M26="Resolved",M26="Dismissed"),N26=""),"Missing disposition date",IF(AND(N26&lt;&gt;"",N26&lt;D26),"Disposition before violation",IF(AND(I26&lt;&gt;"",OR(I26&lt;0,I26&gt;'Settings'!$B$9)),"Review point override","OK"))))))))</f>
        <v/>
      </c>
    </row>
    <row r="27">
      <c r="C27">
        <f>IF(A27="","",IFERROR(INDEX('Drivers'!$B$5:$B$104,MATCH(B27,'Drivers'!$A$5:$A$104,0)),""))</f>
        <v/>
      </c>
      <c r="D27" s="57" t="n"/>
      <c r="H27" s="36">
        <f>IF(A27="","",IFERROR(INDEX('Settings'!$B$15:$B$24,MATCH(E27,'Settings'!$A$15:$A$24,0)),0))</f>
        <v/>
      </c>
      <c r="I27" s="37" t="n"/>
      <c r="J27" s="37">
        <f>IF(A27="","",IF(I27="",H27,I27))</f>
        <v/>
      </c>
      <c r="K27" s="36">
        <f>IF(A27="","",IFERROR(INDEX('Settings'!$C$15:$C$24,MATCH(E27,'Settings'!$A$15:$A$24,0)),'Settings'!$B$5))</f>
        <v/>
      </c>
      <c r="L27" s="57">
        <f>IF(A27="","",IFERROR(EDATE(D27,K27),""))</f>
        <v/>
      </c>
      <c r="N27" s="57" t="n"/>
      <c r="P27" s="58" t="n"/>
      <c r="Q27" s="39" t="n"/>
      <c r="R27" s="37">
        <f>IF(A27="","",IFERROR(IF(OR(M27="Dismissed",D27&gt;TODAY(),L27&lt;TODAY()),0,J27),0))</f>
        <v/>
      </c>
      <c r="S27" s="39">
        <f>IF(A27="","",IF(COUNTIF($A$5:$A$504,A27)&gt;1,"Duplicate Violation ID",IF(OR(B27="",D27="",E27="",M27=""),"Missing required field",IF(C27="","Unknown Driver ID",IF(D27&gt;TODAY(),"Future violation date",IF(AND(OR(M27="Resolved",M27="Dismissed"),N27=""),"Missing disposition date",IF(AND(N27&lt;&gt;"",N27&lt;D27),"Disposition before violation",IF(AND(I27&lt;&gt;"",OR(I27&lt;0,I27&gt;'Settings'!$B$9)),"Review point override","OK"))))))))</f>
        <v/>
      </c>
    </row>
    <row r="28">
      <c r="C28">
        <f>IF(A28="","",IFERROR(INDEX('Drivers'!$B$5:$B$104,MATCH(B28,'Drivers'!$A$5:$A$104,0)),""))</f>
        <v/>
      </c>
      <c r="D28" s="57" t="n"/>
      <c r="H28" s="36">
        <f>IF(A28="","",IFERROR(INDEX('Settings'!$B$15:$B$24,MATCH(E28,'Settings'!$A$15:$A$24,0)),0))</f>
        <v/>
      </c>
      <c r="I28" s="37" t="n"/>
      <c r="J28" s="37">
        <f>IF(A28="","",IF(I28="",H28,I28))</f>
        <v/>
      </c>
      <c r="K28" s="36">
        <f>IF(A28="","",IFERROR(INDEX('Settings'!$C$15:$C$24,MATCH(E28,'Settings'!$A$15:$A$24,0)),'Settings'!$B$5))</f>
        <v/>
      </c>
      <c r="L28" s="57">
        <f>IF(A28="","",IFERROR(EDATE(D28,K28),""))</f>
        <v/>
      </c>
      <c r="N28" s="57" t="n"/>
      <c r="P28" s="58" t="n"/>
      <c r="Q28" s="39" t="n"/>
      <c r="R28" s="37">
        <f>IF(A28="","",IFERROR(IF(OR(M28="Dismissed",D28&gt;TODAY(),L28&lt;TODAY()),0,J28),0))</f>
        <v/>
      </c>
      <c r="S28" s="39">
        <f>IF(A28="","",IF(COUNTIF($A$5:$A$504,A28)&gt;1,"Duplicate Violation ID",IF(OR(B28="",D28="",E28="",M28=""),"Missing required field",IF(C28="","Unknown Driver ID",IF(D28&gt;TODAY(),"Future violation date",IF(AND(OR(M28="Resolved",M28="Dismissed"),N28=""),"Missing disposition date",IF(AND(N28&lt;&gt;"",N28&lt;D28),"Disposition before violation",IF(AND(I28&lt;&gt;"",OR(I28&lt;0,I28&gt;'Settings'!$B$9)),"Review point override","OK"))))))))</f>
        <v/>
      </c>
    </row>
    <row r="29">
      <c r="C29">
        <f>IF(A29="","",IFERROR(INDEX('Drivers'!$B$5:$B$104,MATCH(B29,'Drivers'!$A$5:$A$104,0)),""))</f>
        <v/>
      </c>
      <c r="D29" s="57" t="n"/>
      <c r="H29" s="36">
        <f>IF(A29="","",IFERROR(INDEX('Settings'!$B$15:$B$24,MATCH(E29,'Settings'!$A$15:$A$24,0)),0))</f>
        <v/>
      </c>
      <c r="I29" s="37" t="n"/>
      <c r="J29" s="37">
        <f>IF(A29="","",IF(I29="",H29,I29))</f>
        <v/>
      </c>
      <c r="K29" s="36">
        <f>IF(A29="","",IFERROR(INDEX('Settings'!$C$15:$C$24,MATCH(E29,'Settings'!$A$15:$A$24,0)),'Settings'!$B$5))</f>
        <v/>
      </c>
      <c r="L29" s="57">
        <f>IF(A29="","",IFERROR(EDATE(D29,K29),""))</f>
        <v/>
      </c>
      <c r="N29" s="57" t="n"/>
      <c r="P29" s="58" t="n"/>
      <c r="Q29" s="39" t="n"/>
      <c r="R29" s="37">
        <f>IF(A29="","",IFERROR(IF(OR(M29="Dismissed",D29&gt;TODAY(),L29&lt;TODAY()),0,J29),0))</f>
        <v/>
      </c>
      <c r="S29" s="39">
        <f>IF(A29="","",IF(COUNTIF($A$5:$A$504,A29)&gt;1,"Duplicate Violation ID",IF(OR(B29="",D29="",E29="",M29=""),"Missing required field",IF(C29="","Unknown Driver ID",IF(D29&gt;TODAY(),"Future violation date",IF(AND(OR(M29="Resolved",M29="Dismissed"),N29=""),"Missing disposition date",IF(AND(N29&lt;&gt;"",N29&lt;D29),"Disposition before violation",IF(AND(I29&lt;&gt;"",OR(I29&lt;0,I29&gt;'Settings'!$B$9)),"Review point override","OK"))))))))</f>
        <v/>
      </c>
    </row>
    <row r="30">
      <c r="C30">
        <f>IF(A30="","",IFERROR(INDEX('Drivers'!$B$5:$B$104,MATCH(B30,'Drivers'!$A$5:$A$104,0)),""))</f>
        <v/>
      </c>
      <c r="D30" s="57" t="n"/>
      <c r="H30" s="36">
        <f>IF(A30="","",IFERROR(INDEX('Settings'!$B$15:$B$24,MATCH(E30,'Settings'!$A$15:$A$24,0)),0))</f>
        <v/>
      </c>
      <c r="I30" s="37" t="n"/>
      <c r="J30" s="37">
        <f>IF(A30="","",IF(I30="",H30,I30))</f>
        <v/>
      </c>
      <c r="K30" s="36">
        <f>IF(A30="","",IFERROR(INDEX('Settings'!$C$15:$C$24,MATCH(E30,'Settings'!$A$15:$A$24,0)),'Settings'!$B$5))</f>
        <v/>
      </c>
      <c r="L30" s="57">
        <f>IF(A30="","",IFERROR(EDATE(D30,K30),""))</f>
        <v/>
      </c>
      <c r="N30" s="57" t="n"/>
      <c r="P30" s="58" t="n"/>
      <c r="Q30" s="39" t="n"/>
      <c r="R30" s="37">
        <f>IF(A30="","",IFERROR(IF(OR(M30="Dismissed",D30&gt;TODAY(),L30&lt;TODAY()),0,J30),0))</f>
        <v/>
      </c>
      <c r="S30" s="39">
        <f>IF(A30="","",IF(COUNTIF($A$5:$A$504,A30)&gt;1,"Duplicate Violation ID",IF(OR(B30="",D30="",E30="",M30=""),"Missing required field",IF(C30="","Unknown Driver ID",IF(D30&gt;TODAY(),"Future violation date",IF(AND(OR(M30="Resolved",M30="Dismissed"),N30=""),"Missing disposition date",IF(AND(N30&lt;&gt;"",N30&lt;D30),"Disposition before violation",IF(AND(I30&lt;&gt;"",OR(I30&lt;0,I30&gt;'Settings'!$B$9)),"Review point override","OK"))))))))</f>
        <v/>
      </c>
    </row>
    <row r="31">
      <c r="C31">
        <f>IF(A31="","",IFERROR(INDEX('Drivers'!$B$5:$B$104,MATCH(B31,'Drivers'!$A$5:$A$104,0)),""))</f>
        <v/>
      </c>
      <c r="D31" s="57" t="n"/>
      <c r="H31" s="36">
        <f>IF(A31="","",IFERROR(INDEX('Settings'!$B$15:$B$24,MATCH(E31,'Settings'!$A$15:$A$24,0)),0))</f>
        <v/>
      </c>
      <c r="I31" s="37" t="n"/>
      <c r="J31" s="37">
        <f>IF(A31="","",IF(I31="",H31,I31))</f>
        <v/>
      </c>
      <c r="K31" s="36">
        <f>IF(A31="","",IFERROR(INDEX('Settings'!$C$15:$C$24,MATCH(E31,'Settings'!$A$15:$A$24,0)),'Settings'!$B$5))</f>
        <v/>
      </c>
      <c r="L31" s="57">
        <f>IF(A31="","",IFERROR(EDATE(D31,K31),""))</f>
        <v/>
      </c>
      <c r="N31" s="57" t="n"/>
      <c r="P31" s="58" t="n"/>
      <c r="Q31" s="39" t="n"/>
      <c r="R31" s="37">
        <f>IF(A31="","",IFERROR(IF(OR(M31="Dismissed",D31&gt;TODAY(),L31&lt;TODAY()),0,J31),0))</f>
        <v/>
      </c>
      <c r="S31" s="39">
        <f>IF(A31="","",IF(COUNTIF($A$5:$A$504,A31)&gt;1,"Duplicate Violation ID",IF(OR(B31="",D31="",E31="",M31=""),"Missing required field",IF(C31="","Unknown Driver ID",IF(D31&gt;TODAY(),"Future violation date",IF(AND(OR(M31="Resolved",M31="Dismissed"),N31=""),"Missing disposition date",IF(AND(N31&lt;&gt;"",N31&lt;D31),"Disposition before violation",IF(AND(I31&lt;&gt;"",OR(I31&lt;0,I31&gt;'Settings'!$B$9)),"Review point override","OK"))))))))</f>
        <v/>
      </c>
    </row>
    <row r="32">
      <c r="C32">
        <f>IF(A32="","",IFERROR(INDEX('Drivers'!$B$5:$B$104,MATCH(B32,'Drivers'!$A$5:$A$104,0)),""))</f>
        <v/>
      </c>
      <c r="D32" s="57" t="n"/>
      <c r="H32" s="36">
        <f>IF(A32="","",IFERROR(INDEX('Settings'!$B$15:$B$24,MATCH(E32,'Settings'!$A$15:$A$24,0)),0))</f>
        <v/>
      </c>
      <c r="I32" s="37" t="n"/>
      <c r="J32" s="37">
        <f>IF(A32="","",IF(I32="",H32,I32))</f>
        <v/>
      </c>
      <c r="K32" s="36">
        <f>IF(A32="","",IFERROR(INDEX('Settings'!$C$15:$C$24,MATCH(E32,'Settings'!$A$15:$A$24,0)),'Settings'!$B$5))</f>
        <v/>
      </c>
      <c r="L32" s="57">
        <f>IF(A32="","",IFERROR(EDATE(D32,K32),""))</f>
        <v/>
      </c>
      <c r="N32" s="57" t="n"/>
      <c r="P32" s="58" t="n"/>
      <c r="Q32" s="39" t="n"/>
      <c r="R32" s="37">
        <f>IF(A32="","",IFERROR(IF(OR(M32="Dismissed",D32&gt;TODAY(),L32&lt;TODAY()),0,J32),0))</f>
        <v/>
      </c>
      <c r="S32" s="39">
        <f>IF(A32="","",IF(COUNTIF($A$5:$A$504,A32)&gt;1,"Duplicate Violation ID",IF(OR(B32="",D32="",E32="",M32=""),"Missing required field",IF(C32="","Unknown Driver ID",IF(D32&gt;TODAY(),"Future violation date",IF(AND(OR(M32="Resolved",M32="Dismissed"),N32=""),"Missing disposition date",IF(AND(N32&lt;&gt;"",N32&lt;D32),"Disposition before violation",IF(AND(I32&lt;&gt;"",OR(I32&lt;0,I32&gt;'Settings'!$B$9)),"Review point override","OK"))))))))</f>
        <v/>
      </c>
    </row>
    <row r="33">
      <c r="C33">
        <f>IF(A33="","",IFERROR(INDEX('Drivers'!$B$5:$B$104,MATCH(B33,'Drivers'!$A$5:$A$104,0)),""))</f>
        <v/>
      </c>
      <c r="D33" s="57" t="n"/>
      <c r="H33" s="36">
        <f>IF(A33="","",IFERROR(INDEX('Settings'!$B$15:$B$24,MATCH(E33,'Settings'!$A$15:$A$24,0)),0))</f>
        <v/>
      </c>
      <c r="I33" s="37" t="n"/>
      <c r="J33" s="37">
        <f>IF(A33="","",IF(I33="",H33,I33))</f>
        <v/>
      </c>
      <c r="K33" s="36">
        <f>IF(A33="","",IFERROR(INDEX('Settings'!$C$15:$C$24,MATCH(E33,'Settings'!$A$15:$A$24,0)),'Settings'!$B$5))</f>
        <v/>
      </c>
      <c r="L33" s="57">
        <f>IF(A33="","",IFERROR(EDATE(D33,K33),""))</f>
        <v/>
      </c>
      <c r="N33" s="57" t="n"/>
      <c r="P33" s="58" t="n"/>
      <c r="Q33" s="39" t="n"/>
      <c r="R33" s="37">
        <f>IF(A33="","",IFERROR(IF(OR(M33="Dismissed",D33&gt;TODAY(),L33&lt;TODAY()),0,J33),0))</f>
        <v/>
      </c>
      <c r="S33" s="39">
        <f>IF(A33="","",IF(COUNTIF($A$5:$A$504,A33)&gt;1,"Duplicate Violation ID",IF(OR(B33="",D33="",E33="",M33=""),"Missing required field",IF(C33="","Unknown Driver ID",IF(D33&gt;TODAY(),"Future violation date",IF(AND(OR(M33="Resolved",M33="Dismissed"),N33=""),"Missing disposition date",IF(AND(N33&lt;&gt;"",N33&lt;D33),"Disposition before violation",IF(AND(I33&lt;&gt;"",OR(I33&lt;0,I33&gt;'Settings'!$B$9)),"Review point override","OK"))))))))</f>
        <v/>
      </c>
    </row>
    <row r="34">
      <c r="C34">
        <f>IF(A34="","",IFERROR(INDEX('Drivers'!$B$5:$B$104,MATCH(B34,'Drivers'!$A$5:$A$104,0)),""))</f>
        <v/>
      </c>
      <c r="D34" s="57" t="n"/>
      <c r="H34" s="36">
        <f>IF(A34="","",IFERROR(INDEX('Settings'!$B$15:$B$24,MATCH(E34,'Settings'!$A$15:$A$24,0)),0))</f>
        <v/>
      </c>
      <c r="I34" s="37" t="n"/>
      <c r="J34" s="37">
        <f>IF(A34="","",IF(I34="",H34,I34))</f>
        <v/>
      </c>
      <c r="K34" s="36">
        <f>IF(A34="","",IFERROR(INDEX('Settings'!$C$15:$C$24,MATCH(E34,'Settings'!$A$15:$A$24,0)),'Settings'!$B$5))</f>
        <v/>
      </c>
      <c r="L34" s="57">
        <f>IF(A34="","",IFERROR(EDATE(D34,K34),""))</f>
        <v/>
      </c>
      <c r="N34" s="57" t="n"/>
      <c r="P34" s="58" t="n"/>
      <c r="Q34" s="39" t="n"/>
      <c r="R34" s="37">
        <f>IF(A34="","",IFERROR(IF(OR(M34="Dismissed",D34&gt;TODAY(),L34&lt;TODAY()),0,J34),0))</f>
        <v/>
      </c>
      <c r="S34" s="39">
        <f>IF(A34="","",IF(COUNTIF($A$5:$A$504,A34)&gt;1,"Duplicate Violation ID",IF(OR(B34="",D34="",E34="",M34=""),"Missing required field",IF(C34="","Unknown Driver ID",IF(D34&gt;TODAY(),"Future violation date",IF(AND(OR(M34="Resolved",M34="Dismissed"),N34=""),"Missing disposition date",IF(AND(N34&lt;&gt;"",N34&lt;D34),"Disposition before violation",IF(AND(I34&lt;&gt;"",OR(I34&lt;0,I34&gt;'Settings'!$B$9)),"Review point override","OK"))))))))</f>
        <v/>
      </c>
    </row>
    <row r="35">
      <c r="C35">
        <f>IF(A35="","",IFERROR(INDEX('Drivers'!$B$5:$B$104,MATCH(B35,'Drivers'!$A$5:$A$104,0)),""))</f>
        <v/>
      </c>
      <c r="D35" s="57" t="n"/>
      <c r="H35" s="36">
        <f>IF(A35="","",IFERROR(INDEX('Settings'!$B$15:$B$24,MATCH(E35,'Settings'!$A$15:$A$24,0)),0))</f>
        <v/>
      </c>
      <c r="I35" s="37" t="n"/>
      <c r="J35" s="37">
        <f>IF(A35="","",IF(I35="",H35,I35))</f>
        <v/>
      </c>
      <c r="K35" s="36">
        <f>IF(A35="","",IFERROR(INDEX('Settings'!$C$15:$C$24,MATCH(E35,'Settings'!$A$15:$A$24,0)),'Settings'!$B$5))</f>
        <v/>
      </c>
      <c r="L35" s="57">
        <f>IF(A35="","",IFERROR(EDATE(D35,K35),""))</f>
        <v/>
      </c>
      <c r="N35" s="57" t="n"/>
      <c r="P35" s="58" t="n"/>
      <c r="Q35" s="39" t="n"/>
      <c r="R35" s="37">
        <f>IF(A35="","",IFERROR(IF(OR(M35="Dismissed",D35&gt;TODAY(),L35&lt;TODAY()),0,J35),0))</f>
        <v/>
      </c>
      <c r="S35" s="39">
        <f>IF(A35="","",IF(COUNTIF($A$5:$A$504,A35)&gt;1,"Duplicate Violation ID",IF(OR(B35="",D35="",E35="",M35=""),"Missing required field",IF(C35="","Unknown Driver ID",IF(D35&gt;TODAY(),"Future violation date",IF(AND(OR(M35="Resolved",M35="Dismissed"),N35=""),"Missing disposition date",IF(AND(N35&lt;&gt;"",N35&lt;D35),"Disposition before violation",IF(AND(I35&lt;&gt;"",OR(I35&lt;0,I35&gt;'Settings'!$B$9)),"Review point override","OK"))))))))</f>
        <v/>
      </c>
    </row>
    <row r="36">
      <c r="C36">
        <f>IF(A36="","",IFERROR(INDEX('Drivers'!$B$5:$B$104,MATCH(B36,'Drivers'!$A$5:$A$104,0)),""))</f>
        <v/>
      </c>
      <c r="D36" s="57" t="n"/>
      <c r="H36" s="36">
        <f>IF(A36="","",IFERROR(INDEX('Settings'!$B$15:$B$24,MATCH(E36,'Settings'!$A$15:$A$24,0)),0))</f>
        <v/>
      </c>
      <c r="I36" s="37" t="n"/>
      <c r="J36" s="37">
        <f>IF(A36="","",IF(I36="",H36,I36))</f>
        <v/>
      </c>
      <c r="K36" s="36">
        <f>IF(A36="","",IFERROR(INDEX('Settings'!$C$15:$C$24,MATCH(E36,'Settings'!$A$15:$A$24,0)),'Settings'!$B$5))</f>
        <v/>
      </c>
      <c r="L36" s="57">
        <f>IF(A36="","",IFERROR(EDATE(D36,K36),""))</f>
        <v/>
      </c>
      <c r="N36" s="57" t="n"/>
      <c r="P36" s="58" t="n"/>
      <c r="Q36" s="39" t="n"/>
      <c r="R36" s="37">
        <f>IF(A36="","",IFERROR(IF(OR(M36="Dismissed",D36&gt;TODAY(),L36&lt;TODAY()),0,J36),0))</f>
        <v/>
      </c>
      <c r="S36" s="39">
        <f>IF(A36="","",IF(COUNTIF($A$5:$A$504,A36)&gt;1,"Duplicate Violation ID",IF(OR(B36="",D36="",E36="",M36=""),"Missing required field",IF(C36="","Unknown Driver ID",IF(D36&gt;TODAY(),"Future violation date",IF(AND(OR(M36="Resolved",M36="Dismissed"),N36=""),"Missing disposition date",IF(AND(N36&lt;&gt;"",N36&lt;D36),"Disposition before violation",IF(AND(I36&lt;&gt;"",OR(I36&lt;0,I36&gt;'Settings'!$B$9)),"Review point override","OK"))))))))</f>
        <v/>
      </c>
    </row>
    <row r="37">
      <c r="C37">
        <f>IF(A37="","",IFERROR(INDEX('Drivers'!$B$5:$B$104,MATCH(B37,'Drivers'!$A$5:$A$104,0)),""))</f>
        <v/>
      </c>
      <c r="D37" s="57" t="n"/>
      <c r="H37" s="36">
        <f>IF(A37="","",IFERROR(INDEX('Settings'!$B$15:$B$24,MATCH(E37,'Settings'!$A$15:$A$24,0)),0))</f>
        <v/>
      </c>
      <c r="I37" s="37" t="n"/>
      <c r="J37" s="37">
        <f>IF(A37="","",IF(I37="",H37,I37))</f>
        <v/>
      </c>
      <c r="K37" s="36">
        <f>IF(A37="","",IFERROR(INDEX('Settings'!$C$15:$C$24,MATCH(E37,'Settings'!$A$15:$A$24,0)),'Settings'!$B$5))</f>
        <v/>
      </c>
      <c r="L37" s="57">
        <f>IF(A37="","",IFERROR(EDATE(D37,K37),""))</f>
        <v/>
      </c>
      <c r="N37" s="57" t="n"/>
      <c r="P37" s="58" t="n"/>
      <c r="Q37" s="39" t="n"/>
      <c r="R37" s="37">
        <f>IF(A37="","",IFERROR(IF(OR(M37="Dismissed",D37&gt;TODAY(),L37&lt;TODAY()),0,J37),0))</f>
        <v/>
      </c>
      <c r="S37" s="39">
        <f>IF(A37="","",IF(COUNTIF($A$5:$A$504,A37)&gt;1,"Duplicate Violation ID",IF(OR(B37="",D37="",E37="",M37=""),"Missing required field",IF(C37="","Unknown Driver ID",IF(D37&gt;TODAY(),"Future violation date",IF(AND(OR(M37="Resolved",M37="Dismissed"),N37=""),"Missing disposition date",IF(AND(N37&lt;&gt;"",N37&lt;D37),"Disposition before violation",IF(AND(I37&lt;&gt;"",OR(I37&lt;0,I37&gt;'Settings'!$B$9)),"Review point override","OK"))))))))</f>
        <v/>
      </c>
    </row>
    <row r="38">
      <c r="C38">
        <f>IF(A38="","",IFERROR(INDEX('Drivers'!$B$5:$B$104,MATCH(B38,'Drivers'!$A$5:$A$104,0)),""))</f>
        <v/>
      </c>
      <c r="D38" s="57" t="n"/>
      <c r="H38" s="36">
        <f>IF(A38="","",IFERROR(INDEX('Settings'!$B$15:$B$24,MATCH(E38,'Settings'!$A$15:$A$24,0)),0))</f>
        <v/>
      </c>
      <c r="I38" s="37" t="n"/>
      <c r="J38" s="37">
        <f>IF(A38="","",IF(I38="",H38,I38))</f>
        <v/>
      </c>
      <c r="K38" s="36">
        <f>IF(A38="","",IFERROR(INDEX('Settings'!$C$15:$C$24,MATCH(E38,'Settings'!$A$15:$A$24,0)),'Settings'!$B$5))</f>
        <v/>
      </c>
      <c r="L38" s="57">
        <f>IF(A38="","",IFERROR(EDATE(D38,K38),""))</f>
        <v/>
      </c>
      <c r="N38" s="57" t="n"/>
      <c r="P38" s="58" t="n"/>
      <c r="Q38" s="39" t="n"/>
      <c r="R38" s="37">
        <f>IF(A38="","",IFERROR(IF(OR(M38="Dismissed",D38&gt;TODAY(),L38&lt;TODAY()),0,J38),0))</f>
        <v/>
      </c>
      <c r="S38" s="39">
        <f>IF(A38="","",IF(COUNTIF($A$5:$A$504,A38)&gt;1,"Duplicate Violation ID",IF(OR(B38="",D38="",E38="",M38=""),"Missing required field",IF(C38="","Unknown Driver ID",IF(D38&gt;TODAY(),"Future violation date",IF(AND(OR(M38="Resolved",M38="Dismissed"),N38=""),"Missing disposition date",IF(AND(N38&lt;&gt;"",N38&lt;D38),"Disposition before violation",IF(AND(I38&lt;&gt;"",OR(I38&lt;0,I38&gt;'Settings'!$B$9)),"Review point override","OK"))))))))</f>
        <v/>
      </c>
    </row>
    <row r="39">
      <c r="C39">
        <f>IF(A39="","",IFERROR(INDEX('Drivers'!$B$5:$B$104,MATCH(B39,'Drivers'!$A$5:$A$104,0)),""))</f>
        <v/>
      </c>
      <c r="D39" s="57" t="n"/>
      <c r="H39" s="36">
        <f>IF(A39="","",IFERROR(INDEX('Settings'!$B$15:$B$24,MATCH(E39,'Settings'!$A$15:$A$24,0)),0))</f>
        <v/>
      </c>
      <c r="I39" s="37" t="n"/>
      <c r="J39" s="37">
        <f>IF(A39="","",IF(I39="",H39,I39))</f>
        <v/>
      </c>
      <c r="K39" s="36">
        <f>IF(A39="","",IFERROR(INDEX('Settings'!$C$15:$C$24,MATCH(E39,'Settings'!$A$15:$A$24,0)),'Settings'!$B$5))</f>
        <v/>
      </c>
      <c r="L39" s="57">
        <f>IF(A39="","",IFERROR(EDATE(D39,K39),""))</f>
        <v/>
      </c>
      <c r="N39" s="57" t="n"/>
      <c r="P39" s="58" t="n"/>
      <c r="Q39" s="39" t="n"/>
      <c r="R39" s="37">
        <f>IF(A39="","",IFERROR(IF(OR(M39="Dismissed",D39&gt;TODAY(),L39&lt;TODAY()),0,J39),0))</f>
        <v/>
      </c>
      <c r="S39" s="39">
        <f>IF(A39="","",IF(COUNTIF($A$5:$A$504,A39)&gt;1,"Duplicate Violation ID",IF(OR(B39="",D39="",E39="",M39=""),"Missing required field",IF(C39="","Unknown Driver ID",IF(D39&gt;TODAY(),"Future violation date",IF(AND(OR(M39="Resolved",M39="Dismissed"),N39=""),"Missing disposition date",IF(AND(N39&lt;&gt;"",N39&lt;D39),"Disposition before violation",IF(AND(I39&lt;&gt;"",OR(I39&lt;0,I39&gt;'Settings'!$B$9)),"Review point override","OK"))))))))</f>
        <v/>
      </c>
    </row>
    <row r="40">
      <c r="C40">
        <f>IF(A40="","",IFERROR(INDEX('Drivers'!$B$5:$B$104,MATCH(B40,'Drivers'!$A$5:$A$104,0)),""))</f>
        <v/>
      </c>
      <c r="D40" s="57" t="n"/>
      <c r="H40" s="36">
        <f>IF(A40="","",IFERROR(INDEX('Settings'!$B$15:$B$24,MATCH(E40,'Settings'!$A$15:$A$24,0)),0))</f>
        <v/>
      </c>
      <c r="I40" s="37" t="n"/>
      <c r="J40" s="37">
        <f>IF(A40="","",IF(I40="",H40,I40))</f>
        <v/>
      </c>
      <c r="K40" s="36">
        <f>IF(A40="","",IFERROR(INDEX('Settings'!$C$15:$C$24,MATCH(E40,'Settings'!$A$15:$A$24,0)),'Settings'!$B$5))</f>
        <v/>
      </c>
      <c r="L40" s="57">
        <f>IF(A40="","",IFERROR(EDATE(D40,K40),""))</f>
        <v/>
      </c>
      <c r="N40" s="57" t="n"/>
      <c r="P40" s="58" t="n"/>
      <c r="Q40" s="39" t="n"/>
      <c r="R40" s="37">
        <f>IF(A40="","",IFERROR(IF(OR(M40="Dismissed",D40&gt;TODAY(),L40&lt;TODAY()),0,J40),0))</f>
        <v/>
      </c>
      <c r="S40" s="39">
        <f>IF(A40="","",IF(COUNTIF($A$5:$A$504,A40)&gt;1,"Duplicate Violation ID",IF(OR(B40="",D40="",E40="",M40=""),"Missing required field",IF(C40="","Unknown Driver ID",IF(D40&gt;TODAY(),"Future violation date",IF(AND(OR(M40="Resolved",M40="Dismissed"),N40=""),"Missing disposition date",IF(AND(N40&lt;&gt;"",N40&lt;D40),"Disposition before violation",IF(AND(I40&lt;&gt;"",OR(I40&lt;0,I40&gt;'Settings'!$B$9)),"Review point override","OK"))))))))</f>
        <v/>
      </c>
    </row>
    <row r="41">
      <c r="C41">
        <f>IF(A41="","",IFERROR(INDEX('Drivers'!$B$5:$B$104,MATCH(B41,'Drivers'!$A$5:$A$104,0)),""))</f>
        <v/>
      </c>
      <c r="D41" s="57" t="n"/>
      <c r="H41" s="36">
        <f>IF(A41="","",IFERROR(INDEX('Settings'!$B$15:$B$24,MATCH(E41,'Settings'!$A$15:$A$24,0)),0))</f>
        <v/>
      </c>
      <c r="I41" s="37" t="n"/>
      <c r="J41" s="37">
        <f>IF(A41="","",IF(I41="",H41,I41))</f>
        <v/>
      </c>
      <c r="K41" s="36">
        <f>IF(A41="","",IFERROR(INDEX('Settings'!$C$15:$C$24,MATCH(E41,'Settings'!$A$15:$A$24,0)),'Settings'!$B$5))</f>
        <v/>
      </c>
      <c r="L41" s="57">
        <f>IF(A41="","",IFERROR(EDATE(D41,K41),""))</f>
        <v/>
      </c>
      <c r="N41" s="57" t="n"/>
      <c r="P41" s="58" t="n"/>
      <c r="Q41" s="39" t="n"/>
      <c r="R41" s="37">
        <f>IF(A41="","",IFERROR(IF(OR(M41="Dismissed",D41&gt;TODAY(),L41&lt;TODAY()),0,J41),0))</f>
        <v/>
      </c>
      <c r="S41" s="39">
        <f>IF(A41="","",IF(COUNTIF($A$5:$A$504,A41)&gt;1,"Duplicate Violation ID",IF(OR(B41="",D41="",E41="",M41=""),"Missing required field",IF(C41="","Unknown Driver ID",IF(D41&gt;TODAY(),"Future violation date",IF(AND(OR(M41="Resolved",M41="Dismissed"),N41=""),"Missing disposition date",IF(AND(N41&lt;&gt;"",N41&lt;D41),"Disposition before violation",IF(AND(I41&lt;&gt;"",OR(I41&lt;0,I41&gt;'Settings'!$B$9)),"Review point override","OK"))))))))</f>
        <v/>
      </c>
    </row>
    <row r="42">
      <c r="C42">
        <f>IF(A42="","",IFERROR(INDEX('Drivers'!$B$5:$B$104,MATCH(B42,'Drivers'!$A$5:$A$104,0)),""))</f>
        <v/>
      </c>
      <c r="D42" s="57" t="n"/>
      <c r="H42" s="36">
        <f>IF(A42="","",IFERROR(INDEX('Settings'!$B$15:$B$24,MATCH(E42,'Settings'!$A$15:$A$24,0)),0))</f>
        <v/>
      </c>
      <c r="I42" s="37" t="n"/>
      <c r="J42" s="37">
        <f>IF(A42="","",IF(I42="",H42,I42))</f>
        <v/>
      </c>
      <c r="K42" s="36">
        <f>IF(A42="","",IFERROR(INDEX('Settings'!$C$15:$C$24,MATCH(E42,'Settings'!$A$15:$A$24,0)),'Settings'!$B$5))</f>
        <v/>
      </c>
      <c r="L42" s="57">
        <f>IF(A42="","",IFERROR(EDATE(D42,K42),""))</f>
        <v/>
      </c>
      <c r="N42" s="57" t="n"/>
      <c r="P42" s="58" t="n"/>
      <c r="Q42" s="39" t="n"/>
      <c r="R42" s="37">
        <f>IF(A42="","",IFERROR(IF(OR(M42="Dismissed",D42&gt;TODAY(),L42&lt;TODAY()),0,J42),0))</f>
        <v/>
      </c>
      <c r="S42" s="39">
        <f>IF(A42="","",IF(COUNTIF($A$5:$A$504,A42)&gt;1,"Duplicate Violation ID",IF(OR(B42="",D42="",E42="",M42=""),"Missing required field",IF(C42="","Unknown Driver ID",IF(D42&gt;TODAY(),"Future violation date",IF(AND(OR(M42="Resolved",M42="Dismissed"),N42=""),"Missing disposition date",IF(AND(N42&lt;&gt;"",N42&lt;D42),"Disposition before violation",IF(AND(I42&lt;&gt;"",OR(I42&lt;0,I42&gt;'Settings'!$B$9)),"Review point override","OK"))))))))</f>
        <v/>
      </c>
    </row>
    <row r="43">
      <c r="C43">
        <f>IF(A43="","",IFERROR(INDEX('Drivers'!$B$5:$B$104,MATCH(B43,'Drivers'!$A$5:$A$104,0)),""))</f>
        <v/>
      </c>
      <c r="D43" s="57" t="n"/>
      <c r="H43" s="36">
        <f>IF(A43="","",IFERROR(INDEX('Settings'!$B$15:$B$24,MATCH(E43,'Settings'!$A$15:$A$24,0)),0))</f>
        <v/>
      </c>
      <c r="I43" s="37" t="n"/>
      <c r="J43" s="37">
        <f>IF(A43="","",IF(I43="",H43,I43))</f>
        <v/>
      </c>
      <c r="K43" s="36">
        <f>IF(A43="","",IFERROR(INDEX('Settings'!$C$15:$C$24,MATCH(E43,'Settings'!$A$15:$A$24,0)),'Settings'!$B$5))</f>
        <v/>
      </c>
      <c r="L43" s="57">
        <f>IF(A43="","",IFERROR(EDATE(D43,K43),""))</f>
        <v/>
      </c>
      <c r="N43" s="57" t="n"/>
      <c r="P43" s="58" t="n"/>
      <c r="Q43" s="39" t="n"/>
      <c r="R43" s="37">
        <f>IF(A43="","",IFERROR(IF(OR(M43="Dismissed",D43&gt;TODAY(),L43&lt;TODAY()),0,J43),0))</f>
        <v/>
      </c>
      <c r="S43" s="39">
        <f>IF(A43="","",IF(COUNTIF($A$5:$A$504,A43)&gt;1,"Duplicate Violation ID",IF(OR(B43="",D43="",E43="",M43=""),"Missing required field",IF(C43="","Unknown Driver ID",IF(D43&gt;TODAY(),"Future violation date",IF(AND(OR(M43="Resolved",M43="Dismissed"),N43=""),"Missing disposition date",IF(AND(N43&lt;&gt;"",N43&lt;D43),"Disposition before violation",IF(AND(I43&lt;&gt;"",OR(I43&lt;0,I43&gt;'Settings'!$B$9)),"Review point override","OK"))))))))</f>
        <v/>
      </c>
    </row>
    <row r="44">
      <c r="C44">
        <f>IF(A44="","",IFERROR(INDEX('Drivers'!$B$5:$B$104,MATCH(B44,'Drivers'!$A$5:$A$104,0)),""))</f>
        <v/>
      </c>
      <c r="D44" s="57" t="n"/>
      <c r="H44" s="36">
        <f>IF(A44="","",IFERROR(INDEX('Settings'!$B$15:$B$24,MATCH(E44,'Settings'!$A$15:$A$24,0)),0))</f>
        <v/>
      </c>
      <c r="I44" s="37" t="n"/>
      <c r="J44" s="37">
        <f>IF(A44="","",IF(I44="",H44,I44))</f>
        <v/>
      </c>
      <c r="K44" s="36">
        <f>IF(A44="","",IFERROR(INDEX('Settings'!$C$15:$C$24,MATCH(E44,'Settings'!$A$15:$A$24,0)),'Settings'!$B$5))</f>
        <v/>
      </c>
      <c r="L44" s="57">
        <f>IF(A44="","",IFERROR(EDATE(D44,K44),""))</f>
        <v/>
      </c>
      <c r="N44" s="57" t="n"/>
      <c r="P44" s="58" t="n"/>
      <c r="Q44" s="39" t="n"/>
      <c r="R44" s="37">
        <f>IF(A44="","",IFERROR(IF(OR(M44="Dismissed",D44&gt;TODAY(),L44&lt;TODAY()),0,J44),0))</f>
        <v/>
      </c>
      <c r="S44" s="39">
        <f>IF(A44="","",IF(COUNTIF($A$5:$A$504,A44)&gt;1,"Duplicate Violation ID",IF(OR(B44="",D44="",E44="",M44=""),"Missing required field",IF(C44="","Unknown Driver ID",IF(D44&gt;TODAY(),"Future violation date",IF(AND(OR(M44="Resolved",M44="Dismissed"),N44=""),"Missing disposition date",IF(AND(N44&lt;&gt;"",N44&lt;D44),"Disposition before violation",IF(AND(I44&lt;&gt;"",OR(I44&lt;0,I44&gt;'Settings'!$B$9)),"Review point override","OK"))))))))</f>
        <v/>
      </c>
    </row>
    <row r="45">
      <c r="C45">
        <f>IF(A45="","",IFERROR(INDEX('Drivers'!$B$5:$B$104,MATCH(B45,'Drivers'!$A$5:$A$104,0)),""))</f>
        <v/>
      </c>
      <c r="D45" s="57" t="n"/>
      <c r="H45" s="36">
        <f>IF(A45="","",IFERROR(INDEX('Settings'!$B$15:$B$24,MATCH(E45,'Settings'!$A$15:$A$24,0)),0))</f>
        <v/>
      </c>
      <c r="I45" s="37" t="n"/>
      <c r="J45" s="37">
        <f>IF(A45="","",IF(I45="",H45,I45))</f>
        <v/>
      </c>
      <c r="K45" s="36">
        <f>IF(A45="","",IFERROR(INDEX('Settings'!$C$15:$C$24,MATCH(E45,'Settings'!$A$15:$A$24,0)),'Settings'!$B$5))</f>
        <v/>
      </c>
      <c r="L45" s="57">
        <f>IF(A45="","",IFERROR(EDATE(D45,K45),""))</f>
        <v/>
      </c>
      <c r="N45" s="57" t="n"/>
      <c r="P45" s="58" t="n"/>
      <c r="Q45" s="39" t="n"/>
      <c r="R45" s="37">
        <f>IF(A45="","",IFERROR(IF(OR(M45="Dismissed",D45&gt;TODAY(),L45&lt;TODAY()),0,J45),0))</f>
        <v/>
      </c>
      <c r="S45" s="39">
        <f>IF(A45="","",IF(COUNTIF($A$5:$A$504,A45)&gt;1,"Duplicate Violation ID",IF(OR(B45="",D45="",E45="",M45=""),"Missing required field",IF(C45="","Unknown Driver ID",IF(D45&gt;TODAY(),"Future violation date",IF(AND(OR(M45="Resolved",M45="Dismissed"),N45=""),"Missing disposition date",IF(AND(N45&lt;&gt;"",N45&lt;D45),"Disposition before violation",IF(AND(I45&lt;&gt;"",OR(I45&lt;0,I45&gt;'Settings'!$B$9)),"Review point override","OK"))))))))</f>
        <v/>
      </c>
    </row>
    <row r="46">
      <c r="C46">
        <f>IF(A46="","",IFERROR(INDEX('Drivers'!$B$5:$B$104,MATCH(B46,'Drivers'!$A$5:$A$104,0)),""))</f>
        <v/>
      </c>
      <c r="D46" s="57" t="n"/>
      <c r="H46" s="36">
        <f>IF(A46="","",IFERROR(INDEX('Settings'!$B$15:$B$24,MATCH(E46,'Settings'!$A$15:$A$24,0)),0))</f>
        <v/>
      </c>
      <c r="I46" s="37" t="n"/>
      <c r="J46" s="37">
        <f>IF(A46="","",IF(I46="",H46,I46))</f>
        <v/>
      </c>
      <c r="K46" s="36">
        <f>IF(A46="","",IFERROR(INDEX('Settings'!$C$15:$C$24,MATCH(E46,'Settings'!$A$15:$A$24,0)),'Settings'!$B$5))</f>
        <v/>
      </c>
      <c r="L46" s="57">
        <f>IF(A46="","",IFERROR(EDATE(D46,K46),""))</f>
        <v/>
      </c>
      <c r="N46" s="57" t="n"/>
      <c r="P46" s="58" t="n"/>
      <c r="Q46" s="39" t="n"/>
      <c r="R46" s="37">
        <f>IF(A46="","",IFERROR(IF(OR(M46="Dismissed",D46&gt;TODAY(),L46&lt;TODAY()),0,J46),0))</f>
        <v/>
      </c>
      <c r="S46" s="39">
        <f>IF(A46="","",IF(COUNTIF($A$5:$A$504,A46)&gt;1,"Duplicate Violation ID",IF(OR(B46="",D46="",E46="",M46=""),"Missing required field",IF(C46="","Unknown Driver ID",IF(D46&gt;TODAY(),"Future violation date",IF(AND(OR(M46="Resolved",M46="Dismissed"),N46=""),"Missing disposition date",IF(AND(N46&lt;&gt;"",N46&lt;D46),"Disposition before violation",IF(AND(I46&lt;&gt;"",OR(I46&lt;0,I46&gt;'Settings'!$B$9)),"Review point override","OK"))))))))</f>
        <v/>
      </c>
    </row>
    <row r="47">
      <c r="C47">
        <f>IF(A47="","",IFERROR(INDEX('Drivers'!$B$5:$B$104,MATCH(B47,'Drivers'!$A$5:$A$104,0)),""))</f>
        <v/>
      </c>
      <c r="D47" s="57" t="n"/>
      <c r="H47" s="36">
        <f>IF(A47="","",IFERROR(INDEX('Settings'!$B$15:$B$24,MATCH(E47,'Settings'!$A$15:$A$24,0)),0))</f>
        <v/>
      </c>
      <c r="I47" s="37" t="n"/>
      <c r="J47" s="37">
        <f>IF(A47="","",IF(I47="",H47,I47))</f>
        <v/>
      </c>
      <c r="K47" s="36">
        <f>IF(A47="","",IFERROR(INDEX('Settings'!$C$15:$C$24,MATCH(E47,'Settings'!$A$15:$A$24,0)),'Settings'!$B$5))</f>
        <v/>
      </c>
      <c r="L47" s="57">
        <f>IF(A47="","",IFERROR(EDATE(D47,K47),""))</f>
        <v/>
      </c>
      <c r="N47" s="57" t="n"/>
      <c r="P47" s="58" t="n"/>
      <c r="Q47" s="39" t="n"/>
      <c r="R47" s="37">
        <f>IF(A47="","",IFERROR(IF(OR(M47="Dismissed",D47&gt;TODAY(),L47&lt;TODAY()),0,J47),0))</f>
        <v/>
      </c>
      <c r="S47" s="39">
        <f>IF(A47="","",IF(COUNTIF($A$5:$A$504,A47)&gt;1,"Duplicate Violation ID",IF(OR(B47="",D47="",E47="",M47=""),"Missing required field",IF(C47="","Unknown Driver ID",IF(D47&gt;TODAY(),"Future violation date",IF(AND(OR(M47="Resolved",M47="Dismissed"),N47=""),"Missing disposition date",IF(AND(N47&lt;&gt;"",N47&lt;D47),"Disposition before violation",IF(AND(I47&lt;&gt;"",OR(I47&lt;0,I47&gt;'Settings'!$B$9)),"Review point override","OK"))))))))</f>
        <v/>
      </c>
    </row>
    <row r="48">
      <c r="C48">
        <f>IF(A48="","",IFERROR(INDEX('Drivers'!$B$5:$B$104,MATCH(B48,'Drivers'!$A$5:$A$104,0)),""))</f>
        <v/>
      </c>
      <c r="D48" s="57" t="n"/>
      <c r="H48" s="36">
        <f>IF(A48="","",IFERROR(INDEX('Settings'!$B$15:$B$24,MATCH(E48,'Settings'!$A$15:$A$24,0)),0))</f>
        <v/>
      </c>
      <c r="I48" s="37" t="n"/>
      <c r="J48" s="37">
        <f>IF(A48="","",IF(I48="",H48,I48))</f>
        <v/>
      </c>
      <c r="K48" s="36">
        <f>IF(A48="","",IFERROR(INDEX('Settings'!$C$15:$C$24,MATCH(E48,'Settings'!$A$15:$A$24,0)),'Settings'!$B$5))</f>
        <v/>
      </c>
      <c r="L48" s="57">
        <f>IF(A48="","",IFERROR(EDATE(D48,K48),""))</f>
        <v/>
      </c>
      <c r="N48" s="57" t="n"/>
      <c r="P48" s="58" t="n"/>
      <c r="Q48" s="39" t="n"/>
      <c r="R48" s="37">
        <f>IF(A48="","",IFERROR(IF(OR(M48="Dismissed",D48&gt;TODAY(),L48&lt;TODAY()),0,J48),0))</f>
        <v/>
      </c>
      <c r="S48" s="39">
        <f>IF(A48="","",IF(COUNTIF($A$5:$A$504,A48)&gt;1,"Duplicate Violation ID",IF(OR(B48="",D48="",E48="",M48=""),"Missing required field",IF(C48="","Unknown Driver ID",IF(D48&gt;TODAY(),"Future violation date",IF(AND(OR(M48="Resolved",M48="Dismissed"),N48=""),"Missing disposition date",IF(AND(N48&lt;&gt;"",N48&lt;D48),"Disposition before violation",IF(AND(I48&lt;&gt;"",OR(I48&lt;0,I48&gt;'Settings'!$B$9)),"Review point override","OK"))))))))</f>
        <v/>
      </c>
    </row>
    <row r="49">
      <c r="C49">
        <f>IF(A49="","",IFERROR(INDEX('Drivers'!$B$5:$B$104,MATCH(B49,'Drivers'!$A$5:$A$104,0)),""))</f>
        <v/>
      </c>
      <c r="D49" s="57" t="n"/>
      <c r="H49" s="36">
        <f>IF(A49="","",IFERROR(INDEX('Settings'!$B$15:$B$24,MATCH(E49,'Settings'!$A$15:$A$24,0)),0))</f>
        <v/>
      </c>
      <c r="I49" s="37" t="n"/>
      <c r="J49" s="37">
        <f>IF(A49="","",IF(I49="",H49,I49))</f>
        <v/>
      </c>
      <c r="K49" s="36">
        <f>IF(A49="","",IFERROR(INDEX('Settings'!$C$15:$C$24,MATCH(E49,'Settings'!$A$15:$A$24,0)),'Settings'!$B$5))</f>
        <v/>
      </c>
      <c r="L49" s="57">
        <f>IF(A49="","",IFERROR(EDATE(D49,K49),""))</f>
        <v/>
      </c>
      <c r="N49" s="57" t="n"/>
      <c r="P49" s="58" t="n"/>
      <c r="Q49" s="39" t="n"/>
      <c r="R49" s="37">
        <f>IF(A49="","",IFERROR(IF(OR(M49="Dismissed",D49&gt;TODAY(),L49&lt;TODAY()),0,J49),0))</f>
        <v/>
      </c>
      <c r="S49" s="39">
        <f>IF(A49="","",IF(COUNTIF($A$5:$A$504,A49)&gt;1,"Duplicate Violation ID",IF(OR(B49="",D49="",E49="",M49=""),"Missing required field",IF(C49="","Unknown Driver ID",IF(D49&gt;TODAY(),"Future violation date",IF(AND(OR(M49="Resolved",M49="Dismissed"),N49=""),"Missing disposition date",IF(AND(N49&lt;&gt;"",N49&lt;D49),"Disposition before violation",IF(AND(I49&lt;&gt;"",OR(I49&lt;0,I49&gt;'Settings'!$B$9)),"Review point override","OK"))))))))</f>
        <v/>
      </c>
    </row>
    <row r="50">
      <c r="C50">
        <f>IF(A50="","",IFERROR(INDEX('Drivers'!$B$5:$B$104,MATCH(B50,'Drivers'!$A$5:$A$104,0)),""))</f>
        <v/>
      </c>
      <c r="D50" s="57" t="n"/>
      <c r="H50" s="36">
        <f>IF(A50="","",IFERROR(INDEX('Settings'!$B$15:$B$24,MATCH(E50,'Settings'!$A$15:$A$24,0)),0))</f>
        <v/>
      </c>
      <c r="I50" s="37" t="n"/>
      <c r="J50" s="37">
        <f>IF(A50="","",IF(I50="",H50,I50))</f>
        <v/>
      </c>
      <c r="K50" s="36">
        <f>IF(A50="","",IFERROR(INDEX('Settings'!$C$15:$C$24,MATCH(E50,'Settings'!$A$15:$A$24,0)),'Settings'!$B$5))</f>
        <v/>
      </c>
      <c r="L50" s="57">
        <f>IF(A50="","",IFERROR(EDATE(D50,K50),""))</f>
        <v/>
      </c>
      <c r="N50" s="57" t="n"/>
      <c r="P50" s="58" t="n"/>
      <c r="Q50" s="39" t="n"/>
      <c r="R50" s="37">
        <f>IF(A50="","",IFERROR(IF(OR(M50="Dismissed",D50&gt;TODAY(),L50&lt;TODAY()),0,J50),0))</f>
        <v/>
      </c>
      <c r="S50" s="39">
        <f>IF(A50="","",IF(COUNTIF($A$5:$A$504,A50)&gt;1,"Duplicate Violation ID",IF(OR(B50="",D50="",E50="",M50=""),"Missing required field",IF(C50="","Unknown Driver ID",IF(D50&gt;TODAY(),"Future violation date",IF(AND(OR(M50="Resolved",M50="Dismissed"),N50=""),"Missing disposition date",IF(AND(N50&lt;&gt;"",N50&lt;D50),"Disposition before violation",IF(AND(I50&lt;&gt;"",OR(I50&lt;0,I50&gt;'Settings'!$B$9)),"Review point override","OK"))))))))</f>
        <v/>
      </c>
    </row>
    <row r="51">
      <c r="C51">
        <f>IF(A51="","",IFERROR(INDEX('Drivers'!$B$5:$B$104,MATCH(B51,'Drivers'!$A$5:$A$104,0)),""))</f>
        <v/>
      </c>
      <c r="D51" s="57" t="n"/>
      <c r="H51" s="36">
        <f>IF(A51="","",IFERROR(INDEX('Settings'!$B$15:$B$24,MATCH(E51,'Settings'!$A$15:$A$24,0)),0))</f>
        <v/>
      </c>
      <c r="I51" s="37" t="n"/>
      <c r="J51" s="37">
        <f>IF(A51="","",IF(I51="",H51,I51))</f>
        <v/>
      </c>
      <c r="K51" s="36">
        <f>IF(A51="","",IFERROR(INDEX('Settings'!$C$15:$C$24,MATCH(E51,'Settings'!$A$15:$A$24,0)),'Settings'!$B$5))</f>
        <v/>
      </c>
      <c r="L51" s="57">
        <f>IF(A51="","",IFERROR(EDATE(D51,K51),""))</f>
        <v/>
      </c>
      <c r="N51" s="57" t="n"/>
      <c r="P51" s="58" t="n"/>
      <c r="Q51" s="39" t="n"/>
      <c r="R51" s="37">
        <f>IF(A51="","",IFERROR(IF(OR(M51="Dismissed",D51&gt;TODAY(),L51&lt;TODAY()),0,J51),0))</f>
        <v/>
      </c>
      <c r="S51" s="39">
        <f>IF(A51="","",IF(COUNTIF($A$5:$A$504,A51)&gt;1,"Duplicate Violation ID",IF(OR(B51="",D51="",E51="",M51=""),"Missing required field",IF(C51="","Unknown Driver ID",IF(D51&gt;TODAY(),"Future violation date",IF(AND(OR(M51="Resolved",M51="Dismissed"),N51=""),"Missing disposition date",IF(AND(N51&lt;&gt;"",N51&lt;D51),"Disposition before violation",IF(AND(I51&lt;&gt;"",OR(I51&lt;0,I51&gt;'Settings'!$B$9)),"Review point override","OK"))))))))</f>
        <v/>
      </c>
    </row>
    <row r="52">
      <c r="C52">
        <f>IF(A52="","",IFERROR(INDEX('Drivers'!$B$5:$B$104,MATCH(B52,'Drivers'!$A$5:$A$104,0)),""))</f>
        <v/>
      </c>
      <c r="D52" s="57" t="n"/>
      <c r="H52" s="36">
        <f>IF(A52="","",IFERROR(INDEX('Settings'!$B$15:$B$24,MATCH(E52,'Settings'!$A$15:$A$24,0)),0))</f>
        <v/>
      </c>
      <c r="I52" s="37" t="n"/>
      <c r="J52" s="37">
        <f>IF(A52="","",IF(I52="",H52,I52))</f>
        <v/>
      </c>
      <c r="K52" s="36">
        <f>IF(A52="","",IFERROR(INDEX('Settings'!$C$15:$C$24,MATCH(E52,'Settings'!$A$15:$A$24,0)),'Settings'!$B$5))</f>
        <v/>
      </c>
      <c r="L52" s="57">
        <f>IF(A52="","",IFERROR(EDATE(D52,K52),""))</f>
        <v/>
      </c>
      <c r="N52" s="57" t="n"/>
      <c r="P52" s="58" t="n"/>
      <c r="Q52" s="39" t="n"/>
      <c r="R52" s="37">
        <f>IF(A52="","",IFERROR(IF(OR(M52="Dismissed",D52&gt;TODAY(),L52&lt;TODAY()),0,J52),0))</f>
        <v/>
      </c>
      <c r="S52" s="39">
        <f>IF(A52="","",IF(COUNTIF($A$5:$A$504,A52)&gt;1,"Duplicate Violation ID",IF(OR(B52="",D52="",E52="",M52=""),"Missing required field",IF(C52="","Unknown Driver ID",IF(D52&gt;TODAY(),"Future violation date",IF(AND(OR(M52="Resolved",M52="Dismissed"),N52=""),"Missing disposition date",IF(AND(N52&lt;&gt;"",N52&lt;D52),"Disposition before violation",IF(AND(I52&lt;&gt;"",OR(I52&lt;0,I52&gt;'Settings'!$B$9)),"Review point override","OK"))))))))</f>
        <v/>
      </c>
    </row>
    <row r="53">
      <c r="C53">
        <f>IF(A53="","",IFERROR(INDEX('Drivers'!$B$5:$B$104,MATCH(B53,'Drivers'!$A$5:$A$104,0)),""))</f>
        <v/>
      </c>
      <c r="D53" s="57" t="n"/>
      <c r="H53" s="36">
        <f>IF(A53="","",IFERROR(INDEX('Settings'!$B$15:$B$24,MATCH(E53,'Settings'!$A$15:$A$24,0)),0))</f>
        <v/>
      </c>
      <c r="I53" s="37" t="n"/>
      <c r="J53" s="37">
        <f>IF(A53="","",IF(I53="",H53,I53))</f>
        <v/>
      </c>
      <c r="K53" s="36">
        <f>IF(A53="","",IFERROR(INDEX('Settings'!$C$15:$C$24,MATCH(E53,'Settings'!$A$15:$A$24,0)),'Settings'!$B$5))</f>
        <v/>
      </c>
      <c r="L53" s="57">
        <f>IF(A53="","",IFERROR(EDATE(D53,K53),""))</f>
        <v/>
      </c>
      <c r="N53" s="57" t="n"/>
      <c r="P53" s="58" t="n"/>
      <c r="Q53" s="39" t="n"/>
      <c r="R53" s="37">
        <f>IF(A53="","",IFERROR(IF(OR(M53="Dismissed",D53&gt;TODAY(),L53&lt;TODAY()),0,J53),0))</f>
        <v/>
      </c>
      <c r="S53" s="39">
        <f>IF(A53="","",IF(COUNTIF($A$5:$A$504,A53)&gt;1,"Duplicate Violation ID",IF(OR(B53="",D53="",E53="",M53=""),"Missing required field",IF(C53="","Unknown Driver ID",IF(D53&gt;TODAY(),"Future violation date",IF(AND(OR(M53="Resolved",M53="Dismissed"),N53=""),"Missing disposition date",IF(AND(N53&lt;&gt;"",N53&lt;D53),"Disposition before violation",IF(AND(I53&lt;&gt;"",OR(I53&lt;0,I53&gt;'Settings'!$B$9)),"Review point override","OK"))))))))</f>
        <v/>
      </c>
    </row>
    <row r="54">
      <c r="C54">
        <f>IF(A54="","",IFERROR(INDEX('Drivers'!$B$5:$B$104,MATCH(B54,'Drivers'!$A$5:$A$104,0)),""))</f>
        <v/>
      </c>
      <c r="D54" s="57" t="n"/>
      <c r="H54" s="36">
        <f>IF(A54="","",IFERROR(INDEX('Settings'!$B$15:$B$24,MATCH(E54,'Settings'!$A$15:$A$24,0)),0))</f>
        <v/>
      </c>
      <c r="I54" s="37" t="n"/>
      <c r="J54" s="37">
        <f>IF(A54="","",IF(I54="",H54,I54))</f>
        <v/>
      </c>
      <c r="K54" s="36">
        <f>IF(A54="","",IFERROR(INDEX('Settings'!$C$15:$C$24,MATCH(E54,'Settings'!$A$15:$A$24,0)),'Settings'!$B$5))</f>
        <v/>
      </c>
      <c r="L54" s="57">
        <f>IF(A54="","",IFERROR(EDATE(D54,K54),""))</f>
        <v/>
      </c>
      <c r="N54" s="57" t="n"/>
      <c r="P54" s="58" t="n"/>
      <c r="Q54" s="39" t="n"/>
      <c r="R54" s="37">
        <f>IF(A54="","",IFERROR(IF(OR(M54="Dismissed",D54&gt;TODAY(),L54&lt;TODAY()),0,J54),0))</f>
        <v/>
      </c>
      <c r="S54" s="39">
        <f>IF(A54="","",IF(COUNTIF($A$5:$A$504,A54)&gt;1,"Duplicate Violation ID",IF(OR(B54="",D54="",E54="",M54=""),"Missing required field",IF(C54="","Unknown Driver ID",IF(D54&gt;TODAY(),"Future violation date",IF(AND(OR(M54="Resolved",M54="Dismissed"),N54=""),"Missing disposition date",IF(AND(N54&lt;&gt;"",N54&lt;D54),"Disposition before violation",IF(AND(I54&lt;&gt;"",OR(I54&lt;0,I54&gt;'Settings'!$B$9)),"Review point override","OK"))))))))</f>
        <v/>
      </c>
    </row>
    <row r="55">
      <c r="C55">
        <f>IF(A55="","",IFERROR(INDEX('Drivers'!$B$5:$B$104,MATCH(B55,'Drivers'!$A$5:$A$104,0)),""))</f>
        <v/>
      </c>
      <c r="D55" s="57" t="n"/>
      <c r="H55" s="36">
        <f>IF(A55="","",IFERROR(INDEX('Settings'!$B$15:$B$24,MATCH(E55,'Settings'!$A$15:$A$24,0)),0))</f>
        <v/>
      </c>
      <c r="I55" s="37" t="n"/>
      <c r="J55" s="37">
        <f>IF(A55="","",IF(I55="",H55,I55))</f>
        <v/>
      </c>
      <c r="K55" s="36">
        <f>IF(A55="","",IFERROR(INDEX('Settings'!$C$15:$C$24,MATCH(E55,'Settings'!$A$15:$A$24,0)),'Settings'!$B$5))</f>
        <v/>
      </c>
      <c r="L55" s="57">
        <f>IF(A55="","",IFERROR(EDATE(D55,K55),""))</f>
        <v/>
      </c>
      <c r="N55" s="57" t="n"/>
      <c r="P55" s="58" t="n"/>
      <c r="Q55" s="39" t="n"/>
      <c r="R55" s="37">
        <f>IF(A55="","",IFERROR(IF(OR(M55="Dismissed",D55&gt;TODAY(),L55&lt;TODAY()),0,J55),0))</f>
        <v/>
      </c>
      <c r="S55" s="39">
        <f>IF(A55="","",IF(COUNTIF($A$5:$A$504,A55)&gt;1,"Duplicate Violation ID",IF(OR(B55="",D55="",E55="",M55=""),"Missing required field",IF(C55="","Unknown Driver ID",IF(D55&gt;TODAY(),"Future violation date",IF(AND(OR(M55="Resolved",M55="Dismissed"),N55=""),"Missing disposition date",IF(AND(N55&lt;&gt;"",N55&lt;D55),"Disposition before violation",IF(AND(I55&lt;&gt;"",OR(I55&lt;0,I55&gt;'Settings'!$B$9)),"Review point override","OK"))))))))</f>
        <v/>
      </c>
    </row>
    <row r="56">
      <c r="C56">
        <f>IF(A56="","",IFERROR(INDEX('Drivers'!$B$5:$B$104,MATCH(B56,'Drivers'!$A$5:$A$104,0)),""))</f>
        <v/>
      </c>
      <c r="D56" s="57" t="n"/>
      <c r="H56" s="36">
        <f>IF(A56="","",IFERROR(INDEX('Settings'!$B$15:$B$24,MATCH(E56,'Settings'!$A$15:$A$24,0)),0))</f>
        <v/>
      </c>
      <c r="I56" s="37" t="n"/>
      <c r="J56" s="37">
        <f>IF(A56="","",IF(I56="",H56,I56))</f>
        <v/>
      </c>
      <c r="K56" s="36">
        <f>IF(A56="","",IFERROR(INDEX('Settings'!$C$15:$C$24,MATCH(E56,'Settings'!$A$15:$A$24,0)),'Settings'!$B$5))</f>
        <v/>
      </c>
      <c r="L56" s="57">
        <f>IF(A56="","",IFERROR(EDATE(D56,K56),""))</f>
        <v/>
      </c>
      <c r="N56" s="57" t="n"/>
      <c r="P56" s="58" t="n"/>
      <c r="Q56" s="39" t="n"/>
      <c r="R56" s="37">
        <f>IF(A56="","",IFERROR(IF(OR(M56="Dismissed",D56&gt;TODAY(),L56&lt;TODAY()),0,J56),0))</f>
        <v/>
      </c>
      <c r="S56" s="39">
        <f>IF(A56="","",IF(COUNTIF($A$5:$A$504,A56)&gt;1,"Duplicate Violation ID",IF(OR(B56="",D56="",E56="",M56=""),"Missing required field",IF(C56="","Unknown Driver ID",IF(D56&gt;TODAY(),"Future violation date",IF(AND(OR(M56="Resolved",M56="Dismissed"),N56=""),"Missing disposition date",IF(AND(N56&lt;&gt;"",N56&lt;D56),"Disposition before violation",IF(AND(I56&lt;&gt;"",OR(I56&lt;0,I56&gt;'Settings'!$B$9)),"Review point override","OK"))))))))</f>
        <v/>
      </c>
    </row>
    <row r="57">
      <c r="C57">
        <f>IF(A57="","",IFERROR(INDEX('Drivers'!$B$5:$B$104,MATCH(B57,'Drivers'!$A$5:$A$104,0)),""))</f>
        <v/>
      </c>
      <c r="D57" s="57" t="n"/>
      <c r="H57" s="36">
        <f>IF(A57="","",IFERROR(INDEX('Settings'!$B$15:$B$24,MATCH(E57,'Settings'!$A$15:$A$24,0)),0))</f>
        <v/>
      </c>
      <c r="I57" s="37" t="n"/>
      <c r="J57" s="37">
        <f>IF(A57="","",IF(I57="",H57,I57))</f>
        <v/>
      </c>
      <c r="K57" s="36">
        <f>IF(A57="","",IFERROR(INDEX('Settings'!$C$15:$C$24,MATCH(E57,'Settings'!$A$15:$A$24,0)),'Settings'!$B$5))</f>
        <v/>
      </c>
      <c r="L57" s="57">
        <f>IF(A57="","",IFERROR(EDATE(D57,K57),""))</f>
        <v/>
      </c>
      <c r="N57" s="57" t="n"/>
      <c r="P57" s="58" t="n"/>
      <c r="Q57" s="39" t="n"/>
      <c r="R57" s="37">
        <f>IF(A57="","",IFERROR(IF(OR(M57="Dismissed",D57&gt;TODAY(),L57&lt;TODAY()),0,J57),0))</f>
        <v/>
      </c>
      <c r="S57" s="39">
        <f>IF(A57="","",IF(COUNTIF($A$5:$A$504,A57)&gt;1,"Duplicate Violation ID",IF(OR(B57="",D57="",E57="",M57=""),"Missing required field",IF(C57="","Unknown Driver ID",IF(D57&gt;TODAY(),"Future violation date",IF(AND(OR(M57="Resolved",M57="Dismissed"),N57=""),"Missing disposition date",IF(AND(N57&lt;&gt;"",N57&lt;D57),"Disposition before violation",IF(AND(I57&lt;&gt;"",OR(I57&lt;0,I57&gt;'Settings'!$B$9)),"Review point override","OK"))))))))</f>
        <v/>
      </c>
    </row>
    <row r="58">
      <c r="C58">
        <f>IF(A58="","",IFERROR(INDEX('Drivers'!$B$5:$B$104,MATCH(B58,'Drivers'!$A$5:$A$104,0)),""))</f>
        <v/>
      </c>
      <c r="D58" s="57" t="n"/>
      <c r="H58" s="36">
        <f>IF(A58="","",IFERROR(INDEX('Settings'!$B$15:$B$24,MATCH(E58,'Settings'!$A$15:$A$24,0)),0))</f>
        <v/>
      </c>
      <c r="I58" s="37" t="n"/>
      <c r="J58" s="37">
        <f>IF(A58="","",IF(I58="",H58,I58))</f>
        <v/>
      </c>
      <c r="K58" s="36">
        <f>IF(A58="","",IFERROR(INDEX('Settings'!$C$15:$C$24,MATCH(E58,'Settings'!$A$15:$A$24,0)),'Settings'!$B$5))</f>
        <v/>
      </c>
      <c r="L58" s="57">
        <f>IF(A58="","",IFERROR(EDATE(D58,K58),""))</f>
        <v/>
      </c>
      <c r="N58" s="57" t="n"/>
      <c r="P58" s="58" t="n"/>
      <c r="Q58" s="39" t="n"/>
      <c r="R58" s="37">
        <f>IF(A58="","",IFERROR(IF(OR(M58="Dismissed",D58&gt;TODAY(),L58&lt;TODAY()),0,J58),0))</f>
        <v/>
      </c>
      <c r="S58" s="39">
        <f>IF(A58="","",IF(COUNTIF($A$5:$A$504,A58)&gt;1,"Duplicate Violation ID",IF(OR(B58="",D58="",E58="",M58=""),"Missing required field",IF(C58="","Unknown Driver ID",IF(D58&gt;TODAY(),"Future violation date",IF(AND(OR(M58="Resolved",M58="Dismissed"),N58=""),"Missing disposition date",IF(AND(N58&lt;&gt;"",N58&lt;D58),"Disposition before violation",IF(AND(I58&lt;&gt;"",OR(I58&lt;0,I58&gt;'Settings'!$B$9)),"Review point override","OK"))))))))</f>
        <v/>
      </c>
    </row>
    <row r="59">
      <c r="C59">
        <f>IF(A59="","",IFERROR(INDEX('Drivers'!$B$5:$B$104,MATCH(B59,'Drivers'!$A$5:$A$104,0)),""))</f>
        <v/>
      </c>
      <c r="D59" s="57" t="n"/>
      <c r="H59" s="36">
        <f>IF(A59="","",IFERROR(INDEX('Settings'!$B$15:$B$24,MATCH(E59,'Settings'!$A$15:$A$24,0)),0))</f>
        <v/>
      </c>
      <c r="I59" s="37" t="n"/>
      <c r="J59" s="37">
        <f>IF(A59="","",IF(I59="",H59,I59))</f>
        <v/>
      </c>
      <c r="K59" s="36">
        <f>IF(A59="","",IFERROR(INDEX('Settings'!$C$15:$C$24,MATCH(E59,'Settings'!$A$15:$A$24,0)),'Settings'!$B$5))</f>
        <v/>
      </c>
      <c r="L59" s="57">
        <f>IF(A59="","",IFERROR(EDATE(D59,K59),""))</f>
        <v/>
      </c>
      <c r="N59" s="57" t="n"/>
      <c r="P59" s="58" t="n"/>
      <c r="Q59" s="39" t="n"/>
      <c r="R59" s="37">
        <f>IF(A59="","",IFERROR(IF(OR(M59="Dismissed",D59&gt;TODAY(),L59&lt;TODAY()),0,J59),0))</f>
        <v/>
      </c>
      <c r="S59" s="39">
        <f>IF(A59="","",IF(COUNTIF($A$5:$A$504,A59)&gt;1,"Duplicate Violation ID",IF(OR(B59="",D59="",E59="",M59=""),"Missing required field",IF(C59="","Unknown Driver ID",IF(D59&gt;TODAY(),"Future violation date",IF(AND(OR(M59="Resolved",M59="Dismissed"),N59=""),"Missing disposition date",IF(AND(N59&lt;&gt;"",N59&lt;D59),"Disposition before violation",IF(AND(I59&lt;&gt;"",OR(I59&lt;0,I59&gt;'Settings'!$B$9)),"Review point override","OK"))))))))</f>
        <v/>
      </c>
    </row>
    <row r="60">
      <c r="C60">
        <f>IF(A60="","",IFERROR(INDEX('Drivers'!$B$5:$B$104,MATCH(B60,'Drivers'!$A$5:$A$104,0)),""))</f>
        <v/>
      </c>
      <c r="D60" s="57" t="n"/>
      <c r="H60" s="36">
        <f>IF(A60="","",IFERROR(INDEX('Settings'!$B$15:$B$24,MATCH(E60,'Settings'!$A$15:$A$24,0)),0))</f>
        <v/>
      </c>
      <c r="I60" s="37" t="n"/>
      <c r="J60" s="37">
        <f>IF(A60="","",IF(I60="",H60,I60))</f>
        <v/>
      </c>
      <c r="K60" s="36">
        <f>IF(A60="","",IFERROR(INDEX('Settings'!$C$15:$C$24,MATCH(E60,'Settings'!$A$15:$A$24,0)),'Settings'!$B$5))</f>
        <v/>
      </c>
      <c r="L60" s="57">
        <f>IF(A60="","",IFERROR(EDATE(D60,K60),""))</f>
        <v/>
      </c>
      <c r="N60" s="57" t="n"/>
      <c r="P60" s="58" t="n"/>
      <c r="Q60" s="39" t="n"/>
      <c r="R60" s="37">
        <f>IF(A60="","",IFERROR(IF(OR(M60="Dismissed",D60&gt;TODAY(),L60&lt;TODAY()),0,J60),0))</f>
        <v/>
      </c>
      <c r="S60" s="39">
        <f>IF(A60="","",IF(COUNTIF($A$5:$A$504,A60)&gt;1,"Duplicate Violation ID",IF(OR(B60="",D60="",E60="",M60=""),"Missing required field",IF(C60="","Unknown Driver ID",IF(D60&gt;TODAY(),"Future violation date",IF(AND(OR(M60="Resolved",M60="Dismissed"),N60=""),"Missing disposition date",IF(AND(N60&lt;&gt;"",N60&lt;D60),"Disposition before violation",IF(AND(I60&lt;&gt;"",OR(I60&lt;0,I60&gt;'Settings'!$B$9)),"Review point override","OK"))))))))</f>
        <v/>
      </c>
    </row>
    <row r="61">
      <c r="C61">
        <f>IF(A61="","",IFERROR(INDEX('Drivers'!$B$5:$B$104,MATCH(B61,'Drivers'!$A$5:$A$104,0)),""))</f>
        <v/>
      </c>
      <c r="D61" s="57" t="n"/>
      <c r="H61" s="36">
        <f>IF(A61="","",IFERROR(INDEX('Settings'!$B$15:$B$24,MATCH(E61,'Settings'!$A$15:$A$24,0)),0))</f>
        <v/>
      </c>
      <c r="I61" s="37" t="n"/>
      <c r="J61" s="37">
        <f>IF(A61="","",IF(I61="",H61,I61))</f>
        <v/>
      </c>
      <c r="K61" s="36">
        <f>IF(A61="","",IFERROR(INDEX('Settings'!$C$15:$C$24,MATCH(E61,'Settings'!$A$15:$A$24,0)),'Settings'!$B$5))</f>
        <v/>
      </c>
      <c r="L61" s="57">
        <f>IF(A61="","",IFERROR(EDATE(D61,K61),""))</f>
        <v/>
      </c>
      <c r="N61" s="57" t="n"/>
      <c r="P61" s="58" t="n"/>
      <c r="Q61" s="39" t="n"/>
      <c r="R61" s="37">
        <f>IF(A61="","",IFERROR(IF(OR(M61="Dismissed",D61&gt;TODAY(),L61&lt;TODAY()),0,J61),0))</f>
        <v/>
      </c>
      <c r="S61" s="39">
        <f>IF(A61="","",IF(COUNTIF($A$5:$A$504,A61)&gt;1,"Duplicate Violation ID",IF(OR(B61="",D61="",E61="",M61=""),"Missing required field",IF(C61="","Unknown Driver ID",IF(D61&gt;TODAY(),"Future violation date",IF(AND(OR(M61="Resolved",M61="Dismissed"),N61=""),"Missing disposition date",IF(AND(N61&lt;&gt;"",N61&lt;D61),"Disposition before violation",IF(AND(I61&lt;&gt;"",OR(I61&lt;0,I61&gt;'Settings'!$B$9)),"Review point override","OK"))))))))</f>
        <v/>
      </c>
    </row>
    <row r="62">
      <c r="C62">
        <f>IF(A62="","",IFERROR(INDEX('Drivers'!$B$5:$B$104,MATCH(B62,'Drivers'!$A$5:$A$104,0)),""))</f>
        <v/>
      </c>
      <c r="D62" s="57" t="n"/>
      <c r="H62" s="36">
        <f>IF(A62="","",IFERROR(INDEX('Settings'!$B$15:$B$24,MATCH(E62,'Settings'!$A$15:$A$24,0)),0))</f>
        <v/>
      </c>
      <c r="I62" s="37" t="n"/>
      <c r="J62" s="37">
        <f>IF(A62="","",IF(I62="",H62,I62))</f>
        <v/>
      </c>
      <c r="K62" s="36">
        <f>IF(A62="","",IFERROR(INDEX('Settings'!$C$15:$C$24,MATCH(E62,'Settings'!$A$15:$A$24,0)),'Settings'!$B$5))</f>
        <v/>
      </c>
      <c r="L62" s="57">
        <f>IF(A62="","",IFERROR(EDATE(D62,K62),""))</f>
        <v/>
      </c>
      <c r="N62" s="57" t="n"/>
      <c r="P62" s="58" t="n"/>
      <c r="Q62" s="39" t="n"/>
      <c r="R62" s="37">
        <f>IF(A62="","",IFERROR(IF(OR(M62="Dismissed",D62&gt;TODAY(),L62&lt;TODAY()),0,J62),0))</f>
        <v/>
      </c>
      <c r="S62" s="39">
        <f>IF(A62="","",IF(COUNTIF($A$5:$A$504,A62)&gt;1,"Duplicate Violation ID",IF(OR(B62="",D62="",E62="",M62=""),"Missing required field",IF(C62="","Unknown Driver ID",IF(D62&gt;TODAY(),"Future violation date",IF(AND(OR(M62="Resolved",M62="Dismissed"),N62=""),"Missing disposition date",IF(AND(N62&lt;&gt;"",N62&lt;D62),"Disposition before violation",IF(AND(I62&lt;&gt;"",OR(I62&lt;0,I62&gt;'Settings'!$B$9)),"Review point override","OK"))))))))</f>
        <v/>
      </c>
    </row>
    <row r="63">
      <c r="C63">
        <f>IF(A63="","",IFERROR(INDEX('Drivers'!$B$5:$B$104,MATCH(B63,'Drivers'!$A$5:$A$104,0)),""))</f>
        <v/>
      </c>
      <c r="D63" s="57" t="n"/>
      <c r="H63" s="36">
        <f>IF(A63="","",IFERROR(INDEX('Settings'!$B$15:$B$24,MATCH(E63,'Settings'!$A$15:$A$24,0)),0))</f>
        <v/>
      </c>
      <c r="I63" s="37" t="n"/>
      <c r="J63" s="37">
        <f>IF(A63="","",IF(I63="",H63,I63))</f>
        <v/>
      </c>
      <c r="K63" s="36">
        <f>IF(A63="","",IFERROR(INDEX('Settings'!$C$15:$C$24,MATCH(E63,'Settings'!$A$15:$A$24,0)),'Settings'!$B$5))</f>
        <v/>
      </c>
      <c r="L63" s="57">
        <f>IF(A63="","",IFERROR(EDATE(D63,K63),""))</f>
        <v/>
      </c>
      <c r="N63" s="57" t="n"/>
      <c r="P63" s="58" t="n"/>
      <c r="Q63" s="39" t="n"/>
      <c r="R63" s="37">
        <f>IF(A63="","",IFERROR(IF(OR(M63="Dismissed",D63&gt;TODAY(),L63&lt;TODAY()),0,J63),0))</f>
        <v/>
      </c>
      <c r="S63" s="39">
        <f>IF(A63="","",IF(COUNTIF($A$5:$A$504,A63)&gt;1,"Duplicate Violation ID",IF(OR(B63="",D63="",E63="",M63=""),"Missing required field",IF(C63="","Unknown Driver ID",IF(D63&gt;TODAY(),"Future violation date",IF(AND(OR(M63="Resolved",M63="Dismissed"),N63=""),"Missing disposition date",IF(AND(N63&lt;&gt;"",N63&lt;D63),"Disposition before violation",IF(AND(I63&lt;&gt;"",OR(I63&lt;0,I63&gt;'Settings'!$B$9)),"Review point override","OK"))))))))</f>
        <v/>
      </c>
    </row>
    <row r="64">
      <c r="C64">
        <f>IF(A64="","",IFERROR(INDEX('Drivers'!$B$5:$B$104,MATCH(B64,'Drivers'!$A$5:$A$104,0)),""))</f>
        <v/>
      </c>
      <c r="D64" s="57" t="n"/>
      <c r="H64" s="36">
        <f>IF(A64="","",IFERROR(INDEX('Settings'!$B$15:$B$24,MATCH(E64,'Settings'!$A$15:$A$24,0)),0))</f>
        <v/>
      </c>
      <c r="I64" s="37" t="n"/>
      <c r="J64" s="37">
        <f>IF(A64="","",IF(I64="",H64,I64))</f>
        <v/>
      </c>
      <c r="K64" s="36">
        <f>IF(A64="","",IFERROR(INDEX('Settings'!$C$15:$C$24,MATCH(E64,'Settings'!$A$15:$A$24,0)),'Settings'!$B$5))</f>
        <v/>
      </c>
      <c r="L64" s="57">
        <f>IF(A64="","",IFERROR(EDATE(D64,K64),""))</f>
        <v/>
      </c>
      <c r="N64" s="57" t="n"/>
      <c r="P64" s="58" t="n"/>
      <c r="Q64" s="39" t="n"/>
      <c r="R64" s="37">
        <f>IF(A64="","",IFERROR(IF(OR(M64="Dismissed",D64&gt;TODAY(),L64&lt;TODAY()),0,J64),0))</f>
        <v/>
      </c>
      <c r="S64" s="39">
        <f>IF(A64="","",IF(COUNTIF($A$5:$A$504,A64)&gt;1,"Duplicate Violation ID",IF(OR(B64="",D64="",E64="",M64=""),"Missing required field",IF(C64="","Unknown Driver ID",IF(D64&gt;TODAY(),"Future violation date",IF(AND(OR(M64="Resolved",M64="Dismissed"),N64=""),"Missing disposition date",IF(AND(N64&lt;&gt;"",N64&lt;D64),"Disposition before violation",IF(AND(I64&lt;&gt;"",OR(I64&lt;0,I64&gt;'Settings'!$B$9)),"Review point override","OK"))))))))</f>
        <v/>
      </c>
    </row>
    <row r="65">
      <c r="C65">
        <f>IF(A65="","",IFERROR(INDEX('Drivers'!$B$5:$B$104,MATCH(B65,'Drivers'!$A$5:$A$104,0)),""))</f>
        <v/>
      </c>
      <c r="D65" s="57" t="n"/>
      <c r="H65" s="36">
        <f>IF(A65="","",IFERROR(INDEX('Settings'!$B$15:$B$24,MATCH(E65,'Settings'!$A$15:$A$24,0)),0))</f>
        <v/>
      </c>
      <c r="I65" s="37" t="n"/>
      <c r="J65" s="37">
        <f>IF(A65="","",IF(I65="",H65,I65))</f>
        <v/>
      </c>
      <c r="K65" s="36">
        <f>IF(A65="","",IFERROR(INDEX('Settings'!$C$15:$C$24,MATCH(E65,'Settings'!$A$15:$A$24,0)),'Settings'!$B$5))</f>
        <v/>
      </c>
      <c r="L65" s="57">
        <f>IF(A65="","",IFERROR(EDATE(D65,K65),""))</f>
        <v/>
      </c>
      <c r="N65" s="57" t="n"/>
      <c r="P65" s="58" t="n"/>
      <c r="Q65" s="39" t="n"/>
      <c r="R65" s="37">
        <f>IF(A65="","",IFERROR(IF(OR(M65="Dismissed",D65&gt;TODAY(),L65&lt;TODAY()),0,J65),0))</f>
        <v/>
      </c>
      <c r="S65" s="39">
        <f>IF(A65="","",IF(COUNTIF($A$5:$A$504,A65)&gt;1,"Duplicate Violation ID",IF(OR(B65="",D65="",E65="",M65=""),"Missing required field",IF(C65="","Unknown Driver ID",IF(D65&gt;TODAY(),"Future violation date",IF(AND(OR(M65="Resolved",M65="Dismissed"),N65=""),"Missing disposition date",IF(AND(N65&lt;&gt;"",N65&lt;D65),"Disposition before violation",IF(AND(I65&lt;&gt;"",OR(I65&lt;0,I65&gt;'Settings'!$B$9)),"Review point override","OK"))))))))</f>
        <v/>
      </c>
    </row>
    <row r="66">
      <c r="C66">
        <f>IF(A66="","",IFERROR(INDEX('Drivers'!$B$5:$B$104,MATCH(B66,'Drivers'!$A$5:$A$104,0)),""))</f>
        <v/>
      </c>
      <c r="D66" s="57" t="n"/>
      <c r="H66" s="36">
        <f>IF(A66="","",IFERROR(INDEX('Settings'!$B$15:$B$24,MATCH(E66,'Settings'!$A$15:$A$24,0)),0))</f>
        <v/>
      </c>
      <c r="I66" s="37" t="n"/>
      <c r="J66" s="37">
        <f>IF(A66="","",IF(I66="",H66,I66))</f>
        <v/>
      </c>
      <c r="K66" s="36">
        <f>IF(A66="","",IFERROR(INDEX('Settings'!$C$15:$C$24,MATCH(E66,'Settings'!$A$15:$A$24,0)),'Settings'!$B$5))</f>
        <v/>
      </c>
      <c r="L66" s="57">
        <f>IF(A66="","",IFERROR(EDATE(D66,K66),""))</f>
        <v/>
      </c>
      <c r="N66" s="57" t="n"/>
      <c r="P66" s="58" t="n"/>
      <c r="Q66" s="39" t="n"/>
      <c r="R66" s="37">
        <f>IF(A66="","",IFERROR(IF(OR(M66="Dismissed",D66&gt;TODAY(),L66&lt;TODAY()),0,J66),0))</f>
        <v/>
      </c>
      <c r="S66" s="39">
        <f>IF(A66="","",IF(COUNTIF($A$5:$A$504,A66)&gt;1,"Duplicate Violation ID",IF(OR(B66="",D66="",E66="",M66=""),"Missing required field",IF(C66="","Unknown Driver ID",IF(D66&gt;TODAY(),"Future violation date",IF(AND(OR(M66="Resolved",M66="Dismissed"),N66=""),"Missing disposition date",IF(AND(N66&lt;&gt;"",N66&lt;D66),"Disposition before violation",IF(AND(I66&lt;&gt;"",OR(I66&lt;0,I66&gt;'Settings'!$B$9)),"Review point override","OK"))))))))</f>
        <v/>
      </c>
    </row>
    <row r="67">
      <c r="C67">
        <f>IF(A67="","",IFERROR(INDEX('Drivers'!$B$5:$B$104,MATCH(B67,'Drivers'!$A$5:$A$104,0)),""))</f>
        <v/>
      </c>
      <c r="D67" s="57" t="n"/>
      <c r="H67" s="36">
        <f>IF(A67="","",IFERROR(INDEX('Settings'!$B$15:$B$24,MATCH(E67,'Settings'!$A$15:$A$24,0)),0))</f>
        <v/>
      </c>
      <c r="I67" s="37" t="n"/>
      <c r="J67" s="37">
        <f>IF(A67="","",IF(I67="",H67,I67))</f>
        <v/>
      </c>
      <c r="K67" s="36">
        <f>IF(A67="","",IFERROR(INDEX('Settings'!$C$15:$C$24,MATCH(E67,'Settings'!$A$15:$A$24,0)),'Settings'!$B$5))</f>
        <v/>
      </c>
      <c r="L67" s="57">
        <f>IF(A67="","",IFERROR(EDATE(D67,K67),""))</f>
        <v/>
      </c>
      <c r="N67" s="57" t="n"/>
      <c r="P67" s="58" t="n"/>
      <c r="Q67" s="39" t="n"/>
      <c r="R67" s="37">
        <f>IF(A67="","",IFERROR(IF(OR(M67="Dismissed",D67&gt;TODAY(),L67&lt;TODAY()),0,J67),0))</f>
        <v/>
      </c>
      <c r="S67" s="39">
        <f>IF(A67="","",IF(COUNTIF($A$5:$A$504,A67)&gt;1,"Duplicate Violation ID",IF(OR(B67="",D67="",E67="",M67=""),"Missing required field",IF(C67="","Unknown Driver ID",IF(D67&gt;TODAY(),"Future violation date",IF(AND(OR(M67="Resolved",M67="Dismissed"),N67=""),"Missing disposition date",IF(AND(N67&lt;&gt;"",N67&lt;D67),"Disposition before violation",IF(AND(I67&lt;&gt;"",OR(I67&lt;0,I67&gt;'Settings'!$B$9)),"Review point override","OK"))))))))</f>
        <v/>
      </c>
    </row>
    <row r="68">
      <c r="C68">
        <f>IF(A68="","",IFERROR(INDEX('Drivers'!$B$5:$B$104,MATCH(B68,'Drivers'!$A$5:$A$104,0)),""))</f>
        <v/>
      </c>
      <c r="D68" s="57" t="n"/>
      <c r="H68" s="36">
        <f>IF(A68="","",IFERROR(INDEX('Settings'!$B$15:$B$24,MATCH(E68,'Settings'!$A$15:$A$24,0)),0))</f>
        <v/>
      </c>
      <c r="I68" s="37" t="n"/>
      <c r="J68" s="37">
        <f>IF(A68="","",IF(I68="",H68,I68))</f>
        <v/>
      </c>
      <c r="K68" s="36">
        <f>IF(A68="","",IFERROR(INDEX('Settings'!$C$15:$C$24,MATCH(E68,'Settings'!$A$15:$A$24,0)),'Settings'!$B$5))</f>
        <v/>
      </c>
      <c r="L68" s="57">
        <f>IF(A68="","",IFERROR(EDATE(D68,K68),""))</f>
        <v/>
      </c>
      <c r="N68" s="57" t="n"/>
      <c r="P68" s="58" t="n"/>
      <c r="Q68" s="39" t="n"/>
      <c r="R68" s="37">
        <f>IF(A68="","",IFERROR(IF(OR(M68="Dismissed",D68&gt;TODAY(),L68&lt;TODAY()),0,J68),0))</f>
        <v/>
      </c>
      <c r="S68" s="39">
        <f>IF(A68="","",IF(COUNTIF($A$5:$A$504,A68)&gt;1,"Duplicate Violation ID",IF(OR(B68="",D68="",E68="",M68=""),"Missing required field",IF(C68="","Unknown Driver ID",IF(D68&gt;TODAY(),"Future violation date",IF(AND(OR(M68="Resolved",M68="Dismissed"),N68=""),"Missing disposition date",IF(AND(N68&lt;&gt;"",N68&lt;D68),"Disposition before violation",IF(AND(I68&lt;&gt;"",OR(I68&lt;0,I68&gt;'Settings'!$B$9)),"Review point override","OK"))))))))</f>
        <v/>
      </c>
    </row>
    <row r="69">
      <c r="C69">
        <f>IF(A69="","",IFERROR(INDEX('Drivers'!$B$5:$B$104,MATCH(B69,'Drivers'!$A$5:$A$104,0)),""))</f>
        <v/>
      </c>
      <c r="D69" s="57" t="n"/>
      <c r="H69" s="36">
        <f>IF(A69="","",IFERROR(INDEX('Settings'!$B$15:$B$24,MATCH(E69,'Settings'!$A$15:$A$24,0)),0))</f>
        <v/>
      </c>
      <c r="I69" s="37" t="n"/>
      <c r="J69" s="37">
        <f>IF(A69="","",IF(I69="",H69,I69))</f>
        <v/>
      </c>
      <c r="K69" s="36">
        <f>IF(A69="","",IFERROR(INDEX('Settings'!$C$15:$C$24,MATCH(E69,'Settings'!$A$15:$A$24,0)),'Settings'!$B$5))</f>
        <v/>
      </c>
      <c r="L69" s="57">
        <f>IF(A69="","",IFERROR(EDATE(D69,K69),""))</f>
        <v/>
      </c>
      <c r="N69" s="57" t="n"/>
      <c r="P69" s="58" t="n"/>
      <c r="Q69" s="39" t="n"/>
      <c r="R69" s="37">
        <f>IF(A69="","",IFERROR(IF(OR(M69="Dismissed",D69&gt;TODAY(),L69&lt;TODAY()),0,J69),0))</f>
        <v/>
      </c>
      <c r="S69" s="39">
        <f>IF(A69="","",IF(COUNTIF($A$5:$A$504,A69)&gt;1,"Duplicate Violation ID",IF(OR(B69="",D69="",E69="",M69=""),"Missing required field",IF(C69="","Unknown Driver ID",IF(D69&gt;TODAY(),"Future violation date",IF(AND(OR(M69="Resolved",M69="Dismissed"),N69=""),"Missing disposition date",IF(AND(N69&lt;&gt;"",N69&lt;D69),"Disposition before violation",IF(AND(I69&lt;&gt;"",OR(I69&lt;0,I69&gt;'Settings'!$B$9)),"Review point override","OK"))))))))</f>
        <v/>
      </c>
    </row>
    <row r="70">
      <c r="C70">
        <f>IF(A70="","",IFERROR(INDEX('Drivers'!$B$5:$B$104,MATCH(B70,'Drivers'!$A$5:$A$104,0)),""))</f>
        <v/>
      </c>
      <c r="D70" s="57" t="n"/>
      <c r="H70" s="36">
        <f>IF(A70="","",IFERROR(INDEX('Settings'!$B$15:$B$24,MATCH(E70,'Settings'!$A$15:$A$24,0)),0))</f>
        <v/>
      </c>
      <c r="I70" s="37" t="n"/>
      <c r="J70" s="37">
        <f>IF(A70="","",IF(I70="",H70,I70))</f>
        <v/>
      </c>
      <c r="K70" s="36">
        <f>IF(A70="","",IFERROR(INDEX('Settings'!$C$15:$C$24,MATCH(E70,'Settings'!$A$15:$A$24,0)),'Settings'!$B$5))</f>
        <v/>
      </c>
      <c r="L70" s="57">
        <f>IF(A70="","",IFERROR(EDATE(D70,K70),""))</f>
        <v/>
      </c>
      <c r="N70" s="57" t="n"/>
      <c r="P70" s="58" t="n"/>
      <c r="Q70" s="39" t="n"/>
      <c r="R70" s="37">
        <f>IF(A70="","",IFERROR(IF(OR(M70="Dismissed",D70&gt;TODAY(),L70&lt;TODAY()),0,J70),0))</f>
        <v/>
      </c>
      <c r="S70" s="39">
        <f>IF(A70="","",IF(COUNTIF($A$5:$A$504,A70)&gt;1,"Duplicate Violation ID",IF(OR(B70="",D70="",E70="",M70=""),"Missing required field",IF(C70="","Unknown Driver ID",IF(D70&gt;TODAY(),"Future violation date",IF(AND(OR(M70="Resolved",M70="Dismissed"),N70=""),"Missing disposition date",IF(AND(N70&lt;&gt;"",N70&lt;D70),"Disposition before violation",IF(AND(I70&lt;&gt;"",OR(I70&lt;0,I70&gt;'Settings'!$B$9)),"Review point override","OK"))))))))</f>
        <v/>
      </c>
    </row>
    <row r="71">
      <c r="C71">
        <f>IF(A71="","",IFERROR(INDEX('Drivers'!$B$5:$B$104,MATCH(B71,'Drivers'!$A$5:$A$104,0)),""))</f>
        <v/>
      </c>
      <c r="D71" s="57" t="n"/>
      <c r="H71" s="36">
        <f>IF(A71="","",IFERROR(INDEX('Settings'!$B$15:$B$24,MATCH(E71,'Settings'!$A$15:$A$24,0)),0))</f>
        <v/>
      </c>
      <c r="I71" s="37" t="n"/>
      <c r="J71" s="37">
        <f>IF(A71="","",IF(I71="",H71,I71))</f>
        <v/>
      </c>
      <c r="K71" s="36">
        <f>IF(A71="","",IFERROR(INDEX('Settings'!$C$15:$C$24,MATCH(E71,'Settings'!$A$15:$A$24,0)),'Settings'!$B$5))</f>
        <v/>
      </c>
      <c r="L71" s="57">
        <f>IF(A71="","",IFERROR(EDATE(D71,K71),""))</f>
        <v/>
      </c>
      <c r="N71" s="57" t="n"/>
      <c r="P71" s="58" t="n"/>
      <c r="Q71" s="39" t="n"/>
      <c r="R71" s="37">
        <f>IF(A71="","",IFERROR(IF(OR(M71="Dismissed",D71&gt;TODAY(),L71&lt;TODAY()),0,J71),0))</f>
        <v/>
      </c>
      <c r="S71" s="39">
        <f>IF(A71="","",IF(COUNTIF($A$5:$A$504,A71)&gt;1,"Duplicate Violation ID",IF(OR(B71="",D71="",E71="",M71=""),"Missing required field",IF(C71="","Unknown Driver ID",IF(D71&gt;TODAY(),"Future violation date",IF(AND(OR(M71="Resolved",M71="Dismissed"),N71=""),"Missing disposition date",IF(AND(N71&lt;&gt;"",N71&lt;D71),"Disposition before violation",IF(AND(I71&lt;&gt;"",OR(I71&lt;0,I71&gt;'Settings'!$B$9)),"Review point override","OK"))))))))</f>
        <v/>
      </c>
    </row>
    <row r="72">
      <c r="C72">
        <f>IF(A72="","",IFERROR(INDEX('Drivers'!$B$5:$B$104,MATCH(B72,'Drivers'!$A$5:$A$104,0)),""))</f>
        <v/>
      </c>
      <c r="D72" s="57" t="n"/>
      <c r="H72" s="36">
        <f>IF(A72="","",IFERROR(INDEX('Settings'!$B$15:$B$24,MATCH(E72,'Settings'!$A$15:$A$24,0)),0))</f>
        <v/>
      </c>
      <c r="I72" s="37" t="n"/>
      <c r="J72" s="37">
        <f>IF(A72="","",IF(I72="",H72,I72))</f>
        <v/>
      </c>
      <c r="K72" s="36">
        <f>IF(A72="","",IFERROR(INDEX('Settings'!$C$15:$C$24,MATCH(E72,'Settings'!$A$15:$A$24,0)),'Settings'!$B$5))</f>
        <v/>
      </c>
      <c r="L72" s="57">
        <f>IF(A72="","",IFERROR(EDATE(D72,K72),""))</f>
        <v/>
      </c>
      <c r="N72" s="57" t="n"/>
      <c r="P72" s="58" t="n"/>
      <c r="Q72" s="39" t="n"/>
      <c r="R72" s="37">
        <f>IF(A72="","",IFERROR(IF(OR(M72="Dismissed",D72&gt;TODAY(),L72&lt;TODAY()),0,J72),0))</f>
        <v/>
      </c>
      <c r="S72" s="39">
        <f>IF(A72="","",IF(COUNTIF($A$5:$A$504,A72)&gt;1,"Duplicate Violation ID",IF(OR(B72="",D72="",E72="",M72=""),"Missing required field",IF(C72="","Unknown Driver ID",IF(D72&gt;TODAY(),"Future violation date",IF(AND(OR(M72="Resolved",M72="Dismissed"),N72=""),"Missing disposition date",IF(AND(N72&lt;&gt;"",N72&lt;D72),"Disposition before violation",IF(AND(I72&lt;&gt;"",OR(I72&lt;0,I72&gt;'Settings'!$B$9)),"Review point override","OK"))))))))</f>
        <v/>
      </c>
    </row>
    <row r="73">
      <c r="C73">
        <f>IF(A73="","",IFERROR(INDEX('Drivers'!$B$5:$B$104,MATCH(B73,'Drivers'!$A$5:$A$104,0)),""))</f>
        <v/>
      </c>
      <c r="D73" s="57" t="n"/>
      <c r="H73" s="36">
        <f>IF(A73="","",IFERROR(INDEX('Settings'!$B$15:$B$24,MATCH(E73,'Settings'!$A$15:$A$24,0)),0))</f>
        <v/>
      </c>
      <c r="I73" s="37" t="n"/>
      <c r="J73" s="37">
        <f>IF(A73="","",IF(I73="",H73,I73))</f>
        <v/>
      </c>
      <c r="K73" s="36">
        <f>IF(A73="","",IFERROR(INDEX('Settings'!$C$15:$C$24,MATCH(E73,'Settings'!$A$15:$A$24,0)),'Settings'!$B$5))</f>
        <v/>
      </c>
      <c r="L73" s="57">
        <f>IF(A73="","",IFERROR(EDATE(D73,K73),""))</f>
        <v/>
      </c>
      <c r="N73" s="57" t="n"/>
      <c r="P73" s="58" t="n"/>
      <c r="Q73" s="39" t="n"/>
      <c r="R73" s="37">
        <f>IF(A73="","",IFERROR(IF(OR(M73="Dismissed",D73&gt;TODAY(),L73&lt;TODAY()),0,J73),0))</f>
        <v/>
      </c>
      <c r="S73" s="39">
        <f>IF(A73="","",IF(COUNTIF($A$5:$A$504,A73)&gt;1,"Duplicate Violation ID",IF(OR(B73="",D73="",E73="",M73=""),"Missing required field",IF(C73="","Unknown Driver ID",IF(D73&gt;TODAY(),"Future violation date",IF(AND(OR(M73="Resolved",M73="Dismissed"),N73=""),"Missing disposition date",IF(AND(N73&lt;&gt;"",N73&lt;D73),"Disposition before violation",IF(AND(I73&lt;&gt;"",OR(I73&lt;0,I73&gt;'Settings'!$B$9)),"Review point override","OK"))))))))</f>
        <v/>
      </c>
    </row>
    <row r="74">
      <c r="C74">
        <f>IF(A74="","",IFERROR(INDEX('Drivers'!$B$5:$B$104,MATCH(B74,'Drivers'!$A$5:$A$104,0)),""))</f>
        <v/>
      </c>
      <c r="D74" s="57" t="n"/>
      <c r="H74" s="36">
        <f>IF(A74="","",IFERROR(INDEX('Settings'!$B$15:$B$24,MATCH(E74,'Settings'!$A$15:$A$24,0)),0))</f>
        <v/>
      </c>
      <c r="I74" s="37" t="n"/>
      <c r="J74" s="37">
        <f>IF(A74="","",IF(I74="",H74,I74))</f>
        <v/>
      </c>
      <c r="K74" s="36">
        <f>IF(A74="","",IFERROR(INDEX('Settings'!$C$15:$C$24,MATCH(E74,'Settings'!$A$15:$A$24,0)),'Settings'!$B$5))</f>
        <v/>
      </c>
      <c r="L74" s="57">
        <f>IF(A74="","",IFERROR(EDATE(D74,K74),""))</f>
        <v/>
      </c>
      <c r="N74" s="57" t="n"/>
      <c r="P74" s="58" t="n"/>
      <c r="Q74" s="39" t="n"/>
      <c r="R74" s="37">
        <f>IF(A74="","",IFERROR(IF(OR(M74="Dismissed",D74&gt;TODAY(),L74&lt;TODAY()),0,J74),0))</f>
        <v/>
      </c>
      <c r="S74" s="39">
        <f>IF(A74="","",IF(COUNTIF($A$5:$A$504,A74)&gt;1,"Duplicate Violation ID",IF(OR(B74="",D74="",E74="",M74=""),"Missing required field",IF(C74="","Unknown Driver ID",IF(D74&gt;TODAY(),"Future violation date",IF(AND(OR(M74="Resolved",M74="Dismissed"),N74=""),"Missing disposition date",IF(AND(N74&lt;&gt;"",N74&lt;D74),"Disposition before violation",IF(AND(I74&lt;&gt;"",OR(I74&lt;0,I74&gt;'Settings'!$B$9)),"Review point override","OK"))))))))</f>
        <v/>
      </c>
    </row>
    <row r="75">
      <c r="C75">
        <f>IF(A75="","",IFERROR(INDEX('Drivers'!$B$5:$B$104,MATCH(B75,'Drivers'!$A$5:$A$104,0)),""))</f>
        <v/>
      </c>
      <c r="D75" s="57" t="n"/>
      <c r="H75" s="36">
        <f>IF(A75="","",IFERROR(INDEX('Settings'!$B$15:$B$24,MATCH(E75,'Settings'!$A$15:$A$24,0)),0))</f>
        <v/>
      </c>
      <c r="I75" s="37" t="n"/>
      <c r="J75" s="37">
        <f>IF(A75="","",IF(I75="",H75,I75))</f>
        <v/>
      </c>
      <c r="K75" s="36">
        <f>IF(A75="","",IFERROR(INDEX('Settings'!$C$15:$C$24,MATCH(E75,'Settings'!$A$15:$A$24,0)),'Settings'!$B$5))</f>
        <v/>
      </c>
      <c r="L75" s="57">
        <f>IF(A75="","",IFERROR(EDATE(D75,K75),""))</f>
        <v/>
      </c>
      <c r="N75" s="57" t="n"/>
      <c r="P75" s="58" t="n"/>
      <c r="Q75" s="39" t="n"/>
      <c r="R75" s="37">
        <f>IF(A75="","",IFERROR(IF(OR(M75="Dismissed",D75&gt;TODAY(),L75&lt;TODAY()),0,J75),0))</f>
        <v/>
      </c>
      <c r="S75" s="39">
        <f>IF(A75="","",IF(COUNTIF($A$5:$A$504,A75)&gt;1,"Duplicate Violation ID",IF(OR(B75="",D75="",E75="",M75=""),"Missing required field",IF(C75="","Unknown Driver ID",IF(D75&gt;TODAY(),"Future violation date",IF(AND(OR(M75="Resolved",M75="Dismissed"),N75=""),"Missing disposition date",IF(AND(N75&lt;&gt;"",N75&lt;D75),"Disposition before violation",IF(AND(I75&lt;&gt;"",OR(I75&lt;0,I75&gt;'Settings'!$B$9)),"Review point override","OK"))))))))</f>
        <v/>
      </c>
    </row>
    <row r="76">
      <c r="C76">
        <f>IF(A76="","",IFERROR(INDEX('Drivers'!$B$5:$B$104,MATCH(B76,'Drivers'!$A$5:$A$104,0)),""))</f>
        <v/>
      </c>
      <c r="D76" s="57" t="n"/>
      <c r="H76" s="36">
        <f>IF(A76="","",IFERROR(INDEX('Settings'!$B$15:$B$24,MATCH(E76,'Settings'!$A$15:$A$24,0)),0))</f>
        <v/>
      </c>
      <c r="I76" s="37" t="n"/>
      <c r="J76" s="37">
        <f>IF(A76="","",IF(I76="",H76,I76))</f>
        <v/>
      </c>
      <c r="K76" s="36">
        <f>IF(A76="","",IFERROR(INDEX('Settings'!$C$15:$C$24,MATCH(E76,'Settings'!$A$15:$A$24,0)),'Settings'!$B$5))</f>
        <v/>
      </c>
      <c r="L76" s="57">
        <f>IF(A76="","",IFERROR(EDATE(D76,K76),""))</f>
        <v/>
      </c>
      <c r="N76" s="57" t="n"/>
      <c r="P76" s="58" t="n"/>
      <c r="Q76" s="39" t="n"/>
      <c r="R76" s="37">
        <f>IF(A76="","",IFERROR(IF(OR(M76="Dismissed",D76&gt;TODAY(),L76&lt;TODAY()),0,J76),0))</f>
        <v/>
      </c>
      <c r="S76" s="39">
        <f>IF(A76="","",IF(COUNTIF($A$5:$A$504,A76)&gt;1,"Duplicate Violation ID",IF(OR(B76="",D76="",E76="",M76=""),"Missing required field",IF(C76="","Unknown Driver ID",IF(D76&gt;TODAY(),"Future violation date",IF(AND(OR(M76="Resolved",M76="Dismissed"),N76=""),"Missing disposition date",IF(AND(N76&lt;&gt;"",N76&lt;D76),"Disposition before violation",IF(AND(I76&lt;&gt;"",OR(I76&lt;0,I76&gt;'Settings'!$B$9)),"Review point override","OK"))))))))</f>
        <v/>
      </c>
    </row>
    <row r="77">
      <c r="C77">
        <f>IF(A77="","",IFERROR(INDEX('Drivers'!$B$5:$B$104,MATCH(B77,'Drivers'!$A$5:$A$104,0)),""))</f>
        <v/>
      </c>
      <c r="D77" s="57" t="n"/>
      <c r="H77" s="36">
        <f>IF(A77="","",IFERROR(INDEX('Settings'!$B$15:$B$24,MATCH(E77,'Settings'!$A$15:$A$24,0)),0))</f>
        <v/>
      </c>
      <c r="I77" s="37" t="n"/>
      <c r="J77" s="37">
        <f>IF(A77="","",IF(I77="",H77,I77))</f>
        <v/>
      </c>
      <c r="K77" s="36">
        <f>IF(A77="","",IFERROR(INDEX('Settings'!$C$15:$C$24,MATCH(E77,'Settings'!$A$15:$A$24,0)),'Settings'!$B$5))</f>
        <v/>
      </c>
      <c r="L77" s="57">
        <f>IF(A77="","",IFERROR(EDATE(D77,K77),""))</f>
        <v/>
      </c>
      <c r="N77" s="57" t="n"/>
      <c r="P77" s="58" t="n"/>
      <c r="Q77" s="39" t="n"/>
      <c r="R77" s="37">
        <f>IF(A77="","",IFERROR(IF(OR(M77="Dismissed",D77&gt;TODAY(),L77&lt;TODAY()),0,J77),0))</f>
        <v/>
      </c>
      <c r="S77" s="39">
        <f>IF(A77="","",IF(COUNTIF($A$5:$A$504,A77)&gt;1,"Duplicate Violation ID",IF(OR(B77="",D77="",E77="",M77=""),"Missing required field",IF(C77="","Unknown Driver ID",IF(D77&gt;TODAY(),"Future violation date",IF(AND(OR(M77="Resolved",M77="Dismissed"),N77=""),"Missing disposition date",IF(AND(N77&lt;&gt;"",N77&lt;D77),"Disposition before violation",IF(AND(I77&lt;&gt;"",OR(I77&lt;0,I77&gt;'Settings'!$B$9)),"Review point override","OK"))))))))</f>
        <v/>
      </c>
    </row>
    <row r="78">
      <c r="C78">
        <f>IF(A78="","",IFERROR(INDEX('Drivers'!$B$5:$B$104,MATCH(B78,'Drivers'!$A$5:$A$104,0)),""))</f>
        <v/>
      </c>
      <c r="D78" s="57" t="n"/>
      <c r="H78" s="36">
        <f>IF(A78="","",IFERROR(INDEX('Settings'!$B$15:$B$24,MATCH(E78,'Settings'!$A$15:$A$24,0)),0))</f>
        <v/>
      </c>
      <c r="I78" s="37" t="n"/>
      <c r="J78" s="37">
        <f>IF(A78="","",IF(I78="",H78,I78))</f>
        <v/>
      </c>
      <c r="K78" s="36">
        <f>IF(A78="","",IFERROR(INDEX('Settings'!$C$15:$C$24,MATCH(E78,'Settings'!$A$15:$A$24,0)),'Settings'!$B$5))</f>
        <v/>
      </c>
      <c r="L78" s="57">
        <f>IF(A78="","",IFERROR(EDATE(D78,K78),""))</f>
        <v/>
      </c>
      <c r="N78" s="57" t="n"/>
      <c r="P78" s="58" t="n"/>
      <c r="Q78" s="39" t="n"/>
      <c r="R78" s="37">
        <f>IF(A78="","",IFERROR(IF(OR(M78="Dismissed",D78&gt;TODAY(),L78&lt;TODAY()),0,J78),0))</f>
        <v/>
      </c>
      <c r="S78" s="39">
        <f>IF(A78="","",IF(COUNTIF($A$5:$A$504,A78)&gt;1,"Duplicate Violation ID",IF(OR(B78="",D78="",E78="",M78=""),"Missing required field",IF(C78="","Unknown Driver ID",IF(D78&gt;TODAY(),"Future violation date",IF(AND(OR(M78="Resolved",M78="Dismissed"),N78=""),"Missing disposition date",IF(AND(N78&lt;&gt;"",N78&lt;D78),"Disposition before violation",IF(AND(I78&lt;&gt;"",OR(I78&lt;0,I78&gt;'Settings'!$B$9)),"Review point override","OK"))))))))</f>
        <v/>
      </c>
    </row>
    <row r="79">
      <c r="C79">
        <f>IF(A79="","",IFERROR(INDEX('Drivers'!$B$5:$B$104,MATCH(B79,'Drivers'!$A$5:$A$104,0)),""))</f>
        <v/>
      </c>
      <c r="D79" s="57" t="n"/>
      <c r="H79" s="36">
        <f>IF(A79="","",IFERROR(INDEX('Settings'!$B$15:$B$24,MATCH(E79,'Settings'!$A$15:$A$24,0)),0))</f>
        <v/>
      </c>
      <c r="I79" s="37" t="n"/>
      <c r="J79" s="37">
        <f>IF(A79="","",IF(I79="",H79,I79))</f>
        <v/>
      </c>
      <c r="K79" s="36">
        <f>IF(A79="","",IFERROR(INDEX('Settings'!$C$15:$C$24,MATCH(E79,'Settings'!$A$15:$A$24,0)),'Settings'!$B$5))</f>
        <v/>
      </c>
      <c r="L79" s="57">
        <f>IF(A79="","",IFERROR(EDATE(D79,K79),""))</f>
        <v/>
      </c>
      <c r="N79" s="57" t="n"/>
      <c r="P79" s="58" t="n"/>
      <c r="Q79" s="39" t="n"/>
      <c r="R79" s="37">
        <f>IF(A79="","",IFERROR(IF(OR(M79="Dismissed",D79&gt;TODAY(),L79&lt;TODAY()),0,J79),0))</f>
        <v/>
      </c>
      <c r="S79" s="39">
        <f>IF(A79="","",IF(COUNTIF($A$5:$A$504,A79)&gt;1,"Duplicate Violation ID",IF(OR(B79="",D79="",E79="",M79=""),"Missing required field",IF(C79="","Unknown Driver ID",IF(D79&gt;TODAY(),"Future violation date",IF(AND(OR(M79="Resolved",M79="Dismissed"),N79=""),"Missing disposition date",IF(AND(N79&lt;&gt;"",N79&lt;D79),"Disposition before violation",IF(AND(I79&lt;&gt;"",OR(I79&lt;0,I79&gt;'Settings'!$B$9)),"Review point override","OK"))))))))</f>
        <v/>
      </c>
    </row>
    <row r="80">
      <c r="C80">
        <f>IF(A80="","",IFERROR(INDEX('Drivers'!$B$5:$B$104,MATCH(B80,'Drivers'!$A$5:$A$104,0)),""))</f>
        <v/>
      </c>
      <c r="D80" s="57" t="n"/>
      <c r="H80" s="36">
        <f>IF(A80="","",IFERROR(INDEX('Settings'!$B$15:$B$24,MATCH(E80,'Settings'!$A$15:$A$24,0)),0))</f>
        <v/>
      </c>
      <c r="I80" s="37" t="n"/>
      <c r="J80" s="37">
        <f>IF(A80="","",IF(I80="",H80,I80))</f>
        <v/>
      </c>
      <c r="K80" s="36">
        <f>IF(A80="","",IFERROR(INDEX('Settings'!$C$15:$C$24,MATCH(E80,'Settings'!$A$15:$A$24,0)),'Settings'!$B$5))</f>
        <v/>
      </c>
      <c r="L80" s="57">
        <f>IF(A80="","",IFERROR(EDATE(D80,K80),""))</f>
        <v/>
      </c>
      <c r="N80" s="57" t="n"/>
      <c r="P80" s="58" t="n"/>
      <c r="Q80" s="39" t="n"/>
      <c r="R80" s="37">
        <f>IF(A80="","",IFERROR(IF(OR(M80="Dismissed",D80&gt;TODAY(),L80&lt;TODAY()),0,J80),0))</f>
        <v/>
      </c>
      <c r="S80" s="39">
        <f>IF(A80="","",IF(COUNTIF($A$5:$A$504,A80)&gt;1,"Duplicate Violation ID",IF(OR(B80="",D80="",E80="",M80=""),"Missing required field",IF(C80="","Unknown Driver ID",IF(D80&gt;TODAY(),"Future violation date",IF(AND(OR(M80="Resolved",M80="Dismissed"),N80=""),"Missing disposition date",IF(AND(N80&lt;&gt;"",N80&lt;D80),"Disposition before violation",IF(AND(I80&lt;&gt;"",OR(I80&lt;0,I80&gt;'Settings'!$B$9)),"Review point override","OK"))))))))</f>
        <v/>
      </c>
    </row>
    <row r="81">
      <c r="C81">
        <f>IF(A81="","",IFERROR(INDEX('Drivers'!$B$5:$B$104,MATCH(B81,'Drivers'!$A$5:$A$104,0)),""))</f>
        <v/>
      </c>
      <c r="D81" s="57" t="n"/>
      <c r="H81" s="36">
        <f>IF(A81="","",IFERROR(INDEX('Settings'!$B$15:$B$24,MATCH(E81,'Settings'!$A$15:$A$24,0)),0))</f>
        <v/>
      </c>
      <c r="I81" s="37" t="n"/>
      <c r="J81" s="37">
        <f>IF(A81="","",IF(I81="",H81,I81))</f>
        <v/>
      </c>
      <c r="K81" s="36">
        <f>IF(A81="","",IFERROR(INDEX('Settings'!$C$15:$C$24,MATCH(E81,'Settings'!$A$15:$A$24,0)),'Settings'!$B$5))</f>
        <v/>
      </c>
      <c r="L81" s="57">
        <f>IF(A81="","",IFERROR(EDATE(D81,K81),""))</f>
        <v/>
      </c>
      <c r="N81" s="57" t="n"/>
      <c r="P81" s="58" t="n"/>
      <c r="Q81" s="39" t="n"/>
      <c r="R81" s="37">
        <f>IF(A81="","",IFERROR(IF(OR(M81="Dismissed",D81&gt;TODAY(),L81&lt;TODAY()),0,J81),0))</f>
        <v/>
      </c>
      <c r="S81" s="39">
        <f>IF(A81="","",IF(COUNTIF($A$5:$A$504,A81)&gt;1,"Duplicate Violation ID",IF(OR(B81="",D81="",E81="",M81=""),"Missing required field",IF(C81="","Unknown Driver ID",IF(D81&gt;TODAY(),"Future violation date",IF(AND(OR(M81="Resolved",M81="Dismissed"),N81=""),"Missing disposition date",IF(AND(N81&lt;&gt;"",N81&lt;D81),"Disposition before violation",IF(AND(I81&lt;&gt;"",OR(I81&lt;0,I81&gt;'Settings'!$B$9)),"Review point override","OK"))))))))</f>
        <v/>
      </c>
    </row>
    <row r="82">
      <c r="C82">
        <f>IF(A82="","",IFERROR(INDEX('Drivers'!$B$5:$B$104,MATCH(B82,'Drivers'!$A$5:$A$104,0)),""))</f>
        <v/>
      </c>
      <c r="D82" s="57" t="n"/>
      <c r="H82" s="36">
        <f>IF(A82="","",IFERROR(INDEX('Settings'!$B$15:$B$24,MATCH(E82,'Settings'!$A$15:$A$24,0)),0))</f>
        <v/>
      </c>
      <c r="I82" s="37" t="n"/>
      <c r="J82" s="37">
        <f>IF(A82="","",IF(I82="",H82,I82))</f>
        <v/>
      </c>
      <c r="K82" s="36">
        <f>IF(A82="","",IFERROR(INDEX('Settings'!$C$15:$C$24,MATCH(E82,'Settings'!$A$15:$A$24,0)),'Settings'!$B$5))</f>
        <v/>
      </c>
      <c r="L82" s="57">
        <f>IF(A82="","",IFERROR(EDATE(D82,K82),""))</f>
        <v/>
      </c>
      <c r="N82" s="57" t="n"/>
      <c r="P82" s="58" t="n"/>
      <c r="Q82" s="39" t="n"/>
      <c r="R82" s="37">
        <f>IF(A82="","",IFERROR(IF(OR(M82="Dismissed",D82&gt;TODAY(),L82&lt;TODAY()),0,J82),0))</f>
        <v/>
      </c>
      <c r="S82" s="39">
        <f>IF(A82="","",IF(COUNTIF($A$5:$A$504,A82)&gt;1,"Duplicate Violation ID",IF(OR(B82="",D82="",E82="",M82=""),"Missing required field",IF(C82="","Unknown Driver ID",IF(D82&gt;TODAY(),"Future violation date",IF(AND(OR(M82="Resolved",M82="Dismissed"),N82=""),"Missing disposition date",IF(AND(N82&lt;&gt;"",N82&lt;D82),"Disposition before violation",IF(AND(I82&lt;&gt;"",OR(I82&lt;0,I82&gt;'Settings'!$B$9)),"Review point override","OK"))))))))</f>
        <v/>
      </c>
    </row>
    <row r="83">
      <c r="C83">
        <f>IF(A83="","",IFERROR(INDEX('Drivers'!$B$5:$B$104,MATCH(B83,'Drivers'!$A$5:$A$104,0)),""))</f>
        <v/>
      </c>
      <c r="D83" s="57" t="n"/>
      <c r="H83" s="36">
        <f>IF(A83="","",IFERROR(INDEX('Settings'!$B$15:$B$24,MATCH(E83,'Settings'!$A$15:$A$24,0)),0))</f>
        <v/>
      </c>
      <c r="I83" s="37" t="n"/>
      <c r="J83" s="37">
        <f>IF(A83="","",IF(I83="",H83,I83))</f>
        <v/>
      </c>
      <c r="K83" s="36">
        <f>IF(A83="","",IFERROR(INDEX('Settings'!$C$15:$C$24,MATCH(E83,'Settings'!$A$15:$A$24,0)),'Settings'!$B$5))</f>
        <v/>
      </c>
      <c r="L83" s="57">
        <f>IF(A83="","",IFERROR(EDATE(D83,K83),""))</f>
        <v/>
      </c>
      <c r="N83" s="57" t="n"/>
      <c r="P83" s="58" t="n"/>
      <c r="Q83" s="39" t="n"/>
      <c r="R83" s="37">
        <f>IF(A83="","",IFERROR(IF(OR(M83="Dismissed",D83&gt;TODAY(),L83&lt;TODAY()),0,J83),0))</f>
        <v/>
      </c>
      <c r="S83" s="39">
        <f>IF(A83="","",IF(COUNTIF($A$5:$A$504,A83)&gt;1,"Duplicate Violation ID",IF(OR(B83="",D83="",E83="",M83=""),"Missing required field",IF(C83="","Unknown Driver ID",IF(D83&gt;TODAY(),"Future violation date",IF(AND(OR(M83="Resolved",M83="Dismissed"),N83=""),"Missing disposition date",IF(AND(N83&lt;&gt;"",N83&lt;D83),"Disposition before violation",IF(AND(I83&lt;&gt;"",OR(I83&lt;0,I83&gt;'Settings'!$B$9)),"Review point override","OK"))))))))</f>
        <v/>
      </c>
    </row>
    <row r="84">
      <c r="C84">
        <f>IF(A84="","",IFERROR(INDEX('Drivers'!$B$5:$B$104,MATCH(B84,'Drivers'!$A$5:$A$104,0)),""))</f>
        <v/>
      </c>
      <c r="D84" s="57" t="n"/>
      <c r="H84" s="36">
        <f>IF(A84="","",IFERROR(INDEX('Settings'!$B$15:$B$24,MATCH(E84,'Settings'!$A$15:$A$24,0)),0))</f>
        <v/>
      </c>
      <c r="I84" s="37" t="n"/>
      <c r="J84" s="37">
        <f>IF(A84="","",IF(I84="",H84,I84))</f>
        <v/>
      </c>
      <c r="K84" s="36">
        <f>IF(A84="","",IFERROR(INDEX('Settings'!$C$15:$C$24,MATCH(E84,'Settings'!$A$15:$A$24,0)),'Settings'!$B$5))</f>
        <v/>
      </c>
      <c r="L84" s="57">
        <f>IF(A84="","",IFERROR(EDATE(D84,K84),""))</f>
        <v/>
      </c>
      <c r="N84" s="57" t="n"/>
      <c r="P84" s="58" t="n"/>
      <c r="Q84" s="39" t="n"/>
      <c r="R84" s="37">
        <f>IF(A84="","",IFERROR(IF(OR(M84="Dismissed",D84&gt;TODAY(),L84&lt;TODAY()),0,J84),0))</f>
        <v/>
      </c>
      <c r="S84" s="39">
        <f>IF(A84="","",IF(COUNTIF($A$5:$A$504,A84)&gt;1,"Duplicate Violation ID",IF(OR(B84="",D84="",E84="",M84=""),"Missing required field",IF(C84="","Unknown Driver ID",IF(D84&gt;TODAY(),"Future violation date",IF(AND(OR(M84="Resolved",M84="Dismissed"),N84=""),"Missing disposition date",IF(AND(N84&lt;&gt;"",N84&lt;D84),"Disposition before violation",IF(AND(I84&lt;&gt;"",OR(I84&lt;0,I84&gt;'Settings'!$B$9)),"Review point override","OK"))))))))</f>
        <v/>
      </c>
    </row>
    <row r="85">
      <c r="C85">
        <f>IF(A85="","",IFERROR(INDEX('Drivers'!$B$5:$B$104,MATCH(B85,'Drivers'!$A$5:$A$104,0)),""))</f>
        <v/>
      </c>
      <c r="D85" s="57" t="n"/>
      <c r="H85" s="36">
        <f>IF(A85="","",IFERROR(INDEX('Settings'!$B$15:$B$24,MATCH(E85,'Settings'!$A$15:$A$24,0)),0))</f>
        <v/>
      </c>
      <c r="I85" s="37" t="n"/>
      <c r="J85" s="37">
        <f>IF(A85="","",IF(I85="",H85,I85))</f>
        <v/>
      </c>
      <c r="K85" s="36">
        <f>IF(A85="","",IFERROR(INDEX('Settings'!$C$15:$C$24,MATCH(E85,'Settings'!$A$15:$A$24,0)),'Settings'!$B$5))</f>
        <v/>
      </c>
      <c r="L85" s="57">
        <f>IF(A85="","",IFERROR(EDATE(D85,K85),""))</f>
        <v/>
      </c>
      <c r="N85" s="57" t="n"/>
      <c r="P85" s="58" t="n"/>
      <c r="Q85" s="39" t="n"/>
      <c r="R85" s="37">
        <f>IF(A85="","",IFERROR(IF(OR(M85="Dismissed",D85&gt;TODAY(),L85&lt;TODAY()),0,J85),0))</f>
        <v/>
      </c>
      <c r="S85" s="39">
        <f>IF(A85="","",IF(COUNTIF($A$5:$A$504,A85)&gt;1,"Duplicate Violation ID",IF(OR(B85="",D85="",E85="",M85=""),"Missing required field",IF(C85="","Unknown Driver ID",IF(D85&gt;TODAY(),"Future violation date",IF(AND(OR(M85="Resolved",M85="Dismissed"),N85=""),"Missing disposition date",IF(AND(N85&lt;&gt;"",N85&lt;D85),"Disposition before violation",IF(AND(I85&lt;&gt;"",OR(I85&lt;0,I85&gt;'Settings'!$B$9)),"Review point override","OK"))))))))</f>
        <v/>
      </c>
    </row>
    <row r="86">
      <c r="C86">
        <f>IF(A86="","",IFERROR(INDEX('Drivers'!$B$5:$B$104,MATCH(B86,'Drivers'!$A$5:$A$104,0)),""))</f>
        <v/>
      </c>
      <c r="D86" s="57" t="n"/>
      <c r="H86" s="36">
        <f>IF(A86="","",IFERROR(INDEX('Settings'!$B$15:$B$24,MATCH(E86,'Settings'!$A$15:$A$24,0)),0))</f>
        <v/>
      </c>
      <c r="I86" s="37" t="n"/>
      <c r="J86" s="37">
        <f>IF(A86="","",IF(I86="",H86,I86))</f>
        <v/>
      </c>
      <c r="K86" s="36">
        <f>IF(A86="","",IFERROR(INDEX('Settings'!$C$15:$C$24,MATCH(E86,'Settings'!$A$15:$A$24,0)),'Settings'!$B$5))</f>
        <v/>
      </c>
      <c r="L86" s="57">
        <f>IF(A86="","",IFERROR(EDATE(D86,K86),""))</f>
        <v/>
      </c>
      <c r="N86" s="57" t="n"/>
      <c r="P86" s="58" t="n"/>
      <c r="Q86" s="39" t="n"/>
      <c r="R86" s="37">
        <f>IF(A86="","",IFERROR(IF(OR(M86="Dismissed",D86&gt;TODAY(),L86&lt;TODAY()),0,J86),0))</f>
        <v/>
      </c>
      <c r="S86" s="39">
        <f>IF(A86="","",IF(COUNTIF($A$5:$A$504,A86)&gt;1,"Duplicate Violation ID",IF(OR(B86="",D86="",E86="",M86=""),"Missing required field",IF(C86="","Unknown Driver ID",IF(D86&gt;TODAY(),"Future violation date",IF(AND(OR(M86="Resolved",M86="Dismissed"),N86=""),"Missing disposition date",IF(AND(N86&lt;&gt;"",N86&lt;D86),"Disposition before violation",IF(AND(I86&lt;&gt;"",OR(I86&lt;0,I86&gt;'Settings'!$B$9)),"Review point override","OK"))))))))</f>
        <v/>
      </c>
    </row>
    <row r="87">
      <c r="C87">
        <f>IF(A87="","",IFERROR(INDEX('Drivers'!$B$5:$B$104,MATCH(B87,'Drivers'!$A$5:$A$104,0)),""))</f>
        <v/>
      </c>
      <c r="D87" s="57" t="n"/>
      <c r="H87" s="36">
        <f>IF(A87="","",IFERROR(INDEX('Settings'!$B$15:$B$24,MATCH(E87,'Settings'!$A$15:$A$24,0)),0))</f>
        <v/>
      </c>
      <c r="I87" s="37" t="n"/>
      <c r="J87" s="37">
        <f>IF(A87="","",IF(I87="",H87,I87))</f>
        <v/>
      </c>
      <c r="K87" s="36">
        <f>IF(A87="","",IFERROR(INDEX('Settings'!$C$15:$C$24,MATCH(E87,'Settings'!$A$15:$A$24,0)),'Settings'!$B$5))</f>
        <v/>
      </c>
      <c r="L87" s="57">
        <f>IF(A87="","",IFERROR(EDATE(D87,K87),""))</f>
        <v/>
      </c>
      <c r="N87" s="57" t="n"/>
      <c r="P87" s="58" t="n"/>
      <c r="Q87" s="39" t="n"/>
      <c r="R87" s="37">
        <f>IF(A87="","",IFERROR(IF(OR(M87="Dismissed",D87&gt;TODAY(),L87&lt;TODAY()),0,J87),0))</f>
        <v/>
      </c>
      <c r="S87" s="39">
        <f>IF(A87="","",IF(COUNTIF($A$5:$A$504,A87)&gt;1,"Duplicate Violation ID",IF(OR(B87="",D87="",E87="",M87=""),"Missing required field",IF(C87="","Unknown Driver ID",IF(D87&gt;TODAY(),"Future violation date",IF(AND(OR(M87="Resolved",M87="Dismissed"),N87=""),"Missing disposition date",IF(AND(N87&lt;&gt;"",N87&lt;D87),"Disposition before violation",IF(AND(I87&lt;&gt;"",OR(I87&lt;0,I87&gt;'Settings'!$B$9)),"Review point override","OK"))))))))</f>
        <v/>
      </c>
    </row>
    <row r="88">
      <c r="C88">
        <f>IF(A88="","",IFERROR(INDEX('Drivers'!$B$5:$B$104,MATCH(B88,'Drivers'!$A$5:$A$104,0)),""))</f>
        <v/>
      </c>
      <c r="D88" s="57" t="n"/>
      <c r="H88" s="36">
        <f>IF(A88="","",IFERROR(INDEX('Settings'!$B$15:$B$24,MATCH(E88,'Settings'!$A$15:$A$24,0)),0))</f>
        <v/>
      </c>
      <c r="I88" s="37" t="n"/>
      <c r="J88" s="37">
        <f>IF(A88="","",IF(I88="",H88,I88))</f>
        <v/>
      </c>
      <c r="K88" s="36">
        <f>IF(A88="","",IFERROR(INDEX('Settings'!$C$15:$C$24,MATCH(E88,'Settings'!$A$15:$A$24,0)),'Settings'!$B$5))</f>
        <v/>
      </c>
      <c r="L88" s="57">
        <f>IF(A88="","",IFERROR(EDATE(D88,K88),""))</f>
        <v/>
      </c>
      <c r="N88" s="57" t="n"/>
      <c r="P88" s="58" t="n"/>
      <c r="Q88" s="39" t="n"/>
      <c r="R88" s="37">
        <f>IF(A88="","",IFERROR(IF(OR(M88="Dismissed",D88&gt;TODAY(),L88&lt;TODAY()),0,J88),0))</f>
        <v/>
      </c>
      <c r="S88" s="39">
        <f>IF(A88="","",IF(COUNTIF($A$5:$A$504,A88)&gt;1,"Duplicate Violation ID",IF(OR(B88="",D88="",E88="",M88=""),"Missing required field",IF(C88="","Unknown Driver ID",IF(D88&gt;TODAY(),"Future violation date",IF(AND(OR(M88="Resolved",M88="Dismissed"),N88=""),"Missing disposition date",IF(AND(N88&lt;&gt;"",N88&lt;D88),"Disposition before violation",IF(AND(I88&lt;&gt;"",OR(I88&lt;0,I88&gt;'Settings'!$B$9)),"Review point override","OK"))))))))</f>
        <v/>
      </c>
    </row>
    <row r="89">
      <c r="C89">
        <f>IF(A89="","",IFERROR(INDEX('Drivers'!$B$5:$B$104,MATCH(B89,'Drivers'!$A$5:$A$104,0)),""))</f>
        <v/>
      </c>
      <c r="D89" s="57" t="n"/>
      <c r="H89" s="36">
        <f>IF(A89="","",IFERROR(INDEX('Settings'!$B$15:$B$24,MATCH(E89,'Settings'!$A$15:$A$24,0)),0))</f>
        <v/>
      </c>
      <c r="I89" s="37" t="n"/>
      <c r="J89" s="37">
        <f>IF(A89="","",IF(I89="",H89,I89))</f>
        <v/>
      </c>
      <c r="K89" s="36">
        <f>IF(A89="","",IFERROR(INDEX('Settings'!$C$15:$C$24,MATCH(E89,'Settings'!$A$15:$A$24,0)),'Settings'!$B$5))</f>
        <v/>
      </c>
      <c r="L89" s="57">
        <f>IF(A89="","",IFERROR(EDATE(D89,K89),""))</f>
        <v/>
      </c>
      <c r="N89" s="57" t="n"/>
      <c r="P89" s="58" t="n"/>
      <c r="Q89" s="39" t="n"/>
      <c r="R89" s="37">
        <f>IF(A89="","",IFERROR(IF(OR(M89="Dismissed",D89&gt;TODAY(),L89&lt;TODAY()),0,J89),0))</f>
        <v/>
      </c>
      <c r="S89" s="39">
        <f>IF(A89="","",IF(COUNTIF($A$5:$A$504,A89)&gt;1,"Duplicate Violation ID",IF(OR(B89="",D89="",E89="",M89=""),"Missing required field",IF(C89="","Unknown Driver ID",IF(D89&gt;TODAY(),"Future violation date",IF(AND(OR(M89="Resolved",M89="Dismissed"),N89=""),"Missing disposition date",IF(AND(N89&lt;&gt;"",N89&lt;D89),"Disposition before violation",IF(AND(I89&lt;&gt;"",OR(I89&lt;0,I89&gt;'Settings'!$B$9)),"Review point override","OK"))))))))</f>
        <v/>
      </c>
    </row>
    <row r="90">
      <c r="C90">
        <f>IF(A90="","",IFERROR(INDEX('Drivers'!$B$5:$B$104,MATCH(B90,'Drivers'!$A$5:$A$104,0)),""))</f>
        <v/>
      </c>
      <c r="D90" s="57" t="n"/>
      <c r="H90" s="36">
        <f>IF(A90="","",IFERROR(INDEX('Settings'!$B$15:$B$24,MATCH(E90,'Settings'!$A$15:$A$24,0)),0))</f>
        <v/>
      </c>
      <c r="I90" s="37" t="n"/>
      <c r="J90" s="37">
        <f>IF(A90="","",IF(I90="",H90,I90))</f>
        <v/>
      </c>
      <c r="K90" s="36">
        <f>IF(A90="","",IFERROR(INDEX('Settings'!$C$15:$C$24,MATCH(E90,'Settings'!$A$15:$A$24,0)),'Settings'!$B$5))</f>
        <v/>
      </c>
      <c r="L90" s="57">
        <f>IF(A90="","",IFERROR(EDATE(D90,K90),""))</f>
        <v/>
      </c>
      <c r="N90" s="57" t="n"/>
      <c r="P90" s="58" t="n"/>
      <c r="Q90" s="39" t="n"/>
      <c r="R90" s="37">
        <f>IF(A90="","",IFERROR(IF(OR(M90="Dismissed",D90&gt;TODAY(),L90&lt;TODAY()),0,J90),0))</f>
        <v/>
      </c>
      <c r="S90" s="39">
        <f>IF(A90="","",IF(COUNTIF($A$5:$A$504,A90)&gt;1,"Duplicate Violation ID",IF(OR(B90="",D90="",E90="",M90=""),"Missing required field",IF(C90="","Unknown Driver ID",IF(D90&gt;TODAY(),"Future violation date",IF(AND(OR(M90="Resolved",M90="Dismissed"),N90=""),"Missing disposition date",IF(AND(N90&lt;&gt;"",N90&lt;D90),"Disposition before violation",IF(AND(I90&lt;&gt;"",OR(I90&lt;0,I90&gt;'Settings'!$B$9)),"Review point override","OK"))))))))</f>
        <v/>
      </c>
    </row>
    <row r="91">
      <c r="C91">
        <f>IF(A91="","",IFERROR(INDEX('Drivers'!$B$5:$B$104,MATCH(B91,'Drivers'!$A$5:$A$104,0)),""))</f>
        <v/>
      </c>
      <c r="D91" s="57" t="n"/>
      <c r="H91" s="36">
        <f>IF(A91="","",IFERROR(INDEX('Settings'!$B$15:$B$24,MATCH(E91,'Settings'!$A$15:$A$24,0)),0))</f>
        <v/>
      </c>
      <c r="I91" s="37" t="n"/>
      <c r="J91" s="37">
        <f>IF(A91="","",IF(I91="",H91,I91))</f>
        <v/>
      </c>
      <c r="K91" s="36">
        <f>IF(A91="","",IFERROR(INDEX('Settings'!$C$15:$C$24,MATCH(E91,'Settings'!$A$15:$A$24,0)),'Settings'!$B$5))</f>
        <v/>
      </c>
      <c r="L91" s="57">
        <f>IF(A91="","",IFERROR(EDATE(D91,K91),""))</f>
        <v/>
      </c>
      <c r="N91" s="57" t="n"/>
      <c r="P91" s="58" t="n"/>
      <c r="Q91" s="39" t="n"/>
      <c r="R91" s="37">
        <f>IF(A91="","",IFERROR(IF(OR(M91="Dismissed",D91&gt;TODAY(),L91&lt;TODAY()),0,J91),0))</f>
        <v/>
      </c>
      <c r="S91" s="39">
        <f>IF(A91="","",IF(COUNTIF($A$5:$A$504,A91)&gt;1,"Duplicate Violation ID",IF(OR(B91="",D91="",E91="",M91=""),"Missing required field",IF(C91="","Unknown Driver ID",IF(D91&gt;TODAY(),"Future violation date",IF(AND(OR(M91="Resolved",M91="Dismissed"),N91=""),"Missing disposition date",IF(AND(N91&lt;&gt;"",N91&lt;D91),"Disposition before violation",IF(AND(I91&lt;&gt;"",OR(I91&lt;0,I91&gt;'Settings'!$B$9)),"Review point override","OK"))))))))</f>
        <v/>
      </c>
    </row>
    <row r="92">
      <c r="C92">
        <f>IF(A92="","",IFERROR(INDEX('Drivers'!$B$5:$B$104,MATCH(B92,'Drivers'!$A$5:$A$104,0)),""))</f>
        <v/>
      </c>
      <c r="D92" s="57" t="n"/>
      <c r="H92" s="36">
        <f>IF(A92="","",IFERROR(INDEX('Settings'!$B$15:$B$24,MATCH(E92,'Settings'!$A$15:$A$24,0)),0))</f>
        <v/>
      </c>
      <c r="I92" s="37" t="n"/>
      <c r="J92" s="37">
        <f>IF(A92="","",IF(I92="",H92,I92))</f>
        <v/>
      </c>
      <c r="K92" s="36">
        <f>IF(A92="","",IFERROR(INDEX('Settings'!$C$15:$C$24,MATCH(E92,'Settings'!$A$15:$A$24,0)),'Settings'!$B$5))</f>
        <v/>
      </c>
      <c r="L92" s="57">
        <f>IF(A92="","",IFERROR(EDATE(D92,K92),""))</f>
        <v/>
      </c>
      <c r="N92" s="57" t="n"/>
      <c r="P92" s="58" t="n"/>
      <c r="Q92" s="39" t="n"/>
      <c r="R92" s="37">
        <f>IF(A92="","",IFERROR(IF(OR(M92="Dismissed",D92&gt;TODAY(),L92&lt;TODAY()),0,J92),0))</f>
        <v/>
      </c>
      <c r="S92" s="39">
        <f>IF(A92="","",IF(COUNTIF($A$5:$A$504,A92)&gt;1,"Duplicate Violation ID",IF(OR(B92="",D92="",E92="",M92=""),"Missing required field",IF(C92="","Unknown Driver ID",IF(D92&gt;TODAY(),"Future violation date",IF(AND(OR(M92="Resolved",M92="Dismissed"),N92=""),"Missing disposition date",IF(AND(N92&lt;&gt;"",N92&lt;D92),"Disposition before violation",IF(AND(I92&lt;&gt;"",OR(I92&lt;0,I92&gt;'Settings'!$B$9)),"Review point override","OK"))))))))</f>
        <v/>
      </c>
    </row>
    <row r="93">
      <c r="C93">
        <f>IF(A93="","",IFERROR(INDEX('Drivers'!$B$5:$B$104,MATCH(B93,'Drivers'!$A$5:$A$104,0)),""))</f>
        <v/>
      </c>
      <c r="D93" s="57" t="n"/>
      <c r="H93" s="36">
        <f>IF(A93="","",IFERROR(INDEX('Settings'!$B$15:$B$24,MATCH(E93,'Settings'!$A$15:$A$24,0)),0))</f>
        <v/>
      </c>
      <c r="I93" s="37" t="n"/>
      <c r="J93" s="37">
        <f>IF(A93="","",IF(I93="",H93,I93))</f>
        <v/>
      </c>
      <c r="K93" s="36">
        <f>IF(A93="","",IFERROR(INDEX('Settings'!$C$15:$C$24,MATCH(E93,'Settings'!$A$15:$A$24,0)),'Settings'!$B$5))</f>
        <v/>
      </c>
      <c r="L93" s="57">
        <f>IF(A93="","",IFERROR(EDATE(D93,K93),""))</f>
        <v/>
      </c>
      <c r="N93" s="57" t="n"/>
      <c r="P93" s="58" t="n"/>
      <c r="Q93" s="39" t="n"/>
      <c r="R93" s="37">
        <f>IF(A93="","",IFERROR(IF(OR(M93="Dismissed",D93&gt;TODAY(),L93&lt;TODAY()),0,J93),0))</f>
        <v/>
      </c>
      <c r="S93" s="39">
        <f>IF(A93="","",IF(COUNTIF($A$5:$A$504,A93)&gt;1,"Duplicate Violation ID",IF(OR(B93="",D93="",E93="",M93=""),"Missing required field",IF(C93="","Unknown Driver ID",IF(D93&gt;TODAY(),"Future violation date",IF(AND(OR(M93="Resolved",M93="Dismissed"),N93=""),"Missing disposition date",IF(AND(N93&lt;&gt;"",N93&lt;D93),"Disposition before violation",IF(AND(I93&lt;&gt;"",OR(I93&lt;0,I93&gt;'Settings'!$B$9)),"Review point override","OK"))))))))</f>
        <v/>
      </c>
    </row>
    <row r="94">
      <c r="C94">
        <f>IF(A94="","",IFERROR(INDEX('Drivers'!$B$5:$B$104,MATCH(B94,'Drivers'!$A$5:$A$104,0)),""))</f>
        <v/>
      </c>
      <c r="D94" s="57" t="n"/>
      <c r="H94" s="36">
        <f>IF(A94="","",IFERROR(INDEX('Settings'!$B$15:$B$24,MATCH(E94,'Settings'!$A$15:$A$24,0)),0))</f>
        <v/>
      </c>
      <c r="I94" s="37" t="n"/>
      <c r="J94" s="37">
        <f>IF(A94="","",IF(I94="",H94,I94))</f>
        <v/>
      </c>
      <c r="K94" s="36">
        <f>IF(A94="","",IFERROR(INDEX('Settings'!$C$15:$C$24,MATCH(E94,'Settings'!$A$15:$A$24,0)),'Settings'!$B$5))</f>
        <v/>
      </c>
      <c r="L94" s="57">
        <f>IF(A94="","",IFERROR(EDATE(D94,K94),""))</f>
        <v/>
      </c>
      <c r="N94" s="57" t="n"/>
      <c r="P94" s="58" t="n"/>
      <c r="Q94" s="39" t="n"/>
      <c r="R94" s="37">
        <f>IF(A94="","",IFERROR(IF(OR(M94="Dismissed",D94&gt;TODAY(),L94&lt;TODAY()),0,J94),0))</f>
        <v/>
      </c>
      <c r="S94" s="39">
        <f>IF(A94="","",IF(COUNTIF($A$5:$A$504,A94)&gt;1,"Duplicate Violation ID",IF(OR(B94="",D94="",E94="",M94=""),"Missing required field",IF(C94="","Unknown Driver ID",IF(D94&gt;TODAY(),"Future violation date",IF(AND(OR(M94="Resolved",M94="Dismissed"),N94=""),"Missing disposition date",IF(AND(N94&lt;&gt;"",N94&lt;D94),"Disposition before violation",IF(AND(I94&lt;&gt;"",OR(I94&lt;0,I94&gt;'Settings'!$B$9)),"Review point override","OK"))))))))</f>
        <v/>
      </c>
    </row>
    <row r="95">
      <c r="C95">
        <f>IF(A95="","",IFERROR(INDEX('Drivers'!$B$5:$B$104,MATCH(B95,'Drivers'!$A$5:$A$104,0)),""))</f>
        <v/>
      </c>
      <c r="D95" s="57" t="n"/>
      <c r="H95" s="36">
        <f>IF(A95="","",IFERROR(INDEX('Settings'!$B$15:$B$24,MATCH(E95,'Settings'!$A$15:$A$24,0)),0))</f>
        <v/>
      </c>
      <c r="I95" s="37" t="n"/>
      <c r="J95" s="37">
        <f>IF(A95="","",IF(I95="",H95,I95))</f>
        <v/>
      </c>
      <c r="K95" s="36">
        <f>IF(A95="","",IFERROR(INDEX('Settings'!$C$15:$C$24,MATCH(E95,'Settings'!$A$15:$A$24,0)),'Settings'!$B$5))</f>
        <v/>
      </c>
      <c r="L95" s="57">
        <f>IF(A95="","",IFERROR(EDATE(D95,K95),""))</f>
        <v/>
      </c>
      <c r="N95" s="57" t="n"/>
      <c r="P95" s="58" t="n"/>
      <c r="Q95" s="39" t="n"/>
      <c r="R95" s="37">
        <f>IF(A95="","",IFERROR(IF(OR(M95="Dismissed",D95&gt;TODAY(),L95&lt;TODAY()),0,J95),0))</f>
        <v/>
      </c>
      <c r="S95" s="39">
        <f>IF(A95="","",IF(COUNTIF($A$5:$A$504,A95)&gt;1,"Duplicate Violation ID",IF(OR(B95="",D95="",E95="",M95=""),"Missing required field",IF(C95="","Unknown Driver ID",IF(D95&gt;TODAY(),"Future violation date",IF(AND(OR(M95="Resolved",M95="Dismissed"),N95=""),"Missing disposition date",IF(AND(N95&lt;&gt;"",N95&lt;D95),"Disposition before violation",IF(AND(I95&lt;&gt;"",OR(I95&lt;0,I95&gt;'Settings'!$B$9)),"Review point override","OK"))))))))</f>
        <v/>
      </c>
    </row>
    <row r="96">
      <c r="C96">
        <f>IF(A96="","",IFERROR(INDEX('Drivers'!$B$5:$B$104,MATCH(B96,'Drivers'!$A$5:$A$104,0)),""))</f>
        <v/>
      </c>
      <c r="D96" s="57" t="n"/>
      <c r="H96" s="36">
        <f>IF(A96="","",IFERROR(INDEX('Settings'!$B$15:$B$24,MATCH(E96,'Settings'!$A$15:$A$24,0)),0))</f>
        <v/>
      </c>
      <c r="I96" s="37" t="n"/>
      <c r="J96" s="37">
        <f>IF(A96="","",IF(I96="",H96,I96))</f>
        <v/>
      </c>
      <c r="K96" s="36">
        <f>IF(A96="","",IFERROR(INDEX('Settings'!$C$15:$C$24,MATCH(E96,'Settings'!$A$15:$A$24,0)),'Settings'!$B$5))</f>
        <v/>
      </c>
      <c r="L96" s="57">
        <f>IF(A96="","",IFERROR(EDATE(D96,K96),""))</f>
        <v/>
      </c>
      <c r="N96" s="57" t="n"/>
      <c r="P96" s="58" t="n"/>
      <c r="Q96" s="39" t="n"/>
      <c r="R96" s="37">
        <f>IF(A96="","",IFERROR(IF(OR(M96="Dismissed",D96&gt;TODAY(),L96&lt;TODAY()),0,J96),0))</f>
        <v/>
      </c>
      <c r="S96" s="39">
        <f>IF(A96="","",IF(COUNTIF($A$5:$A$504,A96)&gt;1,"Duplicate Violation ID",IF(OR(B96="",D96="",E96="",M96=""),"Missing required field",IF(C96="","Unknown Driver ID",IF(D96&gt;TODAY(),"Future violation date",IF(AND(OR(M96="Resolved",M96="Dismissed"),N96=""),"Missing disposition date",IF(AND(N96&lt;&gt;"",N96&lt;D96),"Disposition before violation",IF(AND(I96&lt;&gt;"",OR(I96&lt;0,I96&gt;'Settings'!$B$9)),"Review point override","OK"))))))))</f>
        <v/>
      </c>
    </row>
    <row r="97">
      <c r="C97">
        <f>IF(A97="","",IFERROR(INDEX('Drivers'!$B$5:$B$104,MATCH(B97,'Drivers'!$A$5:$A$104,0)),""))</f>
        <v/>
      </c>
      <c r="D97" s="57" t="n"/>
      <c r="H97" s="36">
        <f>IF(A97="","",IFERROR(INDEX('Settings'!$B$15:$B$24,MATCH(E97,'Settings'!$A$15:$A$24,0)),0))</f>
        <v/>
      </c>
      <c r="I97" s="37" t="n"/>
      <c r="J97" s="37">
        <f>IF(A97="","",IF(I97="",H97,I97))</f>
        <v/>
      </c>
      <c r="K97" s="36">
        <f>IF(A97="","",IFERROR(INDEX('Settings'!$C$15:$C$24,MATCH(E97,'Settings'!$A$15:$A$24,0)),'Settings'!$B$5))</f>
        <v/>
      </c>
      <c r="L97" s="57">
        <f>IF(A97="","",IFERROR(EDATE(D97,K97),""))</f>
        <v/>
      </c>
      <c r="N97" s="57" t="n"/>
      <c r="P97" s="58" t="n"/>
      <c r="Q97" s="39" t="n"/>
      <c r="R97" s="37">
        <f>IF(A97="","",IFERROR(IF(OR(M97="Dismissed",D97&gt;TODAY(),L97&lt;TODAY()),0,J97),0))</f>
        <v/>
      </c>
      <c r="S97" s="39">
        <f>IF(A97="","",IF(COUNTIF($A$5:$A$504,A97)&gt;1,"Duplicate Violation ID",IF(OR(B97="",D97="",E97="",M97=""),"Missing required field",IF(C97="","Unknown Driver ID",IF(D97&gt;TODAY(),"Future violation date",IF(AND(OR(M97="Resolved",M97="Dismissed"),N97=""),"Missing disposition date",IF(AND(N97&lt;&gt;"",N97&lt;D97),"Disposition before violation",IF(AND(I97&lt;&gt;"",OR(I97&lt;0,I97&gt;'Settings'!$B$9)),"Review point override","OK"))))))))</f>
        <v/>
      </c>
    </row>
    <row r="98">
      <c r="C98">
        <f>IF(A98="","",IFERROR(INDEX('Drivers'!$B$5:$B$104,MATCH(B98,'Drivers'!$A$5:$A$104,0)),""))</f>
        <v/>
      </c>
      <c r="D98" s="57" t="n"/>
      <c r="H98" s="36">
        <f>IF(A98="","",IFERROR(INDEX('Settings'!$B$15:$B$24,MATCH(E98,'Settings'!$A$15:$A$24,0)),0))</f>
        <v/>
      </c>
      <c r="I98" s="37" t="n"/>
      <c r="J98" s="37">
        <f>IF(A98="","",IF(I98="",H98,I98))</f>
        <v/>
      </c>
      <c r="K98" s="36">
        <f>IF(A98="","",IFERROR(INDEX('Settings'!$C$15:$C$24,MATCH(E98,'Settings'!$A$15:$A$24,0)),'Settings'!$B$5))</f>
        <v/>
      </c>
      <c r="L98" s="57">
        <f>IF(A98="","",IFERROR(EDATE(D98,K98),""))</f>
        <v/>
      </c>
      <c r="N98" s="57" t="n"/>
      <c r="P98" s="58" t="n"/>
      <c r="Q98" s="39" t="n"/>
      <c r="R98" s="37">
        <f>IF(A98="","",IFERROR(IF(OR(M98="Dismissed",D98&gt;TODAY(),L98&lt;TODAY()),0,J98),0))</f>
        <v/>
      </c>
      <c r="S98" s="39">
        <f>IF(A98="","",IF(COUNTIF($A$5:$A$504,A98)&gt;1,"Duplicate Violation ID",IF(OR(B98="",D98="",E98="",M98=""),"Missing required field",IF(C98="","Unknown Driver ID",IF(D98&gt;TODAY(),"Future violation date",IF(AND(OR(M98="Resolved",M98="Dismissed"),N98=""),"Missing disposition date",IF(AND(N98&lt;&gt;"",N98&lt;D98),"Disposition before violation",IF(AND(I98&lt;&gt;"",OR(I98&lt;0,I98&gt;'Settings'!$B$9)),"Review point override","OK"))))))))</f>
        <v/>
      </c>
    </row>
    <row r="99">
      <c r="C99">
        <f>IF(A99="","",IFERROR(INDEX('Drivers'!$B$5:$B$104,MATCH(B99,'Drivers'!$A$5:$A$104,0)),""))</f>
        <v/>
      </c>
      <c r="D99" s="57" t="n"/>
      <c r="H99" s="36">
        <f>IF(A99="","",IFERROR(INDEX('Settings'!$B$15:$B$24,MATCH(E99,'Settings'!$A$15:$A$24,0)),0))</f>
        <v/>
      </c>
      <c r="I99" s="37" t="n"/>
      <c r="J99" s="37">
        <f>IF(A99="","",IF(I99="",H99,I99))</f>
        <v/>
      </c>
      <c r="K99" s="36">
        <f>IF(A99="","",IFERROR(INDEX('Settings'!$C$15:$C$24,MATCH(E99,'Settings'!$A$15:$A$24,0)),'Settings'!$B$5))</f>
        <v/>
      </c>
      <c r="L99" s="57">
        <f>IF(A99="","",IFERROR(EDATE(D99,K99),""))</f>
        <v/>
      </c>
      <c r="N99" s="57" t="n"/>
      <c r="P99" s="58" t="n"/>
      <c r="Q99" s="39" t="n"/>
      <c r="R99" s="37">
        <f>IF(A99="","",IFERROR(IF(OR(M99="Dismissed",D99&gt;TODAY(),L99&lt;TODAY()),0,J99),0))</f>
        <v/>
      </c>
      <c r="S99" s="39">
        <f>IF(A99="","",IF(COUNTIF($A$5:$A$504,A99)&gt;1,"Duplicate Violation ID",IF(OR(B99="",D99="",E99="",M99=""),"Missing required field",IF(C99="","Unknown Driver ID",IF(D99&gt;TODAY(),"Future violation date",IF(AND(OR(M99="Resolved",M99="Dismissed"),N99=""),"Missing disposition date",IF(AND(N99&lt;&gt;"",N99&lt;D99),"Disposition before violation",IF(AND(I99&lt;&gt;"",OR(I99&lt;0,I99&gt;'Settings'!$B$9)),"Review point override","OK"))))))))</f>
        <v/>
      </c>
    </row>
    <row r="100">
      <c r="C100">
        <f>IF(A100="","",IFERROR(INDEX('Drivers'!$B$5:$B$104,MATCH(B100,'Drivers'!$A$5:$A$104,0)),""))</f>
        <v/>
      </c>
      <c r="D100" s="57" t="n"/>
      <c r="H100" s="36">
        <f>IF(A100="","",IFERROR(INDEX('Settings'!$B$15:$B$24,MATCH(E100,'Settings'!$A$15:$A$24,0)),0))</f>
        <v/>
      </c>
      <c r="I100" s="37" t="n"/>
      <c r="J100" s="37">
        <f>IF(A100="","",IF(I100="",H100,I100))</f>
        <v/>
      </c>
      <c r="K100" s="36">
        <f>IF(A100="","",IFERROR(INDEX('Settings'!$C$15:$C$24,MATCH(E100,'Settings'!$A$15:$A$24,0)),'Settings'!$B$5))</f>
        <v/>
      </c>
      <c r="L100" s="57">
        <f>IF(A100="","",IFERROR(EDATE(D100,K100),""))</f>
        <v/>
      </c>
      <c r="N100" s="57" t="n"/>
      <c r="P100" s="58" t="n"/>
      <c r="Q100" s="39" t="n"/>
      <c r="R100" s="37">
        <f>IF(A100="","",IFERROR(IF(OR(M100="Dismissed",D100&gt;TODAY(),L100&lt;TODAY()),0,J100),0))</f>
        <v/>
      </c>
      <c r="S100" s="39">
        <f>IF(A100="","",IF(COUNTIF($A$5:$A$504,A100)&gt;1,"Duplicate Violation ID",IF(OR(B100="",D100="",E100="",M100=""),"Missing required field",IF(C100="","Unknown Driver ID",IF(D100&gt;TODAY(),"Future violation date",IF(AND(OR(M100="Resolved",M100="Dismissed"),N100=""),"Missing disposition date",IF(AND(N100&lt;&gt;"",N100&lt;D100),"Disposition before violation",IF(AND(I100&lt;&gt;"",OR(I100&lt;0,I100&gt;'Settings'!$B$9)),"Review point override","OK"))))))))</f>
        <v/>
      </c>
    </row>
    <row r="101">
      <c r="C101">
        <f>IF(A101="","",IFERROR(INDEX('Drivers'!$B$5:$B$104,MATCH(B101,'Drivers'!$A$5:$A$104,0)),""))</f>
        <v/>
      </c>
      <c r="D101" s="57" t="n"/>
      <c r="H101" s="36">
        <f>IF(A101="","",IFERROR(INDEX('Settings'!$B$15:$B$24,MATCH(E101,'Settings'!$A$15:$A$24,0)),0))</f>
        <v/>
      </c>
      <c r="I101" s="37" t="n"/>
      <c r="J101" s="37">
        <f>IF(A101="","",IF(I101="",H101,I101))</f>
        <v/>
      </c>
      <c r="K101" s="36">
        <f>IF(A101="","",IFERROR(INDEX('Settings'!$C$15:$C$24,MATCH(E101,'Settings'!$A$15:$A$24,0)),'Settings'!$B$5))</f>
        <v/>
      </c>
      <c r="L101" s="57">
        <f>IF(A101="","",IFERROR(EDATE(D101,K101),""))</f>
        <v/>
      </c>
      <c r="N101" s="57" t="n"/>
      <c r="P101" s="58" t="n"/>
      <c r="Q101" s="39" t="n"/>
      <c r="R101" s="37">
        <f>IF(A101="","",IFERROR(IF(OR(M101="Dismissed",D101&gt;TODAY(),L101&lt;TODAY()),0,J101),0))</f>
        <v/>
      </c>
      <c r="S101" s="39">
        <f>IF(A101="","",IF(COUNTIF($A$5:$A$504,A101)&gt;1,"Duplicate Violation ID",IF(OR(B101="",D101="",E101="",M101=""),"Missing required field",IF(C101="","Unknown Driver ID",IF(D101&gt;TODAY(),"Future violation date",IF(AND(OR(M101="Resolved",M101="Dismissed"),N101=""),"Missing disposition date",IF(AND(N101&lt;&gt;"",N101&lt;D101),"Disposition before violation",IF(AND(I101&lt;&gt;"",OR(I101&lt;0,I101&gt;'Settings'!$B$9)),"Review point override","OK"))))))))</f>
        <v/>
      </c>
    </row>
    <row r="102">
      <c r="C102">
        <f>IF(A102="","",IFERROR(INDEX('Drivers'!$B$5:$B$104,MATCH(B102,'Drivers'!$A$5:$A$104,0)),""))</f>
        <v/>
      </c>
      <c r="D102" s="57" t="n"/>
      <c r="H102" s="36">
        <f>IF(A102="","",IFERROR(INDEX('Settings'!$B$15:$B$24,MATCH(E102,'Settings'!$A$15:$A$24,0)),0))</f>
        <v/>
      </c>
      <c r="I102" s="37" t="n"/>
      <c r="J102" s="37">
        <f>IF(A102="","",IF(I102="",H102,I102))</f>
        <v/>
      </c>
      <c r="K102" s="36">
        <f>IF(A102="","",IFERROR(INDEX('Settings'!$C$15:$C$24,MATCH(E102,'Settings'!$A$15:$A$24,0)),'Settings'!$B$5))</f>
        <v/>
      </c>
      <c r="L102" s="57">
        <f>IF(A102="","",IFERROR(EDATE(D102,K102),""))</f>
        <v/>
      </c>
      <c r="N102" s="57" t="n"/>
      <c r="P102" s="58" t="n"/>
      <c r="Q102" s="39" t="n"/>
      <c r="R102" s="37">
        <f>IF(A102="","",IFERROR(IF(OR(M102="Dismissed",D102&gt;TODAY(),L102&lt;TODAY()),0,J102),0))</f>
        <v/>
      </c>
      <c r="S102" s="39">
        <f>IF(A102="","",IF(COUNTIF($A$5:$A$504,A102)&gt;1,"Duplicate Violation ID",IF(OR(B102="",D102="",E102="",M102=""),"Missing required field",IF(C102="","Unknown Driver ID",IF(D102&gt;TODAY(),"Future violation date",IF(AND(OR(M102="Resolved",M102="Dismissed"),N102=""),"Missing disposition date",IF(AND(N102&lt;&gt;"",N102&lt;D102),"Disposition before violation",IF(AND(I102&lt;&gt;"",OR(I102&lt;0,I102&gt;'Settings'!$B$9)),"Review point override","OK"))))))))</f>
        <v/>
      </c>
    </row>
    <row r="103">
      <c r="C103">
        <f>IF(A103="","",IFERROR(INDEX('Drivers'!$B$5:$B$104,MATCH(B103,'Drivers'!$A$5:$A$104,0)),""))</f>
        <v/>
      </c>
      <c r="D103" s="57" t="n"/>
      <c r="H103" s="36">
        <f>IF(A103="","",IFERROR(INDEX('Settings'!$B$15:$B$24,MATCH(E103,'Settings'!$A$15:$A$24,0)),0))</f>
        <v/>
      </c>
      <c r="I103" s="37" t="n"/>
      <c r="J103" s="37">
        <f>IF(A103="","",IF(I103="",H103,I103))</f>
        <v/>
      </c>
      <c r="K103" s="36">
        <f>IF(A103="","",IFERROR(INDEX('Settings'!$C$15:$C$24,MATCH(E103,'Settings'!$A$15:$A$24,0)),'Settings'!$B$5))</f>
        <v/>
      </c>
      <c r="L103" s="57">
        <f>IF(A103="","",IFERROR(EDATE(D103,K103),""))</f>
        <v/>
      </c>
      <c r="N103" s="57" t="n"/>
      <c r="P103" s="58" t="n"/>
      <c r="Q103" s="39" t="n"/>
      <c r="R103" s="37">
        <f>IF(A103="","",IFERROR(IF(OR(M103="Dismissed",D103&gt;TODAY(),L103&lt;TODAY()),0,J103),0))</f>
        <v/>
      </c>
      <c r="S103" s="39">
        <f>IF(A103="","",IF(COUNTIF($A$5:$A$504,A103)&gt;1,"Duplicate Violation ID",IF(OR(B103="",D103="",E103="",M103=""),"Missing required field",IF(C103="","Unknown Driver ID",IF(D103&gt;TODAY(),"Future violation date",IF(AND(OR(M103="Resolved",M103="Dismissed"),N103=""),"Missing disposition date",IF(AND(N103&lt;&gt;"",N103&lt;D103),"Disposition before violation",IF(AND(I103&lt;&gt;"",OR(I103&lt;0,I103&gt;'Settings'!$B$9)),"Review point override","OK"))))))))</f>
        <v/>
      </c>
    </row>
    <row r="104">
      <c r="C104">
        <f>IF(A104="","",IFERROR(INDEX('Drivers'!$B$5:$B$104,MATCH(B104,'Drivers'!$A$5:$A$104,0)),""))</f>
        <v/>
      </c>
      <c r="D104" s="57" t="n"/>
      <c r="H104" s="36">
        <f>IF(A104="","",IFERROR(INDEX('Settings'!$B$15:$B$24,MATCH(E104,'Settings'!$A$15:$A$24,0)),0))</f>
        <v/>
      </c>
      <c r="I104" s="37" t="n"/>
      <c r="J104" s="37">
        <f>IF(A104="","",IF(I104="",H104,I104))</f>
        <v/>
      </c>
      <c r="K104" s="36">
        <f>IF(A104="","",IFERROR(INDEX('Settings'!$C$15:$C$24,MATCH(E104,'Settings'!$A$15:$A$24,0)),'Settings'!$B$5))</f>
        <v/>
      </c>
      <c r="L104" s="57">
        <f>IF(A104="","",IFERROR(EDATE(D104,K104),""))</f>
        <v/>
      </c>
      <c r="N104" s="57" t="n"/>
      <c r="P104" s="58" t="n"/>
      <c r="Q104" s="39" t="n"/>
      <c r="R104" s="37">
        <f>IF(A104="","",IFERROR(IF(OR(M104="Dismissed",D104&gt;TODAY(),L104&lt;TODAY()),0,J104),0))</f>
        <v/>
      </c>
      <c r="S104" s="39">
        <f>IF(A104="","",IF(COUNTIF($A$5:$A$504,A104)&gt;1,"Duplicate Violation ID",IF(OR(B104="",D104="",E104="",M104=""),"Missing required field",IF(C104="","Unknown Driver ID",IF(D104&gt;TODAY(),"Future violation date",IF(AND(OR(M104="Resolved",M104="Dismissed"),N104=""),"Missing disposition date",IF(AND(N104&lt;&gt;"",N104&lt;D104),"Disposition before violation",IF(AND(I104&lt;&gt;"",OR(I104&lt;0,I104&gt;'Settings'!$B$9)),"Review point override","OK"))))))))</f>
        <v/>
      </c>
    </row>
    <row r="105">
      <c r="C105">
        <f>IF(A105="","",IFERROR(INDEX('Drivers'!$B$5:$B$104,MATCH(B105,'Drivers'!$A$5:$A$104,0)),""))</f>
        <v/>
      </c>
      <c r="D105" s="57" t="n"/>
      <c r="H105" s="36">
        <f>IF(A105="","",IFERROR(INDEX('Settings'!$B$15:$B$24,MATCH(E105,'Settings'!$A$15:$A$24,0)),0))</f>
        <v/>
      </c>
      <c r="I105" s="37" t="n"/>
      <c r="J105" s="37">
        <f>IF(A105="","",IF(I105="",H105,I105))</f>
        <v/>
      </c>
      <c r="K105" s="36">
        <f>IF(A105="","",IFERROR(INDEX('Settings'!$C$15:$C$24,MATCH(E105,'Settings'!$A$15:$A$24,0)),'Settings'!$B$5))</f>
        <v/>
      </c>
      <c r="L105" s="57">
        <f>IF(A105="","",IFERROR(EDATE(D105,K105),""))</f>
        <v/>
      </c>
      <c r="N105" s="57" t="n"/>
      <c r="P105" s="58" t="n"/>
      <c r="Q105" s="39" t="n"/>
      <c r="R105" s="37">
        <f>IF(A105="","",IFERROR(IF(OR(M105="Dismissed",D105&gt;TODAY(),L105&lt;TODAY()),0,J105),0))</f>
        <v/>
      </c>
      <c r="S105" s="39">
        <f>IF(A105="","",IF(COUNTIF($A$5:$A$504,A105)&gt;1,"Duplicate Violation ID",IF(OR(B105="",D105="",E105="",M105=""),"Missing required field",IF(C105="","Unknown Driver ID",IF(D105&gt;TODAY(),"Future violation date",IF(AND(OR(M105="Resolved",M105="Dismissed"),N105=""),"Missing disposition date",IF(AND(N105&lt;&gt;"",N105&lt;D105),"Disposition before violation",IF(AND(I105&lt;&gt;"",OR(I105&lt;0,I105&gt;'Settings'!$B$9)),"Review point override","OK"))))))))</f>
        <v/>
      </c>
    </row>
    <row r="106">
      <c r="C106">
        <f>IF(A106="","",IFERROR(INDEX('Drivers'!$B$5:$B$104,MATCH(B106,'Drivers'!$A$5:$A$104,0)),""))</f>
        <v/>
      </c>
      <c r="D106" s="57" t="n"/>
      <c r="H106" s="36">
        <f>IF(A106="","",IFERROR(INDEX('Settings'!$B$15:$B$24,MATCH(E106,'Settings'!$A$15:$A$24,0)),0))</f>
        <v/>
      </c>
      <c r="I106" s="37" t="n"/>
      <c r="J106" s="37">
        <f>IF(A106="","",IF(I106="",H106,I106))</f>
        <v/>
      </c>
      <c r="K106" s="36">
        <f>IF(A106="","",IFERROR(INDEX('Settings'!$C$15:$C$24,MATCH(E106,'Settings'!$A$15:$A$24,0)),'Settings'!$B$5))</f>
        <v/>
      </c>
      <c r="L106" s="57">
        <f>IF(A106="","",IFERROR(EDATE(D106,K106),""))</f>
        <v/>
      </c>
      <c r="N106" s="57" t="n"/>
      <c r="P106" s="58" t="n"/>
      <c r="Q106" s="39" t="n"/>
      <c r="R106" s="37">
        <f>IF(A106="","",IFERROR(IF(OR(M106="Dismissed",D106&gt;TODAY(),L106&lt;TODAY()),0,J106),0))</f>
        <v/>
      </c>
      <c r="S106" s="39">
        <f>IF(A106="","",IF(COUNTIF($A$5:$A$504,A106)&gt;1,"Duplicate Violation ID",IF(OR(B106="",D106="",E106="",M106=""),"Missing required field",IF(C106="","Unknown Driver ID",IF(D106&gt;TODAY(),"Future violation date",IF(AND(OR(M106="Resolved",M106="Dismissed"),N106=""),"Missing disposition date",IF(AND(N106&lt;&gt;"",N106&lt;D106),"Disposition before violation",IF(AND(I106&lt;&gt;"",OR(I106&lt;0,I106&gt;'Settings'!$B$9)),"Review point override","OK"))))))))</f>
        <v/>
      </c>
    </row>
    <row r="107">
      <c r="C107">
        <f>IF(A107="","",IFERROR(INDEX('Drivers'!$B$5:$B$104,MATCH(B107,'Drivers'!$A$5:$A$104,0)),""))</f>
        <v/>
      </c>
      <c r="D107" s="57" t="n"/>
      <c r="H107" s="36">
        <f>IF(A107="","",IFERROR(INDEX('Settings'!$B$15:$B$24,MATCH(E107,'Settings'!$A$15:$A$24,0)),0))</f>
        <v/>
      </c>
      <c r="I107" s="37" t="n"/>
      <c r="J107" s="37">
        <f>IF(A107="","",IF(I107="",H107,I107))</f>
        <v/>
      </c>
      <c r="K107" s="36">
        <f>IF(A107="","",IFERROR(INDEX('Settings'!$C$15:$C$24,MATCH(E107,'Settings'!$A$15:$A$24,0)),'Settings'!$B$5))</f>
        <v/>
      </c>
      <c r="L107" s="57">
        <f>IF(A107="","",IFERROR(EDATE(D107,K107),""))</f>
        <v/>
      </c>
      <c r="N107" s="57" t="n"/>
      <c r="P107" s="58" t="n"/>
      <c r="Q107" s="39" t="n"/>
      <c r="R107" s="37">
        <f>IF(A107="","",IFERROR(IF(OR(M107="Dismissed",D107&gt;TODAY(),L107&lt;TODAY()),0,J107),0))</f>
        <v/>
      </c>
      <c r="S107" s="39">
        <f>IF(A107="","",IF(COUNTIF($A$5:$A$504,A107)&gt;1,"Duplicate Violation ID",IF(OR(B107="",D107="",E107="",M107=""),"Missing required field",IF(C107="","Unknown Driver ID",IF(D107&gt;TODAY(),"Future violation date",IF(AND(OR(M107="Resolved",M107="Dismissed"),N107=""),"Missing disposition date",IF(AND(N107&lt;&gt;"",N107&lt;D107),"Disposition before violation",IF(AND(I107&lt;&gt;"",OR(I107&lt;0,I107&gt;'Settings'!$B$9)),"Review point override","OK"))))))))</f>
        <v/>
      </c>
    </row>
    <row r="108">
      <c r="C108">
        <f>IF(A108="","",IFERROR(INDEX('Drivers'!$B$5:$B$104,MATCH(B108,'Drivers'!$A$5:$A$104,0)),""))</f>
        <v/>
      </c>
      <c r="D108" s="57" t="n"/>
      <c r="H108" s="36">
        <f>IF(A108="","",IFERROR(INDEX('Settings'!$B$15:$B$24,MATCH(E108,'Settings'!$A$15:$A$24,0)),0))</f>
        <v/>
      </c>
      <c r="I108" s="37" t="n"/>
      <c r="J108" s="37">
        <f>IF(A108="","",IF(I108="",H108,I108))</f>
        <v/>
      </c>
      <c r="K108" s="36">
        <f>IF(A108="","",IFERROR(INDEX('Settings'!$C$15:$C$24,MATCH(E108,'Settings'!$A$15:$A$24,0)),'Settings'!$B$5))</f>
        <v/>
      </c>
      <c r="L108" s="57">
        <f>IF(A108="","",IFERROR(EDATE(D108,K108),""))</f>
        <v/>
      </c>
      <c r="N108" s="57" t="n"/>
      <c r="P108" s="58" t="n"/>
      <c r="Q108" s="39" t="n"/>
      <c r="R108" s="37">
        <f>IF(A108="","",IFERROR(IF(OR(M108="Dismissed",D108&gt;TODAY(),L108&lt;TODAY()),0,J108),0))</f>
        <v/>
      </c>
      <c r="S108" s="39">
        <f>IF(A108="","",IF(COUNTIF($A$5:$A$504,A108)&gt;1,"Duplicate Violation ID",IF(OR(B108="",D108="",E108="",M108=""),"Missing required field",IF(C108="","Unknown Driver ID",IF(D108&gt;TODAY(),"Future violation date",IF(AND(OR(M108="Resolved",M108="Dismissed"),N108=""),"Missing disposition date",IF(AND(N108&lt;&gt;"",N108&lt;D108),"Disposition before violation",IF(AND(I108&lt;&gt;"",OR(I108&lt;0,I108&gt;'Settings'!$B$9)),"Review point override","OK"))))))))</f>
        <v/>
      </c>
    </row>
    <row r="109">
      <c r="C109">
        <f>IF(A109="","",IFERROR(INDEX('Drivers'!$B$5:$B$104,MATCH(B109,'Drivers'!$A$5:$A$104,0)),""))</f>
        <v/>
      </c>
      <c r="D109" s="57" t="n"/>
      <c r="H109" s="36">
        <f>IF(A109="","",IFERROR(INDEX('Settings'!$B$15:$B$24,MATCH(E109,'Settings'!$A$15:$A$24,0)),0))</f>
        <v/>
      </c>
      <c r="I109" s="37" t="n"/>
      <c r="J109" s="37">
        <f>IF(A109="","",IF(I109="",H109,I109))</f>
        <v/>
      </c>
      <c r="K109" s="36">
        <f>IF(A109="","",IFERROR(INDEX('Settings'!$C$15:$C$24,MATCH(E109,'Settings'!$A$15:$A$24,0)),'Settings'!$B$5))</f>
        <v/>
      </c>
      <c r="L109" s="57">
        <f>IF(A109="","",IFERROR(EDATE(D109,K109),""))</f>
        <v/>
      </c>
      <c r="N109" s="57" t="n"/>
      <c r="P109" s="58" t="n"/>
      <c r="Q109" s="39" t="n"/>
      <c r="R109" s="37">
        <f>IF(A109="","",IFERROR(IF(OR(M109="Dismissed",D109&gt;TODAY(),L109&lt;TODAY()),0,J109),0))</f>
        <v/>
      </c>
      <c r="S109" s="39">
        <f>IF(A109="","",IF(COUNTIF($A$5:$A$504,A109)&gt;1,"Duplicate Violation ID",IF(OR(B109="",D109="",E109="",M109=""),"Missing required field",IF(C109="","Unknown Driver ID",IF(D109&gt;TODAY(),"Future violation date",IF(AND(OR(M109="Resolved",M109="Dismissed"),N109=""),"Missing disposition date",IF(AND(N109&lt;&gt;"",N109&lt;D109),"Disposition before violation",IF(AND(I109&lt;&gt;"",OR(I109&lt;0,I109&gt;'Settings'!$B$9)),"Review point override","OK"))))))))</f>
        <v/>
      </c>
    </row>
    <row r="110">
      <c r="C110">
        <f>IF(A110="","",IFERROR(INDEX('Drivers'!$B$5:$B$104,MATCH(B110,'Drivers'!$A$5:$A$104,0)),""))</f>
        <v/>
      </c>
      <c r="D110" s="57" t="n"/>
      <c r="H110" s="36">
        <f>IF(A110="","",IFERROR(INDEX('Settings'!$B$15:$B$24,MATCH(E110,'Settings'!$A$15:$A$24,0)),0))</f>
        <v/>
      </c>
      <c r="I110" s="37" t="n"/>
      <c r="J110" s="37">
        <f>IF(A110="","",IF(I110="",H110,I110))</f>
        <v/>
      </c>
      <c r="K110" s="36">
        <f>IF(A110="","",IFERROR(INDEX('Settings'!$C$15:$C$24,MATCH(E110,'Settings'!$A$15:$A$24,0)),'Settings'!$B$5))</f>
        <v/>
      </c>
      <c r="L110" s="57">
        <f>IF(A110="","",IFERROR(EDATE(D110,K110),""))</f>
        <v/>
      </c>
      <c r="N110" s="57" t="n"/>
      <c r="P110" s="58" t="n"/>
      <c r="Q110" s="39" t="n"/>
      <c r="R110" s="37">
        <f>IF(A110="","",IFERROR(IF(OR(M110="Dismissed",D110&gt;TODAY(),L110&lt;TODAY()),0,J110),0))</f>
        <v/>
      </c>
      <c r="S110" s="39">
        <f>IF(A110="","",IF(COUNTIF($A$5:$A$504,A110)&gt;1,"Duplicate Violation ID",IF(OR(B110="",D110="",E110="",M110=""),"Missing required field",IF(C110="","Unknown Driver ID",IF(D110&gt;TODAY(),"Future violation date",IF(AND(OR(M110="Resolved",M110="Dismissed"),N110=""),"Missing disposition date",IF(AND(N110&lt;&gt;"",N110&lt;D110),"Disposition before violation",IF(AND(I110&lt;&gt;"",OR(I110&lt;0,I110&gt;'Settings'!$B$9)),"Review point override","OK"))))))))</f>
        <v/>
      </c>
    </row>
    <row r="111">
      <c r="C111">
        <f>IF(A111="","",IFERROR(INDEX('Drivers'!$B$5:$B$104,MATCH(B111,'Drivers'!$A$5:$A$104,0)),""))</f>
        <v/>
      </c>
      <c r="D111" s="57" t="n"/>
      <c r="H111" s="36">
        <f>IF(A111="","",IFERROR(INDEX('Settings'!$B$15:$B$24,MATCH(E111,'Settings'!$A$15:$A$24,0)),0))</f>
        <v/>
      </c>
      <c r="I111" s="37" t="n"/>
      <c r="J111" s="37">
        <f>IF(A111="","",IF(I111="",H111,I111))</f>
        <v/>
      </c>
      <c r="K111" s="36">
        <f>IF(A111="","",IFERROR(INDEX('Settings'!$C$15:$C$24,MATCH(E111,'Settings'!$A$15:$A$24,0)),'Settings'!$B$5))</f>
        <v/>
      </c>
      <c r="L111" s="57">
        <f>IF(A111="","",IFERROR(EDATE(D111,K111),""))</f>
        <v/>
      </c>
      <c r="N111" s="57" t="n"/>
      <c r="P111" s="58" t="n"/>
      <c r="Q111" s="39" t="n"/>
      <c r="R111" s="37">
        <f>IF(A111="","",IFERROR(IF(OR(M111="Dismissed",D111&gt;TODAY(),L111&lt;TODAY()),0,J111),0))</f>
        <v/>
      </c>
      <c r="S111" s="39">
        <f>IF(A111="","",IF(COUNTIF($A$5:$A$504,A111)&gt;1,"Duplicate Violation ID",IF(OR(B111="",D111="",E111="",M111=""),"Missing required field",IF(C111="","Unknown Driver ID",IF(D111&gt;TODAY(),"Future violation date",IF(AND(OR(M111="Resolved",M111="Dismissed"),N111=""),"Missing disposition date",IF(AND(N111&lt;&gt;"",N111&lt;D111),"Disposition before violation",IF(AND(I111&lt;&gt;"",OR(I111&lt;0,I111&gt;'Settings'!$B$9)),"Review point override","OK"))))))))</f>
        <v/>
      </c>
    </row>
    <row r="112">
      <c r="C112">
        <f>IF(A112="","",IFERROR(INDEX('Drivers'!$B$5:$B$104,MATCH(B112,'Drivers'!$A$5:$A$104,0)),""))</f>
        <v/>
      </c>
      <c r="D112" s="57" t="n"/>
      <c r="H112" s="36">
        <f>IF(A112="","",IFERROR(INDEX('Settings'!$B$15:$B$24,MATCH(E112,'Settings'!$A$15:$A$24,0)),0))</f>
        <v/>
      </c>
      <c r="I112" s="37" t="n"/>
      <c r="J112" s="37">
        <f>IF(A112="","",IF(I112="",H112,I112))</f>
        <v/>
      </c>
      <c r="K112" s="36">
        <f>IF(A112="","",IFERROR(INDEX('Settings'!$C$15:$C$24,MATCH(E112,'Settings'!$A$15:$A$24,0)),'Settings'!$B$5))</f>
        <v/>
      </c>
      <c r="L112" s="57">
        <f>IF(A112="","",IFERROR(EDATE(D112,K112),""))</f>
        <v/>
      </c>
      <c r="N112" s="57" t="n"/>
      <c r="P112" s="58" t="n"/>
      <c r="Q112" s="39" t="n"/>
      <c r="R112" s="37">
        <f>IF(A112="","",IFERROR(IF(OR(M112="Dismissed",D112&gt;TODAY(),L112&lt;TODAY()),0,J112),0))</f>
        <v/>
      </c>
      <c r="S112" s="39">
        <f>IF(A112="","",IF(COUNTIF($A$5:$A$504,A112)&gt;1,"Duplicate Violation ID",IF(OR(B112="",D112="",E112="",M112=""),"Missing required field",IF(C112="","Unknown Driver ID",IF(D112&gt;TODAY(),"Future violation date",IF(AND(OR(M112="Resolved",M112="Dismissed"),N112=""),"Missing disposition date",IF(AND(N112&lt;&gt;"",N112&lt;D112),"Disposition before violation",IF(AND(I112&lt;&gt;"",OR(I112&lt;0,I112&gt;'Settings'!$B$9)),"Review point override","OK"))))))))</f>
        <v/>
      </c>
    </row>
    <row r="113">
      <c r="C113">
        <f>IF(A113="","",IFERROR(INDEX('Drivers'!$B$5:$B$104,MATCH(B113,'Drivers'!$A$5:$A$104,0)),""))</f>
        <v/>
      </c>
      <c r="D113" s="57" t="n"/>
      <c r="H113" s="36">
        <f>IF(A113="","",IFERROR(INDEX('Settings'!$B$15:$B$24,MATCH(E113,'Settings'!$A$15:$A$24,0)),0))</f>
        <v/>
      </c>
      <c r="I113" s="37" t="n"/>
      <c r="J113" s="37">
        <f>IF(A113="","",IF(I113="",H113,I113))</f>
        <v/>
      </c>
      <c r="K113" s="36">
        <f>IF(A113="","",IFERROR(INDEX('Settings'!$C$15:$C$24,MATCH(E113,'Settings'!$A$15:$A$24,0)),'Settings'!$B$5))</f>
        <v/>
      </c>
      <c r="L113" s="57">
        <f>IF(A113="","",IFERROR(EDATE(D113,K113),""))</f>
        <v/>
      </c>
      <c r="N113" s="57" t="n"/>
      <c r="P113" s="58" t="n"/>
      <c r="Q113" s="39" t="n"/>
      <c r="R113" s="37">
        <f>IF(A113="","",IFERROR(IF(OR(M113="Dismissed",D113&gt;TODAY(),L113&lt;TODAY()),0,J113),0))</f>
        <v/>
      </c>
      <c r="S113" s="39">
        <f>IF(A113="","",IF(COUNTIF($A$5:$A$504,A113)&gt;1,"Duplicate Violation ID",IF(OR(B113="",D113="",E113="",M113=""),"Missing required field",IF(C113="","Unknown Driver ID",IF(D113&gt;TODAY(),"Future violation date",IF(AND(OR(M113="Resolved",M113="Dismissed"),N113=""),"Missing disposition date",IF(AND(N113&lt;&gt;"",N113&lt;D113),"Disposition before violation",IF(AND(I113&lt;&gt;"",OR(I113&lt;0,I113&gt;'Settings'!$B$9)),"Review point override","OK"))))))))</f>
        <v/>
      </c>
    </row>
    <row r="114">
      <c r="C114">
        <f>IF(A114="","",IFERROR(INDEX('Drivers'!$B$5:$B$104,MATCH(B114,'Drivers'!$A$5:$A$104,0)),""))</f>
        <v/>
      </c>
      <c r="D114" s="57" t="n"/>
      <c r="H114" s="36">
        <f>IF(A114="","",IFERROR(INDEX('Settings'!$B$15:$B$24,MATCH(E114,'Settings'!$A$15:$A$24,0)),0))</f>
        <v/>
      </c>
      <c r="I114" s="37" t="n"/>
      <c r="J114" s="37">
        <f>IF(A114="","",IF(I114="",H114,I114))</f>
        <v/>
      </c>
      <c r="K114" s="36">
        <f>IF(A114="","",IFERROR(INDEX('Settings'!$C$15:$C$24,MATCH(E114,'Settings'!$A$15:$A$24,0)),'Settings'!$B$5))</f>
        <v/>
      </c>
      <c r="L114" s="57">
        <f>IF(A114="","",IFERROR(EDATE(D114,K114),""))</f>
        <v/>
      </c>
      <c r="N114" s="57" t="n"/>
      <c r="P114" s="58" t="n"/>
      <c r="Q114" s="39" t="n"/>
      <c r="R114" s="37">
        <f>IF(A114="","",IFERROR(IF(OR(M114="Dismissed",D114&gt;TODAY(),L114&lt;TODAY()),0,J114),0))</f>
        <v/>
      </c>
      <c r="S114" s="39">
        <f>IF(A114="","",IF(COUNTIF($A$5:$A$504,A114)&gt;1,"Duplicate Violation ID",IF(OR(B114="",D114="",E114="",M114=""),"Missing required field",IF(C114="","Unknown Driver ID",IF(D114&gt;TODAY(),"Future violation date",IF(AND(OR(M114="Resolved",M114="Dismissed"),N114=""),"Missing disposition date",IF(AND(N114&lt;&gt;"",N114&lt;D114),"Disposition before violation",IF(AND(I114&lt;&gt;"",OR(I114&lt;0,I114&gt;'Settings'!$B$9)),"Review point override","OK"))))))))</f>
        <v/>
      </c>
    </row>
    <row r="115">
      <c r="C115">
        <f>IF(A115="","",IFERROR(INDEX('Drivers'!$B$5:$B$104,MATCH(B115,'Drivers'!$A$5:$A$104,0)),""))</f>
        <v/>
      </c>
      <c r="D115" s="57" t="n"/>
      <c r="H115" s="36">
        <f>IF(A115="","",IFERROR(INDEX('Settings'!$B$15:$B$24,MATCH(E115,'Settings'!$A$15:$A$24,0)),0))</f>
        <v/>
      </c>
      <c r="I115" s="37" t="n"/>
      <c r="J115" s="37">
        <f>IF(A115="","",IF(I115="",H115,I115))</f>
        <v/>
      </c>
      <c r="K115" s="36">
        <f>IF(A115="","",IFERROR(INDEX('Settings'!$C$15:$C$24,MATCH(E115,'Settings'!$A$15:$A$24,0)),'Settings'!$B$5))</f>
        <v/>
      </c>
      <c r="L115" s="57">
        <f>IF(A115="","",IFERROR(EDATE(D115,K115),""))</f>
        <v/>
      </c>
      <c r="N115" s="57" t="n"/>
      <c r="P115" s="58" t="n"/>
      <c r="Q115" s="39" t="n"/>
      <c r="R115" s="37">
        <f>IF(A115="","",IFERROR(IF(OR(M115="Dismissed",D115&gt;TODAY(),L115&lt;TODAY()),0,J115),0))</f>
        <v/>
      </c>
      <c r="S115" s="39">
        <f>IF(A115="","",IF(COUNTIF($A$5:$A$504,A115)&gt;1,"Duplicate Violation ID",IF(OR(B115="",D115="",E115="",M115=""),"Missing required field",IF(C115="","Unknown Driver ID",IF(D115&gt;TODAY(),"Future violation date",IF(AND(OR(M115="Resolved",M115="Dismissed"),N115=""),"Missing disposition date",IF(AND(N115&lt;&gt;"",N115&lt;D115),"Disposition before violation",IF(AND(I115&lt;&gt;"",OR(I115&lt;0,I115&gt;'Settings'!$B$9)),"Review point override","OK"))))))))</f>
        <v/>
      </c>
    </row>
    <row r="116">
      <c r="C116">
        <f>IF(A116="","",IFERROR(INDEX('Drivers'!$B$5:$B$104,MATCH(B116,'Drivers'!$A$5:$A$104,0)),""))</f>
        <v/>
      </c>
      <c r="D116" s="57" t="n"/>
      <c r="H116" s="36">
        <f>IF(A116="","",IFERROR(INDEX('Settings'!$B$15:$B$24,MATCH(E116,'Settings'!$A$15:$A$24,0)),0))</f>
        <v/>
      </c>
      <c r="I116" s="37" t="n"/>
      <c r="J116" s="37">
        <f>IF(A116="","",IF(I116="",H116,I116))</f>
        <v/>
      </c>
      <c r="K116" s="36">
        <f>IF(A116="","",IFERROR(INDEX('Settings'!$C$15:$C$24,MATCH(E116,'Settings'!$A$15:$A$24,0)),'Settings'!$B$5))</f>
        <v/>
      </c>
      <c r="L116" s="57">
        <f>IF(A116="","",IFERROR(EDATE(D116,K116),""))</f>
        <v/>
      </c>
      <c r="N116" s="57" t="n"/>
      <c r="P116" s="58" t="n"/>
      <c r="Q116" s="39" t="n"/>
      <c r="R116" s="37">
        <f>IF(A116="","",IFERROR(IF(OR(M116="Dismissed",D116&gt;TODAY(),L116&lt;TODAY()),0,J116),0))</f>
        <v/>
      </c>
      <c r="S116" s="39">
        <f>IF(A116="","",IF(COUNTIF($A$5:$A$504,A116)&gt;1,"Duplicate Violation ID",IF(OR(B116="",D116="",E116="",M116=""),"Missing required field",IF(C116="","Unknown Driver ID",IF(D116&gt;TODAY(),"Future violation date",IF(AND(OR(M116="Resolved",M116="Dismissed"),N116=""),"Missing disposition date",IF(AND(N116&lt;&gt;"",N116&lt;D116),"Disposition before violation",IF(AND(I116&lt;&gt;"",OR(I116&lt;0,I116&gt;'Settings'!$B$9)),"Review point override","OK"))))))))</f>
        <v/>
      </c>
    </row>
    <row r="117">
      <c r="C117">
        <f>IF(A117="","",IFERROR(INDEX('Drivers'!$B$5:$B$104,MATCH(B117,'Drivers'!$A$5:$A$104,0)),""))</f>
        <v/>
      </c>
      <c r="D117" s="57" t="n"/>
      <c r="H117" s="36">
        <f>IF(A117="","",IFERROR(INDEX('Settings'!$B$15:$B$24,MATCH(E117,'Settings'!$A$15:$A$24,0)),0))</f>
        <v/>
      </c>
      <c r="I117" s="37" t="n"/>
      <c r="J117" s="37">
        <f>IF(A117="","",IF(I117="",H117,I117))</f>
        <v/>
      </c>
      <c r="K117" s="36">
        <f>IF(A117="","",IFERROR(INDEX('Settings'!$C$15:$C$24,MATCH(E117,'Settings'!$A$15:$A$24,0)),'Settings'!$B$5))</f>
        <v/>
      </c>
      <c r="L117" s="57">
        <f>IF(A117="","",IFERROR(EDATE(D117,K117),""))</f>
        <v/>
      </c>
      <c r="N117" s="57" t="n"/>
      <c r="P117" s="58" t="n"/>
      <c r="Q117" s="39" t="n"/>
      <c r="R117" s="37">
        <f>IF(A117="","",IFERROR(IF(OR(M117="Dismissed",D117&gt;TODAY(),L117&lt;TODAY()),0,J117),0))</f>
        <v/>
      </c>
      <c r="S117" s="39">
        <f>IF(A117="","",IF(COUNTIF($A$5:$A$504,A117)&gt;1,"Duplicate Violation ID",IF(OR(B117="",D117="",E117="",M117=""),"Missing required field",IF(C117="","Unknown Driver ID",IF(D117&gt;TODAY(),"Future violation date",IF(AND(OR(M117="Resolved",M117="Dismissed"),N117=""),"Missing disposition date",IF(AND(N117&lt;&gt;"",N117&lt;D117),"Disposition before violation",IF(AND(I117&lt;&gt;"",OR(I117&lt;0,I117&gt;'Settings'!$B$9)),"Review point override","OK"))))))))</f>
        <v/>
      </c>
    </row>
    <row r="118">
      <c r="C118">
        <f>IF(A118="","",IFERROR(INDEX('Drivers'!$B$5:$B$104,MATCH(B118,'Drivers'!$A$5:$A$104,0)),""))</f>
        <v/>
      </c>
      <c r="D118" s="57" t="n"/>
      <c r="H118" s="36">
        <f>IF(A118="","",IFERROR(INDEX('Settings'!$B$15:$B$24,MATCH(E118,'Settings'!$A$15:$A$24,0)),0))</f>
        <v/>
      </c>
      <c r="I118" s="37" t="n"/>
      <c r="J118" s="37">
        <f>IF(A118="","",IF(I118="",H118,I118))</f>
        <v/>
      </c>
      <c r="K118" s="36">
        <f>IF(A118="","",IFERROR(INDEX('Settings'!$C$15:$C$24,MATCH(E118,'Settings'!$A$15:$A$24,0)),'Settings'!$B$5))</f>
        <v/>
      </c>
      <c r="L118" s="57">
        <f>IF(A118="","",IFERROR(EDATE(D118,K118),""))</f>
        <v/>
      </c>
      <c r="N118" s="57" t="n"/>
      <c r="P118" s="58" t="n"/>
      <c r="Q118" s="39" t="n"/>
      <c r="R118" s="37">
        <f>IF(A118="","",IFERROR(IF(OR(M118="Dismissed",D118&gt;TODAY(),L118&lt;TODAY()),0,J118),0))</f>
        <v/>
      </c>
      <c r="S118" s="39">
        <f>IF(A118="","",IF(COUNTIF($A$5:$A$504,A118)&gt;1,"Duplicate Violation ID",IF(OR(B118="",D118="",E118="",M118=""),"Missing required field",IF(C118="","Unknown Driver ID",IF(D118&gt;TODAY(),"Future violation date",IF(AND(OR(M118="Resolved",M118="Dismissed"),N118=""),"Missing disposition date",IF(AND(N118&lt;&gt;"",N118&lt;D118),"Disposition before violation",IF(AND(I118&lt;&gt;"",OR(I118&lt;0,I118&gt;'Settings'!$B$9)),"Review point override","OK"))))))))</f>
        <v/>
      </c>
    </row>
    <row r="119">
      <c r="C119">
        <f>IF(A119="","",IFERROR(INDEX('Drivers'!$B$5:$B$104,MATCH(B119,'Drivers'!$A$5:$A$104,0)),""))</f>
        <v/>
      </c>
      <c r="D119" s="57" t="n"/>
      <c r="H119" s="36">
        <f>IF(A119="","",IFERROR(INDEX('Settings'!$B$15:$B$24,MATCH(E119,'Settings'!$A$15:$A$24,0)),0))</f>
        <v/>
      </c>
      <c r="I119" s="37" t="n"/>
      <c r="J119" s="37">
        <f>IF(A119="","",IF(I119="",H119,I119))</f>
        <v/>
      </c>
      <c r="K119" s="36">
        <f>IF(A119="","",IFERROR(INDEX('Settings'!$C$15:$C$24,MATCH(E119,'Settings'!$A$15:$A$24,0)),'Settings'!$B$5))</f>
        <v/>
      </c>
      <c r="L119" s="57">
        <f>IF(A119="","",IFERROR(EDATE(D119,K119),""))</f>
        <v/>
      </c>
      <c r="N119" s="57" t="n"/>
      <c r="P119" s="58" t="n"/>
      <c r="Q119" s="39" t="n"/>
      <c r="R119" s="37">
        <f>IF(A119="","",IFERROR(IF(OR(M119="Dismissed",D119&gt;TODAY(),L119&lt;TODAY()),0,J119),0))</f>
        <v/>
      </c>
      <c r="S119" s="39">
        <f>IF(A119="","",IF(COUNTIF($A$5:$A$504,A119)&gt;1,"Duplicate Violation ID",IF(OR(B119="",D119="",E119="",M119=""),"Missing required field",IF(C119="","Unknown Driver ID",IF(D119&gt;TODAY(),"Future violation date",IF(AND(OR(M119="Resolved",M119="Dismissed"),N119=""),"Missing disposition date",IF(AND(N119&lt;&gt;"",N119&lt;D119),"Disposition before violation",IF(AND(I119&lt;&gt;"",OR(I119&lt;0,I119&gt;'Settings'!$B$9)),"Review point override","OK"))))))))</f>
        <v/>
      </c>
    </row>
    <row r="120">
      <c r="C120">
        <f>IF(A120="","",IFERROR(INDEX('Drivers'!$B$5:$B$104,MATCH(B120,'Drivers'!$A$5:$A$104,0)),""))</f>
        <v/>
      </c>
      <c r="D120" s="57" t="n"/>
      <c r="H120" s="36">
        <f>IF(A120="","",IFERROR(INDEX('Settings'!$B$15:$B$24,MATCH(E120,'Settings'!$A$15:$A$24,0)),0))</f>
        <v/>
      </c>
      <c r="I120" s="37" t="n"/>
      <c r="J120" s="37">
        <f>IF(A120="","",IF(I120="",H120,I120))</f>
        <v/>
      </c>
      <c r="K120" s="36">
        <f>IF(A120="","",IFERROR(INDEX('Settings'!$C$15:$C$24,MATCH(E120,'Settings'!$A$15:$A$24,0)),'Settings'!$B$5))</f>
        <v/>
      </c>
      <c r="L120" s="57">
        <f>IF(A120="","",IFERROR(EDATE(D120,K120),""))</f>
        <v/>
      </c>
      <c r="N120" s="57" t="n"/>
      <c r="P120" s="58" t="n"/>
      <c r="Q120" s="39" t="n"/>
      <c r="R120" s="37">
        <f>IF(A120="","",IFERROR(IF(OR(M120="Dismissed",D120&gt;TODAY(),L120&lt;TODAY()),0,J120),0))</f>
        <v/>
      </c>
      <c r="S120" s="39">
        <f>IF(A120="","",IF(COUNTIF($A$5:$A$504,A120)&gt;1,"Duplicate Violation ID",IF(OR(B120="",D120="",E120="",M120=""),"Missing required field",IF(C120="","Unknown Driver ID",IF(D120&gt;TODAY(),"Future violation date",IF(AND(OR(M120="Resolved",M120="Dismissed"),N120=""),"Missing disposition date",IF(AND(N120&lt;&gt;"",N120&lt;D120),"Disposition before violation",IF(AND(I120&lt;&gt;"",OR(I120&lt;0,I120&gt;'Settings'!$B$9)),"Review point override","OK"))))))))</f>
        <v/>
      </c>
    </row>
    <row r="121">
      <c r="C121">
        <f>IF(A121="","",IFERROR(INDEX('Drivers'!$B$5:$B$104,MATCH(B121,'Drivers'!$A$5:$A$104,0)),""))</f>
        <v/>
      </c>
      <c r="D121" s="57" t="n"/>
      <c r="H121" s="36">
        <f>IF(A121="","",IFERROR(INDEX('Settings'!$B$15:$B$24,MATCH(E121,'Settings'!$A$15:$A$24,0)),0))</f>
        <v/>
      </c>
      <c r="I121" s="37" t="n"/>
      <c r="J121" s="37">
        <f>IF(A121="","",IF(I121="",H121,I121))</f>
        <v/>
      </c>
      <c r="K121" s="36">
        <f>IF(A121="","",IFERROR(INDEX('Settings'!$C$15:$C$24,MATCH(E121,'Settings'!$A$15:$A$24,0)),'Settings'!$B$5))</f>
        <v/>
      </c>
      <c r="L121" s="57">
        <f>IF(A121="","",IFERROR(EDATE(D121,K121),""))</f>
        <v/>
      </c>
      <c r="N121" s="57" t="n"/>
      <c r="P121" s="58" t="n"/>
      <c r="Q121" s="39" t="n"/>
      <c r="R121" s="37">
        <f>IF(A121="","",IFERROR(IF(OR(M121="Dismissed",D121&gt;TODAY(),L121&lt;TODAY()),0,J121),0))</f>
        <v/>
      </c>
      <c r="S121" s="39">
        <f>IF(A121="","",IF(COUNTIF($A$5:$A$504,A121)&gt;1,"Duplicate Violation ID",IF(OR(B121="",D121="",E121="",M121=""),"Missing required field",IF(C121="","Unknown Driver ID",IF(D121&gt;TODAY(),"Future violation date",IF(AND(OR(M121="Resolved",M121="Dismissed"),N121=""),"Missing disposition date",IF(AND(N121&lt;&gt;"",N121&lt;D121),"Disposition before violation",IF(AND(I121&lt;&gt;"",OR(I121&lt;0,I121&gt;'Settings'!$B$9)),"Review point override","OK"))))))))</f>
        <v/>
      </c>
    </row>
    <row r="122">
      <c r="C122">
        <f>IF(A122="","",IFERROR(INDEX('Drivers'!$B$5:$B$104,MATCH(B122,'Drivers'!$A$5:$A$104,0)),""))</f>
        <v/>
      </c>
      <c r="D122" s="57" t="n"/>
      <c r="H122" s="36">
        <f>IF(A122="","",IFERROR(INDEX('Settings'!$B$15:$B$24,MATCH(E122,'Settings'!$A$15:$A$24,0)),0))</f>
        <v/>
      </c>
      <c r="I122" s="37" t="n"/>
      <c r="J122" s="37">
        <f>IF(A122="","",IF(I122="",H122,I122))</f>
        <v/>
      </c>
      <c r="K122" s="36">
        <f>IF(A122="","",IFERROR(INDEX('Settings'!$C$15:$C$24,MATCH(E122,'Settings'!$A$15:$A$24,0)),'Settings'!$B$5))</f>
        <v/>
      </c>
      <c r="L122" s="57">
        <f>IF(A122="","",IFERROR(EDATE(D122,K122),""))</f>
        <v/>
      </c>
      <c r="N122" s="57" t="n"/>
      <c r="P122" s="58" t="n"/>
      <c r="Q122" s="39" t="n"/>
      <c r="R122" s="37">
        <f>IF(A122="","",IFERROR(IF(OR(M122="Dismissed",D122&gt;TODAY(),L122&lt;TODAY()),0,J122),0))</f>
        <v/>
      </c>
      <c r="S122" s="39">
        <f>IF(A122="","",IF(COUNTIF($A$5:$A$504,A122)&gt;1,"Duplicate Violation ID",IF(OR(B122="",D122="",E122="",M122=""),"Missing required field",IF(C122="","Unknown Driver ID",IF(D122&gt;TODAY(),"Future violation date",IF(AND(OR(M122="Resolved",M122="Dismissed"),N122=""),"Missing disposition date",IF(AND(N122&lt;&gt;"",N122&lt;D122),"Disposition before violation",IF(AND(I122&lt;&gt;"",OR(I122&lt;0,I122&gt;'Settings'!$B$9)),"Review point override","OK"))))))))</f>
        <v/>
      </c>
    </row>
    <row r="123">
      <c r="C123">
        <f>IF(A123="","",IFERROR(INDEX('Drivers'!$B$5:$B$104,MATCH(B123,'Drivers'!$A$5:$A$104,0)),""))</f>
        <v/>
      </c>
      <c r="D123" s="57" t="n"/>
      <c r="H123" s="36">
        <f>IF(A123="","",IFERROR(INDEX('Settings'!$B$15:$B$24,MATCH(E123,'Settings'!$A$15:$A$24,0)),0))</f>
        <v/>
      </c>
      <c r="I123" s="37" t="n"/>
      <c r="J123" s="37">
        <f>IF(A123="","",IF(I123="",H123,I123))</f>
        <v/>
      </c>
      <c r="K123" s="36">
        <f>IF(A123="","",IFERROR(INDEX('Settings'!$C$15:$C$24,MATCH(E123,'Settings'!$A$15:$A$24,0)),'Settings'!$B$5))</f>
        <v/>
      </c>
      <c r="L123" s="57">
        <f>IF(A123="","",IFERROR(EDATE(D123,K123),""))</f>
        <v/>
      </c>
      <c r="N123" s="57" t="n"/>
      <c r="P123" s="58" t="n"/>
      <c r="Q123" s="39" t="n"/>
      <c r="R123" s="37">
        <f>IF(A123="","",IFERROR(IF(OR(M123="Dismissed",D123&gt;TODAY(),L123&lt;TODAY()),0,J123),0))</f>
        <v/>
      </c>
      <c r="S123" s="39">
        <f>IF(A123="","",IF(COUNTIF($A$5:$A$504,A123)&gt;1,"Duplicate Violation ID",IF(OR(B123="",D123="",E123="",M123=""),"Missing required field",IF(C123="","Unknown Driver ID",IF(D123&gt;TODAY(),"Future violation date",IF(AND(OR(M123="Resolved",M123="Dismissed"),N123=""),"Missing disposition date",IF(AND(N123&lt;&gt;"",N123&lt;D123),"Disposition before violation",IF(AND(I123&lt;&gt;"",OR(I123&lt;0,I123&gt;'Settings'!$B$9)),"Review point override","OK"))))))))</f>
        <v/>
      </c>
    </row>
    <row r="124">
      <c r="C124">
        <f>IF(A124="","",IFERROR(INDEX('Drivers'!$B$5:$B$104,MATCH(B124,'Drivers'!$A$5:$A$104,0)),""))</f>
        <v/>
      </c>
      <c r="D124" s="57" t="n"/>
      <c r="H124" s="36">
        <f>IF(A124="","",IFERROR(INDEX('Settings'!$B$15:$B$24,MATCH(E124,'Settings'!$A$15:$A$24,0)),0))</f>
        <v/>
      </c>
      <c r="I124" s="37" t="n"/>
      <c r="J124" s="37">
        <f>IF(A124="","",IF(I124="",H124,I124))</f>
        <v/>
      </c>
      <c r="K124" s="36">
        <f>IF(A124="","",IFERROR(INDEX('Settings'!$C$15:$C$24,MATCH(E124,'Settings'!$A$15:$A$24,0)),'Settings'!$B$5))</f>
        <v/>
      </c>
      <c r="L124" s="57">
        <f>IF(A124="","",IFERROR(EDATE(D124,K124),""))</f>
        <v/>
      </c>
      <c r="N124" s="57" t="n"/>
      <c r="P124" s="58" t="n"/>
      <c r="Q124" s="39" t="n"/>
      <c r="R124" s="37">
        <f>IF(A124="","",IFERROR(IF(OR(M124="Dismissed",D124&gt;TODAY(),L124&lt;TODAY()),0,J124),0))</f>
        <v/>
      </c>
      <c r="S124" s="39">
        <f>IF(A124="","",IF(COUNTIF($A$5:$A$504,A124)&gt;1,"Duplicate Violation ID",IF(OR(B124="",D124="",E124="",M124=""),"Missing required field",IF(C124="","Unknown Driver ID",IF(D124&gt;TODAY(),"Future violation date",IF(AND(OR(M124="Resolved",M124="Dismissed"),N124=""),"Missing disposition date",IF(AND(N124&lt;&gt;"",N124&lt;D124),"Disposition before violation",IF(AND(I124&lt;&gt;"",OR(I124&lt;0,I124&gt;'Settings'!$B$9)),"Review point override","OK"))))))))</f>
        <v/>
      </c>
    </row>
    <row r="125">
      <c r="C125">
        <f>IF(A125="","",IFERROR(INDEX('Drivers'!$B$5:$B$104,MATCH(B125,'Drivers'!$A$5:$A$104,0)),""))</f>
        <v/>
      </c>
      <c r="D125" s="57" t="n"/>
      <c r="H125" s="36">
        <f>IF(A125="","",IFERROR(INDEX('Settings'!$B$15:$B$24,MATCH(E125,'Settings'!$A$15:$A$24,0)),0))</f>
        <v/>
      </c>
      <c r="I125" s="37" t="n"/>
      <c r="J125" s="37">
        <f>IF(A125="","",IF(I125="",H125,I125))</f>
        <v/>
      </c>
      <c r="K125" s="36">
        <f>IF(A125="","",IFERROR(INDEX('Settings'!$C$15:$C$24,MATCH(E125,'Settings'!$A$15:$A$24,0)),'Settings'!$B$5))</f>
        <v/>
      </c>
      <c r="L125" s="57">
        <f>IF(A125="","",IFERROR(EDATE(D125,K125),""))</f>
        <v/>
      </c>
      <c r="N125" s="57" t="n"/>
      <c r="P125" s="58" t="n"/>
      <c r="Q125" s="39" t="n"/>
      <c r="R125" s="37">
        <f>IF(A125="","",IFERROR(IF(OR(M125="Dismissed",D125&gt;TODAY(),L125&lt;TODAY()),0,J125),0))</f>
        <v/>
      </c>
      <c r="S125" s="39">
        <f>IF(A125="","",IF(COUNTIF($A$5:$A$504,A125)&gt;1,"Duplicate Violation ID",IF(OR(B125="",D125="",E125="",M125=""),"Missing required field",IF(C125="","Unknown Driver ID",IF(D125&gt;TODAY(),"Future violation date",IF(AND(OR(M125="Resolved",M125="Dismissed"),N125=""),"Missing disposition date",IF(AND(N125&lt;&gt;"",N125&lt;D125),"Disposition before violation",IF(AND(I125&lt;&gt;"",OR(I125&lt;0,I125&gt;'Settings'!$B$9)),"Review point override","OK"))))))))</f>
        <v/>
      </c>
    </row>
    <row r="126">
      <c r="C126">
        <f>IF(A126="","",IFERROR(INDEX('Drivers'!$B$5:$B$104,MATCH(B126,'Drivers'!$A$5:$A$104,0)),""))</f>
        <v/>
      </c>
      <c r="D126" s="57" t="n"/>
      <c r="H126" s="36">
        <f>IF(A126="","",IFERROR(INDEX('Settings'!$B$15:$B$24,MATCH(E126,'Settings'!$A$15:$A$24,0)),0))</f>
        <v/>
      </c>
      <c r="I126" s="37" t="n"/>
      <c r="J126" s="37">
        <f>IF(A126="","",IF(I126="",H126,I126))</f>
        <v/>
      </c>
      <c r="K126" s="36">
        <f>IF(A126="","",IFERROR(INDEX('Settings'!$C$15:$C$24,MATCH(E126,'Settings'!$A$15:$A$24,0)),'Settings'!$B$5))</f>
        <v/>
      </c>
      <c r="L126" s="57">
        <f>IF(A126="","",IFERROR(EDATE(D126,K126),""))</f>
        <v/>
      </c>
      <c r="N126" s="57" t="n"/>
      <c r="P126" s="58" t="n"/>
      <c r="Q126" s="39" t="n"/>
      <c r="R126" s="37">
        <f>IF(A126="","",IFERROR(IF(OR(M126="Dismissed",D126&gt;TODAY(),L126&lt;TODAY()),0,J126),0))</f>
        <v/>
      </c>
      <c r="S126" s="39">
        <f>IF(A126="","",IF(COUNTIF($A$5:$A$504,A126)&gt;1,"Duplicate Violation ID",IF(OR(B126="",D126="",E126="",M126=""),"Missing required field",IF(C126="","Unknown Driver ID",IF(D126&gt;TODAY(),"Future violation date",IF(AND(OR(M126="Resolved",M126="Dismissed"),N126=""),"Missing disposition date",IF(AND(N126&lt;&gt;"",N126&lt;D126),"Disposition before violation",IF(AND(I126&lt;&gt;"",OR(I126&lt;0,I126&gt;'Settings'!$B$9)),"Review point override","OK"))))))))</f>
        <v/>
      </c>
    </row>
    <row r="127">
      <c r="C127">
        <f>IF(A127="","",IFERROR(INDEX('Drivers'!$B$5:$B$104,MATCH(B127,'Drivers'!$A$5:$A$104,0)),""))</f>
        <v/>
      </c>
      <c r="D127" s="57" t="n"/>
      <c r="H127" s="36">
        <f>IF(A127="","",IFERROR(INDEX('Settings'!$B$15:$B$24,MATCH(E127,'Settings'!$A$15:$A$24,0)),0))</f>
        <v/>
      </c>
      <c r="I127" s="37" t="n"/>
      <c r="J127" s="37">
        <f>IF(A127="","",IF(I127="",H127,I127))</f>
        <v/>
      </c>
      <c r="K127" s="36">
        <f>IF(A127="","",IFERROR(INDEX('Settings'!$C$15:$C$24,MATCH(E127,'Settings'!$A$15:$A$24,0)),'Settings'!$B$5))</f>
        <v/>
      </c>
      <c r="L127" s="57">
        <f>IF(A127="","",IFERROR(EDATE(D127,K127),""))</f>
        <v/>
      </c>
      <c r="N127" s="57" t="n"/>
      <c r="P127" s="58" t="n"/>
      <c r="Q127" s="39" t="n"/>
      <c r="R127" s="37">
        <f>IF(A127="","",IFERROR(IF(OR(M127="Dismissed",D127&gt;TODAY(),L127&lt;TODAY()),0,J127),0))</f>
        <v/>
      </c>
      <c r="S127" s="39">
        <f>IF(A127="","",IF(COUNTIF($A$5:$A$504,A127)&gt;1,"Duplicate Violation ID",IF(OR(B127="",D127="",E127="",M127=""),"Missing required field",IF(C127="","Unknown Driver ID",IF(D127&gt;TODAY(),"Future violation date",IF(AND(OR(M127="Resolved",M127="Dismissed"),N127=""),"Missing disposition date",IF(AND(N127&lt;&gt;"",N127&lt;D127),"Disposition before violation",IF(AND(I127&lt;&gt;"",OR(I127&lt;0,I127&gt;'Settings'!$B$9)),"Review point override","OK"))))))))</f>
        <v/>
      </c>
    </row>
    <row r="128">
      <c r="C128">
        <f>IF(A128="","",IFERROR(INDEX('Drivers'!$B$5:$B$104,MATCH(B128,'Drivers'!$A$5:$A$104,0)),""))</f>
        <v/>
      </c>
      <c r="D128" s="57" t="n"/>
      <c r="H128" s="36">
        <f>IF(A128="","",IFERROR(INDEX('Settings'!$B$15:$B$24,MATCH(E128,'Settings'!$A$15:$A$24,0)),0))</f>
        <v/>
      </c>
      <c r="I128" s="37" t="n"/>
      <c r="J128" s="37">
        <f>IF(A128="","",IF(I128="",H128,I128))</f>
        <v/>
      </c>
      <c r="K128" s="36">
        <f>IF(A128="","",IFERROR(INDEX('Settings'!$C$15:$C$24,MATCH(E128,'Settings'!$A$15:$A$24,0)),'Settings'!$B$5))</f>
        <v/>
      </c>
      <c r="L128" s="57">
        <f>IF(A128="","",IFERROR(EDATE(D128,K128),""))</f>
        <v/>
      </c>
      <c r="N128" s="57" t="n"/>
      <c r="P128" s="58" t="n"/>
      <c r="Q128" s="39" t="n"/>
      <c r="R128" s="37">
        <f>IF(A128="","",IFERROR(IF(OR(M128="Dismissed",D128&gt;TODAY(),L128&lt;TODAY()),0,J128),0))</f>
        <v/>
      </c>
      <c r="S128" s="39">
        <f>IF(A128="","",IF(COUNTIF($A$5:$A$504,A128)&gt;1,"Duplicate Violation ID",IF(OR(B128="",D128="",E128="",M128=""),"Missing required field",IF(C128="","Unknown Driver ID",IF(D128&gt;TODAY(),"Future violation date",IF(AND(OR(M128="Resolved",M128="Dismissed"),N128=""),"Missing disposition date",IF(AND(N128&lt;&gt;"",N128&lt;D128),"Disposition before violation",IF(AND(I128&lt;&gt;"",OR(I128&lt;0,I128&gt;'Settings'!$B$9)),"Review point override","OK"))))))))</f>
        <v/>
      </c>
    </row>
    <row r="129">
      <c r="C129">
        <f>IF(A129="","",IFERROR(INDEX('Drivers'!$B$5:$B$104,MATCH(B129,'Drivers'!$A$5:$A$104,0)),""))</f>
        <v/>
      </c>
      <c r="D129" s="57" t="n"/>
      <c r="H129" s="36">
        <f>IF(A129="","",IFERROR(INDEX('Settings'!$B$15:$B$24,MATCH(E129,'Settings'!$A$15:$A$24,0)),0))</f>
        <v/>
      </c>
      <c r="I129" s="37" t="n"/>
      <c r="J129" s="37">
        <f>IF(A129="","",IF(I129="",H129,I129))</f>
        <v/>
      </c>
      <c r="K129" s="36">
        <f>IF(A129="","",IFERROR(INDEX('Settings'!$C$15:$C$24,MATCH(E129,'Settings'!$A$15:$A$24,0)),'Settings'!$B$5))</f>
        <v/>
      </c>
      <c r="L129" s="57">
        <f>IF(A129="","",IFERROR(EDATE(D129,K129),""))</f>
        <v/>
      </c>
      <c r="N129" s="57" t="n"/>
      <c r="P129" s="58" t="n"/>
      <c r="Q129" s="39" t="n"/>
      <c r="R129" s="37">
        <f>IF(A129="","",IFERROR(IF(OR(M129="Dismissed",D129&gt;TODAY(),L129&lt;TODAY()),0,J129),0))</f>
        <v/>
      </c>
      <c r="S129" s="39">
        <f>IF(A129="","",IF(COUNTIF($A$5:$A$504,A129)&gt;1,"Duplicate Violation ID",IF(OR(B129="",D129="",E129="",M129=""),"Missing required field",IF(C129="","Unknown Driver ID",IF(D129&gt;TODAY(),"Future violation date",IF(AND(OR(M129="Resolved",M129="Dismissed"),N129=""),"Missing disposition date",IF(AND(N129&lt;&gt;"",N129&lt;D129),"Disposition before violation",IF(AND(I129&lt;&gt;"",OR(I129&lt;0,I129&gt;'Settings'!$B$9)),"Review point override","OK"))))))))</f>
        <v/>
      </c>
    </row>
    <row r="130">
      <c r="C130">
        <f>IF(A130="","",IFERROR(INDEX('Drivers'!$B$5:$B$104,MATCH(B130,'Drivers'!$A$5:$A$104,0)),""))</f>
        <v/>
      </c>
      <c r="D130" s="57" t="n"/>
      <c r="H130" s="36">
        <f>IF(A130="","",IFERROR(INDEX('Settings'!$B$15:$B$24,MATCH(E130,'Settings'!$A$15:$A$24,0)),0))</f>
        <v/>
      </c>
      <c r="I130" s="37" t="n"/>
      <c r="J130" s="37">
        <f>IF(A130="","",IF(I130="",H130,I130))</f>
        <v/>
      </c>
      <c r="K130" s="36">
        <f>IF(A130="","",IFERROR(INDEX('Settings'!$C$15:$C$24,MATCH(E130,'Settings'!$A$15:$A$24,0)),'Settings'!$B$5))</f>
        <v/>
      </c>
      <c r="L130" s="57">
        <f>IF(A130="","",IFERROR(EDATE(D130,K130),""))</f>
        <v/>
      </c>
      <c r="N130" s="57" t="n"/>
      <c r="P130" s="58" t="n"/>
      <c r="Q130" s="39" t="n"/>
      <c r="R130" s="37">
        <f>IF(A130="","",IFERROR(IF(OR(M130="Dismissed",D130&gt;TODAY(),L130&lt;TODAY()),0,J130),0))</f>
        <v/>
      </c>
      <c r="S130" s="39">
        <f>IF(A130="","",IF(COUNTIF($A$5:$A$504,A130)&gt;1,"Duplicate Violation ID",IF(OR(B130="",D130="",E130="",M130=""),"Missing required field",IF(C130="","Unknown Driver ID",IF(D130&gt;TODAY(),"Future violation date",IF(AND(OR(M130="Resolved",M130="Dismissed"),N130=""),"Missing disposition date",IF(AND(N130&lt;&gt;"",N130&lt;D130),"Disposition before violation",IF(AND(I130&lt;&gt;"",OR(I130&lt;0,I130&gt;'Settings'!$B$9)),"Review point override","OK"))))))))</f>
        <v/>
      </c>
    </row>
    <row r="131">
      <c r="C131">
        <f>IF(A131="","",IFERROR(INDEX('Drivers'!$B$5:$B$104,MATCH(B131,'Drivers'!$A$5:$A$104,0)),""))</f>
        <v/>
      </c>
      <c r="D131" s="57" t="n"/>
      <c r="H131" s="36">
        <f>IF(A131="","",IFERROR(INDEX('Settings'!$B$15:$B$24,MATCH(E131,'Settings'!$A$15:$A$24,0)),0))</f>
        <v/>
      </c>
      <c r="I131" s="37" t="n"/>
      <c r="J131" s="37">
        <f>IF(A131="","",IF(I131="",H131,I131))</f>
        <v/>
      </c>
      <c r="K131" s="36">
        <f>IF(A131="","",IFERROR(INDEX('Settings'!$C$15:$C$24,MATCH(E131,'Settings'!$A$15:$A$24,0)),'Settings'!$B$5))</f>
        <v/>
      </c>
      <c r="L131" s="57">
        <f>IF(A131="","",IFERROR(EDATE(D131,K131),""))</f>
        <v/>
      </c>
      <c r="N131" s="57" t="n"/>
      <c r="P131" s="58" t="n"/>
      <c r="Q131" s="39" t="n"/>
      <c r="R131" s="37">
        <f>IF(A131="","",IFERROR(IF(OR(M131="Dismissed",D131&gt;TODAY(),L131&lt;TODAY()),0,J131),0))</f>
        <v/>
      </c>
      <c r="S131" s="39">
        <f>IF(A131="","",IF(COUNTIF($A$5:$A$504,A131)&gt;1,"Duplicate Violation ID",IF(OR(B131="",D131="",E131="",M131=""),"Missing required field",IF(C131="","Unknown Driver ID",IF(D131&gt;TODAY(),"Future violation date",IF(AND(OR(M131="Resolved",M131="Dismissed"),N131=""),"Missing disposition date",IF(AND(N131&lt;&gt;"",N131&lt;D131),"Disposition before violation",IF(AND(I131&lt;&gt;"",OR(I131&lt;0,I131&gt;'Settings'!$B$9)),"Review point override","OK"))))))))</f>
        <v/>
      </c>
    </row>
    <row r="132">
      <c r="C132">
        <f>IF(A132="","",IFERROR(INDEX('Drivers'!$B$5:$B$104,MATCH(B132,'Drivers'!$A$5:$A$104,0)),""))</f>
        <v/>
      </c>
      <c r="D132" s="57" t="n"/>
      <c r="H132" s="36">
        <f>IF(A132="","",IFERROR(INDEX('Settings'!$B$15:$B$24,MATCH(E132,'Settings'!$A$15:$A$24,0)),0))</f>
        <v/>
      </c>
      <c r="I132" s="37" t="n"/>
      <c r="J132" s="37">
        <f>IF(A132="","",IF(I132="",H132,I132))</f>
        <v/>
      </c>
      <c r="K132" s="36">
        <f>IF(A132="","",IFERROR(INDEX('Settings'!$C$15:$C$24,MATCH(E132,'Settings'!$A$15:$A$24,0)),'Settings'!$B$5))</f>
        <v/>
      </c>
      <c r="L132" s="57">
        <f>IF(A132="","",IFERROR(EDATE(D132,K132),""))</f>
        <v/>
      </c>
      <c r="N132" s="57" t="n"/>
      <c r="P132" s="58" t="n"/>
      <c r="Q132" s="39" t="n"/>
      <c r="R132" s="37">
        <f>IF(A132="","",IFERROR(IF(OR(M132="Dismissed",D132&gt;TODAY(),L132&lt;TODAY()),0,J132),0))</f>
        <v/>
      </c>
      <c r="S132" s="39">
        <f>IF(A132="","",IF(COUNTIF($A$5:$A$504,A132)&gt;1,"Duplicate Violation ID",IF(OR(B132="",D132="",E132="",M132=""),"Missing required field",IF(C132="","Unknown Driver ID",IF(D132&gt;TODAY(),"Future violation date",IF(AND(OR(M132="Resolved",M132="Dismissed"),N132=""),"Missing disposition date",IF(AND(N132&lt;&gt;"",N132&lt;D132),"Disposition before violation",IF(AND(I132&lt;&gt;"",OR(I132&lt;0,I132&gt;'Settings'!$B$9)),"Review point override","OK"))))))))</f>
        <v/>
      </c>
    </row>
    <row r="133">
      <c r="C133">
        <f>IF(A133="","",IFERROR(INDEX('Drivers'!$B$5:$B$104,MATCH(B133,'Drivers'!$A$5:$A$104,0)),""))</f>
        <v/>
      </c>
      <c r="D133" s="57" t="n"/>
      <c r="H133" s="36">
        <f>IF(A133="","",IFERROR(INDEX('Settings'!$B$15:$B$24,MATCH(E133,'Settings'!$A$15:$A$24,0)),0))</f>
        <v/>
      </c>
      <c r="I133" s="37" t="n"/>
      <c r="J133" s="37">
        <f>IF(A133="","",IF(I133="",H133,I133))</f>
        <v/>
      </c>
      <c r="K133" s="36">
        <f>IF(A133="","",IFERROR(INDEX('Settings'!$C$15:$C$24,MATCH(E133,'Settings'!$A$15:$A$24,0)),'Settings'!$B$5))</f>
        <v/>
      </c>
      <c r="L133" s="57">
        <f>IF(A133="","",IFERROR(EDATE(D133,K133),""))</f>
        <v/>
      </c>
      <c r="N133" s="57" t="n"/>
      <c r="P133" s="58" t="n"/>
      <c r="Q133" s="39" t="n"/>
      <c r="R133" s="37">
        <f>IF(A133="","",IFERROR(IF(OR(M133="Dismissed",D133&gt;TODAY(),L133&lt;TODAY()),0,J133),0))</f>
        <v/>
      </c>
      <c r="S133" s="39">
        <f>IF(A133="","",IF(COUNTIF($A$5:$A$504,A133)&gt;1,"Duplicate Violation ID",IF(OR(B133="",D133="",E133="",M133=""),"Missing required field",IF(C133="","Unknown Driver ID",IF(D133&gt;TODAY(),"Future violation date",IF(AND(OR(M133="Resolved",M133="Dismissed"),N133=""),"Missing disposition date",IF(AND(N133&lt;&gt;"",N133&lt;D133),"Disposition before violation",IF(AND(I133&lt;&gt;"",OR(I133&lt;0,I133&gt;'Settings'!$B$9)),"Review point override","OK"))))))))</f>
        <v/>
      </c>
    </row>
    <row r="134">
      <c r="C134">
        <f>IF(A134="","",IFERROR(INDEX('Drivers'!$B$5:$B$104,MATCH(B134,'Drivers'!$A$5:$A$104,0)),""))</f>
        <v/>
      </c>
      <c r="D134" s="57" t="n"/>
      <c r="H134" s="36">
        <f>IF(A134="","",IFERROR(INDEX('Settings'!$B$15:$B$24,MATCH(E134,'Settings'!$A$15:$A$24,0)),0))</f>
        <v/>
      </c>
      <c r="I134" s="37" t="n"/>
      <c r="J134" s="37">
        <f>IF(A134="","",IF(I134="",H134,I134))</f>
        <v/>
      </c>
      <c r="K134" s="36">
        <f>IF(A134="","",IFERROR(INDEX('Settings'!$C$15:$C$24,MATCH(E134,'Settings'!$A$15:$A$24,0)),'Settings'!$B$5))</f>
        <v/>
      </c>
      <c r="L134" s="57">
        <f>IF(A134="","",IFERROR(EDATE(D134,K134),""))</f>
        <v/>
      </c>
      <c r="N134" s="57" t="n"/>
      <c r="P134" s="58" t="n"/>
      <c r="Q134" s="39" t="n"/>
      <c r="R134" s="37">
        <f>IF(A134="","",IFERROR(IF(OR(M134="Dismissed",D134&gt;TODAY(),L134&lt;TODAY()),0,J134),0))</f>
        <v/>
      </c>
      <c r="S134" s="39">
        <f>IF(A134="","",IF(COUNTIF($A$5:$A$504,A134)&gt;1,"Duplicate Violation ID",IF(OR(B134="",D134="",E134="",M134=""),"Missing required field",IF(C134="","Unknown Driver ID",IF(D134&gt;TODAY(),"Future violation date",IF(AND(OR(M134="Resolved",M134="Dismissed"),N134=""),"Missing disposition date",IF(AND(N134&lt;&gt;"",N134&lt;D134),"Disposition before violation",IF(AND(I134&lt;&gt;"",OR(I134&lt;0,I134&gt;'Settings'!$B$9)),"Review point override","OK"))))))))</f>
        <v/>
      </c>
    </row>
    <row r="135">
      <c r="C135">
        <f>IF(A135="","",IFERROR(INDEX('Drivers'!$B$5:$B$104,MATCH(B135,'Drivers'!$A$5:$A$104,0)),""))</f>
        <v/>
      </c>
      <c r="D135" s="57" t="n"/>
      <c r="H135" s="36">
        <f>IF(A135="","",IFERROR(INDEX('Settings'!$B$15:$B$24,MATCH(E135,'Settings'!$A$15:$A$24,0)),0))</f>
        <v/>
      </c>
      <c r="I135" s="37" t="n"/>
      <c r="J135" s="37">
        <f>IF(A135="","",IF(I135="",H135,I135))</f>
        <v/>
      </c>
      <c r="K135" s="36">
        <f>IF(A135="","",IFERROR(INDEX('Settings'!$C$15:$C$24,MATCH(E135,'Settings'!$A$15:$A$24,0)),'Settings'!$B$5))</f>
        <v/>
      </c>
      <c r="L135" s="57">
        <f>IF(A135="","",IFERROR(EDATE(D135,K135),""))</f>
        <v/>
      </c>
      <c r="N135" s="57" t="n"/>
      <c r="P135" s="58" t="n"/>
      <c r="Q135" s="39" t="n"/>
      <c r="R135" s="37">
        <f>IF(A135="","",IFERROR(IF(OR(M135="Dismissed",D135&gt;TODAY(),L135&lt;TODAY()),0,J135),0))</f>
        <v/>
      </c>
      <c r="S135" s="39">
        <f>IF(A135="","",IF(COUNTIF($A$5:$A$504,A135)&gt;1,"Duplicate Violation ID",IF(OR(B135="",D135="",E135="",M135=""),"Missing required field",IF(C135="","Unknown Driver ID",IF(D135&gt;TODAY(),"Future violation date",IF(AND(OR(M135="Resolved",M135="Dismissed"),N135=""),"Missing disposition date",IF(AND(N135&lt;&gt;"",N135&lt;D135),"Disposition before violation",IF(AND(I135&lt;&gt;"",OR(I135&lt;0,I135&gt;'Settings'!$B$9)),"Review point override","OK"))))))))</f>
        <v/>
      </c>
    </row>
    <row r="136">
      <c r="C136">
        <f>IF(A136="","",IFERROR(INDEX('Drivers'!$B$5:$B$104,MATCH(B136,'Drivers'!$A$5:$A$104,0)),""))</f>
        <v/>
      </c>
      <c r="D136" s="57" t="n"/>
      <c r="H136" s="36">
        <f>IF(A136="","",IFERROR(INDEX('Settings'!$B$15:$B$24,MATCH(E136,'Settings'!$A$15:$A$24,0)),0))</f>
        <v/>
      </c>
      <c r="I136" s="37" t="n"/>
      <c r="J136" s="37">
        <f>IF(A136="","",IF(I136="",H136,I136))</f>
        <v/>
      </c>
      <c r="K136" s="36">
        <f>IF(A136="","",IFERROR(INDEX('Settings'!$C$15:$C$24,MATCH(E136,'Settings'!$A$15:$A$24,0)),'Settings'!$B$5))</f>
        <v/>
      </c>
      <c r="L136" s="57">
        <f>IF(A136="","",IFERROR(EDATE(D136,K136),""))</f>
        <v/>
      </c>
      <c r="N136" s="57" t="n"/>
      <c r="P136" s="58" t="n"/>
      <c r="Q136" s="39" t="n"/>
      <c r="R136" s="37">
        <f>IF(A136="","",IFERROR(IF(OR(M136="Dismissed",D136&gt;TODAY(),L136&lt;TODAY()),0,J136),0))</f>
        <v/>
      </c>
      <c r="S136" s="39">
        <f>IF(A136="","",IF(COUNTIF($A$5:$A$504,A136)&gt;1,"Duplicate Violation ID",IF(OR(B136="",D136="",E136="",M136=""),"Missing required field",IF(C136="","Unknown Driver ID",IF(D136&gt;TODAY(),"Future violation date",IF(AND(OR(M136="Resolved",M136="Dismissed"),N136=""),"Missing disposition date",IF(AND(N136&lt;&gt;"",N136&lt;D136),"Disposition before violation",IF(AND(I136&lt;&gt;"",OR(I136&lt;0,I136&gt;'Settings'!$B$9)),"Review point override","OK"))))))))</f>
        <v/>
      </c>
    </row>
    <row r="137">
      <c r="C137">
        <f>IF(A137="","",IFERROR(INDEX('Drivers'!$B$5:$B$104,MATCH(B137,'Drivers'!$A$5:$A$104,0)),""))</f>
        <v/>
      </c>
      <c r="D137" s="57" t="n"/>
      <c r="H137" s="36">
        <f>IF(A137="","",IFERROR(INDEX('Settings'!$B$15:$B$24,MATCH(E137,'Settings'!$A$15:$A$24,0)),0))</f>
        <v/>
      </c>
      <c r="I137" s="37" t="n"/>
      <c r="J137" s="37">
        <f>IF(A137="","",IF(I137="",H137,I137))</f>
        <v/>
      </c>
      <c r="K137" s="36">
        <f>IF(A137="","",IFERROR(INDEX('Settings'!$C$15:$C$24,MATCH(E137,'Settings'!$A$15:$A$24,0)),'Settings'!$B$5))</f>
        <v/>
      </c>
      <c r="L137" s="57">
        <f>IF(A137="","",IFERROR(EDATE(D137,K137),""))</f>
        <v/>
      </c>
      <c r="N137" s="57" t="n"/>
      <c r="P137" s="58" t="n"/>
      <c r="Q137" s="39" t="n"/>
      <c r="R137" s="37">
        <f>IF(A137="","",IFERROR(IF(OR(M137="Dismissed",D137&gt;TODAY(),L137&lt;TODAY()),0,J137),0))</f>
        <v/>
      </c>
      <c r="S137" s="39">
        <f>IF(A137="","",IF(COUNTIF($A$5:$A$504,A137)&gt;1,"Duplicate Violation ID",IF(OR(B137="",D137="",E137="",M137=""),"Missing required field",IF(C137="","Unknown Driver ID",IF(D137&gt;TODAY(),"Future violation date",IF(AND(OR(M137="Resolved",M137="Dismissed"),N137=""),"Missing disposition date",IF(AND(N137&lt;&gt;"",N137&lt;D137),"Disposition before violation",IF(AND(I137&lt;&gt;"",OR(I137&lt;0,I137&gt;'Settings'!$B$9)),"Review point override","OK"))))))))</f>
        <v/>
      </c>
    </row>
    <row r="138">
      <c r="C138">
        <f>IF(A138="","",IFERROR(INDEX('Drivers'!$B$5:$B$104,MATCH(B138,'Drivers'!$A$5:$A$104,0)),""))</f>
        <v/>
      </c>
      <c r="D138" s="57" t="n"/>
      <c r="H138" s="36">
        <f>IF(A138="","",IFERROR(INDEX('Settings'!$B$15:$B$24,MATCH(E138,'Settings'!$A$15:$A$24,0)),0))</f>
        <v/>
      </c>
      <c r="I138" s="37" t="n"/>
      <c r="J138" s="37">
        <f>IF(A138="","",IF(I138="",H138,I138))</f>
        <v/>
      </c>
      <c r="K138" s="36">
        <f>IF(A138="","",IFERROR(INDEX('Settings'!$C$15:$C$24,MATCH(E138,'Settings'!$A$15:$A$24,0)),'Settings'!$B$5))</f>
        <v/>
      </c>
      <c r="L138" s="57">
        <f>IF(A138="","",IFERROR(EDATE(D138,K138),""))</f>
        <v/>
      </c>
      <c r="N138" s="57" t="n"/>
      <c r="P138" s="58" t="n"/>
      <c r="Q138" s="39" t="n"/>
      <c r="R138" s="37">
        <f>IF(A138="","",IFERROR(IF(OR(M138="Dismissed",D138&gt;TODAY(),L138&lt;TODAY()),0,J138),0))</f>
        <v/>
      </c>
      <c r="S138" s="39">
        <f>IF(A138="","",IF(COUNTIF($A$5:$A$504,A138)&gt;1,"Duplicate Violation ID",IF(OR(B138="",D138="",E138="",M138=""),"Missing required field",IF(C138="","Unknown Driver ID",IF(D138&gt;TODAY(),"Future violation date",IF(AND(OR(M138="Resolved",M138="Dismissed"),N138=""),"Missing disposition date",IF(AND(N138&lt;&gt;"",N138&lt;D138),"Disposition before violation",IF(AND(I138&lt;&gt;"",OR(I138&lt;0,I138&gt;'Settings'!$B$9)),"Review point override","OK"))))))))</f>
        <v/>
      </c>
    </row>
    <row r="139">
      <c r="C139">
        <f>IF(A139="","",IFERROR(INDEX('Drivers'!$B$5:$B$104,MATCH(B139,'Drivers'!$A$5:$A$104,0)),""))</f>
        <v/>
      </c>
      <c r="D139" s="57" t="n"/>
      <c r="H139" s="36">
        <f>IF(A139="","",IFERROR(INDEX('Settings'!$B$15:$B$24,MATCH(E139,'Settings'!$A$15:$A$24,0)),0))</f>
        <v/>
      </c>
      <c r="I139" s="37" t="n"/>
      <c r="J139" s="37">
        <f>IF(A139="","",IF(I139="",H139,I139))</f>
        <v/>
      </c>
      <c r="K139" s="36">
        <f>IF(A139="","",IFERROR(INDEX('Settings'!$C$15:$C$24,MATCH(E139,'Settings'!$A$15:$A$24,0)),'Settings'!$B$5))</f>
        <v/>
      </c>
      <c r="L139" s="57">
        <f>IF(A139="","",IFERROR(EDATE(D139,K139),""))</f>
        <v/>
      </c>
      <c r="N139" s="57" t="n"/>
      <c r="P139" s="58" t="n"/>
      <c r="Q139" s="39" t="n"/>
      <c r="R139" s="37">
        <f>IF(A139="","",IFERROR(IF(OR(M139="Dismissed",D139&gt;TODAY(),L139&lt;TODAY()),0,J139),0))</f>
        <v/>
      </c>
      <c r="S139" s="39">
        <f>IF(A139="","",IF(COUNTIF($A$5:$A$504,A139)&gt;1,"Duplicate Violation ID",IF(OR(B139="",D139="",E139="",M139=""),"Missing required field",IF(C139="","Unknown Driver ID",IF(D139&gt;TODAY(),"Future violation date",IF(AND(OR(M139="Resolved",M139="Dismissed"),N139=""),"Missing disposition date",IF(AND(N139&lt;&gt;"",N139&lt;D139),"Disposition before violation",IF(AND(I139&lt;&gt;"",OR(I139&lt;0,I139&gt;'Settings'!$B$9)),"Review point override","OK"))))))))</f>
        <v/>
      </c>
    </row>
    <row r="140">
      <c r="C140">
        <f>IF(A140="","",IFERROR(INDEX('Drivers'!$B$5:$B$104,MATCH(B140,'Drivers'!$A$5:$A$104,0)),""))</f>
        <v/>
      </c>
      <c r="D140" s="57" t="n"/>
      <c r="H140" s="36">
        <f>IF(A140="","",IFERROR(INDEX('Settings'!$B$15:$B$24,MATCH(E140,'Settings'!$A$15:$A$24,0)),0))</f>
        <v/>
      </c>
      <c r="I140" s="37" t="n"/>
      <c r="J140" s="37">
        <f>IF(A140="","",IF(I140="",H140,I140))</f>
        <v/>
      </c>
      <c r="K140" s="36">
        <f>IF(A140="","",IFERROR(INDEX('Settings'!$C$15:$C$24,MATCH(E140,'Settings'!$A$15:$A$24,0)),'Settings'!$B$5))</f>
        <v/>
      </c>
      <c r="L140" s="57">
        <f>IF(A140="","",IFERROR(EDATE(D140,K140),""))</f>
        <v/>
      </c>
      <c r="N140" s="57" t="n"/>
      <c r="P140" s="58" t="n"/>
      <c r="Q140" s="39" t="n"/>
      <c r="R140" s="37">
        <f>IF(A140="","",IFERROR(IF(OR(M140="Dismissed",D140&gt;TODAY(),L140&lt;TODAY()),0,J140),0))</f>
        <v/>
      </c>
      <c r="S140" s="39">
        <f>IF(A140="","",IF(COUNTIF($A$5:$A$504,A140)&gt;1,"Duplicate Violation ID",IF(OR(B140="",D140="",E140="",M140=""),"Missing required field",IF(C140="","Unknown Driver ID",IF(D140&gt;TODAY(),"Future violation date",IF(AND(OR(M140="Resolved",M140="Dismissed"),N140=""),"Missing disposition date",IF(AND(N140&lt;&gt;"",N140&lt;D140),"Disposition before violation",IF(AND(I140&lt;&gt;"",OR(I140&lt;0,I140&gt;'Settings'!$B$9)),"Review point override","OK"))))))))</f>
        <v/>
      </c>
    </row>
    <row r="141">
      <c r="C141">
        <f>IF(A141="","",IFERROR(INDEX('Drivers'!$B$5:$B$104,MATCH(B141,'Drivers'!$A$5:$A$104,0)),""))</f>
        <v/>
      </c>
      <c r="D141" s="57" t="n"/>
      <c r="H141" s="36">
        <f>IF(A141="","",IFERROR(INDEX('Settings'!$B$15:$B$24,MATCH(E141,'Settings'!$A$15:$A$24,0)),0))</f>
        <v/>
      </c>
      <c r="I141" s="37" t="n"/>
      <c r="J141" s="37">
        <f>IF(A141="","",IF(I141="",H141,I141))</f>
        <v/>
      </c>
      <c r="K141" s="36">
        <f>IF(A141="","",IFERROR(INDEX('Settings'!$C$15:$C$24,MATCH(E141,'Settings'!$A$15:$A$24,0)),'Settings'!$B$5))</f>
        <v/>
      </c>
      <c r="L141" s="57">
        <f>IF(A141="","",IFERROR(EDATE(D141,K141),""))</f>
        <v/>
      </c>
      <c r="N141" s="57" t="n"/>
      <c r="P141" s="58" t="n"/>
      <c r="Q141" s="39" t="n"/>
      <c r="R141" s="37">
        <f>IF(A141="","",IFERROR(IF(OR(M141="Dismissed",D141&gt;TODAY(),L141&lt;TODAY()),0,J141),0))</f>
        <v/>
      </c>
      <c r="S141" s="39">
        <f>IF(A141="","",IF(COUNTIF($A$5:$A$504,A141)&gt;1,"Duplicate Violation ID",IF(OR(B141="",D141="",E141="",M141=""),"Missing required field",IF(C141="","Unknown Driver ID",IF(D141&gt;TODAY(),"Future violation date",IF(AND(OR(M141="Resolved",M141="Dismissed"),N141=""),"Missing disposition date",IF(AND(N141&lt;&gt;"",N141&lt;D141),"Disposition before violation",IF(AND(I141&lt;&gt;"",OR(I141&lt;0,I141&gt;'Settings'!$B$9)),"Review point override","OK"))))))))</f>
        <v/>
      </c>
    </row>
    <row r="142">
      <c r="C142">
        <f>IF(A142="","",IFERROR(INDEX('Drivers'!$B$5:$B$104,MATCH(B142,'Drivers'!$A$5:$A$104,0)),""))</f>
        <v/>
      </c>
      <c r="D142" s="57" t="n"/>
      <c r="H142" s="36">
        <f>IF(A142="","",IFERROR(INDEX('Settings'!$B$15:$B$24,MATCH(E142,'Settings'!$A$15:$A$24,0)),0))</f>
        <v/>
      </c>
      <c r="I142" s="37" t="n"/>
      <c r="J142" s="37">
        <f>IF(A142="","",IF(I142="",H142,I142))</f>
        <v/>
      </c>
      <c r="K142" s="36">
        <f>IF(A142="","",IFERROR(INDEX('Settings'!$C$15:$C$24,MATCH(E142,'Settings'!$A$15:$A$24,0)),'Settings'!$B$5))</f>
        <v/>
      </c>
      <c r="L142" s="57">
        <f>IF(A142="","",IFERROR(EDATE(D142,K142),""))</f>
        <v/>
      </c>
      <c r="N142" s="57" t="n"/>
      <c r="P142" s="58" t="n"/>
      <c r="Q142" s="39" t="n"/>
      <c r="R142" s="37">
        <f>IF(A142="","",IFERROR(IF(OR(M142="Dismissed",D142&gt;TODAY(),L142&lt;TODAY()),0,J142),0))</f>
        <v/>
      </c>
      <c r="S142" s="39">
        <f>IF(A142="","",IF(COUNTIF($A$5:$A$504,A142)&gt;1,"Duplicate Violation ID",IF(OR(B142="",D142="",E142="",M142=""),"Missing required field",IF(C142="","Unknown Driver ID",IF(D142&gt;TODAY(),"Future violation date",IF(AND(OR(M142="Resolved",M142="Dismissed"),N142=""),"Missing disposition date",IF(AND(N142&lt;&gt;"",N142&lt;D142),"Disposition before violation",IF(AND(I142&lt;&gt;"",OR(I142&lt;0,I142&gt;'Settings'!$B$9)),"Review point override","OK"))))))))</f>
        <v/>
      </c>
    </row>
    <row r="143">
      <c r="C143">
        <f>IF(A143="","",IFERROR(INDEX('Drivers'!$B$5:$B$104,MATCH(B143,'Drivers'!$A$5:$A$104,0)),""))</f>
        <v/>
      </c>
      <c r="D143" s="57" t="n"/>
      <c r="H143" s="36">
        <f>IF(A143="","",IFERROR(INDEX('Settings'!$B$15:$B$24,MATCH(E143,'Settings'!$A$15:$A$24,0)),0))</f>
        <v/>
      </c>
      <c r="I143" s="37" t="n"/>
      <c r="J143" s="37">
        <f>IF(A143="","",IF(I143="",H143,I143))</f>
        <v/>
      </c>
      <c r="K143" s="36">
        <f>IF(A143="","",IFERROR(INDEX('Settings'!$C$15:$C$24,MATCH(E143,'Settings'!$A$15:$A$24,0)),'Settings'!$B$5))</f>
        <v/>
      </c>
      <c r="L143" s="57">
        <f>IF(A143="","",IFERROR(EDATE(D143,K143),""))</f>
        <v/>
      </c>
      <c r="N143" s="57" t="n"/>
      <c r="P143" s="58" t="n"/>
      <c r="Q143" s="39" t="n"/>
      <c r="R143" s="37">
        <f>IF(A143="","",IFERROR(IF(OR(M143="Dismissed",D143&gt;TODAY(),L143&lt;TODAY()),0,J143),0))</f>
        <v/>
      </c>
      <c r="S143" s="39">
        <f>IF(A143="","",IF(COUNTIF($A$5:$A$504,A143)&gt;1,"Duplicate Violation ID",IF(OR(B143="",D143="",E143="",M143=""),"Missing required field",IF(C143="","Unknown Driver ID",IF(D143&gt;TODAY(),"Future violation date",IF(AND(OR(M143="Resolved",M143="Dismissed"),N143=""),"Missing disposition date",IF(AND(N143&lt;&gt;"",N143&lt;D143),"Disposition before violation",IF(AND(I143&lt;&gt;"",OR(I143&lt;0,I143&gt;'Settings'!$B$9)),"Review point override","OK"))))))))</f>
        <v/>
      </c>
    </row>
    <row r="144">
      <c r="C144">
        <f>IF(A144="","",IFERROR(INDEX('Drivers'!$B$5:$B$104,MATCH(B144,'Drivers'!$A$5:$A$104,0)),""))</f>
        <v/>
      </c>
      <c r="D144" s="57" t="n"/>
      <c r="H144" s="36">
        <f>IF(A144="","",IFERROR(INDEX('Settings'!$B$15:$B$24,MATCH(E144,'Settings'!$A$15:$A$24,0)),0))</f>
        <v/>
      </c>
      <c r="I144" s="37" t="n"/>
      <c r="J144" s="37">
        <f>IF(A144="","",IF(I144="",H144,I144))</f>
        <v/>
      </c>
      <c r="K144" s="36">
        <f>IF(A144="","",IFERROR(INDEX('Settings'!$C$15:$C$24,MATCH(E144,'Settings'!$A$15:$A$24,0)),'Settings'!$B$5))</f>
        <v/>
      </c>
      <c r="L144" s="57">
        <f>IF(A144="","",IFERROR(EDATE(D144,K144),""))</f>
        <v/>
      </c>
      <c r="N144" s="57" t="n"/>
      <c r="P144" s="58" t="n"/>
      <c r="Q144" s="39" t="n"/>
      <c r="R144" s="37">
        <f>IF(A144="","",IFERROR(IF(OR(M144="Dismissed",D144&gt;TODAY(),L144&lt;TODAY()),0,J144),0))</f>
        <v/>
      </c>
      <c r="S144" s="39">
        <f>IF(A144="","",IF(COUNTIF($A$5:$A$504,A144)&gt;1,"Duplicate Violation ID",IF(OR(B144="",D144="",E144="",M144=""),"Missing required field",IF(C144="","Unknown Driver ID",IF(D144&gt;TODAY(),"Future violation date",IF(AND(OR(M144="Resolved",M144="Dismissed"),N144=""),"Missing disposition date",IF(AND(N144&lt;&gt;"",N144&lt;D144),"Disposition before violation",IF(AND(I144&lt;&gt;"",OR(I144&lt;0,I144&gt;'Settings'!$B$9)),"Review point override","OK"))))))))</f>
        <v/>
      </c>
    </row>
    <row r="145">
      <c r="C145">
        <f>IF(A145="","",IFERROR(INDEX('Drivers'!$B$5:$B$104,MATCH(B145,'Drivers'!$A$5:$A$104,0)),""))</f>
        <v/>
      </c>
      <c r="D145" s="57" t="n"/>
      <c r="H145" s="36">
        <f>IF(A145="","",IFERROR(INDEX('Settings'!$B$15:$B$24,MATCH(E145,'Settings'!$A$15:$A$24,0)),0))</f>
        <v/>
      </c>
      <c r="I145" s="37" t="n"/>
      <c r="J145" s="37">
        <f>IF(A145="","",IF(I145="",H145,I145))</f>
        <v/>
      </c>
      <c r="K145" s="36">
        <f>IF(A145="","",IFERROR(INDEX('Settings'!$C$15:$C$24,MATCH(E145,'Settings'!$A$15:$A$24,0)),'Settings'!$B$5))</f>
        <v/>
      </c>
      <c r="L145" s="57">
        <f>IF(A145="","",IFERROR(EDATE(D145,K145),""))</f>
        <v/>
      </c>
      <c r="N145" s="57" t="n"/>
      <c r="P145" s="58" t="n"/>
      <c r="Q145" s="39" t="n"/>
      <c r="R145" s="37">
        <f>IF(A145="","",IFERROR(IF(OR(M145="Dismissed",D145&gt;TODAY(),L145&lt;TODAY()),0,J145),0))</f>
        <v/>
      </c>
      <c r="S145" s="39">
        <f>IF(A145="","",IF(COUNTIF($A$5:$A$504,A145)&gt;1,"Duplicate Violation ID",IF(OR(B145="",D145="",E145="",M145=""),"Missing required field",IF(C145="","Unknown Driver ID",IF(D145&gt;TODAY(),"Future violation date",IF(AND(OR(M145="Resolved",M145="Dismissed"),N145=""),"Missing disposition date",IF(AND(N145&lt;&gt;"",N145&lt;D145),"Disposition before violation",IF(AND(I145&lt;&gt;"",OR(I145&lt;0,I145&gt;'Settings'!$B$9)),"Review point override","OK"))))))))</f>
        <v/>
      </c>
    </row>
    <row r="146">
      <c r="C146">
        <f>IF(A146="","",IFERROR(INDEX('Drivers'!$B$5:$B$104,MATCH(B146,'Drivers'!$A$5:$A$104,0)),""))</f>
        <v/>
      </c>
      <c r="D146" s="57" t="n"/>
      <c r="H146" s="36">
        <f>IF(A146="","",IFERROR(INDEX('Settings'!$B$15:$B$24,MATCH(E146,'Settings'!$A$15:$A$24,0)),0))</f>
        <v/>
      </c>
      <c r="I146" s="37" t="n"/>
      <c r="J146" s="37">
        <f>IF(A146="","",IF(I146="",H146,I146))</f>
        <v/>
      </c>
      <c r="K146" s="36">
        <f>IF(A146="","",IFERROR(INDEX('Settings'!$C$15:$C$24,MATCH(E146,'Settings'!$A$15:$A$24,0)),'Settings'!$B$5))</f>
        <v/>
      </c>
      <c r="L146" s="57">
        <f>IF(A146="","",IFERROR(EDATE(D146,K146),""))</f>
        <v/>
      </c>
      <c r="N146" s="57" t="n"/>
      <c r="P146" s="58" t="n"/>
      <c r="Q146" s="39" t="n"/>
      <c r="R146" s="37">
        <f>IF(A146="","",IFERROR(IF(OR(M146="Dismissed",D146&gt;TODAY(),L146&lt;TODAY()),0,J146),0))</f>
        <v/>
      </c>
      <c r="S146" s="39">
        <f>IF(A146="","",IF(COUNTIF($A$5:$A$504,A146)&gt;1,"Duplicate Violation ID",IF(OR(B146="",D146="",E146="",M146=""),"Missing required field",IF(C146="","Unknown Driver ID",IF(D146&gt;TODAY(),"Future violation date",IF(AND(OR(M146="Resolved",M146="Dismissed"),N146=""),"Missing disposition date",IF(AND(N146&lt;&gt;"",N146&lt;D146),"Disposition before violation",IF(AND(I146&lt;&gt;"",OR(I146&lt;0,I146&gt;'Settings'!$B$9)),"Review point override","OK"))))))))</f>
        <v/>
      </c>
    </row>
    <row r="147">
      <c r="C147">
        <f>IF(A147="","",IFERROR(INDEX('Drivers'!$B$5:$B$104,MATCH(B147,'Drivers'!$A$5:$A$104,0)),""))</f>
        <v/>
      </c>
      <c r="D147" s="57" t="n"/>
      <c r="H147" s="36">
        <f>IF(A147="","",IFERROR(INDEX('Settings'!$B$15:$B$24,MATCH(E147,'Settings'!$A$15:$A$24,0)),0))</f>
        <v/>
      </c>
      <c r="I147" s="37" t="n"/>
      <c r="J147" s="37">
        <f>IF(A147="","",IF(I147="",H147,I147))</f>
        <v/>
      </c>
      <c r="K147" s="36">
        <f>IF(A147="","",IFERROR(INDEX('Settings'!$C$15:$C$24,MATCH(E147,'Settings'!$A$15:$A$24,0)),'Settings'!$B$5))</f>
        <v/>
      </c>
      <c r="L147" s="57">
        <f>IF(A147="","",IFERROR(EDATE(D147,K147),""))</f>
        <v/>
      </c>
      <c r="N147" s="57" t="n"/>
      <c r="P147" s="58" t="n"/>
      <c r="Q147" s="39" t="n"/>
      <c r="R147" s="37">
        <f>IF(A147="","",IFERROR(IF(OR(M147="Dismissed",D147&gt;TODAY(),L147&lt;TODAY()),0,J147),0))</f>
        <v/>
      </c>
      <c r="S147" s="39">
        <f>IF(A147="","",IF(COUNTIF($A$5:$A$504,A147)&gt;1,"Duplicate Violation ID",IF(OR(B147="",D147="",E147="",M147=""),"Missing required field",IF(C147="","Unknown Driver ID",IF(D147&gt;TODAY(),"Future violation date",IF(AND(OR(M147="Resolved",M147="Dismissed"),N147=""),"Missing disposition date",IF(AND(N147&lt;&gt;"",N147&lt;D147),"Disposition before violation",IF(AND(I147&lt;&gt;"",OR(I147&lt;0,I147&gt;'Settings'!$B$9)),"Review point override","OK"))))))))</f>
        <v/>
      </c>
    </row>
    <row r="148">
      <c r="C148">
        <f>IF(A148="","",IFERROR(INDEX('Drivers'!$B$5:$B$104,MATCH(B148,'Drivers'!$A$5:$A$104,0)),""))</f>
        <v/>
      </c>
      <c r="D148" s="57" t="n"/>
      <c r="H148" s="36">
        <f>IF(A148="","",IFERROR(INDEX('Settings'!$B$15:$B$24,MATCH(E148,'Settings'!$A$15:$A$24,0)),0))</f>
        <v/>
      </c>
      <c r="I148" s="37" t="n"/>
      <c r="J148" s="37">
        <f>IF(A148="","",IF(I148="",H148,I148))</f>
        <v/>
      </c>
      <c r="K148" s="36">
        <f>IF(A148="","",IFERROR(INDEX('Settings'!$C$15:$C$24,MATCH(E148,'Settings'!$A$15:$A$24,0)),'Settings'!$B$5))</f>
        <v/>
      </c>
      <c r="L148" s="57">
        <f>IF(A148="","",IFERROR(EDATE(D148,K148),""))</f>
        <v/>
      </c>
      <c r="N148" s="57" t="n"/>
      <c r="P148" s="58" t="n"/>
      <c r="Q148" s="39" t="n"/>
      <c r="R148" s="37">
        <f>IF(A148="","",IFERROR(IF(OR(M148="Dismissed",D148&gt;TODAY(),L148&lt;TODAY()),0,J148),0))</f>
        <v/>
      </c>
      <c r="S148" s="39">
        <f>IF(A148="","",IF(COUNTIF($A$5:$A$504,A148)&gt;1,"Duplicate Violation ID",IF(OR(B148="",D148="",E148="",M148=""),"Missing required field",IF(C148="","Unknown Driver ID",IF(D148&gt;TODAY(),"Future violation date",IF(AND(OR(M148="Resolved",M148="Dismissed"),N148=""),"Missing disposition date",IF(AND(N148&lt;&gt;"",N148&lt;D148),"Disposition before violation",IF(AND(I148&lt;&gt;"",OR(I148&lt;0,I148&gt;'Settings'!$B$9)),"Review point override","OK"))))))))</f>
        <v/>
      </c>
    </row>
    <row r="149">
      <c r="C149">
        <f>IF(A149="","",IFERROR(INDEX('Drivers'!$B$5:$B$104,MATCH(B149,'Drivers'!$A$5:$A$104,0)),""))</f>
        <v/>
      </c>
      <c r="D149" s="57" t="n"/>
      <c r="H149" s="36">
        <f>IF(A149="","",IFERROR(INDEX('Settings'!$B$15:$B$24,MATCH(E149,'Settings'!$A$15:$A$24,0)),0))</f>
        <v/>
      </c>
      <c r="I149" s="37" t="n"/>
      <c r="J149" s="37">
        <f>IF(A149="","",IF(I149="",H149,I149))</f>
        <v/>
      </c>
      <c r="K149" s="36">
        <f>IF(A149="","",IFERROR(INDEX('Settings'!$C$15:$C$24,MATCH(E149,'Settings'!$A$15:$A$24,0)),'Settings'!$B$5))</f>
        <v/>
      </c>
      <c r="L149" s="57">
        <f>IF(A149="","",IFERROR(EDATE(D149,K149),""))</f>
        <v/>
      </c>
      <c r="N149" s="57" t="n"/>
      <c r="P149" s="58" t="n"/>
      <c r="Q149" s="39" t="n"/>
      <c r="R149" s="37">
        <f>IF(A149="","",IFERROR(IF(OR(M149="Dismissed",D149&gt;TODAY(),L149&lt;TODAY()),0,J149),0))</f>
        <v/>
      </c>
      <c r="S149" s="39">
        <f>IF(A149="","",IF(COUNTIF($A$5:$A$504,A149)&gt;1,"Duplicate Violation ID",IF(OR(B149="",D149="",E149="",M149=""),"Missing required field",IF(C149="","Unknown Driver ID",IF(D149&gt;TODAY(),"Future violation date",IF(AND(OR(M149="Resolved",M149="Dismissed"),N149=""),"Missing disposition date",IF(AND(N149&lt;&gt;"",N149&lt;D149),"Disposition before violation",IF(AND(I149&lt;&gt;"",OR(I149&lt;0,I149&gt;'Settings'!$B$9)),"Review point override","OK"))))))))</f>
        <v/>
      </c>
    </row>
    <row r="150">
      <c r="C150">
        <f>IF(A150="","",IFERROR(INDEX('Drivers'!$B$5:$B$104,MATCH(B150,'Drivers'!$A$5:$A$104,0)),""))</f>
        <v/>
      </c>
      <c r="D150" s="57" t="n"/>
      <c r="H150" s="36">
        <f>IF(A150="","",IFERROR(INDEX('Settings'!$B$15:$B$24,MATCH(E150,'Settings'!$A$15:$A$24,0)),0))</f>
        <v/>
      </c>
      <c r="I150" s="37" t="n"/>
      <c r="J150" s="37">
        <f>IF(A150="","",IF(I150="",H150,I150))</f>
        <v/>
      </c>
      <c r="K150" s="36">
        <f>IF(A150="","",IFERROR(INDEX('Settings'!$C$15:$C$24,MATCH(E150,'Settings'!$A$15:$A$24,0)),'Settings'!$B$5))</f>
        <v/>
      </c>
      <c r="L150" s="57">
        <f>IF(A150="","",IFERROR(EDATE(D150,K150),""))</f>
        <v/>
      </c>
      <c r="N150" s="57" t="n"/>
      <c r="P150" s="58" t="n"/>
      <c r="Q150" s="39" t="n"/>
      <c r="R150" s="37">
        <f>IF(A150="","",IFERROR(IF(OR(M150="Dismissed",D150&gt;TODAY(),L150&lt;TODAY()),0,J150),0))</f>
        <v/>
      </c>
      <c r="S150" s="39">
        <f>IF(A150="","",IF(COUNTIF($A$5:$A$504,A150)&gt;1,"Duplicate Violation ID",IF(OR(B150="",D150="",E150="",M150=""),"Missing required field",IF(C150="","Unknown Driver ID",IF(D150&gt;TODAY(),"Future violation date",IF(AND(OR(M150="Resolved",M150="Dismissed"),N150=""),"Missing disposition date",IF(AND(N150&lt;&gt;"",N150&lt;D150),"Disposition before violation",IF(AND(I150&lt;&gt;"",OR(I150&lt;0,I150&gt;'Settings'!$B$9)),"Review point override","OK"))))))))</f>
        <v/>
      </c>
    </row>
    <row r="151">
      <c r="C151">
        <f>IF(A151="","",IFERROR(INDEX('Drivers'!$B$5:$B$104,MATCH(B151,'Drivers'!$A$5:$A$104,0)),""))</f>
        <v/>
      </c>
      <c r="D151" s="57" t="n"/>
      <c r="H151" s="36">
        <f>IF(A151="","",IFERROR(INDEX('Settings'!$B$15:$B$24,MATCH(E151,'Settings'!$A$15:$A$24,0)),0))</f>
        <v/>
      </c>
      <c r="I151" s="37" t="n"/>
      <c r="J151" s="37">
        <f>IF(A151="","",IF(I151="",H151,I151))</f>
        <v/>
      </c>
      <c r="K151" s="36">
        <f>IF(A151="","",IFERROR(INDEX('Settings'!$C$15:$C$24,MATCH(E151,'Settings'!$A$15:$A$24,0)),'Settings'!$B$5))</f>
        <v/>
      </c>
      <c r="L151" s="57">
        <f>IF(A151="","",IFERROR(EDATE(D151,K151),""))</f>
        <v/>
      </c>
      <c r="N151" s="57" t="n"/>
      <c r="P151" s="58" t="n"/>
      <c r="Q151" s="39" t="n"/>
      <c r="R151" s="37">
        <f>IF(A151="","",IFERROR(IF(OR(M151="Dismissed",D151&gt;TODAY(),L151&lt;TODAY()),0,J151),0))</f>
        <v/>
      </c>
      <c r="S151" s="39">
        <f>IF(A151="","",IF(COUNTIF($A$5:$A$504,A151)&gt;1,"Duplicate Violation ID",IF(OR(B151="",D151="",E151="",M151=""),"Missing required field",IF(C151="","Unknown Driver ID",IF(D151&gt;TODAY(),"Future violation date",IF(AND(OR(M151="Resolved",M151="Dismissed"),N151=""),"Missing disposition date",IF(AND(N151&lt;&gt;"",N151&lt;D151),"Disposition before violation",IF(AND(I151&lt;&gt;"",OR(I151&lt;0,I151&gt;'Settings'!$B$9)),"Review point override","OK"))))))))</f>
        <v/>
      </c>
    </row>
    <row r="152">
      <c r="C152">
        <f>IF(A152="","",IFERROR(INDEX('Drivers'!$B$5:$B$104,MATCH(B152,'Drivers'!$A$5:$A$104,0)),""))</f>
        <v/>
      </c>
      <c r="D152" s="57" t="n"/>
      <c r="H152" s="36">
        <f>IF(A152="","",IFERROR(INDEX('Settings'!$B$15:$B$24,MATCH(E152,'Settings'!$A$15:$A$24,0)),0))</f>
        <v/>
      </c>
      <c r="I152" s="37" t="n"/>
      <c r="J152" s="37">
        <f>IF(A152="","",IF(I152="",H152,I152))</f>
        <v/>
      </c>
      <c r="K152" s="36">
        <f>IF(A152="","",IFERROR(INDEX('Settings'!$C$15:$C$24,MATCH(E152,'Settings'!$A$15:$A$24,0)),'Settings'!$B$5))</f>
        <v/>
      </c>
      <c r="L152" s="57">
        <f>IF(A152="","",IFERROR(EDATE(D152,K152),""))</f>
        <v/>
      </c>
      <c r="N152" s="57" t="n"/>
      <c r="P152" s="58" t="n"/>
      <c r="Q152" s="39" t="n"/>
      <c r="R152" s="37">
        <f>IF(A152="","",IFERROR(IF(OR(M152="Dismissed",D152&gt;TODAY(),L152&lt;TODAY()),0,J152),0))</f>
        <v/>
      </c>
      <c r="S152" s="39">
        <f>IF(A152="","",IF(COUNTIF($A$5:$A$504,A152)&gt;1,"Duplicate Violation ID",IF(OR(B152="",D152="",E152="",M152=""),"Missing required field",IF(C152="","Unknown Driver ID",IF(D152&gt;TODAY(),"Future violation date",IF(AND(OR(M152="Resolved",M152="Dismissed"),N152=""),"Missing disposition date",IF(AND(N152&lt;&gt;"",N152&lt;D152),"Disposition before violation",IF(AND(I152&lt;&gt;"",OR(I152&lt;0,I152&gt;'Settings'!$B$9)),"Review point override","OK"))))))))</f>
        <v/>
      </c>
    </row>
    <row r="153">
      <c r="C153">
        <f>IF(A153="","",IFERROR(INDEX('Drivers'!$B$5:$B$104,MATCH(B153,'Drivers'!$A$5:$A$104,0)),""))</f>
        <v/>
      </c>
      <c r="D153" s="57" t="n"/>
      <c r="H153" s="36">
        <f>IF(A153="","",IFERROR(INDEX('Settings'!$B$15:$B$24,MATCH(E153,'Settings'!$A$15:$A$24,0)),0))</f>
        <v/>
      </c>
      <c r="I153" s="37" t="n"/>
      <c r="J153" s="37">
        <f>IF(A153="","",IF(I153="",H153,I153))</f>
        <v/>
      </c>
      <c r="K153" s="36">
        <f>IF(A153="","",IFERROR(INDEX('Settings'!$C$15:$C$24,MATCH(E153,'Settings'!$A$15:$A$24,0)),'Settings'!$B$5))</f>
        <v/>
      </c>
      <c r="L153" s="57">
        <f>IF(A153="","",IFERROR(EDATE(D153,K153),""))</f>
        <v/>
      </c>
      <c r="N153" s="57" t="n"/>
      <c r="P153" s="58" t="n"/>
      <c r="Q153" s="39" t="n"/>
      <c r="R153" s="37">
        <f>IF(A153="","",IFERROR(IF(OR(M153="Dismissed",D153&gt;TODAY(),L153&lt;TODAY()),0,J153),0))</f>
        <v/>
      </c>
      <c r="S153" s="39">
        <f>IF(A153="","",IF(COUNTIF($A$5:$A$504,A153)&gt;1,"Duplicate Violation ID",IF(OR(B153="",D153="",E153="",M153=""),"Missing required field",IF(C153="","Unknown Driver ID",IF(D153&gt;TODAY(),"Future violation date",IF(AND(OR(M153="Resolved",M153="Dismissed"),N153=""),"Missing disposition date",IF(AND(N153&lt;&gt;"",N153&lt;D153),"Disposition before violation",IF(AND(I153&lt;&gt;"",OR(I153&lt;0,I153&gt;'Settings'!$B$9)),"Review point override","OK"))))))))</f>
        <v/>
      </c>
    </row>
    <row r="154">
      <c r="C154">
        <f>IF(A154="","",IFERROR(INDEX('Drivers'!$B$5:$B$104,MATCH(B154,'Drivers'!$A$5:$A$104,0)),""))</f>
        <v/>
      </c>
      <c r="D154" s="57" t="n"/>
      <c r="H154" s="36">
        <f>IF(A154="","",IFERROR(INDEX('Settings'!$B$15:$B$24,MATCH(E154,'Settings'!$A$15:$A$24,0)),0))</f>
        <v/>
      </c>
      <c r="I154" s="37" t="n"/>
      <c r="J154" s="37">
        <f>IF(A154="","",IF(I154="",H154,I154))</f>
        <v/>
      </c>
      <c r="K154" s="36">
        <f>IF(A154="","",IFERROR(INDEX('Settings'!$C$15:$C$24,MATCH(E154,'Settings'!$A$15:$A$24,0)),'Settings'!$B$5))</f>
        <v/>
      </c>
      <c r="L154" s="57">
        <f>IF(A154="","",IFERROR(EDATE(D154,K154),""))</f>
        <v/>
      </c>
      <c r="N154" s="57" t="n"/>
      <c r="P154" s="58" t="n"/>
      <c r="Q154" s="39" t="n"/>
      <c r="R154" s="37">
        <f>IF(A154="","",IFERROR(IF(OR(M154="Dismissed",D154&gt;TODAY(),L154&lt;TODAY()),0,J154),0))</f>
        <v/>
      </c>
      <c r="S154" s="39">
        <f>IF(A154="","",IF(COUNTIF($A$5:$A$504,A154)&gt;1,"Duplicate Violation ID",IF(OR(B154="",D154="",E154="",M154=""),"Missing required field",IF(C154="","Unknown Driver ID",IF(D154&gt;TODAY(),"Future violation date",IF(AND(OR(M154="Resolved",M154="Dismissed"),N154=""),"Missing disposition date",IF(AND(N154&lt;&gt;"",N154&lt;D154),"Disposition before violation",IF(AND(I154&lt;&gt;"",OR(I154&lt;0,I154&gt;'Settings'!$B$9)),"Review point override","OK"))))))))</f>
        <v/>
      </c>
    </row>
    <row r="155">
      <c r="C155">
        <f>IF(A155="","",IFERROR(INDEX('Drivers'!$B$5:$B$104,MATCH(B155,'Drivers'!$A$5:$A$104,0)),""))</f>
        <v/>
      </c>
      <c r="D155" s="57" t="n"/>
      <c r="H155" s="36">
        <f>IF(A155="","",IFERROR(INDEX('Settings'!$B$15:$B$24,MATCH(E155,'Settings'!$A$15:$A$24,0)),0))</f>
        <v/>
      </c>
      <c r="I155" s="37" t="n"/>
      <c r="J155" s="37">
        <f>IF(A155="","",IF(I155="",H155,I155))</f>
        <v/>
      </c>
      <c r="K155" s="36">
        <f>IF(A155="","",IFERROR(INDEX('Settings'!$C$15:$C$24,MATCH(E155,'Settings'!$A$15:$A$24,0)),'Settings'!$B$5))</f>
        <v/>
      </c>
      <c r="L155" s="57">
        <f>IF(A155="","",IFERROR(EDATE(D155,K155),""))</f>
        <v/>
      </c>
      <c r="N155" s="57" t="n"/>
      <c r="P155" s="58" t="n"/>
      <c r="Q155" s="39" t="n"/>
      <c r="R155" s="37">
        <f>IF(A155="","",IFERROR(IF(OR(M155="Dismissed",D155&gt;TODAY(),L155&lt;TODAY()),0,J155),0))</f>
        <v/>
      </c>
      <c r="S155" s="39">
        <f>IF(A155="","",IF(COUNTIF($A$5:$A$504,A155)&gt;1,"Duplicate Violation ID",IF(OR(B155="",D155="",E155="",M155=""),"Missing required field",IF(C155="","Unknown Driver ID",IF(D155&gt;TODAY(),"Future violation date",IF(AND(OR(M155="Resolved",M155="Dismissed"),N155=""),"Missing disposition date",IF(AND(N155&lt;&gt;"",N155&lt;D155),"Disposition before violation",IF(AND(I155&lt;&gt;"",OR(I155&lt;0,I155&gt;'Settings'!$B$9)),"Review point override","OK"))))))))</f>
        <v/>
      </c>
    </row>
    <row r="156">
      <c r="C156">
        <f>IF(A156="","",IFERROR(INDEX('Drivers'!$B$5:$B$104,MATCH(B156,'Drivers'!$A$5:$A$104,0)),""))</f>
        <v/>
      </c>
      <c r="D156" s="57" t="n"/>
      <c r="H156" s="36">
        <f>IF(A156="","",IFERROR(INDEX('Settings'!$B$15:$B$24,MATCH(E156,'Settings'!$A$15:$A$24,0)),0))</f>
        <v/>
      </c>
      <c r="I156" s="37" t="n"/>
      <c r="J156" s="37">
        <f>IF(A156="","",IF(I156="",H156,I156))</f>
        <v/>
      </c>
      <c r="K156" s="36">
        <f>IF(A156="","",IFERROR(INDEX('Settings'!$C$15:$C$24,MATCH(E156,'Settings'!$A$15:$A$24,0)),'Settings'!$B$5))</f>
        <v/>
      </c>
      <c r="L156" s="57">
        <f>IF(A156="","",IFERROR(EDATE(D156,K156),""))</f>
        <v/>
      </c>
      <c r="N156" s="57" t="n"/>
      <c r="P156" s="58" t="n"/>
      <c r="Q156" s="39" t="n"/>
      <c r="R156" s="37">
        <f>IF(A156="","",IFERROR(IF(OR(M156="Dismissed",D156&gt;TODAY(),L156&lt;TODAY()),0,J156),0))</f>
        <v/>
      </c>
      <c r="S156" s="39">
        <f>IF(A156="","",IF(COUNTIF($A$5:$A$504,A156)&gt;1,"Duplicate Violation ID",IF(OR(B156="",D156="",E156="",M156=""),"Missing required field",IF(C156="","Unknown Driver ID",IF(D156&gt;TODAY(),"Future violation date",IF(AND(OR(M156="Resolved",M156="Dismissed"),N156=""),"Missing disposition date",IF(AND(N156&lt;&gt;"",N156&lt;D156),"Disposition before violation",IF(AND(I156&lt;&gt;"",OR(I156&lt;0,I156&gt;'Settings'!$B$9)),"Review point override","OK"))))))))</f>
        <v/>
      </c>
    </row>
    <row r="157">
      <c r="C157">
        <f>IF(A157="","",IFERROR(INDEX('Drivers'!$B$5:$B$104,MATCH(B157,'Drivers'!$A$5:$A$104,0)),""))</f>
        <v/>
      </c>
      <c r="D157" s="57" t="n"/>
      <c r="H157" s="36">
        <f>IF(A157="","",IFERROR(INDEX('Settings'!$B$15:$B$24,MATCH(E157,'Settings'!$A$15:$A$24,0)),0))</f>
        <v/>
      </c>
      <c r="I157" s="37" t="n"/>
      <c r="J157" s="37">
        <f>IF(A157="","",IF(I157="",H157,I157))</f>
        <v/>
      </c>
      <c r="K157" s="36">
        <f>IF(A157="","",IFERROR(INDEX('Settings'!$C$15:$C$24,MATCH(E157,'Settings'!$A$15:$A$24,0)),'Settings'!$B$5))</f>
        <v/>
      </c>
      <c r="L157" s="57">
        <f>IF(A157="","",IFERROR(EDATE(D157,K157),""))</f>
        <v/>
      </c>
      <c r="N157" s="57" t="n"/>
      <c r="P157" s="58" t="n"/>
      <c r="Q157" s="39" t="n"/>
      <c r="R157" s="37">
        <f>IF(A157="","",IFERROR(IF(OR(M157="Dismissed",D157&gt;TODAY(),L157&lt;TODAY()),0,J157),0))</f>
        <v/>
      </c>
      <c r="S157" s="39">
        <f>IF(A157="","",IF(COUNTIF($A$5:$A$504,A157)&gt;1,"Duplicate Violation ID",IF(OR(B157="",D157="",E157="",M157=""),"Missing required field",IF(C157="","Unknown Driver ID",IF(D157&gt;TODAY(),"Future violation date",IF(AND(OR(M157="Resolved",M157="Dismissed"),N157=""),"Missing disposition date",IF(AND(N157&lt;&gt;"",N157&lt;D157),"Disposition before violation",IF(AND(I157&lt;&gt;"",OR(I157&lt;0,I157&gt;'Settings'!$B$9)),"Review point override","OK"))))))))</f>
        <v/>
      </c>
    </row>
    <row r="158">
      <c r="C158">
        <f>IF(A158="","",IFERROR(INDEX('Drivers'!$B$5:$B$104,MATCH(B158,'Drivers'!$A$5:$A$104,0)),""))</f>
        <v/>
      </c>
      <c r="D158" s="57" t="n"/>
      <c r="H158" s="36">
        <f>IF(A158="","",IFERROR(INDEX('Settings'!$B$15:$B$24,MATCH(E158,'Settings'!$A$15:$A$24,0)),0))</f>
        <v/>
      </c>
      <c r="I158" s="37" t="n"/>
      <c r="J158" s="37">
        <f>IF(A158="","",IF(I158="",H158,I158))</f>
        <v/>
      </c>
      <c r="K158" s="36">
        <f>IF(A158="","",IFERROR(INDEX('Settings'!$C$15:$C$24,MATCH(E158,'Settings'!$A$15:$A$24,0)),'Settings'!$B$5))</f>
        <v/>
      </c>
      <c r="L158" s="57">
        <f>IF(A158="","",IFERROR(EDATE(D158,K158),""))</f>
        <v/>
      </c>
      <c r="N158" s="57" t="n"/>
      <c r="P158" s="58" t="n"/>
      <c r="Q158" s="39" t="n"/>
      <c r="R158" s="37">
        <f>IF(A158="","",IFERROR(IF(OR(M158="Dismissed",D158&gt;TODAY(),L158&lt;TODAY()),0,J158),0))</f>
        <v/>
      </c>
      <c r="S158" s="39">
        <f>IF(A158="","",IF(COUNTIF($A$5:$A$504,A158)&gt;1,"Duplicate Violation ID",IF(OR(B158="",D158="",E158="",M158=""),"Missing required field",IF(C158="","Unknown Driver ID",IF(D158&gt;TODAY(),"Future violation date",IF(AND(OR(M158="Resolved",M158="Dismissed"),N158=""),"Missing disposition date",IF(AND(N158&lt;&gt;"",N158&lt;D158),"Disposition before violation",IF(AND(I158&lt;&gt;"",OR(I158&lt;0,I158&gt;'Settings'!$B$9)),"Review point override","OK"))))))))</f>
        <v/>
      </c>
    </row>
    <row r="159">
      <c r="C159">
        <f>IF(A159="","",IFERROR(INDEX('Drivers'!$B$5:$B$104,MATCH(B159,'Drivers'!$A$5:$A$104,0)),""))</f>
        <v/>
      </c>
      <c r="D159" s="57" t="n"/>
      <c r="H159" s="36">
        <f>IF(A159="","",IFERROR(INDEX('Settings'!$B$15:$B$24,MATCH(E159,'Settings'!$A$15:$A$24,0)),0))</f>
        <v/>
      </c>
      <c r="I159" s="37" t="n"/>
      <c r="J159" s="37">
        <f>IF(A159="","",IF(I159="",H159,I159))</f>
        <v/>
      </c>
      <c r="K159" s="36">
        <f>IF(A159="","",IFERROR(INDEX('Settings'!$C$15:$C$24,MATCH(E159,'Settings'!$A$15:$A$24,0)),'Settings'!$B$5))</f>
        <v/>
      </c>
      <c r="L159" s="57">
        <f>IF(A159="","",IFERROR(EDATE(D159,K159),""))</f>
        <v/>
      </c>
      <c r="N159" s="57" t="n"/>
      <c r="P159" s="58" t="n"/>
      <c r="Q159" s="39" t="n"/>
      <c r="R159" s="37">
        <f>IF(A159="","",IFERROR(IF(OR(M159="Dismissed",D159&gt;TODAY(),L159&lt;TODAY()),0,J159),0))</f>
        <v/>
      </c>
      <c r="S159" s="39">
        <f>IF(A159="","",IF(COUNTIF($A$5:$A$504,A159)&gt;1,"Duplicate Violation ID",IF(OR(B159="",D159="",E159="",M159=""),"Missing required field",IF(C159="","Unknown Driver ID",IF(D159&gt;TODAY(),"Future violation date",IF(AND(OR(M159="Resolved",M159="Dismissed"),N159=""),"Missing disposition date",IF(AND(N159&lt;&gt;"",N159&lt;D159),"Disposition before violation",IF(AND(I159&lt;&gt;"",OR(I159&lt;0,I159&gt;'Settings'!$B$9)),"Review point override","OK"))))))))</f>
        <v/>
      </c>
    </row>
    <row r="160">
      <c r="C160">
        <f>IF(A160="","",IFERROR(INDEX('Drivers'!$B$5:$B$104,MATCH(B160,'Drivers'!$A$5:$A$104,0)),""))</f>
        <v/>
      </c>
      <c r="D160" s="57" t="n"/>
      <c r="H160" s="36">
        <f>IF(A160="","",IFERROR(INDEX('Settings'!$B$15:$B$24,MATCH(E160,'Settings'!$A$15:$A$24,0)),0))</f>
        <v/>
      </c>
      <c r="I160" s="37" t="n"/>
      <c r="J160" s="37">
        <f>IF(A160="","",IF(I160="",H160,I160))</f>
        <v/>
      </c>
      <c r="K160" s="36">
        <f>IF(A160="","",IFERROR(INDEX('Settings'!$C$15:$C$24,MATCH(E160,'Settings'!$A$15:$A$24,0)),'Settings'!$B$5))</f>
        <v/>
      </c>
      <c r="L160" s="57">
        <f>IF(A160="","",IFERROR(EDATE(D160,K160),""))</f>
        <v/>
      </c>
      <c r="N160" s="57" t="n"/>
      <c r="P160" s="58" t="n"/>
      <c r="Q160" s="39" t="n"/>
      <c r="R160" s="37">
        <f>IF(A160="","",IFERROR(IF(OR(M160="Dismissed",D160&gt;TODAY(),L160&lt;TODAY()),0,J160),0))</f>
        <v/>
      </c>
      <c r="S160" s="39">
        <f>IF(A160="","",IF(COUNTIF($A$5:$A$504,A160)&gt;1,"Duplicate Violation ID",IF(OR(B160="",D160="",E160="",M160=""),"Missing required field",IF(C160="","Unknown Driver ID",IF(D160&gt;TODAY(),"Future violation date",IF(AND(OR(M160="Resolved",M160="Dismissed"),N160=""),"Missing disposition date",IF(AND(N160&lt;&gt;"",N160&lt;D160),"Disposition before violation",IF(AND(I160&lt;&gt;"",OR(I160&lt;0,I160&gt;'Settings'!$B$9)),"Review point override","OK"))))))))</f>
        <v/>
      </c>
    </row>
    <row r="161">
      <c r="C161">
        <f>IF(A161="","",IFERROR(INDEX('Drivers'!$B$5:$B$104,MATCH(B161,'Drivers'!$A$5:$A$104,0)),""))</f>
        <v/>
      </c>
      <c r="D161" s="57" t="n"/>
      <c r="H161" s="36">
        <f>IF(A161="","",IFERROR(INDEX('Settings'!$B$15:$B$24,MATCH(E161,'Settings'!$A$15:$A$24,0)),0))</f>
        <v/>
      </c>
      <c r="I161" s="37" t="n"/>
      <c r="J161" s="37">
        <f>IF(A161="","",IF(I161="",H161,I161))</f>
        <v/>
      </c>
      <c r="K161" s="36">
        <f>IF(A161="","",IFERROR(INDEX('Settings'!$C$15:$C$24,MATCH(E161,'Settings'!$A$15:$A$24,0)),'Settings'!$B$5))</f>
        <v/>
      </c>
      <c r="L161" s="57">
        <f>IF(A161="","",IFERROR(EDATE(D161,K161),""))</f>
        <v/>
      </c>
      <c r="N161" s="57" t="n"/>
      <c r="P161" s="58" t="n"/>
      <c r="Q161" s="39" t="n"/>
      <c r="R161" s="37">
        <f>IF(A161="","",IFERROR(IF(OR(M161="Dismissed",D161&gt;TODAY(),L161&lt;TODAY()),0,J161),0))</f>
        <v/>
      </c>
      <c r="S161" s="39">
        <f>IF(A161="","",IF(COUNTIF($A$5:$A$504,A161)&gt;1,"Duplicate Violation ID",IF(OR(B161="",D161="",E161="",M161=""),"Missing required field",IF(C161="","Unknown Driver ID",IF(D161&gt;TODAY(),"Future violation date",IF(AND(OR(M161="Resolved",M161="Dismissed"),N161=""),"Missing disposition date",IF(AND(N161&lt;&gt;"",N161&lt;D161),"Disposition before violation",IF(AND(I161&lt;&gt;"",OR(I161&lt;0,I161&gt;'Settings'!$B$9)),"Review point override","OK"))))))))</f>
        <v/>
      </c>
    </row>
    <row r="162">
      <c r="C162">
        <f>IF(A162="","",IFERROR(INDEX('Drivers'!$B$5:$B$104,MATCH(B162,'Drivers'!$A$5:$A$104,0)),""))</f>
        <v/>
      </c>
      <c r="D162" s="57" t="n"/>
      <c r="H162" s="36">
        <f>IF(A162="","",IFERROR(INDEX('Settings'!$B$15:$B$24,MATCH(E162,'Settings'!$A$15:$A$24,0)),0))</f>
        <v/>
      </c>
      <c r="I162" s="37" t="n"/>
      <c r="J162" s="37">
        <f>IF(A162="","",IF(I162="",H162,I162))</f>
        <v/>
      </c>
      <c r="K162" s="36">
        <f>IF(A162="","",IFERROR(INDEX('Settings'!$C$15:$C$24,MATCH(E162,'Settings'!$A$15:$A$24,0)),'Settings'!$B$5))</f>
        <v/>
      </c>
      <c r="L162" s="57">
        <f>IF(A162="","",IFERROR(EDATE(D162,K162),""))</f>
        <v/>
      </c>
      <c r="N162" s="57" t="n"/>
      <c r="P162" s="58" t="n"/>
      <c r="Q162" s="39" t="n"/>
      <c r="R162" s="37">
        <f>IF(A162="","",IFERROR(IF(OR(M162="Dismissed",D162&gt;TODAY(),L162&lt;TODAY()),0,J162),0))</f>
        <v/>
      </c>
      <c r="S162" s="39">
        <f>IF(A162="","",IF(COUNTIF($A$5:$A$504,A162)&gt;1,"Duplicate Violation ID",IF(OR(B162="",D162="",E162="",M162=""),"Missing required field",IF(C162="","Unknown Driver ID",IF(D162&gt;TODAY(),"Future violation date",IF(AND(OR(M162="Resolved",M162="Dismissed"),N162=""),"Missing disposition date",IF(AND(N162&lt;&gt;"",N162&lt;D162),"Disposition before violation",IF(AND(I162&lt;&gt;"",OR(I162&lt;0,I162&gt;'Settings'!$B$9)),"Review point override","OK"))))))))</f>
        <v/>
      </c>
    </row>
    <row r="163">
      <c r="C163">
        <f>IF(A163="","",IFERROR(INDEX('Drivers'!$B$5:$B$104,MATCH(B163,'Drivers'!$A$5:$A$104,0)),""))</f>
        <v/>
      </c>
      <c r="D163" s="57" t="n"/>
      <c r="H163" s="36">
        <f>IF(A163="","",IFERROR(INDEX('Settings'!$B$15:$B$24,MATCH(E163,'Settings'!$A$15:$A$24,0)),0))</f>
        <v/>
      </c>
      <c r="I163" s="37" t="n"/>
      <c r="J163" s="37">
        <f>IF(A163="","",IF(I163="",H163,I163))</f>
        <v/>
      </c>
      <c r="K163" s="36">
        <f>IF(A163="","",IFERROR(INDEX('Settings'!$C$15:$C$24,MATCH(E163,'Settings'!$A$15:$A$24,0)),'Settings'!$B$5))</f>
        <v/>
      </c>
      <c r="L163" s="57">
        <f>IF(A163="","",IFERROR(EDATE(D163,K163),""))</f>
        <v/>
      </c>
      <c r="N163" s="57" t="n"/>
      <c r="P163" s="58" t="n"/>
      <c r="Q163" s="39" t="n"/>
      <c r="R163" s="37">
        <f>IF(A163="","",IFERROR(IF(OR(M163="Dismissed",D163&gt;TODAY(),L163&lt;TODAY()),0,J163),0))</f>
        <v/>
      </c>
      <c r="S163" s="39">
        <f>IF(A163="","",IF(COUNTIF($A$5:$A$504,A163)&gt;1,"Duplicate Violation ID",IF(OR(B163="",D163="",E163="",M163=""),"Missing required field",IF(C163="","Unknown Driver ID",IF(D163&gt;TODAY(),"Future violation date",IF(AND(OR(M163="Resolved",M163="Dismissed"),N163=""),"Missing disposition date",IF(AND(N163&lt;&gt;"",N163&lt;D163),"Disposition before violation",IF(AND(I163&lt;&gt;"",OR(I163&lt;0,I163&gt;'Settings'!$B$9)),"Review point override","OK"))))))))</f>
        <v/>
      </c>
    </row>
    <row r="164">
      <c r="C164">
        <f>IF(A164="","",IFERROR(INDEX('Drivers'!$B$5:$B$104,MATCH(B164,'Drivers'!$A$5:$A$104,0)),""))</f>
        <v/>
      </c>
      <c r="D164" s="57" t="n"/>
      <c r="H164" s="36">
        <f>IF(A164="","",IFERROR(INDEX('Settings'!$B$15:$B$24,MATCH(E164,'Settings'!$A$15:$A$24,0)),0))</f>
        <v/>
      </c>
      <c r="I164" s="37" t="n"/>
      <c r="J164" s="37">
        <f>IF(A164="","",IF(I164="",H164,I164))</f>
        <v/>
      </c>
      <c r="K164" s="36">
        <f>IF(A164="","",IFERROR(INDEX('Settings'!$C$15:$C$24,MATCH(E164,'Settings'!$A$15:$A$24,0)),'Settings'!$B$5))</f>
        <v/>
      </c>
      <c r="L164" s="57">
        <f>IF(A164="","",IFERROR(EDATE(D164,K164),""))</f>
        <v/>
      </c>
      <c r="N164" s="57" t="n"/>
      <c r="P164" s="58" t="n"/>
      <c r="Q164" s="39" t="n"/>
      <c r="R164" s="37">
        <f>IF(A164="","",IFERROR(IF(OR(M164="Dismissed",D164&gt;TODAY(),L164&lt;TODAY()),0,J164),0))</f>
        <v/>
      </c>
      <c r="S164" s="39">
        <f>IF(A164="","",IF(COUNTIF($A$5:$A$504,A164)&gt;1,"Duplicate Violation ID",IF(OR(B164="",D164="",E164="",M164=""),"Missing required field",IF(C164="","Unknown Driver ID",IF(D164&gt;TODAY(),"Future violation date",IF(AND(OR(M164="Resolved",M164="Dismissed"),N164=""),"Missing disposition date",IF(AND(N164&lt;&gt;"",N164&lt;D164),"Disposition before violation",IF(AND(I164&lt;&gt;"",OR(I164&lt;0,I164&gt;'Settings'!$B$9)),"Review point override","OK"))))))))</f>
        <v/>
      </c>
    </row>
    <row r="165">
      <c r="C165">
        <f>IF(A165="","",IFERROR(INDEX('Drivers'!$B$5:$B$104,MATCH(B165,'Drivers'!$A$5:$A$104,0)),""))</f>
        <v/>
      </c>
      <c r="D165" s="57" t="n"/>
      <c r="H165" s="36">
        <f>IF(A165="","",IFERROR(INDEX('Settings'!$B$15:$B$24,MATCH(E165,'Settings'!$A$15:$A$24,0)),0))</f>
        <v/>
      </c>
      <c r="I165" s="37" t="n"/>
      <c r="J165" s="37">
        <f>IF(A165="","",IF(I165="",H165,I165))</f>
        <v/>
      </c>
      <c r="K165" s="36">
        <f>IF(A165="","",IFERROR(INDEX('Settings'!$C$15:$C$24,MATCH(E165,'Settings'!$A$15:$A$24,0)),'Settings'!$B$5))</f>
        <v/>
      </c>
      <c r="L165" s="57">
        <f>IF(A165="","",IFERROR(EDATE(D165,K165),""))</f>
        <v/>
      </c>
      <c r="N165" s="57" t="n"/>
      <c r="P165" s="58" t="n"/>
      <c r="Q165" s="39" t="n"/>
      <c r="R165" s="37">
        <f>IF(A165="","",IFERROR(IF(OR(M165="Dismissed",D165&gt;TODAY(),L165&lt;TODAY()),0,J165),0))</f>
        <v/>
      </c>
      <c r="S165" s="39">
        <f>IF(A165="","",IF(COUNTIF($A$5:$A$504,A165)&gt;1,"Duplicate Violation ID",IF(OR(B165="",D165="",E165="",M165=""),"Missing required field",IF(C165="","Unknown Driver ID",IF(D165&gt;TODAY(),"Future violation date",IF(AND(OR(M165="Resolved",M165="Dismissed"),N165=""),"Missing disposition date",IF(AND(N165&lt;&gt;"",N165&lt;D165),"Disposition before violation",IF(AND(I165&lt;&gt;"",OR(I165&lt;0,I165&gt;'Settings'!$B$9)),"Review point override","OK"))))))))</f>
        <v/>
      </c>
    </row>
    <row r="166">
      <c r="C166">
        <f>IF(A166="","",IFERROR(INDEX('Drivers'!$B$5:$B$104,MATCH(B166,'Drivers'!$A$5:$A$104,0)),""))</f>
        <v/>
      </c>
      <c r="D166" s="57" t="n"/>
      <c r="H166" s="36">
        <f>IF(A166="","",IFERROR(INDEX('Settings'!$B$15:$B$24,MATCH(E166,'Settings'!$A$15:$A$24,0)),0))</f>
        <v/>
      </c>
      <c r="I166" s="37" t="n"/>
      <c r="J166" s="37">
        <f>IF(A166="","",IF(I166="",H166,I166))</f>
        <v/>
      </c>
      <c r="K166" s="36">
        <f>IF(A166="","",IFERROR(INDEX('Settings'!$C$15:$C$24,MATCH(E166,'Settings'!$A$15:$A$24,0)),'Settings'!$B$5))</f>
        <v/>
      </c>
      <c r="L166" s="57">
        <f>IF(A166="","",IFERROR(EDATE(D166,K166),""))</f>
        <v/>
      </c>
      <c r="N166" s="57" t="n"/>
      <c r="P166" s="58" t="n"/>
      <c r="Q166" s="39" t="n"/>
      <c r="R166" s="37">
        <f>IF(A166="","",IFERROR(IF(OR(M166="Dismissed",D166&gt;TODAY(),L166&lt;TODAY()),0,J166),0))</f>
        <v/>
      </c>
      <c r="S166" s="39">
        <f>IF(A166="","",IF(COUNTIF($A$5:$A$504,A166)&gt;1,"Duplicate Violation ID",IF(OR(B166="",D166="",E166="",M166=""),"Missing required field",IF(C166="","Unknown Driver ID",IF(D166&gt;TODAY(),"Future violation date",IF(AND(OR(M166="Resolved",M166="Dismissed"),N166=""),"Missing disposition date",IF(AND(N166&lt;&gt;"",N166&lt;D166),"Disposition before violation",IF(AND(I166&lt;&gt;"",OR(I166&lt;0,I166&gt;'Settings'!$B$9)),"Review point override","OK"))))))))</f>
        <v/>
      </c>
    </row>
    <row r="167">
      <c r="C167">
        <f>IF(A167="","",IFERROR(INDEX('Drivers'!$B$5:$B$104,MATCH(B167,'Drivers'!$A$5:$A$104,0)),""))</f>
        <v/>
      </c>
      <c r="D167" s="57" t="n"/>
      <c r="H167" s="36">
        <f>IF(A167="","",IFERROR(INDEX('Settings'!$B$15:$B$24,MATCH(E167,'Settings'!$A$15:$A$24,0)),0))</f>
        <v/>
      </c>
      <c r="I167" s="37" t="n"/>
      <c r="J167" s="37">
        <f>IF(A167="","",IF(I167="",H167,I167))</f>
        <v/>
      </c>
      <c r="K167" s="36">
        <f>IF(A167="","",IFERROR(INDEX('Settings'!$C$15:$C$24,MATCH(E167,'Settings'!$A$15:$A$24,0)),'Settings'!$B$5))</f>
        <v/>
      </c>
      <c r="L167" s="57">
        <f>IF(A167="","",IFERROR(EDATE(D167,K167),""))</f>
        <v/>
      </c>
      <c r="N167" s="57" t="n"/>
      <c r="P167" s="58" t="n"/>
      <c r="Q167" s="39" t="n"/>
      <c r="R167" s="37">
        <f>IF(A167="","",IFERROR(IF(OR(M167="Dismissed",D167&gt;TODAY(),L167&lt;TODAY()),0,J167),0))</f>
        <v/>
      </c>
      <c r="S167" s="39">
        <f>IF(A167="","",IF(COUNTIF($A$5:$A$504,A167)&gt;1,"Duplicate Violation ID",IF(OR(B167="",D167="",E167="",M167=""),"Missing required field",IF(C167="","Unknown Driver ID",IF(D167&gt;TODAY(),"Future violation date",IF(AND(OR(M167="Resolved",M167="Dismissed"),N167=""),"Missing disposition date",IF(AND(N167&lt;&gt;"",N167&lt;D167),"Disposition before violation",IF(AND(I167&lt;&gt;"",OR(I167&lt;0,I167&gt;'Settings'!$B$9)),"Review point override","OK"))))))))</f>
        <v/>
      </c>
    </row>
    <row r="168">
      <c r="C168">
        <f>IF(A168="","",IFERROR(INDEX('Drivers'!$B$5:$B$104,MATCH(B168,'Drivers'!$A$5:$A$104,0)),""))</f>
        <v/>
      </c>
      <c r="D168" s="57" t="n"/>
      <c r="H168" s="36">
        <f>IF(A168="","",IFERROR(INDEX('Settings'!$B$15:$B$24,MATCH(E168,'Settings'!$A$15:$A$24,0)),0))</f>
        <v/>
      </c>
      <c r="I168" s="37" t="n"/>
      <c r="J168" s="37">
        <f>IF(A168="","",IF(I168="",H168,I168))</f>
        <v/>
      </c>
      <c r="K168" s="36">
        <f>IF(A168="","",IFERROR(INDEX('Settings'!$C$15:$C$24,MATCH(E168,'Settings'!$A$15:$A$24,0)),'Settings'!$B$5))</f>
        <v/>
      </c>
      <c r="L168" s="57">
        <f>IF(A168="","",IFERROR(EDATE(D168,K168),""))</f>
        <v/>
      </c>
      <c r="N168" s="57" t="n"/>
      <c r="P168" s="58" t="n"/>
      <c r="Q168" s="39" t="n"/>
      <c r="R168" s="37">
        <f>IF(A168="","",IFERROR(IF(OR(M168="Dismissed",D168&gt;TODAY(),L168&lt;TODAY()),0,J168),0))</f>
        <v/>
      </c>
      <c r="S168" s="39">
        <f>IF(A168="","",IF(COUNTIF($A$5:$A$504,A168)&gt;1,"Duplicate Violation ID",IF(OR(B168="",D168="",E168="",M168=""),"Missing required field",IF(C168="","Unknown Driver ID",IF(D168&gt;TODAY(),"Future violation date",IF(AND(OR(M168="Resolved",M168="Dismissed"),N168=""),"Missing disposition date",IF(AND(N168&lt;&gt;"",N168&lt;D168),"Disposition before violation",IF(AND(I168&lt;&gt;"",OR(I168&lt;0,I168&gt;'Settings'!$B$9)),"Review point override","OK"))))))))</f>
        <v/>
      </c>
    </row>
    <row r="169">
      <c r="C169">
        <f>IF(A169="","",IFERROR(INDEX('Drivers'!$B$5:$B$104,MATCH(B169,'Drivers'!$A$5:$A$104,0)),""))</f>
        <v/>
      </c>
      <c r="D169" s="57" t="n"/>
      <c r="H169" s="36">
        <f>IF(A169="","",IFERROR(INDEX('Settings'!$B$15:$B$24,MATCH(E169,'Settings'!$A$15:$A$24,0)),0))</f>
        <v/>
      </c>
      <c r="I169" s="37" t="n"/>
      <c r="J169" s="37">
        <f>IF(A169="","",IF(I169="",H169,I169))</f>
        <v/>
      </c>
      <c r="K169" s="36">
        <f>IF(A169="","",IFERROR(INDEX('Settings'!$C$15:$C$24,MATCH(E169,'Settings'!$A$15:$A$24,0)),'Settings'!$B$5))</f>
        <v/>
      </c>
      <c r="L169" s="57">
        <f>IF(A169="","",IFERROR(EDATE(D169,K169),""))</f>
        <v/>
      </c>
      <c r="N169" s="57" t="n"/>
      <c r="P169" s="58" t="n"/>
      <c r="Q169" s="39" t="n"/>
      <c r="R169" s="37">
        <f>IF(A169="","",IFERROR(IF(OR(M169="Dismissed",D169&gt;TODAY(),L169&lt;TODAY()),0,J169),0))</f>
        <v/>
      </c>
      <c r="S169" s="39">
        <f>IF(A169="","",IF(COUNTIF($A$5:$A$504,A169)&gt;1,"Duplicate Violation ID",IF(OR(B169="",D169="",E169="",M169=""),"Missing required field",IF(C169="","Unknown Driver ID",IF(D169&gt;TODAY(),"Future violation date",IF(AND(OR(M169="Resolved",M169="Dismissed"),N169=""),"Missing disposition date",IF(AND(N169&lt;&gt;"",N169&lt;D169),"Disposition before violation",IF(AND(I169&lt;&gt;"",OR(I169&lt;0,I169&gt;'Settings'!$B$9)),"Review point override","OK"))))))))</f>
        <v/>
      </c>
    </row>
    <row r="170">
      <c r="C170">
        <f>IF(A170="","",IFERROR(INDEX('Drivers'!$B$5:$B$104,MATCH(B170,'Drivers'!$A$5:$A$104,0)),""))</f>
        <v/>
      </c>
      <c r="D170" s="57" t="n"/>
      <c r="H170" s="36">
        <f>IF(A170="","",IFERROR(INDEX('Settings'!$B$15:$B$24,MATCH(E170,'Settings'!$A$15:$A$24,0)),0))</f>
        <v/>
      </c>
      <c r="I170" s="37" t="n"/>
      <c r="J170" s="37">
        <f>IF(A170="","",IF(I170="",H170,I170))</f>
        <v/>
      </c>
      <c r="K170" s="36">
        <f>IF(A170="","",IFERROR(INDEX('Settings'!$C$15:$C$24,MATCH(E170,'Settings'!$A$15:$A$24,0)),'Settings'!$B$5))</f>
        <v/>
      </c>
      <c r="L170" s="57">
        <f>IF(A170="","",IFERROR(EDATE(D170,K170),""))</f>
        <v/>
      </c>
      <c r="N170" s="57" t="n"/>
      <c r="P170" s="58" t="n"/>
      <c r="Q170" s="39" t="n"/>
      <c r="R170" s="37">
        <f>IF(A170="","",IFERROR(IF(OR(M170="Dismissed",D170&gt;TODAY(),L170&lt;TODAY()),0,J170),0))</f>
        <v/>
      </c>
      <c r="S170" s="39">
        <f>IF(A170="","",IF(COUNTIF($A$5:$A$504,A170)&gt;1,"Duplicate Violation ID",IF(OR(B170="",D170="",E170="",M170=""),"Missing required field",IF(C170="","Unknown Driver ID",IF(D170&gt;TODAY(),"Future violation date",IF(AND(OR(M170="Resolved",M170="Dismissed"),N170=""),"Missing disposition date",IF(AND(N170&lt;&gt;"",N170&lt;D170),"Disposition before violation",IF(AND(I170&lt;&gt;"",OR(I170&lt;0,I170&gt;'Settings'!$B$9)),"Review point override","OK"))))))))</f>
        <v/>
      </c>
    </row>
    <row r="171">
      <c r="C171">
        <f>IF(A171="","",IFERROR(INDEX('Drivers'!$B$5:$B$104,MATCH(B171,'Drivers'!$A$5:$A$104,0)),""))</f>
        <v/>
      </c>
      <c r="D171" s="57" t="n"/>
      <c r="H171" s="36">
        <f>IF(A171="","",IFERROR(INDEX('Settings'!$B$15:$B$24,MATCH(E171,'Settings'!$A$15:$A$24,0)),0))</f>
        <v/>
      </c>
      <c r="I171" s="37" t="n"/>
      <c r="J171" s="37">
        <f>IF(A171="","",IF(I171="",H171,I171))</f>
        <v/>
      </c>
      <c r="K171" s="36">
        <f>IF(A171="","",IFERROR(INDEX('Settings'!$C$15:$C$24,MATCH(E171,'Settings'!$A$15:$A$24,0)),'Settings'!$B$5))</f>
        <v/>
      </c>
      <c r="L171" s="57">
        <f>IF(A171="","",IFERROR(EDATE(D171,K171),""))</f>
        <v/>
      </c>
      <c r="N171" s="57" t="n"/>
      <c r="P171" s="58" t="n"/>
      <c r="Q171" s="39" t="n"/>
      <c r="R171" s="37">
        <f>IF(A171="","",IFERROR(IF(OR(M171="Dismissed",D171&gt;TODAY(),L171&lt;TODAY()),0,J171),0))</f>
        <v/>
      </c>
      <c r="S171" s="39">
        <f>IF(A171="","",IF(COUNTIF($A$5:$A$504,A171)&gt;1,"Duplicate Violation ID",IF(OR(B171="",D171="",E171="",M171=""),"Missing required field",IF(C171="","Unknown Driver ID",IF(D171&gt;TODAY(),"Future violation date",IF(AND(OR(M171="Resolved",M171="Dismissed"),N171=""),"Missing disposition date",IF(AND(N171&lt;&gt;"",N171&lt;D171),"Disposition before violation",IF(AND(I171&lt;&gt;"",OR(I171&lt;0,I171&gt;'Settings'!$B$9)),"Review point override","OK"))))))))</f>
        <v/>
      </c>
    </row>
    <row r="172">
      <c r="C172">
        <f>IF(A172="","",IFERROR(INDEX('Drivers'!$B$5:$B$104,MATCH(B172,'Drivers'!$A$5:$A$104,0)),""))</f>
        <v/>
      </c>
      <c r="D172" s="57" t="n"/>
      <c r="H172" s="36">
        <f>IF(A172="","",IFERROR(INDEX('Settings'!$B$15:$B$24,MATCH(E172,'Settings'!$A$15:$A$24,0)),0))</f>
        <v/>
      </c>
      <c r="I172" s="37" t="n"/>
      <c r="J172" s="37">
        <f>IF(A172="","",IF(I172="",H172,I172))</f>
        <v/>
      </c>
      <c r="K172" s="36">
        <f>IF(A172="","",IFERROR(INDEX('Settings'!$C$15:$C$24,MATCH(E172,'Settings'!$A$15:$A$24,0)),'Settings'!$B$5))</f>
        <v/>
      </c>
      <c r="L172" s="57">
        <f>IF(A172="","",IFERROR(EDATE(D172,K172),""))</f>
        <v/>
      </c>
      <c r="N172" s="57" t="n"/>
      <c r="P172" s="58" t="n"/>
      <c r="Q172" s="39" t="n"/>
      <c r="R172" s="37">
        <f>IF(A172="","",IFERROR(IF(OR(M172="Dismissed",D172&gt;TODAY(),L172&lt;TODAY()),0,J172),0))</f>
        <v/>
      </c>
      <c r="S172" s="39">
        <f>IF(A172="","",IF(COUNTIF($A$5:$A$504,A172)&gt;1,"Duplicate Violation ID",IF(OR(B172="",D172="",E172="",M172=""),"Missing required field",IF(C172="","Unknown Driver ID",IF(D172&gt;TODAY(),"Future violation date",IF(AND(OR(M172="Resolved",M172="Dismissed"),N172=""),"Missing disposition date",IF(AND(N172&lt;&gt;"",N172&lt;D172),"Disposition before violation",IF(AND(I172&lt;&gt;"",OR(I172&lt;0,I172&gt;'Settings'!$B$9)),"Review point override","OK"))))))))</f>
        <v/>
      </c>
    </row>
    <row r="173">
      <c r="C173">
        <f>IF(A173="","",IFERROR(INDEX('Drivers'!$B$5:$B$104,MATCH(B173,'Drivers'!$A$5:$A$104,0)),""))</f>
        <v/>
      </c>
      <c r="D173" s="57" t="n"/>
      <c r="H173" s="36">
        <f>IF(A173="","",IFERROR(INDEX('Settings'!$B$15:$B$24,MATCH(E173,'Settings'!$A$15:$A$24,0)),0))</f>
        <v/>
      </c>
      <c r="I173" s="37" t="n"/>
      <c r="J173" s="37">
        <f>IF(A173="","",IF(I173="",H173,I173))</f>
        <v/>
      </c>
      <c r="K173" s="36">
        <f>IF(A173="","",IFERROR(INDEX('Settings'!$C$15:$C$24,MATCH(E173,'Settings'!$A$15:$A$24,0)),'Settings'!$B$5))</f>
        <v/>
      </c>
      <c r="L173" s="57">
        <f>IF(A173="","",IFERROR(EDATE(D173,K173),""))</f>
        <v/>
      </c>
      <c r="N173" s="57" t="n"/>
      <c r="P173" s="58" t="n"/>
      <c r="Q173" s="39" t="n"/>
      <c r="R173" s="37">
        <f>IF(A173="","",IFERROR(IF(OR(M173="Dismissed",D173&gt;TODAY(),L173&lt;TODAY()),0,J173),0))</f>
        <v/>
      </c>
      <c r="S173" s="39">
        <f>IF(A173="","",IF(COUNTIF($A$5:$A$504,A173)&gt;1,"Duplicate Violation ID",IF(OR(B173="",D173="",E173="",M173=""),"Missing required field",IF(C173="","Unknown Driver ID",IF(D173&gt;TODAY(),"Future violation date",IF(AND(OR(M173="Resolved",M173="Dismissed"),N173=""),"Missing disposition date",IF(AND(N173&lt;&gt;"",N173&lt;D173),"Disposition before violation",IF(AND(I173&lt;&gt;"",OR(I173&lt;0,I173&gt;'Settings'!$B$9)),"Review point override","OK"))))))))</f>
        <v/>
      </c>
    </row>
    <row r="174">
      <c r="C174">
        <f>IF(A174="","",IFERROR(INDEX('Drivers'!$B$5:$B$104,MATCH(B174,'Drivers'!$A$5:$A$104,0)),""))</f>
        <v/>
      </c>
      <c r="D174" s="57" t="n"/>
      <c r="H174" s="36">
        <f>IF(A174="","",IFERROR(INDEX('Settings'!$B$15:$B$24,MATCH(E174,'Settings'!$A$15:$A$24,0)),0))</f>
        <v/>
      </c>
      <c r="I174" s="37" t="n"/>
      <c r="J174" s="37">
        <f>IF(A174="","",IF(I174="",H174,I174))</f>
        <v/>
      </c>
      <c r="K174" s="36">
        <f>IF(A174="","",IFERROR(INDEX('Settings'!$C$15:$C$24,MATCH(E174,'Settings'!$A$15:$A$24,0)),'Settings'!$B$5))</f>
        <v/>
      </c>
      <c r="L174" s="57">
        <f>IF(A174="","",IFERROR(EDATE(D174,K174),""))</f>
        <v/>
      </c>
      <c r="N174" s="57" t="n"/>
      <c r="P174" s="58" t="n"/>
      <c r="Q174" s="39" t="n"/>
      <c r="R174" s="37">
        <f>IF(A174="","",IFERROR(IF(OR(M174="Dismissed",D174&gt;TODAY(),L174&lt;TODAY()),0,J174),0))</f>
        <v/>
      </c>
      <c r="S174" s="39">
        <f>IF(A174="","",IF(COUNTIF($A$5:$A$504,A174)&gt;1,"Duplicate Violation ID",IF(OR(B174="",D174="",E174="",M174=""),"Missing required field",IF(C174="","Unknown Driver ID",IF(D174&gt;TODAY(),"Future violation date",IF(AND(OR(M174="Resolved",M174="Dismissed"),N174=""),"Missing disposition date",IF(AND(N174&lt;&gt;"",N174&lt;D174),"Disposition before violation",IF(AND(I174&lt;&gt;"",OR(I174&lt;0,I174&gt;'Settings'!$B$9)),"Review point override","OK"))))))))</f>
        <v/>
      </c>
    </row>
    <row r="175">
      <c r="C175">
        <f>IF(A175="","",IFERROR(INDEX('Drivers'!$B$5:$B$104,MATCH(B175,'Drivers'!$A$5:$A$104,0)),""))</f>
        <v/>
      </c>
      <c r="D175" s="57" t="n"/>
      <c r="H175" s="36">
        <f>IF(A175="","",IFERROR(INDEX('Settings'!$B$15:$B$24,MATCH(E175,'Settings'!$A$15:$A$24,0)),0))</f>
        <v/>
      </c>
      <c r="I175" s="37" t="n"/>
      <c r="J175" s="37">
        <f>IF(A175="","",IF(I175="",H175,I175))</f>
        <v/>
      </c>
      <c r="K175" s="36">
        <f>IF(A175="","",IFERROR(INDEX('Settings'!$C$15:$C$24,MATCH(E175,'Settings'!$A$15:$A$24,0)),'Settings'!$B$5))</f>
        <v/>
      </c>
      <c r="L175" s="57">
        <f>IF(A175="","",IFERROR(EDATE(D175,K175),""))</f>
        <v/>
      </c>
      <c r="N175" s="57" t="n"/>
      <c r="P175" s="58" t="n"/>
      <c r="Q175" s="39" t="n"/>
      <c r="R175" s="37">
        <f>IF(A175="","",IFERROR(IF(OR(M175="Dismissed",D175&gt;TODAY(),L175&lt;TODAY()),0,J175),0))</f>
        <v/>
      </c>
      <c r="S175" s="39">
        <f>IF(A175="","",IF(COUNTIF($A$5:$A$504,A175)&gt;1,"Duplicate Violation ID",IF(OR(B175="",D175="",E175="",M175=""),"Missing required field",IF(C175="","Unknown Driver ID",IF(D175&gt;TODAY(),"Future violation date",IF(AND(OR(M175="Resolved",M175="Dismissed"),N175=""),"Missing disposition date",IF(AND(N175&lt;&gt;"",N175&lt;D175),"Disposition before violation",IF(AND(I175&lt;&gt;"",OR(I175&lt;0,I175&gt;'Settings'!$B$9)),"Review point override","OK"))))))))</f>
        <v/>
      </c>
    </row>
    <row r="176">
      <c r="C176">
        <f>IF(A176="","",IFERROR(INDEX('Drivers'!$B$5:$B$104,MATCH(B176,'Drivers'!$A$5:$A$104,0)),""))</f>
        <v/>
      </c>
      <c r="D176" s="57" t="n"/>
      <c r="H176" s="36">
        <f>IF(A176="","",IFERROR(INDEX('Settings'!$B$15:$B$24,MATCH(E176,'Settings'!$A$15:$A$24,0)),0))</f>
        <v/>
      </c>
      <c r="I176" s="37" t="n"/>
      <c r="J176" s="37">
        <f>IF(A176="","",IF(I176="",H176,I176))</f>
        <v/>
      </c>
      <c r="K176" s="36">
        <f>IF(A176="","",IFERROR(INDEX('Settings'!$C$15:$C$24,MATCH(E176,'Settings'!$A$15:$A$24,0)),'Settings'!$B$5))</f>
        <v/>
      </c>
      <c r="L176" s="57">
        <f>IF(A176="","",IFERROR(EDATE(D176,K176),""))</f>
        <v/>
      </c>
      <c r="N176" s="57" t="n"/>
      <c r="P176" s="58" t="n"/>
      <c r="Q176" s="39" t="n"/>
      <c r="R176" s="37">
        <f>IF(A176="","",IFERROR(IF(OR(M176="Dismissed",D176&gt;TODAY(),L176&lt;TODAY()),0,J176),0))</f>
        <v/>
      </c>
      <c r="S176" s="39">
        <f>IF(A176="","",IF(COUNTIF($A$5:$A$504,A176)&gt;1,"Duplicate Violation ID",IF(OR(B176="",D176="",E176="",M176=""),"Missing required field",IF(C176="","Unknown Driver ID",IF(D176&gt;TODAY(),"Future violation date",IF(AND(OR(M176="Resolved",M176="Dismissed"),N176=""),"Missing disposition date",IF(AND(N176&lt;&gt;"",N176&lt;D176),"Disposition before violation",IF(AND(I176&lt;&gt;"",OR(I176&lt;0,I176&gt;'Settings'!$B$9)),"Review point override","OK"))))))))</f>
        <v/>
      </c>
    </row>
    <row r="177">
      <c r="C177">
        <f>IF(A177="","",IFERROR(INDEX('Drivers'!$B$5:$B$104,MATCH(B177,'Drivers'!$A$5:$A$104,0)),""))</f>
        <v/>
      </c>
      <c r="D177" s="57" t="n"/>
      <c r="H177" s="36">
        <f>IF(A177="","",IFERROR(INDEX('Settings'!$B$15:$B$24,MATCH(E177,'Settings'!$A$15:$A$24,0)),0))</f>
        <v/>
      </c>
      <c r="I177" s="37" t="n"/>
      <c r="J177" s="37">
        <f>IF(A177="","",IF(I177="",H177,I177))</f>
        <v/>
      </c>
      <c r="K177" s="36">
        <f>IF(A177="","",IFERROR(INDEX('Settings'!$C$15:$C$24,MATCH(E177,'Settings'!$A$15:$A$24,0)),'Settings'!$B$5))</f>
        <v/>
      </c>
      <c r="L177" s="57">
        <f>IF(A177="","",IFERROR(EDATE(D177,K177),""))</f>
        <v/>
      </c>
      <c r="N177" s="57" t="n"/>
      <c r="P177" s="58" t="n"/>
      <c r="Q177" s="39" t="n"/>
      <c r="R177" s="37">
        <f>IF(A177="","",IFERROR(IF(OR(M177="Dismissed",D177&gt;TODAY(),L177&lt;TODAY()),0,J177),0))</f>
        <v/>
      </c>
      <c r="S177" s="39">
        <f>IF(A177="","",IF(COUNTIF($A$5:$A$504,A177)&gt;1,"Duplicate Violation ID",IF(OR(B177="",D177="",E177="",M177=""),"Missing required field",IF(C177="","Unknown Driver ID",IF(D177&gt;TODAY(),"Future violation date",IF(AND(OR(M177="Resolved",M177="Dismissed"),N177=""),"Missing disposition date",IF(AND(N177&lt;&gt;"",N177&lt;D177),"Disposition before violation",IF(AND(I177&lt;&gt;"",OR(I177&lt;0,I177&gt;'Settings'!$B$9)),"Review point override","OK"))))))))</f>
        <v/>
      </c>
    </row>
    <row r="178">
      <c r="C178">
        <f>IF(A178="","",IFERROR(INDEX('Drivers'!$B$5:$B$104,MATCH(B178,'Drivers'!$A$5:$A$104,0)),""))</f>
        <v/>
      </c>
      <c r="D178" s="57" t="n"/>
      <c r="H178" s="36">
        <f>IF(A178="","",IFERROR(INDEX('Settings'!$B$15:$B$24,MATCH(E178,'Settings'!$A$15:$A$24,0)),0))</f>
        <v/>
      </c>
      <c r="I178" s="37" t="n"/>
      <c r="J178" s="37">
        <f>IF(A178="","",IF(I178="",H178,I178))</f>
        <v/>
      </c>
      <c r="K178" s="36">
        <f>IF(A178="","",IFERROR(INDEX('Settings'!$C$15:$C$24,MATCH(E178,'Settings'!$A$15:$A$24,0)),'Settings'!$B$5))</f>
        <v/>
      </c>
      <c r="L178" s="57">
        <f>IF(A178="","",IFERROR(EDATE(D178,K178),""))</f>
        <v/>
      </c>
      <c r="N178" s="57" t="n"/>
      <c r="P178" s="58" t="n"/>
      <c r="Q178" s="39" t="n"/>
      <c r="R178" s="37">
        <f>IF(A178="","",IFERROR(IF(OR(M178="Dismissed",D178&gt;TODAY(),L178&lt;TODAY()),0,J178),0))</f>
        <v/>
      </c>
      <c r="S178" s="39">
        <f>IF(A178="","",IF(COUNTIF($A$5:$A$504,A178)&gt;1,"Duplicate Violation ID",IF(OR(B178="",D178="",E178="",M178=""),"Missing required field",IF(C178="","Unknown Driver ID",IF(D178&gt;TODAY(),"Future violation date",IF(AND(OR(M178="Resolved",M178="Dismissed"),N178=""),"Missing disposition date",IF(AND(N178&lt;&gt;"",N178&lt;D178),"Disposition before violation",IF(AND(I178&lt;&gt;"",OR(I178&lt;0,I178&gt;'Settings'!$B$9)),"Review point override","OK"))))))))</f>
        <v/>
      </c>
    </row>
    <row r="179">
      <c r="C179">
        <f>IF(A179="","",IFERROR(INDEX('Drivers'!$B$5:$B$104,MATCH(B179,'Drivers'!$A$5:$A$104,0)),""))</f>
        <v/>
      </c>
      <c r="D179" s="57" t="n"/>
      <c r="H179" s="36">
        <f>IF(A179="","",IFERROR(INDEX('Settings'!$B$15:$B$24,MATCH(E179,'Settings'!$A$15:$A$24,0)),0))</f>
        <v/>
      </c>
      <c r="I179" s="37" t="n"/>
      <c r="J179" s="37">
        <f>IF(A179="","",IF(I179="",H179,I179))</f>
        <v/>
      </c>
      <c r="K179" s="36">
        <f>IF(A179="","",IFERROR(INDEX('Settings'!$C$15:$C$24,MATCH(E179,'Settings'!$A$15:$A$24,0)),'Settings'!$B$5))</f>
        <v/>
      </c>
      <c r="L179" s="57">
        <f>IF(A179="","",IFERROR(EDATE(D179,K179),""))</f>
        <v/>
      </c>
      <c r="N179" s="57" t="n"/>
      <c r="P179" s="58" t="n"/>
      <c r="Q179" s="39" t="n"/>
      <c r="R179" s="37">
        <f>IF(A179="","",IFERROR(IF(OR(M179="Dismissed",D179&gt;TODAY(),L179&lt;TODAY()),0,J179),0))</f>
        <v/>
      </c>
      <c r="S179" s="39">
        <f>IF(A179="","",IF(COUNTIF($A$5:$A$504,A179)&gt;1,"Duplicate Violation ID",IF(OR(B179="",D179="",E179="",M179=""),"Missing required field",IF(C179="","Unknown Driver ID",IF(D179&gt;TODAY(),"Future violation date",IF(AND(OR(M179="Resolved",M179="Dismissed"),N179=""),"Missing disposition date",IF(AND(N179&lt;&gt;"",N179&lt;D179),"Disposition before violation",IF(AND(I179&lt;&gt;"",OR(I179&lt;0,I179&gt;'Settings'!$B$9)),"Review point override","OK"))))))))</f>
        <v/>
      </c>
    </row>
    <row r="180">
      <c r="C180">
        <f>IF(A180="","",IFERROR(INDEX('Drivers'!$B$5:$B$104,MATCH(B180,'Drivers'!$A$5:$A$104,0)),""))</f>
        <v/>
      </c>
      <c r="D180" s="57" t="n"/>
      <c r="H180" s="36">
        <f>IF(A180="","",IFERROR(INDEX('Settings'!$B$15:$B$24,MATCH(E180,'Settings'!$A$15:$A$24,0)),0))</f>
        <v/>
      </c>
      <c r="I180" s="37" t="n"/>
      <c r="J180" s="37">
        <f>IF(A180="","",IF(I180="",H180,I180))</f>
        <v/>
      </c>
      <c r="K180" s="36">
        <f>IF(A180="","",IFERROR(INDEX('Settings'!$C$15:$C$24,MATCH(E180,'Settings'!$A$15:$A$24,0)),'Settings'!$B$5))</f>
        <v/>
      </c>
      <c r="L180" s="57">
        <f>IF(A180="","",IFERROR(EDATE(D180,K180),""))</f>
        <v/>
      </c>
      <c r="N180" s="57" t="n"/>
      <c r="P180" s="58" t="n"/>
      <c r="Q180" s="39" t="n"/>
      <c r="R180" s="37">
        <f>IF(A180="","",IFERROR(IF(OR(M180="Dismissed",D180&gt;TODAY(),L180&lt;TODAY()),0,J180),0))</f>
        <v/>
      </c>
      <c r="S180" s="39">
        <f>IF(A180="","",IF(COUNTIF($A$5:$A$504,A180)&gt;1,"Duplicate Violation ID",IF(OR(B180="",D180="",E180="",M180=""),"Missing required field",IF(C180="","Unknown Driver ID",IF(D180&gt;TODAY(),"Future violation date",IF(AND(OR(M180="Resolved",M180="Dismissed"),N180=""),"Missing disposition date",IF(AND(N180&lt;&gt;"",N180&lt;D180),"Disposition before violation",IF(AND(I180&lt;&gt;"",OR(I180&lt;0,I180&gt;'Settings'!$B$9)),"Review point override","OK"))))))))</f>
        <v/>
      </c>
    </row>
    <row r="181">
      <c r="C181">
        <f>IF(A181="","",IFERROR(INDEX('Drivers'!$B$5:$B$104,MATCH(B181,'Drivers'!$A$5:$A$104,0)),""))</f>
        <v/>
      </c>
      <c r="D181" s="57" t="n"/>
      <c r="H181" s="36">
        <f>IF(A181="","",IFERROR(INDEX('Settings'!$B$15:$B$24,MATCH(E181,'Settings'!$A$15:$A$24,0)),0))</f>
        <v/>
      </c>
      <c r="I181" s="37" t="n"/>
      <c r="J181" s="37">
        <f>IF(A181="","",IF(I181="",H181,I181))</f>
        <v/>
      </c>
      <c r="K181" s="36">
        <f>IF(A181="","",IFERROR(INDEX('Settings'!$C$15:$C$24,MATCH(E181,'Settings'!$A$15:$A$24,0)),'Settings'!$B$5))</f>
        <v/>
      </c>
      <c r="L181" s="57">
        <f>IF(A181="","",IFERROR(EDATE(D181,K181),""))</f>
        <v/>
      </c>
      <c r="N181" s="57" t="n"/>
      <c r="P181" s="58" t="n"/>
      <c r="Q181" s="39" t="n"/>
      <c r="R181" s="37">
        <f>IF(A181="","",IFERROR(IF(OR(M181="Dismissed",D181&gt;TODAY(),L181&lt;TODAY()),0,J181),0))</f>
        <v/>
      </c>
      <c r="S181" s="39">
        <f>IF(A181="","",IF(COUNTIF($A$5:$A$504,A181)&gt;1,"Duplicate Violation ID",IF(OR(B181="",D181="",E181="",M181=""),"Missing required field",IF(C181="","Unknown Driver ID",IF(D181&gt;TODAY(),"Future violation date",IF(AND(OR(M181="Resolved",M181="Dismissed"),N181=""),"Missing disposition date",IF(AND(N181&lt;&gt;"",N181&lt;D181),"Disposition before violation",IF(AND(I181&lt;&gt;"",OR(I181&lt;0,I181&gt;'Settings'!$B$9)),"Review point override","OK"))))))))</f>
        <v/>
      </c>
    </row>
    <row r="182">
      <c r="C182">
        <f>IF(A182="","",IFERROR(INDEX('Drivers'!$B$5:$B$104,MATCH(B182,'Drivers'!$A$5:$A$104,0)),""))</f>
        <v/>
      </c>
      <c r="D182" s="57" t="n"/>
      <c r="H182" s="36">
        <f>IF(A182="","",IFERROR(INDEX('Settings'!$B$15:$B$24,MATCH(E182,'Settings'!$A$15:$A$24,0)),0))</f>
        <v/>
      </c>
      <c r="I182" s="37" t="n"/>
      <c r="J182" s="37">
        <f>IF(A182="","",IF(I182="",H182,I182))</f>
        <v/>
      </c>
      <c r="K182" s="36">
        <f>IF(A182="","",IFERROR(INDEX('Settings'!$C$15:$C$24,MATCH(E182,'Settings'!$A$15:$A$24,0)),'Settings'!$B$5))</f>
        <v/>
      </c>
      <c r="L182" s="57">
        <f>IF(A182="","",IFERROR(EDATE(D182,K182),""))</f>
        <v/>
      </c>
      <c r="N182" s="57" t="n"/>
      <c r="P182" s="58" t="n"/>
      <c r="Q182" s="39" t="n"/>
      <c r="R182" s="37">
        <f>IF(A182="","",IFERROR(IF(OR(M182="Dismissed",D182&gt;TODAY(),L182&lt;TODAY()),0,J182),0))</f>
        <v/>
      </c>
      <c r="S182" s="39">
        <f>IF(A182="","",IF(COUNTIF($A$5:$A$504,A182)&gt;1,"Duplicate Violation ID",IF(OR(B182="",D182="",E182="",M182=""),"Missing required field",IF(C182="","Unknown Driver ID",IF(D182&gt;TODAY(),"Future violation date",IF(AND(OR(M182="Resolved",M182="Dismissed"),N182=""),"Missing disposition date",IF(AND(N182&lt;&gt;"",N182&lt;D182),"Disposition before violation",IF(AND(I182&lt;&gt;"",OR(I182&lt;0,I182&gt;'Settings'!$B$9)),"Review point override","OK"))))))))</f>
        <v/>
      </c>
    </row>
    <row r="183">
      <c r="C183">
        <f>IF(A183="","",IFERROR(INDEX('Drivers'!$B$5:$B$104,MATCH(B183,'Drivers'!$A$5:$A$104,0)),""))</f>
        <v/>
      </c>
      <c r="D183" s="57" t="n"/>
      <c r="H183" s="36">
        <f>IF(A183="","",IFERROR(INDEX('Settings'!$B$15:$B$24,MATCH(E183,'Settings'!$A$15:$A$24,0)),0))</f>
        <v/>
      </c>
      <c r="I183" s="37" t="n"/>
      <c r="J183" s="37">
        <f>IF(A183="","",IF(I183="",H183,I183))</f>
        <v/>
      </c>
      <c r="K183" s="36">
        <f>IF(A183="","",IFERROR(INDEX('Settings'!$C$15:$C$24,MATCH(E183,'Settings'!$A$15:$A$24,0)),'Settings'!$B$5))</f>
        <v/>
      </c>
      <c r="L183" s="57">
        <f>IF(A183="","",IFERROR(EDATE(D183,K183),""))</f>
        <v/>
      </c>
      <c r="N183" s="57" t="n"/>
      <c r="P183" s="58" t="n"/>
      <c r="Q183" s="39" t="n"/>
      <c r="R183" s="37">
        <f>IF(A183="","",IFERROR(IF(OR(M183="Dismissed",D183&gt;TODAY(),L183&lt;TODAY()),0,J183),0))</f>
        <v/>
      </c>
      <c r="S183" s="39">
        <f>IF(A183="","",IF(COUNTIF($A$5:$A$504,A183)&gt;1,"Duplicate Violation ID",IF(OR(B183="",D183="",E183="",M183=""),"Missing required field",IF(C183="","Unknown Driver ID",IF(D183&gt;TODAY(),"Future violation date",IF(AND(OR(M183="Resolved",M183="Dismissed"),N183=""),"Missing disposition date",IF(AND(N183&lt;&gt;"",N183&lt;D183),"Disposition before violation",IF(AND(I183&lt;&gt;"",OR(I183&lt;0,I183&gt;'Settings'!$B$9)),"Review point override","OK"))))))))</f>
        <v/>
      </c>
    </row>
    <row r="184">
      <c r="C184">
        <f>IF(A184="","",IFERROR(INDEX('Drivers'!$B$5:$B$104,MATCH(B184,'Drivers'!$A$5:$A$104,0)),""))</f>
        <v/>
      </c>
      <c r="D184" s="57" t="n"/>
      <c r="H184" s="36">
        <f>IF(A184="","",IFERROR(INDEX('Settings'!$B$15:$B$24,MATCH(E184,'Settings'!$A$15:$A$24,0)),0))</f>
        <v/>
      </c>
      <c r="I184" s="37" t="n"/>
      <c r="J184" s="37">
        <f>IF(A184="","",IF(I184="",H184,I184))</f>
        <v/>
      </c>
      <c r="K184" s="36">
        <f>IF(A184="","",IFERROR(INDEX('Settings'!$C$15:$C$24,MATCH(E184,'Settings'!$A$15:$A$24,0)),'Settings'!$B$5))</f>
        <v/>
      </c>
      <c r="L184" s="57">
        <f>IF(A184="","",IFERROR(EDATE(D184,K184),""))</f>
        <v/>
      </c>
      <c r="N184" s="57" t="n"/>
      <c r="P184" s="58" t="n"/>
      <c r="Q184" s="39" t="n"/>
      <c r="R184" s="37">
        <f>IF(A184="","",IFERROR(IF(OR(M184="Dismissed",D184&gt;TODAY(),L184&lt;TODAY()),0,J184),0))</f>
        <v/>
      </c>
      <c r="S184" s="39">
        <f>IF(A184="","",IF(COUNTIF($A$5:$A$504,A184)&gt;1,"Duplicate Violation ID",IF(OR(B184="",D184="",E184="",M184=""),"Missing required field",IF(C184="","Unknown Driver ID",IF(D184&gt;TODAY(),"Future violation date",IF(AND(OR(M184="Resolved",M184="Dismissed"),N184=""),"Missing disposition date",IF(AND(N184&lt;&gt;"",N184&lt;D184),"Disposition before violation",IF(AND(I184&lt;&gt;"",OR(I184&lt;0,I184&gt;'Settings'!$B$9)),"Review point override","OK"))))))))</f>
        <v/>
      </c>
    </row>
    <row r="185">
      <c r="C185">
        <f>IF(A185="","",IFERROR(INDEX('Drivers'!$B$5:$B$104,MATCH(B185,'Drivers'!$A$5:$A$104,0)),""))</f>
        <v/>
      </c>
      <c r="D185" s="57" t="n"/>
      <c r="H185" s="36">
        <f>IF(A185="","",IFERROR(INDEX('Settings'!$B$15:$B$24,MATCH(E185,'Settings'!$A$15:$A$24,0)),0))</f>
        <v/>
      </c>
      <c r="I185" s="37" t="n"/>
      <c r="J185" s="37">
        <f>IF(A185="","",IF(I185="",H185,I185))</f>
        <v/>
      </c>
      <c r="K185" s="36">
        <f>IF(A185="","",IFERROR(INDEX('Settings'!$C$15:$C$24,MATCH(E185,'Settings'!$A$15:$A$24,0)),'Settings'!$B$5))</f>
        <v/>
      </c>
      <c r="L185" s="57">
        <f>IF(A185="","",IFERROR(EDATE(D185,K185),""))</f>
        <v/>
      </c>
      <c r="N185" s="57" t="n"/>
      <c r="P185" s="58" t="n"/>
      <c r="Q185" s="39" t="n"/>
      <c r="R185" s="37">
        <f>IF(A185="","",IFERROR(IF(OR(M185="Dismissed",D185&gt;TODAY(),L185&lt;TODAY()),0,J185),0))</f>
        <v/>
      </c>
      <c r="S185" s="39">
        <f>IF(A185="","",IF(COUNTIF($A$5:$A$504,A185)&gt;1,"Duplicate Violation ID",IF(OR(B185="",D185="",E185="",M185=""),"Missing required field",IF(C185="","Unknown Driver ID",IF(D185&gt;TODAY(),"Future violation date",IF(AND(OR(M185="Resolved",M185="Dismissed"),N185=""),"Missing disposition date",IF(AND(N185&lt;&gt;"",N185&lt;D185),"Disposition before violation",IF(AND(I185&lt;&gt;"",OR(I185&lt;0,I185&gt;'Settings'!$B$9)),"Review point override","OK"))))))))</f>
        <v/>
      </c>
    </row>
    <row r="186">
      <c r="C186">
        <f>IF(A186="","",IFERROR(INDEX('Drivers'!$B$5:$B$104,MATCH(B186,'Drivers'!$A$5:$A$104,0)),""))</f>
        <v/>
      </c>
      <c r="D186" s="57" t="n"/>
      <c r="H186" s="36">
        <f>IF(A186="","",IFERROR(INDEX('Settings'!$B$15:$B$24,MATCH(E186,'Settings'!$A$15:$A$24,0)),0))</f>
        <v/>
      </c>
      <c r="I186" s="37" t="n"/>
      <c r="J186" s="37">
        <f>IF(A186="","",IF(I186="",H186,I186))</f>
        <v/>
      </c>
      <c r="K186" s="36">
        <f>IF(A186="","",IFERROR(INDEX('Settings'!$C$15:$C$24,MATCH(E186,'Settings'!$A$15:$A$24,0)),'Settings'!$B$5))</f>
        <v/>
      </c>
      <c r="L186" s="57">
        <f>IF(A186="","",IFERROR(EDATE(D186,K186),""))</f>
        <v/>
      </c>
      <c r="N186" s="57" t="n"/>
      <c r="P186" s="58" t="n"/>
      <c r="Q186" s="39" t="n"/>
      <c r="R186" s="37">
        <f>IF(A186="","",IFERROR(IF(OR(M186="Dismissed",D186&gt;TODAY(),L186&lt;TODAY()),0,J186),0))</f>
        <v/>
      </c>
      <c r="S186" s="39">
        <f>IF(A186="","",IF(COUNTIF($A$5:$A$504,A186)&gt;1,"Duplicate Violation ID",IF(OR(B186="",D186="",E186="",M186=""),"Missing required field",IF(C186="","Unknown Driver ID",IF(D186&gt;TODAY(),"Future violation date",IF(AND(OR(M186="Resolved",M186="Dismissed"),N186=""),"Missing disposition date",IF(AND(N186&lt;&gt;"",N186&lt;D186),"Disposition before violation",IF(AND(I186&lt;&gt;"",OR(I186&lt;0,I186&gt;'Settings'!$B$9)),"Review point override","OK"))))))))</f>
        <v/>
      </c>
    </row>
    <row r="187">
      <c r="C187">
        <f>IF(A187="","",IFERROR(INDEX('Drivers'!$B$5:$B$104,MATCH(B187,'Drivers'!$A$5:$A$104,0)),""))</f>
        <v/>
      </c>
      <c r="D187" s="57" t="n"/>
      <c r="H187" s="36">
        <f>IF(A187="","",IFERROR(INDEX('Settings'!$B$15:$B$24,MATCH(E187,'Settings'!$A$15:$A$24,0)),0))</f>
        <v/>
      </c>
      <c r="I187" s="37" t="n"/>
      <c r="J187" s="37">
        <f>IF(A187="","",IF(I187="",H187,I187))</f>
        <v/>
      </c>
      <c r="K187" s="36">
        <f>IF(A187="","",IFERROR(INDEX('Settings'!$C$15:$C$24,MATCH(E187,'Settings'!$A$15:$A$24,0)),'Settings'!$B$5))</f>
        <v/>
      </c>
      <c r="L187" s="57">
        <f>IF(A187="","",IFERROR(EDATE(D187,K187),""))</f>
        <v/>
      </c>
      <c r="N187" s="57" t="n"/>
      <c r="P187" s="58" t="n"/>
      <c r="Q187" s="39" t="n"/>
      <c r="R187" s="37">
        <f>IF(A187="","",IFERROR(IF(OR(M187="Dismissed",D187&gt;TODAY(),L187&lt;TODAY()),0,J187),0))</f>
        <v/>
      </c>
      <c r="S187" s="39">
        <f>IF(A187="","",IF(COUNTIF($A$5:$A$504,A187)&gt;1,"Duplicate Violation ID",IF(OR(B187="",D187="",E187="",M187=""),"Missing required field",IF(C187="","Unknown Driver ID",IF(D187&gt;TODAY(),"Future violation date",IF(AND(OR(M187="Resolved",M187="Dismissed"),N187=""),"Missing disposition date",IF(AND(N187&lt;&gt;"",N187&lt;D187),"Disposition before violation",IF(AND(I187&lt;&gt;"",OR(I187&lt;0,I187&gt;'Settings'!$B$9)),"Review point override","OK"))))))))</f>
        <v/>
      </c>
    </row>
    <row r="188">
      <c r="C188">
        <f>IF(A188="","",IFERROR(INDEX('Drivers'!$B$5:$B$104,MATCH(B188,'Drivers'!$A$5:$A$104,0)),""))</f>
        <v/>
      </c>
      <c r="D188" s="57" t="n"/>
      <c r="H188" s="36">
        <f>IF(A188="","",IFERROR(INDEX('Settings'!$B$15:$B$24,MATCH(E188,'Settings'!$A$15:$A$24,0)),0))</f>
        <v/>
      </c>
      <c r="I188" s="37" t="n"/>
      <c r="J188" s="37">
        <f>IF(A188="","",IF(I188="",H188,I188))</f>
        <v/>
      </c>
      <c r="K188" s="36">
        <f>IF(A188="","",IFERROR(INDEX('Settings'!$C$15:$C$24,MATCH(E188,'Settings'!$A$15:$A$24,0)),'Settings'!$B$5))</f>
        <v/>
      </c>
      <c r="L188" s="57">
        <f>IF(A188="","",IFERROR(EDATE(D188,K188),""))</f>
        <v/>
      </c>
      <c r="N188" s="57" t="n"/>
      <c r="P188" s="58" t="n"/>
      <c r="Q188" s="39" t="n"/>
      <c r="R188" s="37">
        <f>IF(A188="","",IFERROR(IF(OR(M188="Dismissed",D188&gt;TODAY(),L188&lt;TODAY()),0,J188),0))</f>
        <v/>
      </c>
      <c r="S188" s="39">
        <f>IF(A188="","",IF(COUNTIF($A$5:$A$504,A188)&gt;1,"Duplicate Violation ID",IF(OR(B188="",D188="",E188="",M188=""),"Missing required field",IF(C188="","Unknown Driver ID",IF(D188&gt;TODAY(),"Future violation date",IF(AND(OR(M188="Resolved",M188="Dismissed"),N188=""),"Missing disposition date",IF(AND(N188&lt;&gt;"",N188&lt;D188),"Disposition before violation",IF(AND(I188&lt;&gt;"",OR(I188&lt;0,I188&gt;'Settings'!$B$9)),"Review point override","OK"))))))))</f>
        <v/>
      </c>
    </row>
    <row r="189">
      <c r="C189">
        <f>IF(A189="","",IFERROR(INDEX('Drivers'!$B$5:$B$104,MATCH(B189,'Drivers'!$A$5:$A$104,0)),""))</f>
        <v/>
      </c>
      <c r="D189" s="57" t="n"/>
      <c r="H189" s="36">
        <f>IF(A189="","",IFERROR(INDEX('Settings'!$B$15:$B$24,MATCH(E189,'Settings'!$A$15:$A$24,0)),0))</f>
        <v/>
      </c>
      <c r="I189" s="37" t="n"/>
      <c r="J189" s="37">
        <f>IF(A189="","",IF(I189="",H189,I189))</f>
        <v/>
      </c>
      <c r="K189" s="36">
        <f>IF(A189="","",IFERROR(INDEX('Settings'!$C$15:$C$24,MATCH(E189,'Settings'!$A$15:$A$24,0)),'Settings'!$B$5))</f>
        <v/>
      </c>
      <c r="L189" s="57">
        <f>IF(A189="","",IFERROR(EDATE(D189,K189),""))</f>
        <v/>
      </c>
      <c r="N189" s="57" t="n"/>
      <c r="P189" s="58" t="n"/>
      <c r="Q189" s="39" t="n"/>
      <c r="R189" s="37">
        <f>IF(A189="","",IFERROR(IF(OR(M189="Dismissed",D189&gt;TODAY(),L189&lt;TODAY()),0,J189),0))</f>
        <v/>
      </c>
      <c r="S189" s="39">
        <f>IF(A189="","",IF(COUNTIF($A$5:$A$504,A189)&gt;1,"Duplicate Violation ID",IF(OR(B189="",D189="",E189="",M189=""),"Missing required field",IF(C189="","Unknown Driver ID",IF(D189&gt;TODAY(),"Future violation date",IF(AND(OR(M189="Resolved",M189="Dismissed"),N189=""),"Missing disposition date",IF(AND(N189&lt;&gt;"",N189&lt;D189),"Disposition before violation",IF(AND(I189&lt;&gt;"",OR(I189&lt;0,I189&gt;'Settings'!$B$9)),"Review point override","OK"))))))))</f>
        <v/>
      </c>
    </row>
    <row r="190">
      <c r="C190">
        <f>IF(A190="","",IFERROR(INDEX('Drivers'!$B$5:$B$104,MATCH(B190,'Drivers'!$A$5:$A$104,0)),""))</f>
        <v/>
      </c>
      <c r="D190" s="57" t="n"/>
      <c r="H190" s="36">
        <f>IF(A190="","",IFERROR(INDEX('Settings'!$B$15:$B$24,MATCH(E190,'Settings'!$A$15:$A$24,0)),0))</f>
        <v/>
      </c>
      <c r="I190" s="37" t="n"/>
      <c r="J190" s="37">
        <f>IF(A190="","",IF(I190="",H190,I190))</f>
        <v/>
      </c>
      <c r="K190" s="36">
        <f>IF(A190="","",IFERROR(INDEX('Settings'!$C$15:$C$24,MATCH(E190,'Settings'!$A$15:$A$24,0)),'Settings'!$B$5))</f>
        <v/>
      </c>
      <c r="L190" s="57">
        <f>IF(A190="","",IFERROR(EDATE(D190,K190),""))</f>
        <v/>
      </c>
      <c r="N190" s="57" t="n"/>
      <c r="P190" s="58" t="n"/>
      <c r="Q190" s="39" t="n"/>
      <c r="R190" s="37">
        <f>IF(A190="","",IFERROR(IF(OR(M190="Dismissed",D190&gt;TODAY(),L190&lt;TODAY()),0,J190),0))</f>
        <v/>
      </c>
      <c r="S190" s="39">
        <f>IF(A190="","",IF(COUNTIF($A$5:$A$504,A190)&gt;1,"Duplicate Violation ID",IF(OR(B190="",D190="",E190="",M190=""),"Missing required field",IF(C190="","Unknown Driver ID",IF(D190&gt;TODAY(),"Future violation date",IF(AND(OR(M190="Resolved",M190="Dismissed"),N190=""),"Missing disposition date",IF(AND(N190&lt;&gt;"",N190&lt;D190),"Disposition before violation",IF(AND(I190&lt;&gt;"",OR(I190&lt;0,I190&gt;'Settings'!$B$9)),"Review point override","OK"))))))))</f>
        <v/>
      </c>
    </row>
    <row r="191">
      <c r="C191">
        <f>IF(A191="","",IFERROR(INDEX('Drivers'!$B$5:$B$104,MATCH(B191,'Drivers'!$A$5:$A$104,0)),""))</f>
        <v/>
      </c>
      <c r="D191" s="57" t="n"/>
      <c r="H191" s="36">
        <f>IF(A191="","",IFERROR(INDEX('Settings'!$B$15:$B$24,MATCH(E191,'Settings'!$A$15:$A$24,0)),0))</f>
        <v/>
      </c>
      <c r="I191" s="37" t="n"/>
      <c r="J191" s="37">
        <f>IF(A191="","",IF(I191="",H191,I191))</f>
        <v/>
      </c>
      <c r="K191" s="36">
        <f>IF(A191="","",IFERROR(INDEX('Settings'!$C$15:$C$24,MATCH(E191,'Settings'!$A$15:$A$24,0)),'Settings'!$B$5))</f>
        <v/>
      </c>
      <c r="L191" s="57">
        <f>IF(A191="","",IFERROR(EDATE(D191,K191),""))</f>
        <v/>
      </c>
      <c r="N191" s="57" t="n"/>
      <c r="P191" s="58" t="n"/>
      <c r="Q191" s="39" t="n"/>
      <c r="R191" s="37">
        <f>IF(A191="","",IFERROR(IF(OR(M191="Dismissed",D191&gt;TODAY(),L191&lt;TODAY()),0,J191),0))</f>
        <v/>
      </c>
      <c r="S191" s="39">
        <f>IF(A191="","",IF(COUNTIF($A$5:$A$504,A191)&gt;1,"Duplicate Violation ID",IF(OR(B191="",D191="",E191="",M191=""),"Missing required field",IF(C191="","Unknown Driver ID",IF(D191&gt;TODAY(),"Future violation date",IF(AND(OR(M191="Resolved",M191="Dismissed"),N191=""),"Missing disposition date",IF(AND(N191&lt;&gt;"",N191&lt;D191),"Disposition before violation",IF(AND(I191&lt;&gt;"",OR(I191&lt;0,I191&gt;'Settings'!$B$9)),"Review point override","OK"))))))))</f>
        <v/>
      </c>
    </row>
    <row r="192">
      <c r="C192">
        <f>IF(A192="","",IFERROR(INDEX('Drivers'!$B$5:$B$104,MATCH(B192,'Drivers'!$A$5:$A$104,0)),""))</f>
        <v/>
      </c>
      <c r="D192" s="57" t="n"/>
      <c r="H192" s="36">
        <f>IF(A192="","",IFERROR(INDEX('Settings'!$B$15:$B$24,MATCH(E192,'Settings'!$A$15:$A$24,0)),0))</f>
        <v/>
      </c>
      <c r="I192" s="37" t="n"/>
      <c r="J192" s="37">
        <f>IF(A192="","",IF(I192="",H192,I192))</f>
        <v/>
      </c>
      <c r="K192" s="36">
        <f>IF(A192="","",IFERROR(INDEX('Settings'!$C$15:$C$24,MATCH(E192,'Settings'!$A$15:$A$24,0)),'Settings'!$B$5))</f>
        <v/>
      </c>
      <c r="L192" s="57">
        <f>IF(A192="","",IFERROR(EDATE(D192,K192),""))</f>
        <v/>
      </c>
      <c r="N192" s="57" t="n"/>
      <c r="P192" s="58" t="n"/>
      <c r="Q192" s="39" t="n"/>
      <c r="R192" s="37">
        <f>IF(A192="","",IFERROR(IF(OR(M192="Dismissed",D192&gt;TODAY(),L192&lt;TODAY()),0,J192),0))</f>
        <v/>
      </c>
      <c r="S192" s="39">
        <f>IF(A192="","",IF(COUNTIF($A$5:$A$504,A192)&gt;1,"Duplicate Violation ID",IF(OR(B192="",D192="",E192="",M192=""),"Missing required field",IF(C192="","Unknown Driver ID",IF(D192&gt;TODAY(),"Future violation date",IF(AND(OR(M192="Resolved",M192="Dismissed"),N192=""),"Missing disposition date",IF(AND(N192&lt;&gt;"",N192&lt;D192),"Disposition before violation",IF(AND(I192&lt;&gt;"",OR(I192&lt;0,I192&gt;'Settings'!$B$9)),"Review point override","OK"))))))))</f>
        <v/>
      </c>
    </row>
    <row r="193">
      <c r="C193">
        <f>IF(A193="","",IFERROR(INDEX('Drivers'!$B$5:$B$104,MATCH(B193,'Drivers'!$A$5:$A$104,0)),""))</f>
        <v/>
      </c>
      <c r="D193" s="57" t="n"/>
      <c r="H193" s="36">
        <f>IF(A193="","",IFERROR(INDEX('Settings'!$B$15:$B$24,MATCH(E193,'Settings'!$A$15:$A$24,0)),0))</f>
        <v/>
      </c>
      <c r="I193" s="37" t="n"/>
      <c r="J193" s="37">
        <f>IF(A193="","",IF(I193="",H193,I193))</f>
        <v/>
      </c>
      <c r="K193" s="36">
        <f>IF(A193="","",IFERROR(INDEX('Settings'!$C$15:$C$24,MATCH(E193,'Settings'!$A$15:$A$24,0)),'Settings'!$B$5))</f>
        <v/>
      </c>
      <c r="L193" s="57">
        <f>IF(A193="","",IFERROR(EDATE(D193,K193),""))</f>
        <v/>
      </c>
      <c r="N193" s="57" t="n"/>
      <c r="P193" s="58" t="n"/>
      <c r="Q193" s="39" t="n"/>
      <c r="R193" s="37">
        <f>IF(A193="","",IFERROR(IF(OR(M193="Dismissed",D193&gt;TODAY(),L193&lt;TODAY()),0,J193),0))</f>
        <v/>
      </c>
      <c r="S193" s="39">
        <f>IF(A193="","",IF(COUNTIF($A$5:$A$504,A193)&gt;1,"Duplicate Violation ID",IF(OR(B193="",D193="",E193="",M193=""),"Missing required field",IF(C193="","Unknown Driver ID",IF(D193&gt;TODAY(),"Future violation date",IF(AND(OR(M193="Resolved",M193="Dismissed"),N193=""),"Missing disposition date",IF(AND(N193&lt;&gt;"",N193&lt;D193),"Disposition before violation",IF(AND(I193&lt;&gt;"",OR(I193&lt;0,I193&gt;'Settings'!$B$9)),"Review point override","OK"))))))))</f>
        <v/>
      </c>
    </row>
    <row r="194">
      <c r="C194">
        <f>IF(A194="","",IFERROR(INDEX('Drivers'!$B$5:$B$104,MATCH(B194,'Drivers'!$A$5:$A$104,0)),""))</f>
        <v/>
      </c>
      <c r="D194" s="57" t="n"/>
      <c r="H194" s="36">
        <f>IF(A194="","",IFERROR(INDEX('Settings'!$B$15:$B$24,MATCH(E194,'Settings'!$A$15:$A$24,0)),0))</f>
        <v/>
      </c>
      <c r="I194" s="37" t="n"/>
      <c r="J194" s="37">
        <f>IF(A194="","",IF(I194="",H194,I194))</f>
        <v/>
      </c>
      <c r="K194" s="36">
        <f>IF(A194="","",IFERROR(INDEX('Settings'!$C$15:$C$24,MATCH(E194,'Settings'!$A$15:$A$24,0)),'Settings'!$B$5))</f>
        <v/>
      </c>
      <c r="L194" s="57">
        <f>IF(A194="","",IFERROR(EDATE(D194,K194),""))</f>
        <v/>
      </c>
      <c r="N194" s="57" t="n"/>
      <c r="P194" s="58" t="n"/>
      <c r="Q194" s="39" t="n"/>
      <c r="R194" s="37">
        <f>IF(A194="","",IFERROR(IF(OR(M194="Dismissed",D194&gt;TODAY(),L194&lt;TODAY()),0,J194),0))</f>
        <v/>
      </c>
      <c r="S194" s="39">
        <f>IF(A194="","",IF(COUNTIF($A$5:$A$504,A194)&gt;1,"Duplicate Violation ID",IF(OR(B194="",D194="",E194="",M194=""),"Missing required field",IF(C194="","Unknown Driver ID",IF(D194&gt;TODAY(),"Future violation date",IF(AND(OR(M194="Resolved",M194="Dismissed"),N194=""),"Missing disposition date",IF(AND(N194&lt;&gt;"",N194&lt;D194),"Disposition before violation",IF(AND(I194&lt;&gt;"",OR(I194&lt;0,I194&gt;'Settings'!$B$9)),"Review point override","OK"))))))))</f>
        <v/>
      </c>
    </row>
    <row r="195">
      <c r="C195">
        <f>IF(A195="","",IFERROR(INDEX('Drivers'!$B$5:$B$104,MATCH(B195,'Drivers'!$A$5:$A$104,0)),""))</f>
        <v/>
      </c>
      <c r="D195" s="57" t="n"/>
      <c r="H195" s="36">
        <f>IF(A195="","",IFERROR(INDEX('Settings'!$B$15:$B$24,MATCH(E195,'Settings'!$A$15:$A$24,0)),0))</f>
        <v/>
      </c>
      <c r="I195" s="37" t="n"/>
      <c r="J195" s="37">
        <f>IF(A195="","",IF(I195="",H195,I195))</f>
        <v/>
      </c>
      <c r="K195" s="36">
        <f>IF(A195="","",IFERROR(INDEX('Settings'!$C$15:$C$24,MATCH(E195,'Settings'!$A$15:$A$24,0)),'Settings'!$B$5))</f>
        <v/>
      </c>
      <c r="L195" s="57">
        <f>IF(A195="","",IFERROR(EDATE(D195,K195),""))</f>
        <v/>
      </c>
      <c r="N195" s="57" t="n"/>
      <c r="P195" s="58" t="n"/>
      <c r="Q195" s="39" t="n"/>
      <c r="R195" s="37">
        <f>IF(A195="","",IFERROR(IF(OR(M195="Dismissed",D195&gt;TODAY(),L195&lt;TODAY()),0,J195),0))</f>
        <v/>
      </c>
      <c r="S195" s="39">
        <f>IF(A195="","",IF(COUNTIF($A$5:$A$504,A195)&gt;1,"Duplicate Violation ID",IF(OR(B195="",D195="",E195="",M195=""),"Missing required field",IF(C195="","Unknown Driver ID",IF(D195&gt;TODAY(),"Future violation date",IF(AND(OR(M195="Resolved",M195="Dismissed"),N195=""),"Missing disposition date",IF(AND(N195&lt;&gt;"",N195&lt;D195),"Disposition before violation",IF(AND(I195&lt;&gt;"",OR(I195&lt;0,I195&gt;'Settings'!$B$9)),"Review point override","OK"))))))))</f>
        <v/>
      </c>
    </row>
    <row r="196">
      <c r="C196">
        <f>IF(A196="","",IFERROR(INDEX('Drivers'!$B$5:$B$104,MATCH(B196,'Drivers'!$A$5:$A$104,0)),""))</f>
        <v/>
      </c>
      <c r="D196" s="57" t="n"/>
      <c r="H196" s="36">
        <f>IF(A196="","",IFERROR(INDEX('Settings'!$B$15:$B$24,MATCH(E196,'Settings'!$A$15:$A$24,0)),0))</f>
        <v/>
      </c>
      <c r="I196" s="37" t="n"/>
      <c r="J196" s="37">
        <f>IF(A196="","",IF(I196="",H196,I196))</f>
        <v/>
      </c>
      <c r="K196" s="36">
        <f>IF(A196="","",IFERROR(INDEX('Settings'!$C$15:$C$24,MATCH(E196,'Settings'!$A$15:$A$24,0)),'Settings'!$B$5))</f>
        <v/>
      </c>
      <c r="L196" s="57">
        <f>IF(A196="","",IFERROR(EDATE(D196,K196),""))</f>
        <v/>
      </c>
      <c r="N196" s="57" t="n"/>
      <c r="P196" s="58" t="n"/>
      <c r="Q196" s="39" t="n"/>
      <c r="R196" s="37">
        <f>IF(A196="","",IFERROR(IF(OR(M196="Dismissed",D196&gt;TODAY(),L196&lt;TODAY()),0,J196),0))</f>
        <v/>
      </c>
      <c r="S196" s="39">
        <f>IF(A196="","",IF(COUNTIF($A$5:$A$504,A196)&gt;1,"Duplicate Violation ID",IF(OR(B196="",D196="",E196="",M196=""),"Missing required field",IF(C196="","Unknown Driver ID",IF(D196&gt;TODAY(),"Future violation date",IF(AND(OR(M196="Resolved",M196="Dismissed"),N196=""),"Missing disposition date",IF(AND(N196&lt;&gt;"",N196&lt;D196),"Disposition before violation",IF(AND(I196&lt;&gt;"",OR(I196&lt;0,I196&gt;'Settings'!$B$9)),"Review point override","OK"))))))))</f>
        <v/>
      </c>
    </row>
    <row r="197">
      <c r="C197">
        <f>IF(A197="","",IFERROR(INDEX('Drivers'!$B$5:$B$104,MATCH(B197,'Drivers'!$A$5:$A$104,0)),""))</f>
        <v/>
      </c>
      <c r="D197" s="57" t="n"/>
      <c r="H197" s="36">
        <f>IF(A197="","",IFERROR(INDEX('Settings'!$B$15:$B$24,MATCH(E197,'Settings'!$A$15:$A$24,0)),0))</f>
        <v/>
      </c>
      <c r="I197" s="37" t="n"/>
      <c r="J197" s="37">
        <f>IF(A197="","",IF(I197="",H197,I197))</f>
        <v/>
      </c>
      <c r="K197" s="36">
        <f>IF(A197="","",IFERROR(INDEX('Settings'!$C$15:$C$24,MATCH(E197,'Settings'!$A$15:$A$24,0)),'Settings'!$B$5))</f>
        <v/>
      </c>
      <c r="L197" s="57">
        <f>IF(A197="","",IFERROR(EDATE(D197,K197),""))</f>
        <v/>
      </c>
      <c r="N197" s="57" t="n"/>
      <c r="P197" s="58" t="n"/>
      <c r="Q197" s="39" t="n"/>
      <c r="R197" s="37">
        <f>IF(A197="","",IFERROR(IF(OR(M197="Dismissed",D197&gt;TODAY(),L197&lt;TODAY()),0,J197),0))</f>
        <v/>
      </c>
      <c r="S197" s="39">
        <f>IF(A197="","",IF(COUNTIF($A$5:$A$504,A197)&gt;1,"Duplicate Violation ID",IF(OR(B197="",D197="",E197="",M197=""),"Missing required field",IF(C197="","Unknown Driver ID",IF(D197&gt;TODAY(),"Future violation date",IF(AND(OR(M197="Resolved",M197="Dismissed"),N197=""),"Missing disposition date",IF(AND(N197&lt;&gt;"",N197&lt;D197),"Disposition before violation",IF(AND(I197&lt;&gt;"",OR(I197&lt;0,I197&gt;'Settings'!$B$9)),"Review point override","OK"))))))))</f>
        <v/>
      </c>
    </row>
    <row r="198">
      <c r="C198">
        <f>IF(A198="","",IFERROR(INDEX('Drivers'!$B$5:$B$104,MATCH(B198,'Drivers'!$A$5:$A$104,0)),""))</f>
        <v/>
      </c>
      <c r="D198" s="57" t="n"/>
      <c r="H198" s="36">
        <f>IF(A198="","",IFERROR(INDEX('Settings'!$B$15:$B$24,MATCH(E198,'Settings'!$A$15:$A$24,0)),0))</f>
        <v/>
      </c>
      <c r="I198" s="37" t="n"/>
      <c r="J198" s="37">
        <f>IF(A198="","",IF(I198="",H198,I198))</f>
        <v/>
      </c>
      <c r="K198" s="36">
        <f>IF(A198="","",IFERROR(INDEX('Settings'!$C$15:$C$24,MATCH(E198,'Settings'!$A$15:$A$24,0)),'Settings'!$B$5))</f>
        <v/>
      </c>
      <c r="L198" s="57">
        <f>IF(A198="","",IFERROR(EDATE(D198,K198),""))</f>
        <v/>
      </c>
      <c r="N198" s="57" t="n"/>
      <c r="P198" s="58" t="n"/>
      <c r="Q198" s="39" t="n"/>
      <c r="R198" s="37">
        <f>IF(A198="","",IFERROR(IF(OR(M198="Dismissed",D198&gt;TODAY(),L198&lt;TODAY()),0,J198),0))</f>
        <v/>
      </c>
      <c r="S198" s="39">
        <f>IF(A198="","",IF(COUNTIF($A$5:$A$504,A198)&gt;1,"Duplicate Violation ID",IF(OR(B198="",D198="",E198="",M198=""),"Missing required field",IF(C198="","Unknown Driver ID",IF(D198&gt;TODAY(),"Future violation date",IF(AND(OR(M198="Resolved",M198="Dismissed"),N198=""),"Missing disposition date",IF(AND(N198&lt;&gt;"",N198&lt;D198),"Disposition before violation",IF(AND(I198&lt;&gt;"",OR(I198&lt;0,I198&gt;'Settings'!$B$9)),"Review point override","OK"))))))))</f>
        <v/>
      </c>
    </row>
    <row r="199">
      <c r="C199">
        <f>IF(A199="","",IFERROR(INDEX('Drivers'!$B$5:$B$104,MATCH(B199,'Drivers'!$A$5:$A$104,0)),""))</f>
        <v/>
      </c>
      <c r="D199" s="57" t="n"/>
      <c r="H199" s="36">
        <f>IF(A199="","",IFERROR(INDEX('Settings'!$B$15:$B$24,MATCH(E199,'Settings'!$A$15:$A$24,0)),0))</f>
        <v/>
      </c>
      <c r="I199" s="37" t="n"/>
      <c r="J199" s="37">
        <f>IF(A199="","",IF(I199="",H199,I199))</f>
        <v/>
      </c>
      <c r="K199" s="36">
        <f>IF(A199="","",IFERROR(INDEX('Settings'!$C$15:$C$24,MATCH(E199,'Settings'!$A$15:$A$24,0)),'Settings'!$B$5))</f>
        <v/>
      </c>
      <c r="L199" s="57">
        <f>IF(A199="","",IFERROR(EDATE(D199,K199),""))</f>
        <v/>
      </c>
      <c r="N199" s="57" t="n"/>
      <c r="P199" s="58" t="n"/>
      <c r="Q199" s="39" t="n"/>
      <c r="R199" s="37">
        <f>IF(A199="","",IFERROR(IF(OR(M199="Dismissed",D199&gt;TODAY(),L199&lt;TODAY()),0,J199),0))</f>
        <v/>
      </c>
      <c r="S199" s="39">
        <f>IF(A199="","",IF(COUNTIF($A$5:$A$504,A199)&gt;1,"Duplicate Violation ID",IF(OR(B199="",D199="",E199="",M199=""),"Missing required field",IF(C199="","Unknown Driver ID",IF(D199&gt;TODAY(),"Future violation date",IF(AND(OR(M199="Resolved",M199="Dismissed"),N199=""),"Missing disposition date",IF(AND(N199&lt;&gt;"",N199&lt;D199),"Disposition before violation",IF(AND(I199&lt;&gt;"",OR(I199&lt;0,I199&gt;'Settings'!$B$9)),"Review point override","OK"))))))))</f>
        <v/>
      </c>
    </row>
    <row r="200">
      <c r="C200">
        <f>IF(A200="","",IFERROR(INDEX('Drivers'!$B$5:$B$104,MATCH(B200,'Drivers'!$A$5:$A$104,0)),""))</f>
        <v/>
      </c>
      <c r="D200" s="57" t="n"/>
      <c r="H200" s="36">
        <f>IF(A200="","",IFERROR(INDEX('Settings'!$B$15:$B$24,MATCH(E200,'Settings'!$A$15:$A$24,0)),0))</f>
        <v/>
      </c>
      <c r="I200" s="37" t="n"/>
      <c r="J200" s="37">
        <f>IF(A200="","",IF(I200="",H200,I200))</f>
        <v/>
      </c>
      <c r="K200" s="36">
        <f>IF(A200="","",IFERROR(INDEX('Settings'!$C$15:$C$24,MATCH(E200,'Settings'!$A$15:$A$24,0)),'Settings'!$B$5))</f>
        <v/>
      </c>
      <c r="L200" s="57">
        <f>IF(A200="","",IFERROR(EDATE(D200,K200),""))</f>
        <v/>
      </c>
      <c r="N200" s="57" t="n"/>
      <c r="P200" s="58" t="n"/>
      <c r="Q200" s="39" t="n"/>
      <c r="R200" s="37">
        <f>IF(A200="","",IFERROR(IF(OR(M200="Dismissed",D200&gt;TODAY(),L200&lt;TODAY()),0,J200),0))</f>
        <v/>
      </c>
      <c r="S200" s="39">
        <f>IF(A200="","",IF(COUNTIF($A$5:$A$504,A200)&gt;1,"Duplicate Violation ID",IF(OR(B200="",D200="",E200="",M200=""),"Missing required field",IF(C200="","Unknown Driver ID",IF(D200&gt;TODAY(),"Future violation date",IF(AND(OR(M200="Resolved",M200="Dismissed"),N200=""),"Missing disposition date",IF(AND(N200&lt;&gt;"",N200&lt;D200),"Disposition before violation",IF(AND(I200&lt;&gt;"",OR(I200&lt;0,I200&gt;'Settings'!$B$9)),"Review point override","OK"))))))))</f>
        <v/>
      </c>
    </row>
    <row r="201">
      <c r="C201">
        <f>IF(A201="","",IFERROR(INDEX('Drivers'!$B$5:$B$104,MATCH(B201,'Drivers'!$A$5:$A$104,0)),""))</f>
        <v/>
      </c>
      <c r="D201" s="57" t="n"/>
      <c r="H201" s="36">
        <f>IF(A201="","",IFERROR(INDEX('Settings'!$B$15:$B$24,MATCH(E201,'Settings'!$A$15:$A$24,0)),0))</f>
        <v/>
      </c>
      <c r="I201" s="37" t="n"/>
      <c r="J201" s="37">
        <f>IF(A201="","",IF(I201="",H201,I201))</f>
        <v/>
      </c>
      <c r="K201" s="36">
        <f>IF(A201="","",IFERROR(INDEX('Settings'!$C$15:$C$24,MATCH(E201,'Settings'!$A$15:$A$24,0)),'Settings'!$B$5))</f>
        <v/>
      </c>
      <c r="L201" s="57">
        <f>IF(A201="","",IFERROR(EDATE(D201,K201),""))</f>
        <v/>
      </c>
      <c r="N201" s="57" t="n"/>
      <c r="P201" s="58" t="n"/>
      <c r="Q201" s="39" t="n"/>
      <c r="R201" s="37">
        <f>IF(A201="","",IFERROR(IF(OR(M201="Dismissed",D201&gt;TODAY(),L201&lt;TODAY()),0,J201),0))</f>
        <v/>
      </c>
      <c r="S201" s="39">
        <f>IF(A201="","",IF(COUNTIF($A$5:$A$504,A201)&gt;1,"Duplicate Violation ID",IF(OR(B201="",D201="",E201="",M201=""),"Missing required field",IF(C201="","Unknown Driver ID",IF(D201&gt;TODAY(),"Future violation date",IF(AND(OR(M201="Resolved",M201="Dismissed"),N201=""),"Missing disposition date",IF(AND(N201&lt;&gt;"",N201&lt;D201),"Disposition before violation",IF(AND(I201&lt;&gt;"",OR(I201&lt;0,I201&gt;'Settings'!$B$9)),"Review point override","OK"))))))))</f>
        <v/>
      </c>
    </row>
    <row r="202">
      <c r="C202">
        <f>IF(A202="","",IFERROR(INDEX('Drivers'!$B$5:$B$104,MATCH(B202,'Drivers'!$A$5:$A$104,0)),""))</f>
        <v/>
      </c>
      <c r="D202" s="57" t="n"/>
      <c r="H202" s="36">
        <f>IF(A202="","",IFERROR(INDEX('Settings'!$B$15:$B$24,MATCH(E202,'Settings'!$A$15:$A$24,0)),0))</f>
        <v/>
      </c>
      <c r="I202" s="37" t="n"/>
      <c r="J202" s="37">
        <f>IF(A202="","",IF(I202="",H202,I202))</f>
        <v/>
      </c>
      <c r="K202" s="36">
        <f>IF(A202="","",IFERROR(INDEX('Settings'!$C$15:$C$24,MATCH(E202,'Settings'!$A$15:$A$24,0)),'Settings'!$B$5))</f>
        <v/>
      </c>
      <c r="L202" s="57">
        <f>IF(A202="","",IFERROR(EDATE(D202,K202),""))</f>
        <v/>
      </c>
      <c r="N202" s="57" t="n"/>
      <c r="P202" s="58" t="n"/>
      <c r="Q202" s="39" t="n"/>
      <c r="R202" s="37">
        <f>IF(A202="","",IFERROR(IF(OR(M202="Dismissed",D202&gt;TODAY(),L202&lt;TODAY()),0,J202),0))</f>
        <v/>
      </c>
      <c r="S202" s="39">
        <f>IF(A202="","",IF(COUNTIF($A$5:$A$504,A202)&gt;1,"Duplicate Violation ID",IF(OR(B202="",D202="",E202="",M202=""),"Missing required field",IF(C202="","Unknown Driver ID",IF(D202&gt;TODAY(),"Future violation date",IF(AND(OR(M202="Resolved",M202="Dismissed"),N202=""),"Missing disposition date",IF(AND(N202&lt;&gt;"",N202&lt;D202),"Disposition before violation",IF(AND(I202&lt;&gt;"",OR(I202&lt;0,I202&gt;'Settings'!$B$9)),"Review point override","OK"))))))))</f>
        <v/>
      </c>
    </row>
    <row r="203">
      <c r="C203">
        <f>IF(A203="","",IFERROR(INDEX('Drivers'!$B$5:$B$104,MATCH(B203,'Drivers'!$A$5:$A$104,0)),""))</f>
        <v/>
      </c>
      <c r="D203" s="57" t="n"/>
      <c r="H203" s="36">
        <f>IF(A203="","",IFERROR(INDEX('Settings'!$B$15:$B$24,MATCH(E203,'Settings'!$A$15:$A$24,0)),0))</f>
        <v/>
      </c>
      <c r="I203" s="37" t="n"/>
      <c r="J203" s="37">
        <f>IF(A203="","",IF(I203="",H203,I203))</f>
        <v/>
      </c>
      <c r="K203" s="36">
        <f>IF(A203="","",IFERROR(INDEX('Settings'!$C$15:$C$24,MATCH(E203,'Settings'!$A$15:$A$24,0)),'Settings'!$B$5))</f>
        <v/>
      </c>
      <c r="L203" s="57">
        <f>IF(A203="","",IFERROR(EDATE(D203,K203),""))</f>
        <v/>
      </c>
      <c r="N203" s="57" t="n"/>
      <c r="P203" s="58" t="n"/>
      <c r="Q203" s="39" t="n"/>
      <c r="R203" s="37">
        <f>IF(A203="","",IFERROR(IF(OR(M203="Dismissed",D203&gt;TODAY(),L203&lt;TODAY()),0,J203),0))</f>
        <v/>
      </c>
      <c r="S203" s="39">
        <f>IF(A203="","",IF(COUNTIF($A$5:$A$504,A203)&gt;1,"Duplicate Violation ID",IF(OR(B203="",D203="",E203="",M203=""),"Missing required field",IF(C203="","Unknown Driver ID",IF(D203&gt;TODAY(),"Future violation date",IF(AND(OR(M203="Resolved",M203="Dismissed"),N203=""),"Missing disposition date",IF(AND(N203&lt;&gt;"",N203&lt;D203),"Disposition before violation",IF(AND(I203&lt;&gt;"",OR(I203&lt;0,I203&gt;'Settings'!$B$9)),"Review point override","OK"))))))))</f>
        <v/>
      </c>
    </row>
    <row r="204">
      <c r="C204">
        <f>IF(A204="","",IFERROR(INDEX('Drivers'!$B$5:$B$104,MATCH(B204,'Drivers'!$A$5:$A$104,0)),""))</f>
        <v/>
      </c>
      <c r="D204" s="57" t="n"/>
      <c r="H204" s="36">
        <f>IF(A204="","",IFERROR(INDEX('Settings'!$B$15:$B$24,MATCH(E204,'Settings'!$A$15:$A$24,0)),0))</f>
        <v/>
      </c>
      <c r="I204" s="37" t="n"/>
      <c r="J204" s="37">
        <f>IF(A204="","",IF(I204="",H204,I204))</f>
        <v/>
      </c>
      <c r="K204" s="36">
        <f>IF(A204="","",IFERROR(INDEX('Settings'!$C$15:$C$24,MATCH(E204,'Settings'!$A$15:$A$24,0)),'Settings'!$B$5))</f>
        <v/>
      </c>
      <c r="L204" s="57">
        <f>IF(A204="","",IFERROR(EDATE(D204,K204),""))</f>
        <v/>
      </c>
      <c r="N204" s="57" t="n"/>
      <c r="P204" s="58" t="n"/>
      <c r="Q204" s="39" t="n"/>
      <c r="R204" s="37">
        <f>IF(A204="","",IFERROR(IF(OR(M204="Dismissed",D204&gt;TODAY(),L204&lt;TODAY()),0,J204),0))</f>
        <v/>
      </c>
      <c r="S204" s="39">
        <f>IF(A204="","",IF(COUNTIF($A$5:$A$504,A204)&gt;1,"Duplicate Violation ID",IF(OR(B204="",D204="",E204="",M204=""),"Missing required field",IF(C204="","Unknown Driver ID",IF(D204&gt;TODAY(),"Future violation date",IF(AND(OR(M204="Resolved",M204="Dismissed"),N204=""),"Missing disposition date",IF(AND(N204&lt;&gt;"",N204&lt;D204),"Disposition before violation",IF(AND(I204&lt;&gt;"",OR(I204&lt;0,I204&gt;'Settings'!$B$9)),"Review point override","OK"))))))))</f>
        <v/>
      </c>
    </row>
    <row r="205">
      <c r="C205">
        <f>IF(A205="","",IFERROR(INDEX('Drivers'!$B$5:$B$104,MATCH(B205,'Drivers'!$A$5:$A$104,0)),""))</f>
        <v/>
      </c>
      <c r="D205" s="57" t="n"/>
      <c r="H205" s="36">
        <f>IF(A205="","",IFERROR(INDEX('Settings'!$B$15:$B$24,MATCH(E205,'Settings'!$A$15:$A$24,0)),0))</f>
        <v/>
      </c>
      <c r="I205" s="37" t="n"/>
      <c r="J205" s="37">
        <f>IF(A205="","",IF(I205="",H205,I205))</f>
        <v/>
      </c>
      <c r="K205" s="36">
        <f>IF(A205="","",IFERROR(INDEX('Settings'!$C$15:$C$24,MATCH(E205,'Settings'!$A$15:$A$24,0)),'Settings'!$B$5))</f>
        <v/>
      </c>
      <c r="L205" s="57">
        <f>IF(A205="","",IFERROR(EDATE(D205,K205),""))</f>
        <v/>
      </c>
      <c r="N205" s="57" t="n"/>
      <c r="P205" s="58" t="n"/>
      <c r="Q205" s="39" t="n"/>
      <c r="R205" s="37">
        <f>IF(A205="","",IFERROR(IF(OR(M205="Dismissed",D205&gt;TODAY(),L205&lt;TODAY()),0,J205),0))</f>
        <v/>
      </c>
      <c r="S205" s="39">
        <f>IF(A205="","",IF(COUNTIF($A$5:$A$504,A205)&gt;1,"Duplicate Violation ID",IF(OR(B205="",D205="",E205="",M205=""),"Missing required field",IF(C205="","Unknown Driver ID",IF(D205&gt;TODAY(),"Future violation date",IF(AND(OR(M205="Resolved",M205="Dismissed"),N205=""),"Missing disposition date",IF(AND(N205&lt;&gt;"",N205&lt;D205),"Disposition before violation",IF(AND(I205&lt;&gt;"",OR(I205&lt;0,I205&gt;'Settings'!$B$9)),"Review point override","OK"))))))))</f>
        <v/>
      </c>
    </row>
    <row r="206">
      <c r="C206">
        <f>IF(A206="","",IFERROR(INDEX('Drivers'!$B$5:$B$104,MATCH(B206,'Drivers'!$A$5:$A$104,0)),""))</f>
        <v/>
      </c>
      <c r="D206" s="57" t="n"/>
      <c r="H206" s="36">
        <f>IF(A206="","",IFERROR(INDEX('Settings'!$B$15:$B$24,MATCH(E206,'Settings'!$A$15:$A$24,0)),0))</f>
        <v/>
      </c>
      <c r="I206" s="37" t="n"/>
      <c r="J206" s="37">
        <f>IF(A206="","",IF(I206="",H206,I206))</f>
        <v/>
      </c>
      <c r="K206" s="36">
        <f>IF(A206="","",IFERROR(INDEX('Settings'!$C$15:$C$24,MATCH(E206,'Settings'!$A$15:$A$24,0)),'Settings'!$B$5))</f>
        <v/>
      </c>
      <c r="L206" s="57">
        <f>IF(A206="","",IFERROR(EDATE(D206,K206),""))</f>
        <v/>
      </c>
      <c r="N206" s="57" t="n"/>
      <c r="P206" s="58" t="n"/>
      <c r="Q206" s="39" t="n"/>
      <c r="R206" s="37">
        <f>IF(A206="","",IFERROR(IF(OR(M206="Dismissed",D206&gt;TODAY(),L206&lt;TODAY()),0,J206),0))</f>
        <v/>
      </c>
      <c r="S206" s="39">
        <f>IF(A206="","",IF(COUNTIF($A$5:$A$504,A206)&gt;1,"Duplicate Violation ID",IF(OR(B206="",D206="",E206="",M206=""),"Missing required field",IF(C206="","Unknown Driver ID",IF(D206&gt;TODAY(),"Future violation date",IF(AND(OR(M206="Resolved",M206="Dismissed"),N206=""),"Missing disposition date",IF(AND(N206&lt;&gt;"",N206&lt;D206),"Disposition before violation",IF(AND(I206&lt;&gt;"",OR(I206&lt;0,I206&gt;'Settings'!$B$9)),"Review point override","OK"))))))))</f>
        <v/>
      </c>
    </row>
    <row r="207">
      <c r="C207">
        <f>IF(A207="","",IFERROR(INDEX('Drivers'!$B$5:$B$104,MATCH(B207,'Drivers'!$A$5:$A$104,0)),""))</f>
        <v/>
      </c>
      <c r="D207" s="57" t="n"/>
      <c r="H207" s="36">
        <f>IF(A207="","",IFERROR(INDEX('Settings'!$B$15:$B$24,MATCH(E207,'Settings'!$A$15:$A$24,0)),0))</f>
        <v/>
      </c>
      <c r="I207" s="37" t="n"/>
      <c r="J207" s="37">
        <f>IF(A207="","",IF(I207="",H207,I207))</f>
        <v/>
      </c>
      <c r="K207" s="36">
        <f>IF(A207="","",IFERROR(INDEX('Settings'!$C$15:$C$24,MATCH(E207,'Settings'!$A$15:$A$24,0)),'Settings'!$B$5))</f>
        <v/>
      </c>
      <c r="L207" s="57">
        <f>IF(A207="","",IFERROR(EDATE(D207,K207),""))</f>
        <v/>
      </c>
      <c r="N207" s="57" t="n"/>
      <c r="P207" s="58" t="n"/>
      <c r="Q207" s="39" t="n"/>
      <c r="R207" s="37">
        <f>IF(A207="","",IFERROR(IF(OR(M207="Dismissed",D207&gt;TODAY(),L207&lt;TODAY()),0,J207),0))</f>
        <v/>
      </c>
      <c r="S207" s="39">
        <f>IF(A207="","",IF(COUNTIF($A$5:$A$504,A207)&gt;1,"Duplicate Violation ID",IF(OR(B207="",D207="",E207="",M207=""),"Missing required field",IF(C207="","Unknown Driver ID",IF(D207&gt;TODAY(),"Future violation date",IF(AND(OR(M207="Resolved",M207="Dismissed"),N207=""),"Missing disposition date",IF(AND(N207&lt;&gt;"",N207&lt;D207),"Disposition before violation",IF(AND(I207&lt;&gt;"",OR(I207&lt;0,I207&gt;'Settings'!$B$9)),"Review point override","OK"))))))))</f>
        <v/>
      </c>
    </row>
    <row r="208">
      <c r="C208">
        <f>IF(A208="","",IFERROR(INDEX('Drivers'!$B$5:$B$104,MATCH(B208,'Drivers'!$A$5:$A$104,0)),""))</f>
        <v/>
      </c>
      <c r="D208" s="57" t="n"/>
      <c r="H208" s="36">
        <f>IF(A208="","",IFERROR(INDEX('Settings'!$B$15:$B$24,MATCH(E208,'Settings'!$A$15:$A$24,0)),0))</f>
        <v/>
      </c>
      <c r="I208" s="37" t="n"/>
      <c r="J208" s="37">
        <f>IF(A208="","",IF(I208="",H208,I208))</f>
        <v/>
      </c>
      <c r="K208" s="36">
        <f>IF(A208="","",IFERROR(INDEX('Settings'!$C$15:$C$24,MATCH(E208,'Settings'!$A$15:$A$24,0)),'Settings'!$B$5))</f>
        <v/>
      </c>
      <c r="L208" s="57">
        <f>IF(A208="","",IFERROR(EDATE(D208,K208),""))</f>
        <v/>
      </c>
      <c r="N208" s="57" t="n"/>
      <c r="P208" s="58" t="n"/>
      <c r="Q208" s="39" t="n"/>
      <c r="R208" s="37">
        <f>IF(A208="","",IFERROR(IF(OR(M208="Dismissed",D208&gt;TODAY(),L208&lt;TODAY()),0,J208),0))</f>
        <v/>
      </c>
      <c r="S208" s="39">
        <f>IF(A208="","",IF(COUNTIF($A$5:$A$504,A208)&gt;1,"Duplicate Violation ID",IF(OR(B208="",D208="",E208="",M208=""),"Missing required field",IF(C208="","Unknown Driver ID",IF(D208&gt;TODAY(),"Future violation date",IF(AND(OR(M208="Resolved",M208="Dismissed"),N208=""),"Missing disposition date",IF(AND(N208&lt;&gt;"",N208&lt;D208),"Disposition before violation",IF(AND(I208&lt;&gt;"",OR(I208&lt;0,I208&gt;'Settings'!$B$9)),"Review point override","OK"))))))))</f>
        <v/>
      </c>
    </row>
    <row r="209">
      <c r="C209">
        <f>IF(A209="","",IFERROR(INDEX('Drivers'!$B$5:$B$104,MATCH(B209,'Drivers'!$A$5:$A$104,0)),""))</f>
        <v/>
      </c>
      <c r="D209" s="57" t="n"/>
      <c r="H209" s="36">
        <f>IF(A209="","",IFERROR(INDEX('Settings'!$B$15:$B$24,MATCH(E209,'Settings'!$A$15:$A$24,0)),0))</f>
        <v/>
      </c>
      <c r="I209" s="37" t="n"/>
      <c r="J209" s="37">
        <f>IF(A209="","",IF(I209="",H209,I209))</f>
        <v/>
      </c>
      <c r="K209" s="36">
        <f>IF(A209="","",IFERROR(INDEX('Settings'!$C$15:$C$24,MATCH(E209,'Settings'!$A$15:$A$24,0)),'Settings'!$B$5))</f>
        <v/>
      </c>
      <c r="L209" s="57">
        <f>IF(A209="","",IFERROR(EDATE(D209,K209),""))</f>
        <v/>
      </c>
      <c r="N209" s="57" t="n"/>
      <c r="P209" s="58" t="n"/>
      <c r="Q209" s="39" t="n"/>
      <c r="R209" s="37">
        <f>IF(A209="","",IFERROR(IF(OR(M209="Dismissed",D209&gt;TODAY(),L209&lt;TODAY()),0,J209),0))</f>
        <v/>
      </c>
      <c r="S209" s="39">
        <f>IF(A209="","",IF(COUNTIF($A$5:$A$504,A209)&gt;1,"Duplicate Violation ID",IF(OR(B209="",D209="",E209="",M209=""),"Missing required field",IF(C209="","Unknown Driver ID",IF(D209&gt;TODAY(),"Future violation date",IF(AND(OR(M209="Resolved",M209="Dismissed"),N209=""),"Missing disposition date",IF(AND(N209&lt;&gt;"",N209&lt;D209),"Disposition before violation",IF(AND(I209&lt;&gt;"",OR(I209&lt;0,I209&gt;'Settings'!$B$9)),"Review point override","OK"))))))))</f>
        <v/>
      </c>
    </row>
    <row r="210">
      <c r="C210">
        <f>IF(A210="","",IFERROR(INDEX('Drivers'!$B$5:$B$104,MATCH(B210,'Drivers'!$A$5:$A$104,0)),""))</f>
        <v/>
      </c>
      <c r="D210" s="57" t="n"/>
      <c r="H210" s="36">
        <f>IF(A210="","",IFERROR(INDEX('Settings'!$B$15:$B$24,MATCH(E210,'Settings'!$A$15:$A$24,0)),0))</f>
        <v/>
      </c>
      <c r="I210" s="37" t="n"/>
      <c r="J210" s="37">
        <f>IF(A210="","",IF(I210="",H210,I210))</f>
        <v/>
      </c>
      <c r="K210" s="36">
        <f>IF(A210="","",IFERROR(INDEX('Settings'!$C$15:$C$24,MATCH(E210,'Settings'!$A$15:$A$24,0)),'Settings'!$B$5))</f>
        <v/>
      </c>
      <c r="L210" s="57">
        <f>IF(A210="","",IFERROR(EDATE(D210,K210),""))</f>
        <v/>
      </c>
      <c r="N210" s="57" t="n"/>
      <c r="P210" s="58" t="n"/>
      <c r="Q210" s="39" t="n"/>
      <c r="R210" s="37">
        <f>IF(A210="","",IFERROR(IF(OR(M210="Dismissed",D210&gt;TODAY(),L210&lt;TODAY()),0,J210),0))</f>
        <v/>
      </c>
      <c r="S210" s="39">
        <f>IF(A210="","",IF(COUNTIF($A$5:$A$504,A210)&gt;1,"Duplicate Violation ID",IF(OR(B210="",D210="",E210="",M210=""),"Missing required field",IF(C210="","Unknown Driver ID",IF(D210&gt;TODAY(),"Future violation date",IF(AND(OR(M210="Resolved",M210="Dismissed"),N210=""),"Missing disposition date",IF(AND(N210&lt;&gt;"",N210&lt;D210),"Disposition before violation",IF(AND(I210&lt;&gt;"",OR(I210&lt;0,I210&gt;'Settings'!$B$9)),"Review point override","OK"))))))))</f>
        <v/>
      </c>
    </row>
    <row r="211">
      <c r="C211">
        <f>IF(A211="","",IFERROR(INDEX('Drivers'!$B$5:$B$104,MATCH(B211,'Drivers'!$A$5:$A$104,0)),""))</f>
        <v/>
      </c>
      <c r="D211" s="57" t="n"/>
      <c r="H211" s="36">
        <f>IF(A211="","",IFERROR(INDEX('Settings'!$B$15:$B$24,MATCH(E211,'Settings'!$A$15:$A$24,0)),0))</f>
        <v/>
      </c>
      <c r="I211" s="37" t="n"/>
      <c r="J211" s="37">
        <f>IF(A211="","",IF(I211="",H211,I211))</f>
        <v/>
      </c>
      <c r="K211" s="36">
        <f>IF(A211="","",IFERROR(INDEX('Settings'!$C$15:$C$24,MATCH(E211,'Settings'!$A$15:$A$24,0)),'Settings'!$B$5))</f>
        <v/>
      </c>
      <c r="L211" s="57">
        <f>IF(A211="","",IFERROR(EDATE(D211,K211),""))</f>
        <v/>
      </c>
      <c r="N211" s="57" t="n"/>
      <c r="P211" s="58" t="n"/>
      <c r="Q211" s="39" t="n"/>
      <c r="R211" s="37">
        <f>IF(A211="","",IFERROR(IF(OR(M211="Dismissed",D211&gt;TODAY(),L211&lt;TODAY()),0,J211),0))</f>
        <v/>
      </c>
      <c r="S211" s="39">
        <f>IF(A211="","",IF(COUNTIF($A$5:$A$504,A211)&gt;1,"Duplicate Violation ID",IF(OR(B211="",D211="",E211="",M211=""),"Missing required field",IF(C211="","Unknown Driver ID",IF(D211&gt;TODAY(),"Future violation date",IF(AND(OR(M211="Resolved",M211="Dismissed"),N211=""),"Missing disposition date",IF(AND(N211&lt;&gt;"",N211&lt;D211),"Disposition before violation",IF(AND(I211&lt;&gt;"",OR(I211&lt;0,I211&gt;'Settings'!$B$9)),"Review point override","OK"))))))))</f>
        <v/>
      </c>
    </row>
    <row r="212">
      <c r="C212">
        <f>IF(A212="","",IFERROR(INDEX('Drivers'!$B$5:$B$104,MATCH(B212,'Drivers'!$A$5:$A$104,0)),""))</f>
        <v/>
      </c>
      <c r="D212" s="57" t="n"/>
      <c r="H212" s="36">
        <f>IF(A212="","",IFERROR(INDEX('Settings'!$B$15:$B$24,MATCH(E212,'Settings'!$A$15:$A$24,0)),0))</f>
        <v/>
      </c>
      <c r="I212" s="37" t="n"/>
      <c r="J212" s="37">
        <f>IF(A212="","",IF(I212="",H212,I212))</f>
        <v/>
      </c>
      <c r="K212" s="36">
        <f>IF(A212="","",IFERROR(INDEX('Settings'!$C$15:$C$24,MATCH(E212,'Settings'!$A$15:$A$24,0)),'Settings'!$B$5))</f>
        <v/>
      </c>
      <c r="L212" s="57">
        <f>IF(A212="","",IFERROR(EDATE(D212,K212),""))</f>
        <v/>
      </c>
      <c r="N212" s="57" t="n"/>
      <c r="P212" s="58" t="n"/>
      <c r="Q212" s="39" t="n"/>
      <c r="R212" s="37">
        <f>IF(A212="","",IFERROR(IF(OR(M212="Dismissed",D212&gt;TODAY(),L212&lt;TODAY()),0,J212),0))</f>
        <v/>
      </c>
      <c r="S212" s="39">
        <f>IF(A212="","",IF(COUNTIF($A$5:$A$504,A212)&gt;1,"Duplicate Violation ID",IF(OR(B212="",D212="",E212="",M212=""),"Missing required field",IF(C212="","Unknown Driver ID",IF(D212&gt;TODAY(),"Future violation date",IF(AND(OR(M212="Resolved",M212="Dismissed"),N212=""),"Missing disposition date",IF(AND(N212&lt;&gt;"",N212&lt;D212),"Disposition before violation",IF(AND(I212&lt;&gt;"",OR(I212&lt;0,I212&gt;'Settings'!$B$9)),"Review point override","OK"))))))))</f>
        <v/>
      </c>
    </row>
    <row r="213">
      <c r="C213">
        <f>IF(A213="","",IFERROR(INDEX('Drivers'!$B$5:$B$104,MATCH(B213,'Drivers'!$A$5:$A$104,0)),""))</f>
        <v/>
      </c>
      <c r="D213" s="57" t="n"/>
      <c r="H213" s="36">
        <f>IF(A213="","",IFERROR(INDEX('Settings'!$B$15:$B$24,MATCH(E213,'Settings'!$A$15:$A$24,0)),0))</f>
        <v/>
      </c>
      <c r="I213" s="37" t="n"/>
      <c r="J213" s="37">
        <f>IF(A213="","",IF(I213="",H213,I213))</f>
        <v/>
      </c>
      <c r="K213" s="36">
        <f>IF(A213="","",IFERROR(INDEX('Settings'!$C$15:$C$24,MATCH(E213,'Settings'!$A$15:$A$24,0)),'Settings'!$B$5))</f>
        <v/>
      </c>
      <c r="L213" s="57">
        <f>IF(A213="","",IFERROR(EDATE(D213,K213),""))</f>
        <v/>
      </c>
      <c r="N213" s="57" t="n"/>
      <c r="P213" s="58" t="n"/>
      <c r="Q213" s="39" t="n"/>
      <c r="R213" s="37">
        <f>IF(A213="","",IFERROR(IF(OR(M213="Dismissed",D213&gt;TODAY(),L213&lt;TODAY()),0,J213),0))</f>
        <v/>
      </c>
      <c r="S213" s="39">
        <f>IF(A213="","",IF(COUNTIF($A$5:$A$504,A213)&gt;1,"Duplicate Violation ID",IF(OR(B213="",D213="",E213="",M213=""),"Missing required field",IF(C213="","Unknown Driver ID",IF(D213&gt;TODAY(),"Future violation date",IF(AND(OR(M213="Resolved",M213="Dismissed"),N213=""),"Missing disposition date",IF(AND(N213&lt;&gt;"",N213&lt;D213),"Disposition before violation",IF(AND(I213&lt;&gt;"",OR(I213&lt;0,I213&gt;'Settings'!$B$9)),"Review point override","OK"))))))))</f>
        <v/>
      </c>
    </row>
    <row r="214">
      <c r="C214">
        <f>IF(A214="","",IFERROR(INDEX('Drivers'!$B$5:$B$104,MATCH(B214,'Drivers'!$A$5:$A$104,0)),""))</f>
        <v/>
      </c>
      <c r="D214" s="57" t="n"/>
      <c r="H214" s="36">
        <f>IF(A214="","",IFERROR(INDEX('Settings'!$B$15:$B$24,MATCH(E214,'Settings'!$A$15:$A$24,0)),0))</f>
        <v/>
      </c>
      <c r="I214" s="37" t="n"/>
      <c r="J214" s="37">
        <f>IF(A214="","",IF(I214="",H214,I214))</f>
        <v/>
      </c>
      <c r="K214" s="36">
        <f>IF(A214="","",IFERROR(INDEX('Settings'!$C$15:$C$24,MATCH(E214,'Settings'!$A$15:$A$24,0)),'Settings'!$B$5))</f>
        <v/>
      </c>
      <c r="L214" s="57">
        <f>IF(A214="","",IFERROR(EDATE(D214,K214),""))</f>
        <v/>
      </c>
      <c r="N214" s="57" t="n"/>
      <c r="P214" s="58" t="n"/>
      <c r="Q214" s="39" t="n"/>
      <c r="R214" s="37">
        <f>IF(A214="","",IFERROR(IF(OR(M214="Dismissed",D214&gt;TODAY(),L214&lt;TODAY()),0,J214),0))</f>
        <v/>
      </c>
      <c r="S214" s="39">
        <f>IF(A214="","",IF(COUNTIF($A$5:$A$504,A214)&gt;1,"Duplicate Violation ID",IF(OR(B214="",D214="",E214="",M214=""),"Missing required field",IF(C214="","Unknown Driver ID",IF(D214&gt;TODAY(),"Future violation date",IF(AND(OR(M214="Resolved",M214="Dismissed"),N214=""),"Missing disposition date",IF(AND(N214&lt;&gt;"",N214&lt;D214),"Disposition before violation",IF(AND(I214&lt;&gt;"",OR(I214&lt;0,I214&gt;'Settings'!$B$9)),"Review point override","OK"))))))))</f>
        <v/>
      </c>
    </row>
    <row r="215">
      <c r="C215">
        <f>IF(A215="","",IFERROR(INDEX('Drivers'!$B$5:$B$104,MATCH(B215,'Drivers'!$A$5:$A$104,0)),""))</f>
        <v/>
      </c>
      <c r="D215" s="57" t="n"/>
      <c r="H215" s="36">
        <f>IF(A215="","",IFERROR(INDEX('Settings'!$B$15:$B$24,MATCH(E215,'Settings'!$A$15:$A$24,0)),0))</f>
        <v/>
      </c>
      <c r="I215" s="37" t="n"/>
      <c r="J215" s="37">
        <f>IF(A215="","",IF(I215="",H215,I215))</f>
        <v/>
      </c>
      <c r="K215" s="36">
        <f>IF(A215="","",IFERROR(INDEX('Settings'!$C$15:$C$24,MATCH(E215,'Settings'!$A$15:$A$24,0)),'Settings'!$B$5))</f>
        <v/>
      </c>
      <c r="L215" s="57">
        <f>IF(A215="","",IFERROR(EDATE(D215,K215),""))</f>
        <v/>
      </c>
      <c r="N215" s="57" t="n"/>
      <c r="P215" s="58" t="n"/>
      <c r="Q215" s="39" t="n"/>
      <c r="R215" s="37">
        <f>IF(A215="","",IFERROR(IF(OR(M215="Dismissed",D215&gt;TODAY(),L215&lt;TODAY()),0,J215),0))</f>
        <v/>
      </c>
      <c r="S215" s="39">
        <f>IF(A215="","",IF(COUNTIF($A$5:$A$504,A215)&gt;1,"Duplicate Violation ID",IF(OR(B215="",D215="",E215="",M215=""),"Missing required field",IF(C215="","Unknown Driver ID",IF(D215&gt;TODAY(),"Future violation date",IF(AND(OR(M215="Resolved",M215="Dismissed"),N215=""),"Missing disposition date",IF(AND(N215&lt;&gt;"",N215&lt;D215),"Disposition before violation",IF(AND(I215&lt;&gt;"",OR(I215&lt;0,I215&gt;'Settings'!$B$9)),"Review point override","OK"))))))))</f>
        <v/>
      </c>
    </row>
    <row r="216">
      <c r="C216">
        <f>IF(A216="","",IFERROR(INDEX('Drivers'!$B$5:$B$104,MATCH(B216,'Drivers'!$A$5:$A$104,0)),""))</f>
        <v/>
      </c>
      <c r="D216" s="57" t="n"/>
      <c r="H216" s="36">
        <f>IF(A216="","",IFERROR(INDEX('Settings'!$B$15:$B$24,MATCH(E216,'Settings'!$A$15:$A$24,0)),0))</f>
        <v/>
      </c>
      <c r="I216" s="37" t="n"/>
      <c r="J216" s="37">
        <f>IF(A216="","",IF(I216="",H216,I216))</f>
        <v/>
      </c>
      <c r="K216" s="36">
        <f>IF(A216="","",IFERROR(INDEX('Settings'!$C$15:$C$24,MATCH(E216,'Settings'!$A$15:$A$24,0)),'Settings'!$B$5))</f>
        <v/>
      </c>
      <c r="L216" s="57">
        <f>IF(A216="","",IFERROR(EDATE(D216,K216),""))</f>
        <v/>
      </c>
      <c r="N216" s="57" t="n"/>
      <c r="P216" s="58" t="n"/>
      <c r="Q216" s="39" t="n"/>
      <c r="R216" s="37">
        <f>IF(A216="","",IFERROR(IF(OR(M216="Dismissed",D216&gt;TODAY(),L216&lt;TODAY()),0,J216),0))</f>
        <v/>
      </c>
      <c r="S216" s="39">
        <f>IF(A216="","",IF(COUNTIF($A$5:$A$504,A216)&gt;1,"Duplicate Violation ID",IF(OR(B216="",D216="",E216="",M216=""),"Missing required field",IF(C216="","Unknown Driver ID",IF(D216&gt;TODAY(),"Future violation date",IF(AND(OR(M216="Resolved",M216="Dismissed"),N216=""),"Missing disposition date",IF(AND(N216&lt;&gt;"",N216&lt;D216),"Disposition before violation",IF(AND(I216&lt;&gt;"",OR(I216&lt;0,I216&gt;'Settings'!$B$9)),"Review point override","OK"))))))))</f>
        <v/>
      </c>
    </row>
    <row r="217">
      <c r="C217">
        <f>IF(A217="","",IFERROR(INDEX('Drivers'!$B$5:$B$104,MATCH(B217,'Drivers'!$A$5:$A$104,0)),""))</f>
        <v/>
      </c>
      <c r="D217" s="57" t="n"/>
      <c r="H217" s="36">
        <f>IF(A217="","",IFERROR(INDEX('Settings'!$B$15:$B$24,MATCH(E217,'Settings'!$A$15:$A$24,0)),0))</f>
        <v/>
      </c>
      <c r="I217" s="37" t="n"/>
      <c r="J217" s="37">
        <f>IF(A217="","",IF(I217="",H217,I217))</f>
        <v/>
      </c>
      <c r="K217" s="36">
        <f>IF(A217="","",IFERROR(INDEX('Settings'!$C$15:$C$24,MATCH(E217,'Settings'!$A$15:$A$24,0)),'Settings'!$B$5))</f>
        <v/>
      </c>
      <c r="L217" s="57">
        <f>IF(A217="","",IFERROR(EDATE(D217,K217),""))</f>
        <v/>
      </c>
      <c r="N217" s="57" t="n"/>
      <c r="P217" s="58" t="n"/>
      <c r="Q217" s="39" t="n"/>
      <c r="R217" s="37">
        <f>IF(A217="","",IFERROR(IF(OR(M217="Dismissed",D217&gt;TODAY(),L217&lt;TODAY()),0,J217),0))</f>
        <v/>
      </c>
      <c r="S217" s="39">
        <f>IF(A217="","",IF(COUNTIF($A$5:$A$504,A217)&gt;1,"Duplicate Violation ID",IF(OR(B217="",D217="",E217="",M217=""),"Missing required field",IF(C217="","Unknown Driver ID",IF(D217&gt;TODAY(),"Future violation date",IF(AND(OR(M217="Resolved",M217="Dismissed"),N217=""),"Missing disposition date",IF(AND(N217&lt;&gt;"",N217&lt;D217),"Disposition before violation",IF(AND(I217&lt;&gt;"",OR(I217&lt;0,I217&gt;'Settings'!$B$9)),"Review point override","OK"))))))))</f>
        <v/>
      </c>
    </row>
    <row r="218">
      <c r="C218">
        <f>IF(A218="","",IFERROR(INDEX('Drivers'!$B$5:$B$104,MATCH(B218,'Drivers'!$A$5:$A$104,0)),""))</f>
        <v/>
      </c>
      <c r="D218" s="57" t="n"/>
      <c r="H218" s="36">
        <f>IF(A218="","",IFERROR(INDEX('Settings'!$B$15:$B$24,MATCH(E218,'Settings'!$A$15:$A$24,0)),0))</f>
        <v/>
      </c>
      <c r="I218" s="37" t="n"/>
      <c r="J218" s="37">
        <f>IF(A218="","",IF(I218="",H218,I218))</f>
        <v/>
      </c>
      <c r="K218" s="36">
        <f>IF(A218="","",IFERROR(INDEX('Settings'!$C$15:$C$24,MATCH(E218,'Settings'!$A$15:$A$24,0)),'Settings'!$B$5))</f>
        <v/>
      </c>
      <c r="L218" s="57">
        <f>IF(A218="","",IFERROR(EDATE(D218,K218),""))</f>
        <v/>
      </c>
      <c r="N218" s="57" t="n"/>
      <c r="P218" s="58" t="n"/>
      <c r="Q218" s="39" t="n"/>
      <c r="R218" s="37">
        <f>IF(A218="","",IFERROR(IF(OR(M218="Dismissed",D218&gt;TODAY(),L218&lt;TODAY()),0,J218),0))</f>
        <v/>
      </c>
      <c r="S218" s="39">
        <f>IF(A218="","",IF(COUNTIF($A$5:$A$504,A218)&gt;1,"Duplicate Violation ID",IF(OR(B218="",D218="",E218="",M218=""),"Missing required field",IF(C218="","Unknown Driver ID",IF(D218&gt;TODAY(),"Future violation date",IF(AND(OR(M218="Resolved",M218="Dismissed"),N218=""),"Missing disposition date",IF(AND(N218&lt;&gt;"",N218&lt;D218),"Disposition before violation",IF(AND(I218&lt;&gt;"",OR(I218&lt;0,I218&gt;'Settings'!$B$9)),"Review point override","OK"))))))))</f>
        <v/>
      </c>
    </row>
    <row r="219">
      <c r="C219">
        <f>IF(A219="","",IFERROR(INDEX('Drivers'!$B$5:$B$104,MATCH(B219,'Drivers'!$A$5:$A$104,0)),""))</f>
        <v/>
      </c>
      <c r="D219" s="57" t="n"/>
      <c r="H219" s="36">
        <f>IF(A219="","",IFERROR(INDEX('Settings'!$B$15:$B$24,MATCH(E219,'Settings'!$A$15:$A$24,0)),0))</f>
        <v/>
      </c>
      <c r="I219" s="37" t="n"/>
      <c r="J219" s="37">
        <f>IF(A219="","",IF(I219="",H219,I219))</f>
        <v/>
      </c>
      <c r="K219" s="36">
        <f>IF(A219="","",IFERROR(INDEX('Settings'!$C$15:$C$24,MATCH(E219,'Settings'!$A$15:$A$24,0)),'Settings'!$B$5))</f>
        <v/>
      </c>
      <c r="L219" s="57">
        <f>IF(A219="","",IFERROR(EDATE(D219,K219),""))</f>
        <v/>
      </c>
      <c r="N219" s="57" t="n"/>
      <c r="P219" s="58" t="n"/>
      <c r="Q219" s="39" t="n"/>
      <c r="R219" s="37">
        <f>IF(A219="","",IFERROR(IF(OR(M219="Dismissed",D219&gt;TODAY(),L219&lt;TODAY()),0,J219),0))</f>
        <v/>
      </c>
      <c r="S219" s="39">
        <f>IF(A219="","",IF(COUNTIF($A$5:$A$504,A219)&gt;1,"Duplicate Violation ID",IF(OR(B219="",D219="",E219="",M219=""),"Missing required field",IF(C219="","Unknown Driver ID",IF(D219&gt;TODAY(),"Future violation date",IF(AND(OR(M219="Resolved",M219="Dismissed"),N219=""),"Missing disposition date",IF(AND(N219&lt;&gt;"",N219&lt;D219),"Disposition before violation",IF(AND(I219&lt;&gt;"",OR(I219&lt;0,I219&gt;'Settings'!$B$9)),"Review point override","OK"))))))))</f>
        <v/>
      </c>
    </row>
    <row r="220">
      <c r="C220">
        <f>IF(A220="","",IFERROR(INDEX('Drivers'!$B$5:$B$104,MATCH(B220,'Drivers'!$A$5:$A$104,0)),""))</f>
        <v/>
      </c>
      <c r="D220" s="57" t="n"/>
      <c r="H220" s="36">
        <f>IF(A220="","",IFERROR(INDEX('Settings'!$B$15:$B$24,MATCH(E220,'Settings'!$A$15:$A$24,0)),0))</f>
        <v/>
      </c>
      <c r="I220" s="37" t="n"/>
      <c r="J220" s="37">
        <f>IF(A220="","",IF(I220="",H220,I220))</f>
        <v/>
      </c>
      <c r="K220" s="36">
        <f>IF(A220="","",IFERROR(INDEX('Settings'!$C$15:$C$24,MATCH(E220,'Settings'!$A$15:$A$24,0)),'Settings'!$B$5))</f>
        <v/>
      </c>
      <c r="L220" s="57">
        <f>IF(A220="","",IFERROR(EDATE(D220,K220),""))</f>
        <v/>
      </c>
      <c r="N220" s="57" t="n"/>
      <c r="P220" s="58" t="n"/>
      <c r="Q220" s="39" t="n"/>
      <c r="R220" s="37">
        <f>IF(A220="","",IFERROR(IF(OR(M220="Dismissed",D220&gt;TODAY(),L220&lt;TODAY()),0,J220),0))</f>
        <v/>
      </c>
      <c r="S220" s="39">
        <f>IF(A220="","",IF(COUNTIF($A$5:$A$504,A220)&gt;1,"Duplicate Violation ID",IF(OR(B220="",D220="",E220="",M220=""),"Missing required field",IF(C220="","Unknown Driver ID",IF(D220&gt;TODAY(),"Future violation date",IF(AND(OR(M220="Resolved",M220="Dismissed"),N220=""),"Missing disposition date",IF(AND(N220&lt;&gt;"",N220&lt;D220),"Disposition before violation",IF(AND(I220&lt;&gt;"",OR(I220&lt;0,I220&gt;'Settings'!$B$9)),"Review point override","OK"))))))))</f>
        <v/>
      </c>
    </row>
    <row r="221">
      <c r="C221">
        <f>IF(A221="","",IFERROR(INDEX('Drivers'!$B$5:$B$104,MATCH(B221,'Drivers'!$A$5:$A$104,0)),""))</f>
        <v/>
      </c>
      <c r="D221" s="57" t="n"/>
      <c r="H221" s="36">
        <f>IF(A221="","",IFERROR(INDEX('Settings'!$B$15:$B$24,MATCH(E221,'Settings'!$A$15:$A$24,0)),0))</f>
        <v/>
      </c>
      <c r="I221" s="37" t="n"/>
      <c r="J221" s="37">
        <f>IF(A221="","",IF(I221="",H221,I221))</f>
        <v/>
      </c>
      <c r="K221" s="36">
        <f>IF(A221="","",IFERROR(INDEX('Settings'!$C$15:$C$24,MATCH(E221,'Settings'!$A$15:$A$24,0)),'Settings'!$B$5))</f>
        <v/>
      </c>
      <c r="L221" s="57">
        <f>IF(A221="","",IFERROR(EDATE(D221,K221),""))</f>
        <v/>
      </c>
      <c r="N221" s="57" t="n"/>
      <c r="P221" s="58" t="n"/>
      <c r="Q221" s="39" t="n"/>
      <c r="R221" s="37">
        <f>IF(A221="","",IFERROR(IF(OR(M221="Dismissed",D221&gt;TODAY(),L221&lt;TODAY()),0,J221),0))</f>
        <v/>
      </c>
      <c r="S221" s="39">
        <f>IF(A221="","",IF(COUNTIF($A$5:$A$504,A221)&gt;1,"Duplicate Violation ID",IF(OR(B221="",D221="",E221="",M221=""),"Missing required field",IF(C221="","Unknown Driver ID",IF(D221&gt;TODAY(),"Future violation date",IF(AND(OR(M221="Resolved",M221="Dismissed"),N221=""),"Missing disposition date",IF(AND(N221&lt;&gt;"",N221&lt;D221),"Disposition before violation",IF(AND(I221&lt;&gt;"",OR(I221&lt;0,I221&gt;'Settings'!$B$9)),"Review point override","OK"))))))))</f>
        <v/>
      </c>
    </row>
    <row r="222">
      <c r="C222">
        <f>IF(A222="","",IFERROR(INDEX('Drivers'!$B$5:$B$104,MATCH(B222,'Drivers'!$A$5:$A$104,0)),""))</f>
        <v/>
      </c>
      <c r="D222" s="57" t="n"/>
      <c r="H222" s="36">
        <f>IF(A222="","",IFERROR(INDEX('Settings'!$B$15:$B$24,MATCH(E222,'Settings'!$A$15:$A$24,0)),0))</f>
        <v/>
      </c>
      <c r="I222" s="37" t="n"/>
      <c r="J222" s="37">
        <f>IF(A222="","",IF(I222="",H222,I222))</f>
        <v/>
      </c>
      <c r="K222" s="36">
        <f>IF(A222="","",IFERROR(INDEX('Settings'!$C$15:$C$24,MATCH(E222,'Settings'!$A$15:$A$24,0)),'Settings'!$B$5))</f>
        <v/>
      </c>
      <c r="L222" s="57">
        <f>IF(A222="","",IFERROR(EDATE(D222,K222),""))</f>
        <v/>
      </c>
      <c r="N222" s="57" t="n"/>
      <c r="P222" s="58" t="n"/>
      <c r="Q222" s="39" t="n"/>
      <c r="R222" s="37">
        <f>IF(A222="","",IFERROR(IF(OR(M222="Dismissed",D222&gt;TODAY(),L222&lt;TODAY()),0,J222),0))</f>
        <v/>
      </c>
      <c r="S222" s="39">
        <f>IF(A222="","",IF(COUNTIF($A$5:$A$504,A222)&gt;1,"Duplicate Violation ID",IF(OR(B222="",D222="",E222="",M222=""),"Missing required field",IF(C222="","Unknown Driver ID",IF(D222&gt;TODAY(),"Future violation date",IF(AND(OR(M222="Resolved",M222="Dismissed"),N222=""),"Missing disposition date",IF(AND(N222&lt;&gt;"",N222&lt;D222),"Disposition before violation",IF(AND(I222&lt;&gt;"",OR(I222&lt;0,I222&gt;'Settings'!$B$9)),"Review point override","OK"))))))))</f>
        <v/>
      </c>
    </row>
    <row r="223">
      <c r="C223">
        <f>IF(A223="","",IFERROR(INDEX('Drivers'!$B$5:$B$104,MATCH(B223,'Drivers'!$A$5:$A$104,0)),""))</f>
        <v/>
      </c>
      <c r="D223" s="57" t="n"/>
      <c r="H223" s="36">
        <f>IF(A223="","",IFERROR(INDEX('Settings'!$B$15:$B$24,MATCH(E223,'Settings'!$A$15:$A$24,0)),0))</f>
        <v/>
      </c>
      <c r="I223" s="37" t="n"/>
      <c r="J223" s="37">
        <f>IF(A223="","",IF(I223="",H223,I223))</f>
        <v/>
      </c>
      <c r="K223" s="36">
        <f>IF(A223="","",IFERROR(INDEX('Settings'!$C$15:$C$24,MATCH(E223,'Settings'!$A$15:$A$24,0)),'Settings'!$B$5))</f>
        <v/>
      </c>
      <c r="L223" s="57">
        <f>IF(A223="","",IFERROR(EDATE(D223,K223),""))</f>
        <v/>
      </c>
      <c r="N223" s="57" t="n"/>
      <c r="P223" s="58" t="n"/>
      <c r="Q223" s="39" t="n"/>
      <c r="R223" s="37">
        <f>IF(A223="","",IFERROR(IF(OR(M223="Dismissed",D223&gt;TODAY(),L223&lt;TODAY()),0,J223),0))</f>
        <v/>
      </c>
      <c r="S223" s="39">
        <f>IF(A223="","",IF(COUNTIF($A$5:$A$504,A223)&gt;1,"Duplicate Violation ID",IF(OR(B223="",D223="",E223="",M223=""),"Missing required field",IF(C223="","Unknown Driver ID",IF(D223&gt;TODAY(),"Future violation date",IF(AND(OR(M223="Resolved",M223="Dismissed"),N223=""),"Missing disposition date",IF(AND(N223&lt;&gt;"",N223&lt;D223),"Disposition before violation",IF(AND(I223&lt;&gt;"",OR(I223&lt;0,I223&gt;'Settings'!$B$9)),"Review point override","OK"))))))))</f>
        <v/>
      </c>
    </row>
    <row r="224">
      <c r="C224">
        <f>IF(A224="","",IFERROR(INDEX('Drivers'!$B$5:$B$104,MATCH(B224,'Drivers'!$A$5:$A$104,0)),""))</f>
        <v/>
      </c>
      <c r="D224" s="57" t="n"/>
      <c r="H224" s="36">
        <f>IF(A224="","",IFERROR(INDEX('Settings'!$B$15:$B$24,MATCH(E224,'Settings'!$A$15:$A$24,0)),0))</f>
        <v/>
      </c>
      <c r="I224" s="37" t="n"/>
      <c r="J224" s="37">
        <f>IF(A224="","",IF(I224="",H224,I224))</f>
        <v/>
      </c>
      <c r="K224" s="36">
        <f>IF(A224="","",IFERROR(INDEX('Settings'!$C$15:$C$24,MATCH(E224,'Settings'!$A$15:$A$24,0)),'Settings'!$B$5))</f>
        <v/>
      </c>
      <c r="L224" s="57">
        <f>IF(A224="","",IFERROR(EDATE(D224,K224),""))</f>
        <v/>
      </c>
      <c r="N224" s="57" t="n"/>
      <c r="P224" s="58" t="n"/>
      <c r="Q224" s="39" t="n"/>
      <c r="R224" s="37">
        <f>IF(A224="","",IFERROR(IF(OR(M224="Dismissed",D224&gt;TODAY(),L224&lt;TODAY()),0,J224),0))</f>
        <v/>
      </c>
      <c r="S224" s="39">
        <f>IF(A224="","",IF(COUNTIF($A$5:$A$504,A224)&gt;1,"Duplicate Violation ID",IF(OR(B224="",D224="",E224="",M224=""),"Missing required field",IF(C224="","Unknown Driver ID",IF(D224&gt;TODAY(),"Future violation date",IF(AND(OR(M224="Resolved",M224="Dismissed"),N224=""),"Missing disposition date",IF(AND(N224&lt;&gt;"",N224&lt;D224),"Disposition before violation",IF(AND(I224&lt;&gt;"",OR(I224&lt;0,I224&gt;'Settings'!$B$9)),"Review point override","OK"))))))))</f>
        <v/>
      </c>
    </row>
    <row r="225">
      <c r="C225">
        <f>IF(A225="","",IFERROR(INDEX('Drivers'!$B$5:$B$104,MATCH(B225,'Drivers'!$A$5:$A$104,0)),""))</f>
        <v/>
      </c>
      <c r="D225" s="57" t="n"/>
      <c r="H225" s="36">
        <f>IF(A225="","",IFERROR(INDEX('Settings'!$B$15:$B$24,MATCH(E225,'Settings'!$A$15:$A$24,0)),0))</f>
        <v/>
      </c>
      <c r="I225" s="37" t="n"/>
      <c r="J225" s="37">
        <f>IF(A225="","",IF(I225="",H225,I225))</f>
        <v/>
      </c>
      <c r="K225" s="36">
        <f>IF(A225="","",IFERROR(INDEX('Settings'!$C$15:$C$24,MATCH(E225,'Settings'!$A$15:$A$24,0)),'Settings'!$B$5))</f>
        <v/>
      </c>
      <c r="L225" s="57">
        <f>IF(A225="","",IFERROR(EDATE(D225,K225),""))</f>
        <v/>
      </c>
      <c r="N225" s="57" t="n"/>
      <c r="P225" s="58" t="n"/>
      <c r="Q225" s="39" t="n"/>
      <c r="R225" s="37">
        <f>IF(A225="","",IFERROR(IF(OR(M225="Dismissed",D225&gt;TODAY(),L225&lt;TODAY()),0,J225),0))</f>
        <v/>
      </c>
      <c r="S225" s="39">
        <f>IF(A225="","",IF(COUNTIF($A$5:$A$504,A225)&gt;1,"Duplicate Violation ID",IF(OR(B225="",D225="",E225="",M225=""),"Missing required field",IF(C225="","Unknown Driver ID",IF(D225&gt;TODAY(),"Future violation date",IF(AND(OR(M225="Resolved",M225="Dismissed"),N225=""),"Missing disposition date",IF(AND(N225&lt;&gt;"",N225&lt;D225),"Disposition before violation",IF(AND(I225&lt;&gt;"",OR(I225&lt;0,I225&gt;'Settings'!$B$9)),"Review point override","OK"))))))))</f>
        <v/>
      </c>
    </row>
    <row r="226">
      <c r="C226">
        <f>IF(A226="","",IFERROR(INDEX('Drivers'!$B$5:$B$104,MATCH(B226,'Drivers'!$A$5:$A$104,0)),""))</f>
        <v/>
      </c>
      <c r="D226" s="57" t="n"/>
      <c r="H226" s="36">
        <f>IF(A226="","",IFERROR(INDEX('Settings'!$B$15:$B$24,MATCH(E226,'Settings'!$A$15:$A$24,0)),0))</f>
        <v/>
      </c>
      <c r="I226" s="37" t="n"/>
      <c r="J226" s="37">
        <f>IF(A226="","",IF(I226="",H226,I226))</f>
        <v/>
      </c>
      <c r="K226" s="36">
        <f>IF(A226="","",IFERROR(INDEX('Settings'!$C$15:$C$24,MATCH(E226,'Settings'!$A$15:$A$24,0)),'Settings'!$B$5))</f>
        <v/>
      </c>
      <c r="L226" s="57">
        <f>IF(A226="","",IFERROR(EDATE(D226,K226),""))</f>
        <v/>
      </c>
      <c r="N226" s="57" t="n"/>
      <c r="P226" s="58" t="n"/>
      <c r="Q226" s="39" t="n"/>
      <c r="R226" s="37">
        <f>IF(A226="","",IFERROR(IF(OR(M226="Dismissed",D226&gt;TODAY(),L226&lt;TODAY()),0,J226),0))</f>
        <v/>
      </c>
      <c r="S226" s="39">
        <f>IF(A226="","",IF(COUNTIF($A$5:$A$504,A226)&gt;1,"Duplicate Violation ID",IF(OR(B226="",D226="",E226="",M226=""),"Missing required field",IF(C226="","Unknown Driver ID",IF(D226&gt;TODAY(),"Future violation date",IF(AND(OR(M226="Resolved",M226="Dismissed"),N226=""),"Missing disposition date",IF(AND(N226&lt;&gt;"",N226&lt;D226),"Disposition before violation",IF(AND(I226&lt;&gt;"",OR(I226&lt;0,I226&gt;'Settings'!$B$9)),"Review point override","OK"))))))))</f>
        <v/>
      </c>
    </row>
    <row r="227">
      <c r="C227">
        <f>IF(A227="","",IFERROR(INDEX('Drivers'!$B$5:$B$104,MATCH(B227,'Drivers'!$A$5:$A$104,0)),""))</f>
        <v/>
      </c>
      <c r="D227" s="57" t="n"/>
      <c r="H227" s="36">
        <f>IF(A227="","",IFERROR(INDEX('Settings'!$B$15:$B$24,MATCH(E227,'Settings'!$A$15:$A$24,0)),0))</f>
        <v/>
      </c>
      <c r="I227" s="37" t="n"/>
      <c r="J227" s="37">
        <f>IF(A227="","",IF(I227="",H227,I227))</f>
        <v/>
      </c>
      <c r="K227" s="36">
        <f>IF(A227="","",IFERROR(INDEX('Settings'!$C$15:$C$24,MATCH(E227,'Settings'!$A$15:$A$24,0)),'Settings'!$B$5))</f>
        <v/>
      </c>
      <c r="L227" s="57">
        <f>IF(A227="","",IFERROR(EDATE(D227,K227),""))</f>
        <v/>
      </c>
      <c r="N227" s="57" t="n"/>
      <c r="P227" s="58" t="n"/>
      <c r="Q227" s="39" t="n"/>
      <c r="R227" s="37">
        <f>IF(A227="","",IFERROR(IF(OR(M227="Dismissed",D227&gt;TODAY(),L227&lt;TODAY()),0,J227),0))</f>
        <v/>
      </c>
      <c r="S227" s="39">
        <f>IF(A227="","",IF(COUNTIF($A$5:$A$504,A227)&gt;1,"Duplicate Violation ID",IF(OR(B227="",D227="",E227="",M227=""),"Missing required field",IF(C227="","Unknown Driver ID",IF(D227&gt;TODAY(),"Future violation date",IF(AND(OR(M227="Resolved",M227="Dismissed"),N227=""),"Missing disposition date",IF(AND(N227&lt;&gt;"",N227&lt;D227),"Disposition before violation",IF(AND(I227&lt;&gt;"",OR(I227&lt;0,I227&gt;'Settings'!$B$9)),"Review point override","OK"))))))))</f>
        <v/>
      </c>
    </row>
    <row r="228">
      <c r="C228">
        <f>IF(A228="","",IFERROR(INDEX('Drivers'!$B$5:$B$104,MATCH(B228,'Drivers'!$A$5:$A$104,0)),""))</f>
        <v/>
      </c>
      <c r="D228" s="57" t="n"/>
      <c r="H228" s="36">
        <f>IF(A228="","",IFERROR(INDEX('Settings'!$B$15:$B$24,MATCH(E228,'Settings'!$A$15:$A$24,0)),0))</f>
        <v/>
      </c>
      <c r="I228" s="37" t="n"/>
      <c r="J228" s="37">
        <f>IF(A228="","",IF(I228="",H228,I228))</f>
        <v/>
      </c>
      <c r="K228" s="36">
        <f>IF(A228="","",IFERROR(INDEX('Settings'!$C$15:$C$24,MATCH(E228,'Settings'!$A$15:$A$24,0)),'Settings'!$B$5))</f>
        <v/>
      </c>
      <c r="L228" s="57">
        <f>IF(A228="","",IFERROR(EDATE(D228,K228),""))</f>
        <v/>
      </c>
      <c r="N228" s="57" t="n"/>
      <c r="P228" s="58" t="n"/>
      <c r="Q228" s="39" t="n"/>
      <c r="R228" s="37">
        <f>IF(A228="","",IFERROR(IF(OR(M228="Dismissed",D228&gt;TODAY(),L228&lt;TODAY()),0,J228),0))</f>
        <v/>
      </c>
      <c r="S228" s="39">
        <f>IF(A228="","",IF(COUNTIF($A$5:$A$504,A228)&gt;1,"Duplicate Violation ID",IF(OR(B228="",D228="",E228="",M228=""),"Missing required field",IF(C228="","Unknown Driver ID",IF(D228&gt;TODAY(),"Future violation date",IF(AND(OR(M228="Resolved",M228="Dismissed"),N228=""),"Missing disposition date",IF(AND(N228&lt;&gt;"",N228&lt;D228),"Disposition before violation",IF(AND(I228&lt;&gt;"",OR(I228&lt;0,I228&gt;'Settings'!$B$9)),"Review point override","OK"))))))))</f>
        <v/>
      </c>
    </row>
    <row r="229">
      <c r="C229">
        <f>IF(A229="","",IFERROR(INDEX('Drivers'!$B$5:$B$104,MATCH(B229,'Drivers'!$A$5:$A$104,0)),""))</f>
        <v/>
      </c>
      <c r="D229" s="57" t="n"/>
      <c r="H229" s="36">
        <f>IF(A229="","",IFERROR(INDEX('Settings'!$B$15:$B$24,MATCH(E229,'Settings'!$A$15:$A$24,0)),0))</f>
        <v/>
      </c>
      <c r="I229" s="37" t="n"/>
      <c r="J229" s="37">
        <f>IF(A229="","",IF(I229="",H229,I229))</f>
        <v/>
      </c>
      <c r="K229" s="36">
        <f>IF(A229="","",IFERROR(INDEX('Settings'!$C$15:$C$24,MATCH(E229,'Settings'!$A$15:$A$24,0)),'Settings'!$B$5))</f>
        <v/>
      </c>
      <c r="L229" s="57">
        <f>IF(A229="","",IFERROR(EDATE(D229,K229),""))</f>
        <v/>
      </c>
      <c r="N229" s="57" t="n"/>
      <c r="P229" s="58" t="n"/>
      <c r="Q229" s="39" t="n"/>
      <c r="R229" s="37">
        <f>IF(A229="","",IFERROR(IF(OR(M229="Dismissed",D229&gt;TODAY(),L229&lt;TODAY()),0,J229),0))</f>
        <v/>
      </c>
      <c r="S229" s="39">
        <f>IF(A229="","",IF(COUNTIF($A$5:$A$504,A229)&gt;1,"Duplicate Violation ID",IF(OR(B229="",D229="",E229="",M229=""),"Missing required field",IF(C229="","Unknown Driver ID",IF(D229&gt;TODAY(),"Future violation date",IF(AND(OR(M229="Resolved",M229="Dismissed"),N229=""),"Missing disposition date",IF(AND(N229&lt;&gt;"",N229&lt;D229),"Disposition before violation",IF(AND(I229&lt;&gt;"",OR(I229&lt;0,I229&gt;'Settings'!$B$9)),"Review point override","OK"))))))))</f>
        <v/>
      </c>
    </row>
    <row r="230">
      <c r="C230">
        <f>IF(A230="","",IFERROR(INDEX('Drivers'!$B$5:$B$104,MATCH(B230,'Drivers'!$A$5:$A$104,0)),""))</f>
        <v/>
      </c>
      <c r="D230" s="57" t="n"/>
      <c r="H230" s="36">
        <f>IF(A230="","",IFERROR(INDEX('Settings'!$B$15:$B$24,MATCH(E230,'Settings'!$A$15:$A$24,0)),0))</f>
        <v/>
      </c>
      <c r="I230" s="37" t="n"/>
      <c r="J230" s="37">
        <f>IF(A230="","",IF(I230="",H230,I230))</f>
        <v/>
      </c>
      <c r="K230" s="36">
        <f>IF(A230="","",IFERROR(INDEX('Settings'!$C$15:$C$24,MATCH(E230,'Settings'!$A$15:$A$24,0)),'Settings'!$B$5))</f>
        <v/>
      </c>
      <c r="L230" s="57">
        <f>IF(A230="","",IFERROR(EDATE(D230,K230),""))</f>
        <v/>
      </c>
      <c r="N230" s="57" t="n"/>
      <c r="P230" s="58" t="n"/>
      <c r="Q230" s="39" t="n"/>
      <c r="R230" s="37">
        <f>IF(A230="","",IFERROR(IF(OR(M230="Dismissed",D230&gt;TODAY(),L230&lt;TODAY()),0,J230),0))</f>
        <v/>
      </c>
      <c r="S230" s="39">
        <f>IF(A230="","",IF(COUNTIF($A$5:$A$504,A230)&gt;1,"Duplicate Violation ID",IF(OR(B230="",D230="",E230="",M230=""),"Missing required field",IF(C230="","Unknown Driver ID",IF(D230&gt;TODAY(),"Future violation date",IF(AND(OR(M230="Resolved",M230="Dismissed"),N230=""),"Missing disposition date",IF(AND(N230&lt;&gt;"",N230&lt;D230),"Disposition before violation",IF(AND(I230&lt;&gt;"",OR(I230&lt;0,I230&gt;'Settings'!$B$9)),"Review point override","OK"))))))))</f>
        <v/>
      </c>
    </row>
    <row r="231">
      <c r="C231">
        <f>IF(A231="","",IFERROR(INDEX('Drivers'!$B$5:$B$104,MATCH(B231,'Drivers'!$A$5:$A$104,0)),""))</f>
        <v/>
      </c>
      <c r="D231" s="57" t="n"/>
      <c r="H231" s="36">
        <f>IF(A231="","",IFERROR(INDEX('Settings'!$B$15:$B$24,MATCH(E231,'Settings'!$A$15:$A$24,0)),0))</f>
        <v/>
      </c>
      <c r="I231" s="37" t="n"/>
      <c r="J231" s="37">
        <f>IF(A231="","",IF(I231="",H231,I231))</f>
        <v/>
      </c>
      <c r="K231" s="36">
        <f>IF(A231="","",IFERROR(INDEX('Settings'!$C$15:$C$24,MATCH(E231,'Settings'!$A$15:$A$24,0)),'Settings'!$B$5))</f>
        <v/>
      </c>
      <c r="L231" s="57">
        <f>IF(A231="","",IFERROR(EDATE(D231,K231),""))</f>
        <v/>
      </c>
      <c r="N231" s="57" t="n"/>
      <c r="P231" s="58" t="n"/>
      <c r="Q231" s="39" t="n"/>
      <c r="R231" s="37">
        <f>IF(A231="","",IFERROR(IF(OR(M231="Dismissed",D231&gt;TODAY(),L231&lt;TODAY()),0,J231),0))</f>
        <v/>
      </c>
      <c r="S231" s="39">
        <f>IF(A231="","",IF(COUNTIF($A$5:$A$504,A231)&gt;1,"Duplicate Violation ID",IF(OR(B231="",D231="",E231="",M231=""),"Missing required field",IF(C231="","Unknown Driver ID",IF(D231&gt;TODAY(),"Future violation date",IF(AND(OR(M231="Resolved",M231="Dismissed"),N231=""),"Missing disposition date",IF(AND(N231&lt;&gt;"",N231&lt;D231),"Disposition before violation",IF(AND(I231&lt;&gt;"",OR(I231&lt;0,I231&gt;'Settings'!$B$9)),"Review point override","OK"))))))))</f>
        <v/>
      </c>
    </row>
    <row r="232">
      <c r="C232">
        <f>IF(A232="","",IFERROR(INDEX('Drivers'!$B$5:$B$104,MATCH(B232,'Drivers'!$A$5:$A$104,0)),""))</f>
        <v/>
      </c>
      <c r="D232" s="57" t="n"/>
      <c r="H232" s="36">
        <f>IF(A232="","",IFERROR(INDEX('Settings'!$B$15:$B$24,MATCH(E232,'Settings'!$A$15:$A$24,0)),0))</f>
        <v/>
      </c>
      <c r="I232" s="37" t="n"/>
      <c r="J232" s="37">
        <f>IF(A232="","",IF(I232="",H232,I232))</f>
        <v/>
      </c>
      <c r="K232" s="36">
        <f>IF(A232="","",IFERROR(INDEX('Settings'!$C$15:$C$24,MATCH(E232,'Settings'!$A$15:$A$24,0)),'Settings'!$B$5))</f>
        <v/>
      </c>
      <c r="L232" s="57">
        <f>IF(A232="","",IFERROR(EDATE(D232,K232),""))</f>
        <v/>
      </c>
      <c r="N232" s="57" t="n"/>
      <c r="P232" s="58" t="n"/>
      <c r="Q232" s="39" t="n"/>
      <c r="R232" s="37">
        <f>IF(A232="","",IFERROR(IF(OR(M232="Dismissed",D232&gt;TODAY(),L232&lt;TODAY()),0,J232),0))</f>
        <v/>
      </c>
      <c r="S232" s="39">
        <f>IF(A232="","",IF(COUNTIF($A$5:$A$504,A232)&gt;1,"Duplicate Violation ID",IF(OR(B232="",D232="",E232="",M232=""),"Missing required field",IF(C232="","Unknown Driver ID",IF(D232&gt;TODAY(),"Future violation date",IF(AND(OR(M232="Resolved",M232="Dismissed"),N232=""),"Missing disposition date",IF(AND(N232&lt;&gt;"",N232&lt;D232),"Disposition before violation",IF(AND(I232&lt;&gt;"",OR(I232&lt;0,I232&gt;'Settings'!$B$9)),"Review point override","OK"))))))))</f>
        <v/>
      </c>
    </row>
    <row r="233">
      <c r="C233">
        <f>IF(A233="","",IFERROR(INDEX('Drivers'!$B$5:$B$104,MATCH(B233,'Drivers'!$A$5:$A$104,0)),""))</f>
        <v/>
      </c>
      <c r="D233" s="57" t="n"/>
      <c r="H233" s="36">
        <f>IF(A233="","",IFERROR(INDEX('Settings'!$B$15:$B$24,MATCH(E233,'Settings'!$A$15:$A$24,0)),0))</f>
        <v/>
      </c>
      <c r="I233" s="37" t="n"/>
      <c r="J233" s="37">
        <f>IF(A233="","",IF(I233="",H233,I233))</f>
        <v/>
      </c>
      <c r="K233" s="36">
        <f>IF(A233="","",IFERROR(INDEX('Settings'!$C$15:$C$24,MATCH(E233,'Settings'!$A$15:$A$24,0)),'Settings'!$B$5))</f>
        <v/>
      </c>
      <c r="L233" s="57">
        <f>IF(A233="","",IFERROR(EDATE(D233,K233),""))</f>
        <v/>
      </c>
      <c r="N233" s="57" t="n"/>
      <c r="P233" s="58" t="n"/>
      <c r="Q233" s="39" t="n"/>
      <c r="R233" s="37">
        <f>IF(A233="","",IFERROR(IF(OR(M233="Dismissed",D233&gt;TODAY(),L233&lt;TODAY()),0,J233),0))</f>
        <v/>
      </c>
      <c r="S233" s="39">
        <f>IF(A233="","",IF(COUNTIF($A$5:$A$504,A233)&gt;1,"Duplicate Violation ID",IF(OR(B233="",D233="",E233="",M233=""),"Missing required field",IF(C233="","Unknown Driver ID",IF(D233&gt;TODAY(),"Future violation date",IF(AND(OR(M233="Resolved",M233="Dismissed"),N233=""),"Missing disposition date",IF(AND(N233&lt;&gt;"",N233&lt;D233),"Disposition before violation",IF(AND(I233&lt;&gt;"",OR(I233&lt;0,I233&gt;'Settings'!$B$9)),"Review point override","OK"))))))))</f>
        <v/>
      </c>
    </row>
    <row r="234">
      <c r="C234">
        <f>IF(A234="","",IFERROR(INDEX('Drivers'!$B$5:$B$104,MATCH(B234,'Drivers'!$A$5:$A$104,0)),""))</f>
        <v/>
      </c>
      <c r="D234" s="57" t="n"/>
      <c r="H234" s="36">
        <f>IF(A234="","",IFERROR(INDEX('Settings'!$B$15:$B$24,MATCH(E234,'Settings'!$A$15:$A$24,0)),0))</f>
        <v/>
      </c>
      <c r="I234" s="37" t="n"/>
      <c r="J234" s="37">
        <f>IF(A234="","",IF(I234="",H234,I234))</f>
        <v/>
      </c>
      <c r="K234" s="36">
        <f>IF(A234="","",IFERROR(INDEX('Settings'!$C$15:$C$24,MATCH(E234,'Settings'!$A$15:$A$24,0)),'Settings'!$B$5))</f>
        <v/>
      </c>
      <c r="L234" s="57">
        <f>IF(A234="","",IFERROR(EDATE(D234,K234),""))</f>
        <v/>
      </c>
      <c r="N234" s="57" t="n"/>
      <c r="P234" s="58" t="n"/>
      <c r="Q234" s="39" t="n"/>
      <c r="R234" s="37">
        <f>IF(A234="","",IFERROR(IF(OR(M234="Dismissed",D234&gt;TODAY(),L234&lt;TODAY()),0,J234),0))</f>
        <v/>
      </c>
      <c r="S234" s="39">
        <f>IF(A234="","",IF(COUNTIF($A$5:$A$504,A234)&gt;1,"Duplicate Violation ID",IF(OR(B234="",D234="",E234="",M234=""),"Missing required field",IF(C234="","Unknown Driver ID",IF(D234&gt;TODAY(),"Future violation date",IF(AND(OR(M234="Resolved",M234="Dismissed"),N234=""),"Missing disposition date",IF(AND(N234&lt;&gt;"",N234&lt;D234),"Disposition before violation",IF(AND(I234&lt;&gt;"",OR(I234&lt;0,I234&gt;'Settings'!$B$9)),"Review point override","OK"))))))))</f>
        <v/>
      </c>
    </row>
    <row r="235">
      <c r="C235">
        <f>IF(A235="","",IFERROR(INDEX('Drivers'!$B$5:$B$104,MATCH(B235,'Drivers'!$A$5:$A$104,0)),""))</f>
        <v/>
      </c>
      <c r="D235" s="57" t="n"/>
      <c r="H235" s="36">
        <f>IF(A235="","",IFERROR(INDEX('Settings'!$B$15:$B$24,MATCH(E235,'Settings'!$A$15:$A$24,0)),0))</f>
        <v/>
      </c>
      <c r="I235" s="37" t="n"/>
      <c r="J235" s="37">
        <f>IF(A235="","",IF(I235="",H235,I235))</f>
        <v/>
      </c>
      <c r="K235" s="36">
        <f>IF(A235="","",IFERROR(INDEX('Settings'!$C$15:$C$24,MATCH(E235,'Settings'!$A$15:$A$24,0)),'Settings'!$B$5))</f>
        <v/>
      </c>
      <c r="L235" s="57">
        <f>IF(A235="","",IFERROR(EDATE(D235,K235),""))</f>
        <v/>
      </c>
      <c r="N235" s="57" t="n"/>
      <c r="P235" s="58" t="n"/>
      <c r="Q235" s="39" t="n"/>
      <c r="R235" s="37">
        <f>IF(A235="","",IFERROR(IF(OR(M235="Dismissed",D235&gt;TODAY(),L235&lt;TODAY()),0,J235),0))</f>
        <v/>
      </c>
      <c r="S235" s="39">
        <f>IF(A235="","",IF(COUNTIF($A$5:$A$504,A235)&gt;1,"Duplicate Violation ID",IF(OR(B235="",D235="",E235="",M235=""),"Missing required field",IF(C235="","Unknown Driver ID",IF(D235&gt;TODAY(),"Future violation date",IF(AND(OR(M235="Resolved",M235="Dismissed"),N235=""),"Missing disposition date",IF(AND(N235&lt;&gt;"",N235&lt;D235),"Disposition before violation",IF(AND(I235&lt;&gt;"",OR(I235&lt;0,I235&gt;'Settings'!$B$9)),"Review point override","OK"))))))))</f>
        <v/>
      </c>
    </row>
    <row r="236">
      <c r="C236">
        <f>IF(A236="","",IFERROR(INDEX('Drivers'!$B$5:$B$104,MATCH(B236,'Drivers'!$A$5:$A$104,0)),""))</f>
        <v/>
      </c>
      <c r="D236" s="57" t="n"/>
      <c r="H236" s="36">
        <f>IF(A236="","",IFERROR(INDEX('Settings'!$B$15:$B$24,MATCH(E236,'Settings'!$A$15:$A$24,0)),0))</f>
        <v/>
      </c>
      <c r="I236" s="37" t="n"/>
      <c r="J236" s="37">
        <f>IF(A236="","",IF(I236="",H236,I236))</f>
        <v/>
      </c>
      <c r="K236" s="36">
        <f>IF(A236="","",IFERROR(INDEX('Settings'!$C$15:$C$24,MATCH(E236,'Settings'!$A$15:$A$24,0)),'Settings'!$B$5))</f>
        <v/>
      </c>
      <c r="L236" s="57">
        <f>IF(A236="","",IFERROR(EDATE(D236,K236),""))</f>
        <v/>
      </c>
      <c r="N236" s="57" t="n"/>
      <c r="P236" s="58" t="n"/>
      <c r="Q236" s="39" t="n"/>
      <c r="R236" s="37">
        <f>IF(A236="","",IFERROR(IF(OR(M236="Dismissed",D236&gt;TODAY(),L236&lt;TODAY()),0,J236),0))</f>
        <v/>
      </c>
      <c r="S236" s="39">
        <f>IF(A236="","",IF(COUNTIF($A$5:$A$504,A236)&gt;1,"Duplicate Violation ID",IF(OR(B236="",D236="",E236="",M236=""),"Missing required field",IF(C236="","Unknown Driver ID",IF(D236&gt;TODAY(),"Future violation date",IF(AND(OR(M236="Resolved",M236="Dismissed"),N236=""),"Missing disposition date",IF(AND(N236&lt;&gt;"",N236&lt;D236),"Disposition before violation",IF(AND(I236&lt;&gt;"",OR(I236&lt;0,I236&gt;'Settings'!$B$9)),"Review point override","OK"))))))))</f>
        <v/>
      </c>
    </row>
    <row r="237">
      <c r="C237">
        <f>IF(A237="","",IFERROR(INDEX('Drivers'!$B$5:$B$104,MATCH(B237,'Drivers'!$A$5:$A$104,0)),""))</f>
        <v/>
      </c>
      <c r="D237" s="57" t="n"/>
      <c r="H237" s="36">
        <f>IF(A237="","",IFERROR(INDEX('Settings'!$B$15:$B$24,MATCH(E237,'Settings'!$A$15:$A$24,0)),0))</f>
        <v/>
      </c>
      <c r="I237" s="37" t="n"/>
      <c r="J237" s="37">
        <f>IF(A237="","",IF(I237="",H237,I237))</f>
        <v/>
      </c>
      <c r="K237" s="36">
        <f>IF(A237="","",IFERROR(INDEX('Settings'!$C$15:$C$24,MATCH(E237,'Settings'!$A$15:$A$24,0)),'Settings'!$B$5))</f>
        <v/>
      </c>
      <c r="L237" s="57">
        <f>IF(A237="","",IFERROR(EDATE(D237,K237),""))</f>
        <v/>
      </c>
      <c r="N237" s="57" t="n"/>
      <c r="P237" s="58" t="n"/>
      <c r="Q237" s="39" t="n"/>
      <c r="R237" s="37">
        <f>IF(A237="","",IFERROR(IF(OR(M237="Dismissed",D237&gt;TODAY(),L237&lt;TODAY()),0,J237),0))</f>
        <v/>
      </c>
      <c r="S237" s="39">
        <f>IF(A237="","",IF(COUNTIF($A$5:$A$504,A237)&gt;1,"Duplicate Violation ID",IF(OR(B237="",D237="",E237="",M237=""),"Missing required field",IF(C237="","Unknown Driver ID",IF(D237&gt;TODAY(),"Future violation date",IF(AND(OR(M237="Resolved",M237="Dismissed"),N237=""),"Missing disposition date",IF(AND(N237&lt;&gt;"",N237&lt;D237),"Disposition before violation",IF(AND(I237&lt;&gt;"",OR(I237&lt;0,I237&gt;'Settings'!$B$9)),"Review point override","OK"))))))))</f>
        <v/>
      </c>
    </row>
    <row r="238">
      <c r="C238">
        <f>IF(A238="","",IFERROR(INDEX('Drivers'!$B$5:$B$104,MATCH(B238,'Drivers'!$A$5:$A$104,0)),""))</f>
        <v/>
      </c>
      <c r="D238" s="57" t="n"/>
      <c r="H238" s="36">
        <f>IF(A238="","",IFERROR(INDEX('Settings'!$B$15:$B$24,MATCH(E238,'Settings'!$A$15:$A$24,0)),0))</f>
        <v/>
      </c>
      <c r="I238" s="37" t="n"/>
      <c r="J238" s="37">
        <f>IF(A238="","",IF(I238="",H238,I238))</f>
        <v/>
      </c>
      <c r="K238" s="36">
        <f>IF(A238="","",IFERROR(INDEX('Settings'!$C$15:$C$24,MATCH(E238,'Settings'!$A$15:$A$24,0)),'Settings'!$B$5))</f>
        <v/>
      </c>
      <c r="L238" s="57">
        <f>IF(A238="","",IFERROR(EDATE(D238,K238),""))</f>
        <v/>
      </c>
      <c r="N238" s="57" t="n"/>
      <c r="P238" s="58" t="n"/>
      <c r="Q238" s="39" t="n"/>
      <c r="R238" s="37">
        <f>IF(A238="","",IFERROR(IF(OR(M238="Dismissed",D238&gt;TODAY(),L238&lt;TODAY()),0,J238),0))</f>
        <v/>
      </c>
      <c r="S238" s="39">
        <f>IF(A238="","",IF(COUNTIF($A$5:$A$504,A238)&gt;1,"Duplicate Violation ID",IF(OR(B238="",D238="",E238="",M238=""),"Missing required field",IF(C238="","Unknown Driver ID",IF(D238&gt;TODAY(),"Future violation date",IF(AND(OR(M238="Resolved",M238="Dismissed"),N238=""),"Missing disposition date",IF(AND(N238&lt;&gt;"",N238&lt;D238),"Disposition before violation",IF(AND(I238&lt;&gt;"",OR(I238&lt;0,I238&gt;'Settings'!$B$9)),"Review point override","OK"))))))))</f>
        <v/>
      </c>
    </row>
    <row r="239">
      <c r="C239">
        <f>IF(A239="","",IFERROR(INDEX('Drivers'!$B$5:$B$104,MATCH(B239,'Drivers'!$A$5:$A$104,0)),""))</f>
        <v/>
      </c>
      <c r="D239" s="57" t="n"/>
      <c r="H239" s="36">
        <f>IF(A239="","",IFERROR(INDEX('Settings'!$B$15:$B$24,MATCH(E239,'Settings'!$A$15:$A$24,0)),0))</f>
        <v/>
      </c>
      <c r="I239" s="37" t="n"/>
      <c r="J239" s="37">
        <f>IF(A239="","",IF(I239="",H239,I239))</f>
        <v/>
      </c>
      <c r="K239" s="36">
        <f>IF(A239="","",IFERROR(INDEX('Settings'!$C$15:$C$24,MATCH(E239,'Settings'!$A$15:$A$24,0)),'Settings'!$B$5))</f>
        <v/>
      </c>
      <c r="L239" s="57">
        <f>IF(A239="","",IFERROR(EDATE(D239,K239),""))</f>
        <v/>
      </c>
      <c r="N239" s="57" t="n"/>
      <c r="P239" s="58" t="n"/>
      <c r="Q239" s="39" t="n"/>
      <c r="R239" s="37">
        <f>IF(A239="","",IFERROR(IF(OR(M239="Dismissed",D239&gt;TODAY(),L239&lt;TODAY()),0,J239),0))</f>
        <v/>
      </c>
      <c r="S239" s="39">
        <f>IF(A239="","",IF(COUNTIF($A$5:$A$504,A239)&gt;1,"Duplicate Violation ID",IF(OR(B239="",D239="",E239="",M239=""),"Missing required field",IF(C239="","Unknown Driver ID",IF(D239&gt;TODAY(),"Future violation date",IF(AND(OR(M239="Resolved",M239="Dismissed"),N239=""),"Missing disposition date",IF(AND(N239&lt;&gt;"",N239&lt;D239),"Disposition before violation",IF(AND(I239&lt;&gt;"",OR(I239&lt;0,I239&gt;'Settings'!$B$9)),"Review point override","OK"))))))))</f>
        <v/>
      </c>
    </row>
    <row r="240">
      <c r="C240">
        <f>IF(A240="","",IFERROR(INDEX('Drivers'!$B$5:$B$104,MATCH(B240,'Drivers'!$A$5:$A$104,0)),""))</f>
        <v/>
      </c>
      <c r="D240" s="57" t="n"/>
      <c r="H240" s="36">
        <f>IF(A240="","",IFERROR(INDEX('Settings'!$B$15:$B$24,MATCH(E240,'Settings'!$A$15:$A$24,0)),0))</f>
        <v/>
      </c>
      <c r="I240" s="37" t="n"/>
      <c r="J240" s="37">
        <f>IF(A240="","",IF(I240="",H240,I240))</f>
        <v/>
      </c>
      <c r="K240" s="36">
        <f>IF(A240="","",IFERROR(INDEX('Settings'!$C$15:$C$24,MATCH(E240,'Settings'!$A$15:$A$24,0)),'Settings'!$B$5))</f>
        <v/>
      </c>
      <c r="L240" s="57">
        <f>IF(A240="","",IFERROR(EDATE(D240,K240),""))</f>
        <v/>
      </c>
      <c r="N240" s="57" t="n"/>
      <c r="P240" s="58" t="n"/>
      <c r="Q240" s="39" t="n"/>
      <c r="R240" s="37">
        <f>IF(A240="","",IFERROR(IF(OR(M240="Dismissed",D240&gt;TODAY(),L240&lt;TODAY()),0,J240),0))</f>
        <v/>
      </c>
      <c r="S240" s="39">
        <f>IF(A240="","",IF(COUNTIF($A$5:$A$504,A240)&gt;1,"Duplicate Violation ID",IF(OR(B240="",D240="",E240="",M240=""),"Missing required field",IF(C240="","Unknown Driver ID",IF(D240&gt;TODAY(),"Future violation date",IF(AND(OR(M240="Resolved",M240="Dismissed"),N240=""),"Missing disposition date",IF(AND(N240&lt;&gt;"",N240&lt;D240),"Disposition before violation",IF(AND(I240&lt;&gt;"",OR(I240&lt;0,I240&gt;'Settings'!$B$9)),"Review point override","OK"))))))))</f>
        <v/>
      </c>
    </row>
    <row r="241">
      <c r="C241">
        <f>IF(A241="","",IFERROR(INDEX('Drivers'!$B$5:$B$104,MATCH(B241,'Drivers'!$A$5:$A$104,0)),""))</f>
        <v/>
      </c>
      <c r="D241" s="57" t="n"/>
      <c r="H241" s="36">
        <f>IF(A241="","",IFERROR(INDEX('Settings'!$B$15:$B$24,MATCH(E241,'Settings'!$A$15:$A$24,0)),0))</f>
        <v/>
      </c>
      <c r="I241" s="37" t="n"/>
      <c r="J241" s="37">
        <f>IF(A241="","",IF(I241="",H241,I241))</f>
        <v/>
      </c>
      <c r="K241" s="36">
        <f>IF(A241="","",IFERROR(INDEX('Settings'!$C$15:$C$24,MATCH(E241,'Settings'!$A$15:$A$24,0)),'Settings'!$B$5))</f>
        <v/>
      </c>
      <c r="L241" s="57">
        <f>IF(A241="","",IFERROR(EDATE(D241,K241),""))</f>
        <v/>
      </c>
      <c r="N241" s="57" t="n"/>
      <c r="P241" s="58" t="n"/>
      <c r="Q241" s="39" t="n"/>
      <c r="R241" s="37">
        <f>IF(A241="","",IFERROR(IF(OR(M241="Dismissed",D241&gt;TODAY(),L241&lt;TODAY()),0,J241),0))</f>
        <v/>
      </c>
      <c r="S241" s="39">
        <f>IF(A241="","",IF(COUNTIF($A$5:$A$504,A241)&gt;1,"Duplicate Violation ID",IF(OR(B241="",D241="",E241="",M241=""),"Missing required field",IF(C241="","Unknown Driver ID",IF(D241&gt;TODAY(),"Future violation date",IF(AND(OR(M241="Resolved",M241="Dismissed"),N241=""),"Missing disposition date",IF(AND(N241&lt;&gt;"",N241&lt;D241),"Disposition before violation",IF(AND(I241&lt;&gt;"",OR(I241&lt;0,I241&gt;'Settings'!$B$9)),"Review point override","OK"))))))))</f>
        <v/>
      </c>
    </row>
    <row r="242">
      <c r="C242">
        <f>IF(A242="","",IFERROR(INDEX('Drivers'!$B$5:$B$104,MATCH(B242,'Drivers'!$A$5:$A$104,0)),""))</f>
        <v/>
      </c>
      <c r="D242" s="57" t="n"/>
      <c r="H242" s="36">
        <f>IF(A242="","",IFERROR(INDEX('Settings'!$B$15:$B$24,MATCH(E242,'Settings'!$A$15:$A$24,0)),0))</f>
        <v/>
      </c>
      <c r="I242" s="37" t="n"/>
      <c r="J242" s="37">
        <f>IF(A242="","",IF(I242="",H242,I242))</f>
        <v/>
      </c>
      <c r="K242" s="36">
        <f>IF(A242="","",IFERROR(INDEX('Settings'!$C$15:$C$24,MATCH(E242,'Settings'!$A$15:$A$24,0)),'Settings'!$B$5))</f>
        <v/>
      </c>
      <c r="L242" s="57">
        <f>IF(A242="","",IFERROR(EDATE(D242,K242),""))</f>
        <v/>
      </c>
      <c r="N242" s="57" t="n"/>
      <c r="P242" s="58" t="n"/>
      <c r="Q242" s="39" t="n"/>
      <c r="R242" s="37">
        <f>IF(A242="","",IFERROR(IF(OR(M242="Dismissed",D242&gt;TODAY(),L242&lt;TODAY()),0,J242),0))</f>
        <v/>
      </c>
      <c r="S242" s="39">
        <f>IF(A242="","",IF(COUNTIF($A$5:$A$504,A242)&gt;1,"Duplicate Violation ID",IF(OR(B242="",D242="",E242="",M242=""),"Missing required field",IF(C242="","Unknown Driver ID",IF(D242&gt;TODAY(),"Future violation date",IF(AND(OR(M242="Resolved",M242="Dismissed"),N242=""),"Missing disposition date",IF(AND(N242&lt;&gt;"",N242&lt;D242),"Disposition before violation",IF(AND(I242&lt;&gt;"",OR(I242&lt;0,I242&gt;'Settings'!$B$9)),"Review point override","OK"))))))))</f>
        <v/>
      </c>
    </row>
    <row r="243">
      <c r="C243">
        <f>IF(A243="","",IFERROR(INDEX('Drivers'!$B$5:$B$104,MATCH(B243,'Drivers'!$A$5:$A$104,0)),""))</f>
        <v/>
      </c>
      <c r="D243" s="57" t="n"/>
      <c r="H243" s="36">
        <f>IF(A243="","",IFERROR(INDEX('Settings'!$B$15:$B$24,MATCH(E243,'Settings'!$A$15:$A$24,0)),0))</f>
        <v/>
      </c>
      <c r="I243" s="37" t="n"/>
      <c r="J243" s="37">
        <f>IF(A243="","",IF(I243="",H243,I243))</f>
        <v/>
      </c>
      <c r="K243" s="36">
        <f>IF(A243="","",IFERROR(INDEX('Settings'!$C$15:$C$24,MATCH(E243,'Settings'!$A$15:$A$24,0)),'Settings'!$B$5))</f>
        <v/>
      </c>
      <c r="L243" s="57">
        <f>IF(A243="","",IFERROR(EDATE(D243,K243),""))</f>
        <v/>
      </c>
      <c r="N243" s="57" t="n"/>
      <c r="P243" s="58" t="n"/>
      <c r="Q243" s="39" t="n"/>
      <c r="R243" s="37">
        <f>IF(A243="","",IFERROR(IF(OR(M243="Dismissed",D243&gt;TODAY(),L243&lt;TODAY()),0,J243),0))</f>
        <v/>
      </c>
      <c r="S243" s="39">
        <f>IF(A243="","",IF(COUNTIF($A$5:$A$504,A243)&gt;1,"Duplicate Violation ID",IF(OR(B243="",D243="",E243="",M243=""),"Missing required field",IF(C243="","Unknown Driver ID",IF(D243&gt;TODAY(),"Future violation date",IF(AND(OR(M243="Resolved",M243="Dismissed"),N243=""),"Missing disposition date",IF(AND(N243&lt;&gt;"",N243&lt;D243),"Disposition before violation",IF(AND(I243&lt;&gt;"",OR(I243&lt;0,I243&gt;'Settings'!$B$9)),"Review point override","OK"))))))))</f>
        <v/>
      </c>
    </row>
    <row r="244">
      <c r="C244">
        <f>IF(A244="","",IFERROR(INDEX('Drivers'!$B$5:$B$104,MATCH(B244,'Drivers'!$A$5:$A$104,0)),""))</f>
        <v/>
      </c>
      <c r="D244" s="57" t="n"/>
      <c r="H244" s="36">
        <f>IF(A244="","",IFERROR(INDEX('Settings'!$B$15:$B$24,MATCH(E244,'Settings'!$A$15:$A$24,0)),0))</f>
        <v/>
      </c>
      <c r="I244" s="37" t="n"/>
      <c r="J244" s="37">
        <f>IF(A244="","",IF(I244="",H244,I244))</f>
        <v/>
      </c>
      <c r="K244" s="36">
        <f>IF(A244="","",IFERROR(INDEX('Settings'!$C$15:$C$24,MATCH(E244,'Settings'!$A$15:$A$24,0)),'Settings'!$B$5))</f>
        <v/>
      </c>
      <c r="L244" s="57">
        <f>IF(A244="","",IFERROR(EDATE(D244,K244),""))</f>
        <v/>
      </c>
      <c r="N244" s="57" t="n"/>
      <c r="P244" s="58" t="n"/>
      <c r="Q244" s="39" t="n"/>
      <c r="R244" s="37">
        <f>IF(A244="","",IFERROR(IF(OR(M244="Dismissed",D244&gt;TODAY(),L244&lt;TODAY()),0,J244),0))</f>
        <v/>
      </c>
      <c r="S244" s="39">
        <f>IF(A244="","",IF(COUNTIF($A$5:$A$504,A244)&gt;1,"Duplicate Violation ID",IF(OR(B244="",D244="",E244="",M244=""),"Missing required field",IF(C244="","Unknown Driver ID",IF(D244&gt;TODAY(),"Future violation date",IF(AND(OR(M244="Resolved",M244="Dismissed"),N244=""),"Missing disposition date",IF(AND(N244&lt;&gt;"",N244&lt;D244),"Disposition before violation",IF(AND(I244&lt;&gt;"",OR(I244&lt;0,I244&gt;'Settings'!$B$9)),"Review point override","OK"))))))))</f>
        <v/>
      </c>
    </row>
    <row r="245">
      <c r="C245">
        <f>IF(A245="","",IFERROR(INDEX('Drivers'!$B$5:$B$104,MATCH(B245,'Drivers'!$A$5:$A$104,0)),""))</f>
        <v/>
      </c>
      <c r="D245" s="57" t="n"/>
      <c r="H245" s="36">
        <f>IF(A245="","",IFERROR(INDEX('Settings'!$B$15:$B$24,MATCH(E245,'Settings'!$A$15:$A$24,0)),0))</f>
        <v/>
      </c>
      <c r="I245" s="37" t="n"/>
      <c r="J245" s="37">
        <f>IF(A245="","",IF(I245="",H245,I245))</f>
        <v/>
      </c>
      <c r="K245" s="36">
        <f>IF(A245="","",IFERROR(INDEX('Settings'!$C$15:$C$24,MATCH(E245,'Settings'!$A$15:$A$24,0)),'Settings'!$B$5))</f>
        <v/>
      </c>
      <c r="L245" s="57">
        <f>IF(A245="","",IFERROR(EDATE(D245,K245),""))</f>
        <v/>
      </c>
      <c r="N245" s="57" t="n"/>
      <c r="P245" s="58" t="n"/>
      <c r="Q245" s="39" t="n"/>
      <c r="R245" s="37">
        <f>IF(A245="","",IFERROR(IF(OR(M245="Dismissed",D245&gt;TODAY(),L245&lt;TODAY()),0,J245),0))</f>
        <v/>
      </c>
      <c r="S245" s="39">
        <f>IF(A245="","",IF(COUNTIF($A$5:$A$504,A245)&gt;1,"Duplicate Violation ID",IF(OR(B245="",D245="",E245="",M245=""),"Missing required field",IF(C245="","Unknown Driver ID",IF(D245&gt;TODAY(),"Future violation date",IF(AND(OR(M245="Resolved",M245="Dismissed"),N245=""),"Missing disposition date",IF(AND(N245&lt;&gt;"",N245&lt;D245),"Disposition before violation",IF(AND(I245&lt;&gt;"",OR(I245&lt;0,I245&gt;'Settings'!$B$9)),"Review point override","OK"))))))))</f>
        <v/>
      </c>
    </row>
    <row r="246">
      <c r="C246">
        <f>IF(A246="","",IFERROR(INDEX('Drivers'!$B$5:$B$104,MATCH(B246,'Drivers'!$A$5:$A$104,0)),""))</f>
        <v/>
      </c>
      <c r="D246" s="57" t="n"/>
      <c r="H246" s="36">
        <f>IF(A246="","",IFERROR(INDEX('Settings'!$B$15:$B$24,MATCH(E246,'Settings'!$A$15:$A$24,0)),0))</f>
        <v/>
      </c>
      <c r="I246" s="37" t="n"/>
      <c r="J246" s="37">
        <f>IF(A246="","",IF(I246="",H246,I246))</f>
        <v/>
      </c>
      <c r="K246" s="36">
        <f>IF(A246="","",IFERROR(INDEX('Settings'!$C$15:$C$24,MATCH(E246,'Settings'!$A$15:$A$24,0)),'Settings'!$B$5))</f>
        <v/>
      </c>
      <c r="L246" s="57">
        <f>IF(A246="","",IFERROR(EDATE(D246,K246),""))</f>
        <v/>
      </c>
      <c r="N246" s="57" t="n"/>
      <c r="P246" s="58" t="n"/>
      <c r="Q246" s="39" t="n"/>
      <c r="R246" s="37">
        <f>IF(A246="","",IFERROR(IF(OR(M246="Dismissed",D246&gt;TODAY(),L246&lt;TODAY()),0,J246),0))</f>
        <v/>
      </c>
      <c r="S246" s="39">
        <f>IF(A246="","",IF(COUNTIF($A$5:$A$504,A246)&gt;1,"Duplicate Violation ID",IF(OR(B246="",D246="",E246="",M246=""),"Missing required field",IF(C246="","Unknown Driver ID",IF(D246&gt;TODAY(),"Future violation date",IF(AND(OR(M246="Resolved",M246="Dismissed"),N246=""),"Missing disposition date",IF(AND(N246&lt;&gt;"",N246&lt;D246),"Disposition before violation",IF(AND(I246&lt;&gt;"",OR(I246&lt;0,I246&gt;'Settings'!$B$9)),"Review point override","OK"))))))))</f>
        <v/>
      </c>
    </row>
    <row r="247">
      <c r="C247">
        <f>IF(A247="","",IFERROR(INDEX('Drivers'!$B$5:$B$104,MATCH(B247,'Drivers'!$A$5:$A$104,0)),""))</f>
        <v/>
      </c>
      <c r="D247" s="57" t="n"/>
      <c r="H247" s="36">
        <f>IF(A247="","",IFERROR(INDEX('Settings'!$B$15:$B$24,MATCH(E247,'Settings'!$A$15:$A$24,0)),0))</f>
        <v/>
      </c>
      <c r="I247" s="37" t="n"/>
      <c r="J247" s="37">
        <f>IF(A247="","",IF(I247="",H247,I247))</f>
        <v/>
      </c>
      <c r="K247" s="36">
        <f>IF(A247="","",IFERROR(INDEX('Settings'!$C$15:$C$24,MATCH(E247,'Settings'!$A$15:$A$24,0)),'Settings'!$B$5))</f>
        <v/>
      </c>
      <c r="L247" s="57">
        <f>IF(A247="","",IFERROR(EDATE(D247,K247),""))</f>
        <v/>
      </c>
      <c r="N247" s="57" t="n"/>
      <c r="P247" s="58" t="n"/>
      <c r="Q247" s="39" t="n"/>
      <c r="R247" s="37">
        <f>IF(A247="","",IFERROR(IF(OR(M247="Dismissed",D247&gt;TODAY(),L247&lt;TODAY()),0,J247),0))</f>
        <v/>
      </c>
      <c r="S247" s="39">
        <f>IF(A247="","",IF(COUNTIF($A$5:$A$504,A247)&gt;1,"Duplicate Violation ID",IF(OR(B247="",D247="",E247="",M247=""),"Missing required field",IF(C247="","Unknown Driver ID",IF(D247&gt;TODAY(),"Future violation date",IF(AND(OR(M247="Resolved",M247="Dismissed"),N247=""),"Missing disposition date",IF(AND(N247&lt;&gt;"",N247&lt;D247),"Disposition before violation",IF(AND(I247&lt;&gt;"",OR(I247&lt;0,I247&gt;'Settings'!$B$9)),"Review point override","OK"))))))))</f>
        <v/>
      </c>
    </row>
    <row r="248">
      <c r="C248">
        <f>IF(A248="","",IFERROR(INDEX('Drivers'!$B$5:$B$104,MATCH(B248,'Drivers'!$A$5:$A$104,0)),""))</f>
        <v/>
      </c>
      <c r="D248" s="57" t="n"/>
      <c r="H248" s="36">
        <f>IF(A248="","",IFERROR(INDEX('Settings'!$B$15:$B$24,MATCH(E248,'Settings'!$A$15:$A$24,0)),0))</f>
        <v/>
      </c>
      <c r="I248" s="37" t="n"/>
      <c r="J248" s="37">
        <f>IF(A248="","",IF(I248="",H248,I248))</f>
        <v/>
      </c>
      <c r="K248" s="36">
        <f>IF(A248="","",IFERROR(INDEX('Settings'!$C$15:$C$24,MATCH(E248,'Settings'!$A$15:$A$24,0)),'Settings'!$B$5))</f>
        <v/>
      </c>
      <c r="L248" s="57">
        <f>IF(A248="","",IFERROR(EDATE(D248,K248),""))</f>
        <v/>
      </c>
      <c r="N248" s="57" t="n"/>
      <c r="P248" s="58" t="n"/>
      <c r="Q248" s="39" t="n"/>
      <c r="R248" s="37">
        <f>IF(A248="","",IFERROR(IF(OR(M248="Dismissed",D248&gt;TODAY(),L248&lt;TODAY()),0,J248),0))</f>
        <v/>
      </c>
      <c r="S248" s="39">
        <f>IF(A248="","",IF(COUNTIF($A$5:$A$504,A248)&gt;1,"Duplicate Violation ID",IF(OR(B248="",D248="",E248="",M248=""),"Missing required field",IF(C248="","Unknown Driver ID",IF(D248&gt;TODAY(),"Future violation date",IF(AND(OR(M248="Resolved",M248="Dismissed"),N248=""),"Missing disposition date",IF(AND(N248&lt;&gt;"",N248&lt;D248),"Disposition before violation",IF(AND(I248&lt;&gt;"",OR(I248&lt;0,I248&gt;'Settings'!$B$9)),"Review point override","OK"))))))))</f>
        <v/>
      </c>
    </row>
    <row r="249">
      <c r="C249">
        <f>IF(A249="","",IFERROR(INDEX('Drivers'!$B$5:$B$104,MATCH(B249,'Drivers'!$A$5:$A$104,0)),""))</f>
        <v/>
      </c>
      <c r="D249" s="57" t="n"/>
      <c r="H249" s="36">
        <f>IF(A249="","",IFERROR(INDEX('Settings'!$B$15:$B$24,MATCH(E249,'Settings'!$A$15:$A$24,0)),0))</f>
        <v/>
      </c>
      <c r="I249" s="37" t="n"/>
      <c r="J249" s="37">
        <f>IF(A249="","",IF(I249="",H249,I249))</f>
        <v/>
      </c>
      <c r="K249" s="36">
        <f>IF(A249="","",IFERROR(INDEX('Settings'!$C$15:$C$24,MATCH(E249,'Settings'!$A$15:$A$24,0)),'Settings'!$B$5))</f>
        <v/>
      </c>
      <c r="L249" s="57">
        <f>IF(A249="","",IFERROR(EDATE(D249,K249),""))</f>
        <v/>
      </c>
      <c r="N249" s="57" t="n"/>
      <c r="P249" s="58" t="n"/>
      <c r="Q249" s="39" t="n"/>
      <c r="R249" s="37">
        <f>IF(A249="","",IFERROR(IF(OR(M249="Dismissed",D249&gt;TODAY(),L249&lt;TODAY()),0,J249),0))</f>
        <v/>
      </c>
      <c r="S249" s="39">
        <f>IF(A249="","",IF(COUNTIF($A$5:$A$504,A249)&gt;1,"Duplicate Violation ID",IF(OR(B249="",D249="",E249="",M249=""),"Missing required field",IF(C249="","Unknown Driver ID",IF(D249&gt;TODAY(),"Future violation date",IF(AND(OR(M249="Resolved",M249="Dismissed"),N249=""),"Missing disposition date",IF(AND(N249&lt;&gt;"",N249&lt;D249),"Disposition before violation",IF(AND(I249&lt;&gt;"",OR(I249&lt;0,I249&gt;'Settings'!$B$9)),"Review point override","OK"))))))))</f>
        <v/>
      </c>
    </row>
    <row r="250">
      <c r="C250">
        <f>IF(A250="","",IFERROR(INDEX('Drivers'!$B$5:$B$104,MATCH(B250,'Drivers'!$A$5:$A$104,0)),""))</f>
        <v/>
      </c>
      <c r="D250" s="57" t="n"/>
      <c r="H250" s="36">
        <f>IF(A250="","",IFERROR(INDEX('Settings'!$B$15:$B$24,MATCH(E250,'Settings'!$A$15:$A$24,0)),0))</f>
        <v/>
      </c>
      <c r="I250" s="37" t="n"/>
      <c r="J250" s="37">
        <f>IF(A250="","",IF(I250="",H250,I250))</f>
        <v/>
      </c>
      <c r="K250" s="36">
        <f>IF(A250="","",IFERROR(INDEX('Settings'!$C$15:$C$24,MATCH(E250,'Settings'!$A$15:$A$24,0)),'Settings'!$B$5))</f>
        <v/>
      </c>
      <c r="L250" s="57">
        <f>IF(A250="","",IFERROR(EDATE(D250,K250),""))</f>
        <v/>
      </c>
      <c r="N250" s="57" t="n"/>
      <c r="P250" s="58" t="n"/>
      <c r="Q250" s="39" t="n"/>
      <c r="R250" s="37">
        <f>IF(A250="","",IFERROR(IF(OR(M250="Dismissed",D250&gt;TODAY(),L250&lt;TODAY()),0,J250),0))</f>
        <v/>
      </c>
      <c r="S250" s="39">
        <f>IF(A250="","",IF(COUNTIF($A$5:$A$504,A250)&gt;1,"Duplicate Violation ID",IF(OR(B250="",D250="",E250="",M250=""),"Missing required field",IF(C250="","Unknown Driver ID",IF(D250&gt;TODAY(),"Future violation date",IF(AND(OR(M250="Resolved",M250="Dismissed"),N250=""),"Missing disposition date",IF(AND(N250&lt;&gt;"",N250&lt;D250),"Disposition before violation",IF(AND(I250&lt;&gt;"",OR(I250&lt;0,I250&gt;'Settings'!$B$9)),"Review point override","OK"))))))))</f>
        <v/>
      </c>
    </row>
    <row r="251">
      <c r="C251">
        <f>IF(A251="","",IFERROR(INDEX('Drivers'!$B$5:$B$104,MATCH(B251,'Drivers'!$A$5:$A$104,0)),""))</f>
        <v/>
      </c>
      <c r="D251" s="57" t="n"/>
      <c r="H251" s="36">
        <f>IF(A251="","",IFERROR(INDEX('Settings'!$B$15:$B$24,MATCH(E251,'Settings'!$A$15:$A$24,0)),0))</f>
        <v/>
      </c>
      <c r="I251" s="37" t="n"/>
      <c r="J251" s="37">
        <f>IF(A251="","",IF(I251="",H251,I251))</f>
        <v/>
      </c>
      <c r="K251" s="36">
        <f>IF(A251="","",IFERROR(INDEX('Settings'!$C$15:$C$24,MATCH(E251,'Settings'!$A$15:$A$24,0)),'Settings'!$B$5))</f>
        <v/>
      </c>
      <c r="L251" s="57">
        <f>IF(A251="","",IFERROR(EDATE(D251,K251),""))</f>
        <v/>
      </c>
      <c r="N251" s="57" t="n"/>
      <c r="P251" s="58" t="n"/>
      <c r="Q251" s="39" t="n"/>
      <c r="R251" s="37">
        <f>IF(A251="","",IFERROR(IF(OR(M251="Dismissed",D251&gt;TODAY(),L251&lt;TODAY()),0,J251),0))</f>
        <v/>
      </c>
      <c r="S251" s="39">
        <f>IF(A251="","",IF(COUNTIF($A$5:$A$504,A251)&gt;1,"Duplicate Violation ID",IF(OR(B251="",D251="",E251="",M251=""),"Missing required field",IF(C251="","Unknown Driver ID",IF(D251&gt;TODAY(),"Future violation date",IF(AND(OR(M251="Resolved",M251="Dismissed"),N251=""),"Missing disposition date",IF(AND(N251&lt;&gt;"",N251&lt;D251),"Disposition before violation",IF(AND(I251&lt;&gt;"",OR(I251&lt;0,I251&gt;'Settings'!$B$9)),"Review point override","OK"))))))))</f>
        <v/>
      </c>
    </row>
    <row r="252">
      <c r="C252">
        <f>IF(A252="","",IFERROR(INDEX('Drivers'!$B$5:$B$104,MATCH(B252,'Drivers'!$A$5:$A$104,0)),""))</f>
        <v/>
      </c>
      <c r="D252" s="57" t="n"/>
      <c r="H252" s="36">
        <f>IF(A252="","",IFERROR(INDEX('Settings'!$B$15:$B$24,MATCH(E252,'Settings'!$A$15:$A$24,0)),0))</f>
        <v/>
      </c>
      <c r="I252" s="37" t="n"/>
      <c r="J252" s="37">
        <f>IF(A252="","",IF(I252="",H252,I252))</f>
        <v/>
      </c>
      <c r="K252" s="36">
        <f>IF(A252="","",IFERROR(INDEX('Settings'!$C$15:$C$24,MATCH(E252,'Settings'!$A$15:$A$24,0)),'Settings'!$B$5))</f>
        <v/>
      </c>
      <c r="L252" s="57">
        <f>IF(A252="","",IFERROR(EDATE(D252,K252),""))</f>
        <v/>
      </c>
      <c r="N252" s="57" t="n"/>
      <c r="P252" s="58" t="n"/>
      <c r="Q252" s="39" t="n"/>
      <c r="R252" s="37">
        <f>IF(A252="","",IFERROR(IF(OR(M252="Dismissed",D252&gt;TODAY(),L252&lt;TODAY()),0,J252),0))</f>
        <v/>
      </c>
      <c r="S252" s="39">
        <f>IF(A252="","",IF(COUNTIF($A$5:$A$504,A252)&gt;1,"Duplicate Violation ID",IF(OR(B252="",D252="",E252="",M252=""),"Missing required field",IF(C252="","Unknown Driver ID",IF(D252&gt;TODAY(),"Future violation date",IF(AND(OR(M252="Resolved",M252="Dismissed"),N252=""),"Missing disposition date",IF(AND(N252&lt;&gt;"",N252&lt;D252),"Disposition before violation",IF(AND(I252&lt;&gt;"",OR(I252&lt;0,I252&gt;'Settings'!$B$9)),"Review point override","OK"))))))))</f>
        <v/>
      </c>
    </row>
    <row r="253">
      <c r="C253">
        <f>IF(A253="","",IFERROR(INDEX('Drivers'!$B$5:$B$104,MATCH(B253,'Drivers'!$A$5:$A$104,0)),""))</f>
        <v/>
      </c>
      <c r="D253" s="57" t="n"/>
      <c r="H253" s="36">
        <f>IF(A253="","",IFERROR(INDEX('Settings'!$B$15:$B$24,MATCH(E253,'Settings'!$A$15:$A$24,0)),0))</f>
        <v/>
      </c>
      <c r="I253" s="37" t="n"/>
      <c r="J253" s="37">
        <f>IF(A253="","",IF(I253="",H253,I253))</f>
        <v/>
      </c>
      <c r="K253" s="36">
        <f>IF(A253="","",IFERROR(INDEX('Settings'!$C$15:$C$24,MATCH(E253,'Settings'!$A$15:$A$24,0)),'Settings'!$B$5))</f>
        <v/>
      </c>
      <c r="L253" s="57">
        <f>IF(A253="","",IFERROR(EDATE(D253,K253),""))</f>
        <v/>
      </c>
      <c r="N253" s="57" t="n"/>
      <c r="P253" s="58" t="n"/>
      <c r="Q253" s="39" t="n"/>
      <c r="R253" s="37">
        <f>IF(A253="","",IFERROR(IF(OR(M253="Dismissed",D253&gt;TODAY(),L253&lt;TODAY()),0,J253),0))</f>
        <v/>
      </c>
      <c r="S253" s="39">
        <f>IF(A253="","",IF(COUNTIF($A$5:$A$504,A253)&gt;1,"Duplicate Violation ID",IF(OR(B253="",D253="",E253="",M253=""),"Missing required field",IF(C253="","Unknown Driver ID",IF(D253&gt;TODAY(),"Future violation date",IF(AND(OR(M253="Resolved",M253="Dismissed"),N253=""),"Missing disposition date",IF(AND(N253&lt;&gt;"",N253&lt;D253),"Disposition before violation",IF(AND(I253&lt;&gt;"",OR(I253&lt;0,I253&gt;'Settings'!$B$9)),"Review point override","OK"))))))))</f>
        <v/>
      </c>
    </row>
    <row r="254">
      <c r="C254">
        <f>IF(A254="","",IFERROR(INDEX('Drivers'!$B$5:$B$104,MATCH(B254,'Drivers'!$A$5:$A$104,0)),""))</f>
        <v/>
      </c>
      <c r="D254" s="57" t="n"/>
      <c r="H254" s="36">
        <f>IF(A254="","",IFERROR(INDEX('Settings'!$B$15:$B$24,MATCH(E254,'Settings'!$A$15:$A$24,0)),0))</f>
        <v/>
      </c>
      <c r="I254" s="37" t="n"/>
      <c r="J254" s="37">
        <f>IF(A254="","",IF(I254="",H254,I254))</f>
        <v/>
      </c>
      <c r="K254" s="36">
        <f>IF(A254="","",IFERROR(INDEX('Settings'!$C$15:$C$24,MATCH(E254,'Settings'!$A$15:$A$24,0)),'Settings'!$B$5))</f>
        <v/>
      </c>
      <c r="L254" s="57">
        <f>IF(A254="","",IFERROR(EDATE(D254,K254),""))</f>
        <v/>
      </c>
      <c r="N254" s="57" t="n"/>
      <c r="P254" s="58" t="n"/>
      <c r="Q254" s="39" t="n"/>
      <c r="R254" s="37">
        <f>IF(A254="","",IFERROR(IF(OR(M254="Dismissed",D254&gt;TODAY(),L254&lt;TODAY()),0,J254),0))</f>
        <v/>
      </c>
      <c r="S254" s="39">
        <f>IF(A254="","",IF(COUNTIF($A$5:$A$504,A254)&gt;1,"Duplicate Violation ID",IF(OR(B254="",D254="",E254="",M254=""),"Missing required field",IF(C254="","Unknown Driver ID",IF(D254&gt;TODAY(),"Future violation date",IF(AND(OR(M254="Resolved",M254="Dismissed"),N254=""),"Missing disposition date",IF(AND(N254&lt;&gt;"",N254&lt;D254),"Disposition before violation",IF(AND(I254&lt;&gt;"",OR(I254&lt;0,I254&gt;'Settings'!$B$9)),"Review point override","OK"))))))))</f>
        <v/>
      </c>
    </row>
    <row r="255">
      <c r="C255">
        <f>IF(A255="","",IFERROR(INDEX('Drivers'!$B$5:$B$104,MATCH(B255,'Drivers'!$A$5:$A$104,0)),""))</f>
        <v/>
      </c>
      <c r="D255" s="57" t="n"/>
      <c r="H255" s="36">
        <f>IF(A255="","",IFERROR(INDEX('Settings'!$B$15:$B$24,MATCH(E255,'Settings'!$A$15:$A$24,0)),0))</f>
        <v/>
      </c>
      <c r="I255" s="37" t="n"/>
      <c r="J255" s="37">
        <f>IF(A255="","",IF(I255="",H255,I255))</f>
        <v/>
      </c>
      <c r="K255" s="36">
        <f>IF(A255="","",IFERROR(INDEX('Settings'!$C$15:$C$24,MATCH(E255,'Settings'!$A$15:$A$24,0)),'Settings'!$B$5))</f>
        <v/>
      </c>
      <c r="L255" s="57">
        <f>IF(A255="","",IFERROR(EDATE(D255,K255),""))</f>
        <v/>
      </c>
      <c r="N255" s="57" t="n"/>
      <c r="P255" s="58" t="n"/>
      <c r="Q255" s="39" t="n"/>
      <c r="R255" s="37">
        <f>IF(A255="","",IFERROR(IF(OR(M255="Dismissed",D255&gt;TODAY(),L255&lt;TODAY()),0,J255),0))</f>
        <v/>
      </c>
      <c r="S255" s="39">
        <f>IF(A255="","",IF(COUNTIF($A$5:$A$504,A255)&gt;1,"Duplicate Violation ID",IF(OR(B255="",D255="",E255="",M255=""),"Missing required field",IF(C255="","Unknown Driver ID",IF(D255&gt;TODAY(),"Future violation date",IF(AND(OR(M255="Resolved",M255="Dismissed"),N255=""),"Missing disposition date",IF(AND(N255&lt;&gt;"",N255&lt;D255),"Disposition before violation",IF(AND(I255&lt;&gt;"",OR(I255&lt;0,I255&gt;'Settings'!$B$9)),"Review point override","OK"))))))))</f>
        <v/>
      </c>
    </row>
    <row r="256">
      <c r="C256">
        <f>IF(A256="","",IFERROR(INDEX('Drivers'!$B$5:$B$104,MATCH(B256,'Drivers'!$A$5:$A$104,0)),""))</f>
        <v/>
      </c>
      <c r="D256" s="57" t="n"/>
      <c r="H256" s="36">
        <f>IF(A256="","",IFERROR(INDEX('Settings'!$B$15:$B$24,MATCH(E256,'Settings'!$A$15:$A$24,0)),0))</f>
        <v/>
      </c>
      <c r="I256" s="37" t="n"/>
      <c r="J256" s="37">
        <f>IF(A256="","",IF(I256="",H256,I256))</f>
        <v/>
      </c>
      <c r="K256" s="36">
        <f>IF(A256="","",IFERROR(INDEX('Settings'!$C$15:$C$24,MATCH(E256,'Settings'!$A$15:$A$24,0)),'Settings'!$B$5))</f>
        <v/>
      </c>
      <c r="L256" s="57">
        <f>IF(A256="","",IFERROR(EDATE(D256,K256),""))</f>
        <v/>
      </c>
      <c r="N256" s="57" t="n"/>
      <c r="P256" s="58" t="n"/>
      <c r="Q256" s="39" t="n"/>
      <c r="R256" s="37">
        <f>IF(A256="","",IFERROR(IF(OR(M256="Dismissed",D256&gt;TODAY(),L256&lt;TODAY()),0,J256),0))</f>
        <v/>
      </c>
      <c r="S256" s="39">
        <f>IF(A256="","",IF(COUNTIF($A$5:$A$504,A256)&gt;1,"Duplicate Violation ID",IF(OR(B256="",D256="",E256="",M256=""),"Missing required field",IF(C256="","Unknown Driver ID",IF(D256&gt;TODAY(),"Future violation date",IF(AND(OR(M256="Resolved",M256="Dismissed"),N256=""),"Missing disposition date",IF(AND(N256&lt;&gt;"",N256&lt;D256),"Disposition before violation",IF(AND(I256&lt;&gt;"",OR(I256&lt;0,I256&gt;'Settings'!$B$9)),"Review point override","OK"))))))))</f>
        <v/>
      </c>
    </row>
    <row r="257">
      <c r="C257">
        <f>IF(A257="","",IFERROR(INDEX('Drivers'!$B$5:$B$104,MATCH(B257,'Drivers'!$A$5:$A$104,0)),""))</f>
        <v/>
      </c>
      <c r="D257" s="57" t="n"/>
      <c r="H257" s="36">
        <f>IF(A257="","",IFERROR(INDEX('Settings'!$B$15:$B$24,MATCH(E257,'Settings'!$A$15:$A$24,0)),0))</f>
        <v/>
      </c>
      <c r="I257" s="37" t="n"/>
      <c r="J257" s="37">
        <f>IF(A257="","",IF(I257="",H257,I257))</f>
        <v/>
      </c>
      <c r="K257" s="36">
        <f>IF(A257="","",IFERROR(INDEX('Settings'!$C$15:$C$24,MATCH(E257,'Settings'!$A$15:$A$24,0)),'Settings'!$B$5))</f>
        <v/>
      </c>
      <c r="L257" s="57">
        <f>IF(A257="","",IFERROR(EDATE(D257,K257),""))</f>
        <v/>
      </c>
      <c r="N257" s="57" t="n"/>
      <c r="P257" s="58" t="n"/>
      <c r="Q257" s="39" t="n"/>
      <c r="R257" s="37">
        <f>IF(A257="","",IFERROR(IF(OR(M257="Dismissed",D257&gt;TODAY(),L257&lt;TODAY()),0,J257),0))</f>
        <v/>
      </c>
      <c r="S257" s="39">
        <f>IF(A257="","",IF(COUNTIF($A$5:$A$504,A257)&gt;1,"Duplicate Violation ID",IF(OR(B257="",D257="",E257="",M257=""),"Missing required field",IF(C257="","Unknown Driver ID",IF(D257&gt;TODAY(),"Future violation date",IF(AND(OR(M257="Resolved",M257="Dismissed"),N257=""),"Missing disposition date",IF(AND(N257&lt;&gt;"",N257&lt;D257),"Disposition before violation",IF(AND(I257&lt;&gt;"",OR(I257&lt;0,I257&gt;'Settings'!$B$9)),"Review point override","OK"))))))))</f>
        <v/>
      </c>
    </row>
    <row r="258">
      <c r="C258">
        <f>IF(A258="","",IFERROR(INDEX('Drivers'!$B$5:$B$104,MATCH(B258,'Drivers'!$A$5:$A$104,0)),""))</f>
        <v/>
      </c>
      <c r="D258" s="57" t="n"/>
      <c r="H258" s="36">
        <f>IF(A258="","",IFERROR(INDEX('Settings'!$B$15:$B$24,MATCH(E258,'Settings'!$A$15:$A$24,0)),0))</f>
        <v/>
      </c>
      <c r="I258" s="37" t="n"/>
      <c r="J258" s="37">
        <f>IF(A258="","",IF(I258="",H258,I258))</f>
        <v/>
      </c>
      <c r="K258" s="36">
        <f>IF(A258="","",IFERROR(INDEX('Settings'!$C$15:$C$24,MATCH(E258,'Settings'!$A$15:$A$24,0)),'Settings'!$B$5))</f>
        <v/>
      </c>
      <c r="L258" s="57">
        <f>IF(A258="","",IFERROR(EDATE(D258,K258),""))</f>
        <v/>
      </c>
      <c r="N258" s="57" t="n"/>
      <c r="P258" s="58" t="n"/>
      <c r="Q258" s="39" t="n"/>
      <c r="R258" s="37">
        <f>IF(A258="","",IFERROR(IF(OR(M258="Dismissed",D258&gt;TODAY(),L258&lt;TODAY()),0,J258),0))</f>
        <v/>
      </c>
      <c r="S258" s="39">
        <f>IF(A258="","",IF(COUNTIF($A$5:$A$504,A258)&gt;1,"Duplicate Violation ID",IF(OR(B258="",D258="",E258="",M258=""),"Missing required field",IF(C258="","Unknown Driver ID",IF(D258&gt;TODAY(),"Future violation date",IF(AND(OR(M258="Resolved",M258="Dismissed"),N258=""),"Missing disposition date",IF(AND(N258&lt;&gt;"",N258&lt;D258),"Disposition before violation",IF(AND(I258&lt;&gt;"",OR(I258&lt;0,I258&gt;'Settings'!$B$9)),"Review point override","OK"))))))))</f>
        <v/>
      </c>
    </row>
    <row r="259">
      <c r="C259">
        <f>IF(A259="","",IFERROR(INDEX('Drivers'!$B$5:$B$104,MATCH(B259,'Drivers'!$A$5:$A$104,0)),""))</f>
        <v/>
      </c>
      <c r="D259" s="57" t="n"/>
      <c r="H259" s="36">
        <f>IF(A259="","",IFERROR(INDEX('Settings'!$B$15:$B$24,MATCH(E259,'Settings'!$A$15:$A$24,0)),0))</f>
        <v/>
      </c>
      <c r="I259" s="37" t="n"/>
      <c r="J259" s="37">
        <f>IF(A259="","",IF(I259="",H259,I259))</f>
        <v/>
      </c>
      <c r="K259" s="36">
        <f>IF(A259="","",IFERROR(INDEX('Settings'!$C$15:$C$24,MATCH(E259,'Settings'!$A$15:$A$24,0)),'Settings'!$B$5))</f>
        <v/>
      </c>
      <c r="L259" s="57">
        <f>IF(A259="","",IFERROR(EDATE(D259,K259),""))</f>
        <v/>
      </c>
      <c r="N259" s="57" t="n"/>
      <c r="P259" s="58" t="n"/>
      <c r="Q259" s="39" t="n"/>
      <c r="R259" s="37">
        <f>IF(A259="","",IFERROR(IF(OR(M259="Dismissed",D259&gt;TODAY(),L259&lt;TODAY()),0,J259),0))</f>
        <v/>
      </c>
      <c r="S259" s="39">
        <f>IF(A259="","",IF(COUNTIF($A$5:$A$504,A259)&gt;1,"Duplicate Violation ID",IF(OR(B259="",D259="",E259="",M259=""),"Missing required field",IF(C259="","Unknown Driver ID",IF(D259&gt;TODAY(),"Future violation date",IF(AND(OR(M259="Resolved",M259="Dismissed"),N259=""),"Missing disposition date",IF(AND(N259&lt;&gt;"",N259&lt;D259),"Disposition before violation",IF(AND(I259&lt;&gt;"",OR(I259&lt;0,I259&gt;'Settings'!$B$9)),"Review point override","OK"))))))))</f>
        <v/>
      </c>
    </row>
    <row r="260">
      <c r="C260">
        <f>IF(A260="","",IFERROR(INDEX('Drivers'!$B$5:$B$104,MATCH(B260,'Drivers'!$A$5:$A$104,0)),""))</f>
        <v/>
      </c>
      <c r="D260" s="57" t="n"/>
      <c r="H260" s="36">
        <f>IF(A260="","",IFERROR(INDEX('Settings'!$B$15:$B$24,MATCH(E260,'Settings'!$A$15:$A$24,0)),0))</f>
        <v/>
      </c>
      <c r="I260" s="37" t="n"/>
      <c r="J260" s="37">
        <f>IF(A260="","",IF(I260="",H260,I260))</f>
        <v/>
      </c>
      <c r="K260" s="36">
        <f>IF(A260="","",IFERROR(INDEX('Settings'!$C$15:$C$24,MATCH(E260,'Settings'!$A$15:$A$24,0)),'Settings'!$B$5))</f>
        <v/>
      </c>
      <c r="L260" s="57">
        <f>IF(A260="","",IFERROR(EDATE(D260,K260),""))</f>
        <v/>
      </c>
      <c r="N260" s="57" t="n"/>
      <c r="P260" s="58" t="n"/>
      <c r="Q260" s="39" t="n"/>
      <c r="R260" s="37">
        <f>IF(A260="","",IFERROR(IF(OR(M260="Dismissed",D260&gt;TODAY(),L260&lt;TODAY()),0,J260),0))</f>
        <v/>
      </c>
      <c r="S260" s="39">
        <f>IF(A260="","",IF(COUNTIF($A$5:$A$504,A260)&gt;1,"Duplicate Violation ID",IF(OR(B260="",D260="",E260="",M260=""),"Missing required field",IF(C260="","Unknown Driver ID",IF(D260&gt;TODAY(),"Future violation date",IF(AND(OR(M260="Resolved",M260="Dismissed"),N260=""),"Missing disposition date",IF(AND(N260&lt;&gt;"",N260&lt;D260),"Disposition before violation",IF(AND(I260&lt;&gt;"",OR(I260&lt;0,I260&gt;'Settings'!$B$9)),"Review point override","OK"))))))))</f>
        <v/>
      </c>
    </row>
    <row r="261">
      <c r="C261">
        <f>IF(A261="","",IFERROR(INDEX('Drivers'!$B$5:$B$104,MATCH(B261,'Drivers'!$A$5:$A$104,0)),""))</f>
        <v/>
      </c>
      <c r="D261" s="57" t="n"/>
      <c r="H261" s="36">
        <f>IF(A261="","",IFERROR(INDEX('Settings'!$B$15:$B$24,MATCH(E261,'Settings'!$A$15:$A$24,0)),0))</f>
        <v/>
      </c>
      <c r="I261" s="37" t="n"/>
      <c r="J261" s="37">
        <f>IF(A261="","",IF(I261="",H261,I261))</f>
        <v/>
      </c>
      <c r="K261" s="36">
        <f>IF(A261="","",IFERROR(INDEX('Settings'!$C$15:$C$24,MATCH(E261,'Settings'!$A$15:$A$24,0)),'Settings'!$B$5))</f>
        <v/>
      </c>
      <c r="L261" s="57">
        <f>IF(A261="","",IFERROR(EDATE(D261,K261),""))</f>
        <v/>
      </c>
      <c r="N261" s="57" t="n"/>
      <c r="P261" s="58" t="n"/>
      <c r="Q261" s="39" t="n"/>
      <c r="R261" s="37">
        <f>IF(A261="","",IFERROR(IF(OR(M261="Dismissed",D261&gt;TODAY(),L261&lt;TODAY()),0,J261),0))</f>
        <v/>
      </c>
      <c r="S261" s="39">
        <f>IF(A261="","",IF(COUNTIF($A$5:$A$504,A261)&gt;1,"Duplicate Violation ID",IF(OR(B261="",D261="",E261="",M261=""),"Missing required field",IF(C261="","Unknown Driver ID",IF(D261&gt;TODAY(),"Future violation date",IF(AND(OR(M261="Resolved",M261="Dismissed"),N261=""),"Missing disposition date",IF(AND(N261&lt;&gt;"",N261&lt;D261),"Disposition before violation",IF(AND(I261&lt;&gt;"",OR(I261&lt;0,I261&gt;'Settings'!$B$9)),"Review point override","OK"))))))))</f>
        <v/>
      </c>
    </row>
    <row r="262">
      <c r="C262">
        <f>IF(A262="","",IFERROR(INDEX('Drivers'!$B$5:$B$104,MATCH(B262,'Drivers'!$A$5:$A$104,0)),""))</f>
        <v/>
      </c>
      <c r="D262" s="57" t="n"/>
      <c r="H262" s="36">
        <f>IF(A262="","",IFERROR(INDEX('Settings'!$B$15:$B$24,MATCH(E262,'Settings'!$A$15:$A$24,0)),0))</f>
        <v/>
      </c>
      <c r="I262" s="37" t="n"/>
      <c r="J262" s="37">
        <f>IF(A262="","",IF(I262="",H262,I262))</f>
        <v/>
      </c>
      <c r="K262" s="36">
        <f>IF(A262="","",IFERROR(INDEX('Settings'!$C$15:$C$24,MATCH(E262,'Settings'!$A$15:$A$24,0)),'Settings'!$B$5))</f>
        <v/>
      </c>
      <c r="L262" s="57">
        <f>IF(A262="","",IFERROR(EDATE(D262,K262),""))</f>
        <v/>
      </c>
      <c r="N262" s="57" t="n"/>
      <c r="P262" s="58" t="n"/>
      <c r="Q262" s="39" t="n"/>
      <c r="R262" s="37">
        <f>IF(A262="","",IFERROR(IF(OR(M262="Dismissed",D262&gt;TODAY(),L262&lt;TODAY()),0,J262),0))</f>
        <v/>
      </c>
      <c r="S262" s="39">
        <f>IF(A262="","",IF(COUNTIF($A$5:$A$504,A262)&gt;1,"Duplicate Violation ID",IF(OR(B262="",D262="",E262="",M262=""),"Missing required field",IF(C262="","Unknown Driver ID",IF(D262&gt;TODAY(),"Future violation date",IF(AND(OR(M262="Resolved",M262="Dismissed"),N262=""),"Missing disposition date",IF(AND(N262&lt;&gt;"",N262&lt;D262),"Disposition before violation",IF(AND(I262&lt;&gt;"",OR(I262&lt;0,I262&gt;'Settings'!$B$9)),"Review point override","OK"))))))))</f>
        <v/>
      </c>
    </row>
    <row r="263">
      <c r="C263">
        <f>IF(A263="","",IFERROR(INDEX('Drivers'!$B$5:$B$104,MATCH(B263,'Drivers'!$A$5:$A$104,0)),""))</f>
        <v/>
      </c>
      <c r="D263" s="57" t="n"/>
      <c r="H263" s="36">
        <f>IF(A263="","",IFERROR(INDEX('Settings'!$B$15:$B$24,MATCH(E263,'Settings'!$A$15:$A$24,0)),0))</f>
        <v/>
      </c>
      <c r="I263" s="37" t="n"/>
      <c r="J263" s="37">
        <f>IF(A263="","",IF(I263="",H263,I263))</f>
        <v/>
      </c>
      <c r="K263" s="36">
        <f>IF(A263="","",IFERROR(INDEX('Settings'!$C$15:$C$24,MATCH(E263,'Settings'!$A$15:$A$24,0)),'Settings'!$B$5))</f>
        <v/>
      </c>
      <c r="L263" s="57">
        <f>IF(A263="","",IFERROR(EDATE(D263,K263),""))</f>
        <v/>
      </c>
      <c r="N263" s="57" t="n"/>
      <c r="P263" s="58" t="n"/>
      <c r="Q263" s="39" t="n"/>
      <c r="R263" s="37">
        <f>IF(A263="","",IFERROR(IF(OR(M263="Dismissed",D263&gt;TODAY(),L263&lt;TODAY()),0,J263),0))</f>
        <v/>
      </c>
      <c r="S263" s="39">
        <f>IF(A263="","",IF(COUNTIF($A$5:$A$504,A263)&gt;1,"Duplicate Violation ID",IF(OR(B263="",D263="",E263="",M263=""),"Missing required field",IF(C263="","Unknown Driver ID",IF(D263&gt;TODAY(),"Future violation date",IF(AND(OR(M263="Resolved",M263="Dismissed"),N263=""),"Missing disposition date",IF(AND(N263&lt;&gt;"",N263&lt;D263),"Disposition before violation",IF(AND(I263&lt;&gt;"",OR(I263&lt;0,I263&gt;'Settings'!$B$9)),"Review point override","OK"))))))))</f>
        <v/>
      </c>
    </row>
    <row r="264">
      <c r="C264">
        <f>IF(A264="","",IFERROR(INDEX('Drivers'!$B$5:$B$104,MATCH(B264,'Drivers'!$A$5:$A$104,0)),""))</f>
        <v/>
      </c>
      <c r="D264" s="57" t="n"/>
      <c r="H264" s="36">
        <f>IF(A264="","",IFERROR(INDEX('Settings'!$B$15:$B$24,MATCH(E264,'Settings'!$A$15:$A$24,0)),0))</f>
        <v/>
      </c>
      <c r="I264" s="37" t="n"/>
      <c r="J264" s="37">
        <f>IF(A264="","",IF(I264="",H264,I264))</f>
        <v/>
      </c>
      <c r="K264" s="36">
        <f>IF(A264="","",IFERROR(INDEX('Settings'!$C$15:$C$24,MATCH(E264,'Settings'!$A$15:$A$24,0)),'Settings'!$B$5))</f>
        <v/>
      </c>
      <c r="L264" s="57">
        <f>IF(A264="","",IFERROR(EDATE(D264,K264),""))</f>
        <v/>
      </c>
      <c r="N264" s="57" t="n"/>
      <c r="P264" s="58" t="n"/>
      <c r="Q264" s="39" t="n"/>
      <c r="R264" s="37">
        <f>IF(A264="","",IFERROR(IF(OR(M264="Dismissed",D264&gt;TODAY(),L264&lt;TODAY()),0,J264),0))</f>
        <v/>
      </c>
      <c r="S264" s="39">
        <f>IF(A264="","",IF(COUNTIF($A$5:$A$504,A264)&gt;1,"Duplicate Violation ID",IF(OR(B264="",D264="",E264="",M264=""),"Missing required field",IF(C264="","Unknown Driver ID",IF(D264&gt;TODAY(),"Future violation date",IF(AND(OR(M264="Resolved",M264="Dismissed"),N264=""),"Missing disposition date",IF(AND(N264&lt;&gt;"",N264&lt;D264),"Disposition before violation",IF(AND(I264&lt;&gt;"",OR(I264&lt;0,I264&gt;'Settings'!$B$9)),"Review point override","OK"))))))))</f>
        <v/>
      </c>
    </row>
    <row r="265">
      <c r="C265">
        <f>IF(A265="","",IFERROR(INDEX('Drivers'!$B$5:$B$104,MATCH(B265,'Drivers'!$A$5:$A$104,0)),""))</f>
        <v/>
      </c>
      <c r="D265" s="57" t="n"/>
      <c r="H265" s="36">
        <f>IF(A265="","",IFERROR(INDEX('Settings'!$B$15:$B$24,MATCH(E265,'Settings'!$A$15:$A$24,0)),0))</f>
        <v/>
      </c>
      <c r="I265" s="37" t="n"/>
      <c r="J265" s="37">
        <f>IF(A265="","",IF(I265="",H265,I265))</f>
        <v/>
      </c>
      <c r="K265" s="36">
        <f>IF(A265="","",IFERROR(INDEX('Settings'!$C$15:$C$24,MATCH(E265,'Settings'!$A$15:$A$24,0)),'Settings'!$B$5))</f>
        <v/>
      </c>
      <c r="L265" s="57">
        <f>IF(A265="","",IFERROR(EDATE(D265,K265),""))</f>
        <v/>
      </c>
      <c r="N265" s="57" t="n"/>
      <c r="P265" s="58" t="n"/>
      <c r="Q265" s="39" t="n"/>
      <c r="R265" s="37">
        <f>IF(A265="","",IFERROR(IF(OR(M265="Dismissed",D265&gt;TODAY(),L265&lt;TODAY()),0,J265),0))</f>
        <v/>
      </c>
      <c r="S265" s="39">
        <f>IF(A265="","",IF(COUNTIF($A$5:$A$504,A265)&gt;1,"Duplicate Violation ID",IF(OR(B265="",D265="",E265="",M265=""),"Missing required field",IF(C265="","Unknown Driver ID",IF(D265&gt;TODAY(),"Future violation date",IF(AND(OR(M265="Resolved",M265="Dismissed"),N265=""),"Missing disposition date",IF(AND(N265&lt;&gt;"",N265&lt;D265),"Disposition before violation",IF(AND(I265&lt;&gt;"",OR(I265&lt;0,I265&gt;'Settings'!$B$9)),"Review point override","OK"))))))))</f>
        <v/>
      </c>
    </row>
    <row r="266">
      <c r="C266">
        <f>IF(A266="","",IFERROR(INDEX('Drivers'!$B$5:$B$104,MATCH(B266,'Drivers'!$A$5:$A$104,0)),""))</f>
        <v/>
      </c>
      <c r="D266" s="57" t="n"/>
      <c r="H266" s="36">
        <f>IF(A266="","",IFERROR(INDEX('Settings'!$B$15:$B$24,MATCH(E266,'Settings'!$A$15:$A$24,0)),0))</f>
        <v/>
      </c>
      <c r="I266" s="37" t="n"/>
      <c r="J266" s="37">
        <f>IF(A266="","",IF(I266="",H266,I266))</f>
        <v/>
      </c>
      <c r="K266" s="36">
        <f>IF(A266="","",IFERROR(INDEX('Settings'!$C$15:$C$24,MATCH(E266,'Settings'!$A$15:$A$24,0)),'Settings'!$B$5))</f>
        <v/>
      </c>
      <c r="L266" s="57">
        <f>IF(A266="","",IFERROR(EDATE(D266,K266),""))</f>
        <v/>
      </c>
      <c r="N266" s="57" t="n"/>
      <c r="P266" s="58" t="n"/>
      <c r="Q266" s="39" t="n"/>
      <c r="R266" s="37">
        <f>IF(A266="","",IFERROR(IF(OR(M266="Dismissed",D266&gt;TODAY(),L266&lt;TODAY()),0,J266),0))</f>
        <v/>
      </c>
      <c r="S266" s="39">
        <f>IF(A266="","",IF(COUNTIF($A$5:$A$504,A266)&gt;1,"Duplicate Violation ID",IF(OR(B266="",D266="",E266="",M266=""),"Missing required field",IF(C266="","Unknown Driver ID",IF(D266&gt;TODAY(),"Future violation date",IF(AND(OR(M266="Resolved",M266="Dismissed"),N266=""),"Missing disposition date",IF(AND(N266&lt;&gt;"",N266&lt;D266),"Disposition before violation",IF(AND(I266&lt;&gt;"",OR(I266&lt;0,I266&gt;'Settings'!$B$9)),"Review point override","OK"))))))))</f>
        <v/>
      </c>
    </row>
    <row r="267">
      <c r="C267">
        <f>IF(A267="","",IFERROR(INDEX('Drivers'!$B$5:$B$104,MATCH(B267,'Drivers'!$A$5:$A$104,0)),""))</f>
        <v/>
      </c>
      <c r="D267" s="57" t="n"/>
      <c r="H267" s="36">
        <f>IF(A267="","",IFERROR(INDEX('Settings'!$B$15:$B$24,MATCH(E267,'Settings'!$A$15:$A$24,0)),0))</f>
        <v/>
      </c>
      <c r="I267" s="37" t="n"/>
      <c r="J267" s="37">
        <f>IF(A267="","",IF(I267="",H267,I267))</f>
        <v/>
      </c>
      <c r="K267" s="36">
        <f>IF(A267="","",IFERROR(INDEX('Settings'!$C$15:$C$24,MATCH(E267,'Settings'!$A$15:$A$24,0)),'Settings'!$B$5))</f>
        <v/>
      </c>
      <c r="L267" s="57">
        <f>IF(A267="","",IFERROR(EDATE(D267,K267),""))</f>
        <v/>
      </c>
      <c r="N267" s="57" t="n"/>
      <c r="P267" s="58" t="n"/>
      <c r="Q267" s="39" t="n"/>
      <c r="R267" s="37">
        <f>IF(A267="","",IFERROR(IF(OR(M267="Dismissed",D267&gt;TODAY(),L267&lt;TODAY()),0,J267),0))</f>
        <v/>
      </c>
      <c r="S267" s="39">
        <f>IF(A267="","",IF(COUNTIF($A$5:$A$504,A267)&gt;1,"Duplicate Violation ID",IF(OR(B267="",D267="",E267="",M267=""),"Missing required field",IF(C267="","Unknown Driver ID",IF(D267&gt;TODAY(),"Future violation date",IF(AND(OR(M267="Resolved",M267="Dismissed"),N267=""),"Missing disposition date",IF(AND(N267&lt;&gt;"",N267&lt;D267),"Disposition before violation",IF(AND(I267&lt;&gt;"",OR(I267&lt;0,I267&gt;'Settings'!$B$9)),"Review point override","OK"))))))))</f>
        <v/>
      </c>
    </row>
    <row r="268">
      <c r="C268">
        <f>IF(A268="","",IFERROR(INDEX('Drivers'!$B$5:$B$104,MATCH(B268,'Drivers'!$A$5:$A$104,0)),""))</f>
        <v/>
      </c>
      <c r="D268" s="57" t="n"/>
      <c r="H268" s="36">
        <f>IF(A268="","",IFERROR(INDEX('Settings'!$B$15:$B$24,MATCH(E268,'Settings'!$A$15:$A$24,0)),0))</f>
        <v/>
      </c>
      <c r="I268" s="37" t="n"/>
      <c r="J268" s="37">
        <f>IF(A268="","",IF(I268="",H268,I268))</f>
        <v/>
      </c>
      <c r="K268" s="36">
        <f>IF(A268="","",IFERROR(INDEX('Settings'!$C$15:$C$24,MATCH(E268,'Settings'!$A$15:$A$24,0)),'Settings'!$B$5))</f>
        <v/>
      </c>
      <c r="L268" s="57">
        <f>IF(A268="","",IFERROR(EDATE(D268,K268),""))</f>
        <v/>
      </c>
      <c r="N268" s="57" t="n"/>
      <c r="P268" s="58" t="n"/>
      <c r="Q268" s="39" t="n"/>
      <c r="R268" s="37">
        <f>IF(A268="","",IFERROR(IF(OR(M268="Dismissed",D268&gt;TODAY(),L268&lt;TODAY()),0,J268),0))</f>
        <v/>
      </c>
      <c r="S268" s="39">
        <f>IF(A268="","",IF(COUNTIF($A$5:$A$504,A268)&gt;1,"Duplicate Violation ID",IF(OR(B268="",D268="",E268="",M268=""),"Missing required field",IF(C268="","Unknown Driver ID",IF(D268&gt;TODAY(),"Future violation date",IF(AND(OR(M268="Resolved",M268="Dismissed"),N268=""),"Missing disposition date",IF(AND(N268&lt;&gt;"",N268&lt;D268),"Disposition before violation",IF(AND(I268&lt;&gt;"",OR(I268&lt;0,I268&gt;'Settings'!$B$9)),"Review point override","OK"))))))))</f>
        <v/>
      </c>
    </row>
    <row r="269">
      <c r="C269">
        <f>IF(A269="","",IFERROR(INDEX('Drivers'!$B$5:$B$104,MATCH(B269,'Drivers'!$A$5:$A$104,0)),""))</f>
        <v/>
      </c>
      <c r="D269" s="57" t="n"/>
      <c r="H269" s="36">
        <f>IF(A269="","",IFERROR(INDEX('Settings'!$B$15:$B$24,MATCH(E269,'Settings'!$A$15:$A$24,0)),0))</f>
        <v/>
      </c>
      <c r="I269" s="37" t="n"/>
      <c r="J269" s="37">
        <f>IF(A269="","",IF(I269="",H269,I269))</f>
        <v/>
      </c>
      <c r="K269" s="36">
        <f>IF(A269="","",IFERROR(INDEX('Settings'!$C$15:$C$24,MATCH(E269,'Settings'!$A$15:$A$24,0)),'Settings'!$B$5))</f>
        <v/>
      </c>
      <c r="L269" s="57">
        <f>IF(A269="","",IFERROR(EDATE(D269,K269),""))</f>
        <v/>
      </c>
      <c r="N269" s="57" t="n"/>
      <c r="P269" s="58" t="n"/>
      <c r="Q269" s="39" t="n"/>
      <c r="R269" s="37">
        <f>IF(A269="","",IFERROR(IF(OR(M269="Dismissed",D269&gt;TODAY(),L269&lt;TODAY()),0,J269),0))</f>
        <v/>
      </c>
      <c r="S269" s="39">
        <f>IF(A269="","",IF(COUNTIF($A$5:$A$504,A269)&gt;1,"Duplicate Violation ID",IF(OR(B269="",D269="",E269="",M269=""),"Missing required field",IF(C269="","Unknown Driver ID",IF(D269&gt;TODAY(),"Future violation date",IF(AND(OR(M269="Resolved",M269="Dismissed"),N269=""),"Missing disposition date",IF(AND(N269&lt;&gt;"",N269&lt;D269),"Disposition before violation",IF(AND(I269&lt;&gt;"",OR(I269&lt;0,I269&gt;'Settings'!$B$9)),"Review point override","OK"))))))))</f>
        <v/>
      </c>
    </row>
    <row r="270">
      <c r="C270">
        <f>IF(A270="","",IFERROR(INDEX('Drivers'!$B$5:$B$104,MATCH(B270,'Drivers'!$A$5:$A$104,0)),""))</f>
        <v/>
      </c>
      <c r="D270" s="57" t="n"/>
      <c r="H270" s="36">
        <f>IF(A270="","",IFERROR(INDEX('Settings'!$B$15:$B$24,MATCH(E270,'Settings'!$A$15:$A$24,0)),0))</f>
        <v/>
      </c>
      <c r="I270" s="37" t="n"/>
      <c r="J270" s="37">
        <f>IF(A270="","",IF(I270="",H270,I270))</f>
        <v/>
      </c>
      <c r="K270" s="36">
        <f>IF(A270="","",IFERROR(INDEX('Settings'!$C$15:$C$24,MATCH(E270,'Settings'!$A$15:$A$24,0)),'Settings'!$B$5))</f>
        <v/>
      </c>
      <c r="L270" s="57">
        <f>IF(A270="","",IFERROR(EDATE(D270,K270),""))</f>
        <v/>
      </c>
      <c r="N270" s="57" t="n"/>
      <c r="P270" s="58" t="n"/>
      <c r="Q270" s="39" t="n"/>
      <c r="R270" s="37">
        <f>IF(A270="","",IFERROR(IF(OR(M270="Dismissed",D270&gt;TODAY(),L270&lt;TODAY()),0,J270),0))</f>
        <v/>
      </c>
      <c r="S270" s="39">
        <f>IF(A270="","",IF(COUNTIF($A$5:$A$504,A270)&gt;1,"Duplicate Violation ID",IF(OR(B270="",D270="",E270="",M270=""),"Missing required field",IF(C270="","Unknown Driver ID",IF(D270&gt;TODAY(),"Future violation date",IF(AND(OR(M270="Resolved",M270="Dismissed"),N270=""),"Missing disposition date",IF(AND(N270&lt;&gt;"",N270&lt;D270),"Disposition before violation",IF(AND(I270&lt;&gt;"",OR(I270&lt;0,I270&gt;'Settings'!$B$9)),"Review point override","OK"))))))))</f>
        <v/>
      </c>
    </row>
    <row r="271">
      <c r="C271">
        <f>IF(A271="","",IFERROR(INDEX('Drivers'!$B$5:$B$104,MATCH(B271,'Drivers'!$A$5:$A$104,0)),""))</f>
        <v/>
      </c>
      <c r="D271" s="57" t="n"/>
      <c r="H271" s="36">
        <f>IF(A271="","",IFERROR(INDEX('Settings'!$B$15:$B$24,MATCH(E271,'Settings'!$A$15:$A$24,0)),0))</f>
        <v/>
      </c>
      <c r="I271" s="37" t="n"/>
      <c r="J271" s="37">
        <f>IF(A271="","",IF(I271="",H271,I271))</f>
        <v/>
      </c>
      <c r="K271" s="36">
        <f>IF(A271="","",IFERROR(INDEX('Settings'!$C$15:$C$24,MATCH(E271,'Settings'!$A$15:$A$24,0)),'Settings'!$B$5))</f>
        <v/>
      </c>
      <c r="L271" s="57">
        <f>IF(A271="","",IFERROR(EDATE(D271,K271),""))</f>
        <v/>
      </c>
      <c r="N271" s="57" t="n"/>
      <c r="P271" s="58" t="n"/>
      <c r="Q271" s="39" t="n"/>
      <c r="R271" s="37">
        <f>IF(A271="","",IFERROR(IF(OR(M271="Dismissed",D271&gt;TODAY(),L271&lt;TODAY()),0,J271),0))</f>
        <v/>
      </c>
      <c r="S271" s="39">
        <f>IF(A271="","",IF(COUNTIF($A$5:$A$504,A271)&gt;1,"Duplicate Violation ID",IF(OR(B271="",D271="",E271="",M271=""),"Missing required field",IF(C271="","Unknown Driver ID",IF(D271&gt;TODAY(),"Future violation date",IF(AND(OR(M271="Resolved",M271="Dismissed"),N271=""),"Missing disposition date",IF(AND(N271&lt;&gt;"",N271&lt;D271),"Disposition before violation",IF(AND(I271&lt;&gt;"",OR(I271&lt;0,I271&gt;'Settings'!$B$9)),"Review point override","OK"))))))))</f>
        <v/>
      </c>
    </row>
    <row r="272">
      <c r="C272">
        <f>IF(A272="","",IFERROR(INDEX('Drivers'!$B$5:$B$104,MATCH(B272,'Drivers'!$A$5:$A$104,0)),""))</f>
        <v/>
      </c>
      <c r="D272" s="57" t="n"/>
      <c r="H272" s="36">
        <f>IF(A272="","",IFERROR(INDEX('Settings'!$B$15:$B$24,MATCH(E272,'Settings'!$A$15:$A$24,0)),0))</f>
        <v/>
      </c>
      <c r="I272" s="37" t="n"/>
      <c r="J272" s="37">
        <f>IF(A272="","",IF(I272="",H272,I272))</f>
        <v/>
      </c>
      <c r="K272" s="36">
        <f>IF(A272="","",IFERROR(INDEX('Settings'!$C$15:$C$24,MATCH(E272,'Settings'!$A$15:$A$24,0)),'Settings'!$B$5))</f>
        <v/>
      </c>
      <c r="L272" s="57">
        <f>IF(A272="","",IFERROR(EDATE(D272,K272),""))</f>
        <v/>
      </c>
      <c r="N272" s="57" t="n"/>
      <c r="P272" s="58" t="n"/>
      <c r="Q272" s="39" t="n"/>
      <c r="R272" s="37">
        <f>IF(A272="","",IFERROR(IF(OR(M272="Dismissed",D272&gt;TODAY(),L272&lt;TODAY()),0,J272),0))</f>
        <v/>
      </c>
      <c r="S272" s="39">
        <f>IF(A272="","",IF(COUNTIF($A$5:$A$504,A272)&gt;1,"Duplicate Violation ID",IF(OR(B272="",D272="",E272="",M272=""),"Missing required field",IF(C272="","Unknown Driver ID",IF(D272&gt;TODAY(),"Future violation date",IF(AND(OR(M272="Resolved",M272="Dismissed"),N272=""),"Missing disposition date",IF(AND(N272&lt;&gt;"",N272&lt;D272),"Disposition before violation",IF(AND(I272&lt;&gt;"",OR(I272&lt;0,I272&gt;'Settings'!$B$9)),"Review point override","OK"))))))))</f>
        <v/>
      </c>
    </row>
    <row r="273">
      <c r="C273">
        <f>IF(A273="","",IFERROR(INDEX('Drivers'!$B$5:$B$104,MATCH(B273,'Drivers'!$A$5:$A$104,0)),""))</f>
        <v/>
      </c>
      <c r="D273" s="57" t="n"/>
      <c r="H273" s="36">
        <f>IF(A273="","",IFERROR(INDEX('Settings'!$B$15:$B$24,MATCH(E273,'Settings'!$A$15:$A$24,0)),0))</f>
        <v/>
      </c>
      <c r="I273" s="37" t="n"/>
      <c r="J273" s="37">
        <f>IF(A273="","",IF(I273="",H273,I273))</f>
        <v/>
      </c>
      <c r="K273" s="36">
        <f>IF(A273="","",IFERROR(INDEX('Settings'!$C$15:$C$24,MATCH(E273,'Settings'!$A$15:$A$24,0)),'Settings'!$B$5))</f>
        <v/>
      </c>
      <c r="L273" s="57">
        <f>IF(A273="","",IFERROR(EDATE(D273,K273),""))</f>
        <v/>
      </c>
      <c r="N273" s="57" t="n"/>
      <c r="P273" s="58" t="n"/>
      <c r="Q273" s="39" t="n"/>
      <c r="R273" s="37">
        <f>IF(A273="","",IFERROR(IF(OR(M273="Dismissed",D273&gt;TODAY(),L273&lt;TODAY()),0,J273),0))</f>
        <v/>
      </c>
      <c r="S273" s="39">
        <f>IF(A273="","",IF(COUNTIF($A$5:$A$504,A273)&gt;1,"Duplicate Violation ID",IF(OR(B273="",D273="",E273="",M273=""),"Missing required field",IF(C273="","Unknown Driver ID",IF(D273&gt;TODAY(),"Future violation date",IF(AND(OR(M273="Resolved",M273="Dismissed"),N273=""),"Missing disposition date",IF(AND(N273&lt;&gt;"",N273&lt;D273),"Disposition before violation",IF(AND(I273&lt;&gt;"",OR(I273&lt;0,I273&gt;'Settings'!$B$9)),"Review point override","OK"))))))))</f>
        <v/>
      </c>
    </row>
    <row r="274">
      <c r="C274">
        <f>IF(A274="","",IFERROR(INDEX('Drivers'!$B$5:$B$104,MATCH(B274,'Drivers'!$A$5:$A$104,0)),""))</f>
        <v/>
      </c>
      <c r="D274" s="57" t="n"/>
      <c r="H274" s="36">
        <f>IF(A274="","",IFERROR(INDEX('Settings'!$B$15:$B$24,MATCH(E274,'Settings'!$A$15:$A$24,0)),0))</f>
        <v/>
      </c>
      <c r="I274" s="37" t="n"/>
      <c r="J274" s="37">
        <f>IF(A274="","",IF(I274="",H274,I274))</f>
        <v/>
      </c>
      <c r="K274" s="36">
        <f>IF(A274="","",IFERROR(INDEX('Settings'!$C$15:$C$24,MATCH(E274,'Settings'!$A$15:$A$24,0)),'Settings'!$B$5))</f>
        <v/>
      </c>
      <c r="L274" s="57">
        <f>IF(A274="","",IFERROR(EDATE(D274,K274),""))</f>
        <v/>
      </c>
      <c r="N274" s="57" t="n"/>
      <c r="P274" s="58" t="n"/>
      <c r="Q274" s="39" t="n"/>
      <c r="R274" s="37">
        <f>IF(A274="","",IFERROR(IF(OR(M274="Dismissed",D274&gt;TODAY(),L274&lt;TODAY()),0,J274),0))</f>
        <v/>
      </c>
      <c r="S274" s="39">
        <f>IF(A274="","",IF(COUNTIF($A$5:$A$504,A274)&gt;1,"Duplicate Violation ID",IF(OR(B274="",D274="",E274="",M274=""),"Missing required field",IF(C274="","Unknown Driver ID",IF(D274&gt;TODAY(),"Future violation date",IF(AND(OR(M274="Resolved",M274="Dismissed"),N274=""),"Missing disposition date",IF(AND(N274&lt;&gt;"",N274&lt;D274),"Disposition before violation",IF(AND(I274&lt;&gt;"",OR(I274&lt;0,I274&gt;'Settings'!$B$9)),"Review point override","OK"))))))))</f>
        <v/>
      </c>
    </row>
    <row r="275">
      <c r="C275">
        <f>IF(A275="","",IFERROR(INDEX('Drivers'!$B$5:$B$104,MATCH(B275,'Drivers'!$A$5:$A$104,0)),""))</f>
        <v/>
      </c>
      <c r="D275" s="57" t="n"/>
      <c r="H275" s="36">
        <f>IF(A275="","",IFERROR(INDEX('Settings'!$B$15:$B$24,MATCH(E275,'Settings'!$A$15:$A$24,0)),0))</f>
        <v/>
      </c>
      <c r="I275" s="37" t="n"/>
      <c r="J275" s="37">
        <f>IF(A275="","",IF(I275="",H275,I275))</f>
        <v/>
      </c>
      <c r="K275" s="36">
        <f>IF(A275="","",IFERROR(INDEX('Settings'!$C$15:$C$24,MATCH(E275,'Settings'!$A$15:$A$24,0)),'Settings'!$B$5))</f>
        <v/>
      </c>
      <c r="L275" s="57">
        <f>IF(A275="","",IFERROR(EDATE(D275,K275),""))</f>
        <v/>
      </c>
      <c r="N275" s="57" t="n"/>
      <c r="P275" s="58" t="n"/>
      <c r="Q275" s="39" t="n"/>
      <c r="R275" s="37">
        <f>IF(A275="","",IFERROR(IF(OR(M275="Dismissed",D275&gt;TODAY(),L275&lt;TODAY()),0,J275),0))</f>
        <v/>
      </c>
      <c r="S275" s="39">
        <f>IF(A275="","",IF(COUNTIF($A$5:$A$504,A275)&gt;1,"Duplicate Violation ID",IF(OR(B275="",D275="",E275="",M275=""),"Missing required field",IF(C275="","Unknown Driver ID",IF(D275&gt;TODAY(),"Future violation date",IF(AND(OR(M275="Resolved",M275="Dismissed"),N275=""),"Missing disposition date",IF(AND(N275&lt;&gt;"",N275&lt;D275),"Disposition before violation",IF(AND(I275&lt;&gt;"",OR(I275&lt;0,I275&gt;'Settings'!$B$9)),"Review point override","OK"))))))))</f>
        <v/>
      </c>
    </row>
    <row r="276">
      <c r="C276">
        <f>IF(A276="","",IFERROR(INDEX('Drivers'!$B$5:$B$104,MATCH(B276,'Drivers'!$A$5:$A$104,0)),""))</f>
        <v/>
      </c>
      <c r="D276" s="57" t="n"/>
      <c r="H276" s="36">
        <f>IF(A276="","",IFERROR(INDEX('Settings'!$B$15:$B$24,MATCH(E276,'Settings'!$A$15:$A$24,0)),0))</f>
        <v/>
      </c>
      <c r="I276" s="37" t="n"/>
      <c r="J276" s="37">
        <f>IF(A276="","",IF(I276="",H276,I276))</f>
        <v/>
      </c>
      <c r="K276" s="36">
        <f>IF(A276="","",IFERROR(INDEX('Settings'!$C$15:$C$24,MATCH(E276,'Settings'!$A$15:$A$24,0)),'Settings'!$B$5))</f>
        <v/>
      </c>
      <c r="L276" s="57">
        <f>IF(A276="","",IFERROR(EDATE(D276,K276),""))</f>
        <v/>
      </c>
      <c r="N276" s="57" t="n"/>
      <c r="P276" s="58" t="n"/>
      <c r="Q276" s="39" t="n"/>
      <c r="R276" s="37">
        <f>IF(A276="","",IFERROR(IF(OR(M276="Dismissed",D276&gt;TODAY(),L276&lt;TODAY()),0,J276),0))</f>
        <v/>
      </c>
      <c r="S276" s="39">
        <f>IF(A276="","",IF(COUNTIF($A$5:$A$504,A276)&gt;1,"Duplicate Violation ID",IF(OR(B276="",D276="",E276="",M276=""),"Missing required field",IF(C276="","Unknown Driver ID",IF(D276&gt;TODAY(),"Future violation date",IF(AND(OR(M276="Resolved",M276="Dismissed"),N276=""),"Missing disposition date",IF(AND(N276&lt;&gt;"",N276&lt;D276),"Disposition before violation",IF(AND(I276&lt;&gt;"",OR(I276&lt;0,I276&gt;'Settings'!$B$9)),"Review point override","OK"))))))))</f>
        <v/>
      </c>
    </row>
    <row r="277">
      <c r="C277">
        <f>IF(A277="","",IFERROR(INDEX('Drivers'!$B$5:$B$104,MATCH(B277,'Drivers'!$A$5:$A$104,0)),""))</f>
        <v/>
      </c>
      <c r="D277" s="57" t="n"/>
      <c r="H277" s="36">
        <f>IF(A277="","",IFERROR(INDEX('Settings'!$B$15:$B$24,MATCH(E277,'Settings'!$A$15:$A$24,0)),0))</f>
        <v/>
      </c>
      <c r="I277" s="37" t="n"/>
      <c r="J277" s="37">
        <f>IF(A277="","",IF(I277="",H277,I277))</f>
        <v/>
      </c>
      <c r="K277" s="36">
        <f>IF(A277="","",IFERROR(INDEX('Settings'!$C$15:$C$24,MATCH(E277,'Settings'!$A$15:$A$24,0)),'Settings'!$B$5))</f>
        <v/>
      </c>
      <c r="L277" s="57">
        <f>IF(A277="","",IFERROR(EDATE(D277,K277),""))</f>
        <v/>
      </c>
      <c r="N277" s="57" t="n"/>
      <c r="P277" s="58" t="n"/>
      <c r="Q277" s="39" t="n"/>
      <c r="R277" s="37">
        <f>IF(A277="","",IFERROR(IF(OR(M277="Dismissed",D277&gt;TODAY(),L277&lt;TODAY()),0,J277),0))</f>
        <v/>
      </c>
      <c r="S277" s="39">
        <f>IF(A277="","",IF(COUNTIF($A$5:$A$504,A277)&gt;1,"Duplicate Violation ID",IF(OR(B277="",D277="",E277="",M277=""),"Missing required field",IF(C277="","Unknown Driver ID",IF(D277&gt;TODAY(),"Future violation date",IF(AND(OR(M277="Resolved",M277="Dismissed"),N277=""),"Missing disposition date",IF(AND(N277&lt;&gt;"",N277&lt;D277),"Disposition before violation",IF(AND(I277&lt;&gt;"",OR(I277&lt;0,I277&gt;'Settings'!$B$9)),"Review point override","OK"))))))))</f>
        <v/>
      </c>
    </row>
    <row r="278">
      <c r="C278">
        <f>IF(A278="","",IFERROR(INDEX('Drivers'!$B$5:$B$104,MATCH(B278,'Drivers'!$A$5:$A$104,0)),""))</f>
        <v/>
      </c>
      <c r="D278" s="57" t="n"/>
      <c r="H278" s="36">
        <f>IF(A278="","",IFERROR(INDEX('Settings'!$B$15:$B$24,MATCH(E278,'Settings'!$A$15:$A$24,0)),0))</f>
        <v/>
      </c>
      <c r="I278" s="37" t="n"/>
      <c r="J278" s="37">
        <f>IF(A278="","",IF(I278="",H278,I278))</f>
        <v/>
      </c>
      <c r="K278" s="36">
        <f>IF(A278="","",IFERROR(INDEX('Settings'!$C$15:$C$24,MATCH(E278,'Settings'!$A$15:$A$24,0)),'Settings'!$B$5))</f>
        <v/>
      </c>
      <c r="L278" s="57">
        <f>IF(A278="","",IFERROR(EDATE(D278,K278),""))</f>
        <v/>
      </c>
      <c r="N278" s="57" t="n"/>
      <c r="P278" s="58" t="n"/>
      <c r="Q278" s="39" t="n"/>
      <c r="R278" s="37">
        <f>IF(A278="","",IFERROR(IF(OR(M278="Dismissed",D278&gt;TODAY(),L278&lt;TODAY()),0,J278),0))</f>
        <v/>
      </c>
      <c r="S278" s="39">
        <f>IF(A278="","",IF(COUNTIF($A$5:$A$504,A278)&gt;1,"Duplicate Violation ID",IF(OR(B278="",D278="",E278="",M278=""),"Missing required field",IF(C278="","Unknown Driver ID",IF(D278&gt;TODAY(),"Future violation date",IF(AND(OR(M278="Resolved",M278="Dismissed"),N278=""),"Missing disposition date",IF(AND(N278&lt;&gt;"",N278&lt;D278),"Disposition before violation",IF(AND(I278&lt;&gt;"",OR(I278&lt;0,I278&gt;'Settings'!$B$9)),"Review point override","OK"))))))))</f>
        <v/>
      </c>
    </row>
    <row r="279">
      <c r="C279">
        <f>IF(A279="","",IFERROR(INDEX('Drivers'!$B$5:$B$104,MATCH(B279,'Drivers'!$A$5:$A$104,0)),""))</f>
        <v/>
      </c>
      <c r="D279" s="57" t="n"/>
      <c r="H279" s="36">
        <f>IF(A279="","",IFERROR(INDEX('Settings'!$B$15:$B$24,MATCH(E279,'Settings'!$A$15:$A$24,0)),0))</f>
        <v/>
      </c>
      <c r="I279" s="37" t="n"/>
      <c r="J279" s="37">
        <f>IF(A279="","",IF(I279="",H279,I279))</f>
        <v/>
      </c>
      <c r="K279" s="36">
        <f>IF(A279="","",IFERROR(INDEX('Settings'!$C$15:$C$24,MATCH(E279,'Settings'!$A$15:$A$24,0)),'Settings'!$B$5))</f>
        <v/>
      </c>
      <c r="L279" s="57">
        <f>IF(A279="","",IFERROR(EDATE(D279,K279),""))</f>
        <v/>
      </c>
      <c r="N279" s="57" t="n"/>
      <c r="P279" s="58" t="n"/>
      <c r="Q279" s="39" t="n"/>
      <c r="R279" s="37">
        <f>IF(A279="","",IFERROR(IF(OR(M279="Dismissed",D279&gt;TODAY(),L279&lt;TODAY()),0,J279),0))</f>
        <v/>
      </c>
      <c r="S279" s="39">
        <f>IF(A279="","",IF(COUNTIF($A$5:$A$504,A279)&gt;1,"Duplicate Violation ID",IF(OR(B279="",D279="",E279="",M279=""),"Missing required field",IF(C279="","Unknown Driver ID",IF(D279&gt;TODAY(),"Future violation date",IF(AND(OR(M279="Resolved",M279="Dismissed"),N279=""),"Missing disposition date",IF(AND(N279&lt;&gt;"",N279&lt;D279),"Disposition before violation",IF(AND(I279&lt;&gt;"",OR(I279&lt;0,I279&gt;'Settings'!$B$9)),"Review point override","OK"))))))))</f>
        <v/>
      </c>
    </row>
    <row r="280">
      <c r="C280">
        <f>IF(A280="","",IFERROR(INDEX('Drivers'!$B$5:$B$104,MATCH(B280,'Drivers'!$A$5:$A$104,0)),""))</f>
        <v/>
      </c>
      <c r="D280" s="57" t="n"/>
      <c r="H280" s="36">
        <f>IF(A280="","",IFERROR(INDEX('Settings'!$B$15:$B$24,MATCH(E280,'Settings'!$A$15:$A$24,0)),0))</f>
        <v/>
      </c>
      <c r="I280" s="37" t="n"/>
      <c r="J280" s="37">
        <f>IF(A280="","",IF(I280="",H280,I280))</f>
        <v/>
      </c>
      <c r="K280" s="36">
        <f>IF(A280="","",IFERROR(INDEX('Settings'!$C$15:$C$24,MATCH(E280,'Settings'!$A$15:$A$24,0)),'Settings'!$B$5))</f>
        <v/>
      </c>
      <c r="L280" s="57">
        <f>IF(A280="","",IFERROR(EDATE(D280,K280),""))</f>
        <v/>
      </c>
      <c r="N280" s="57" t="n"/>
      <c r="P280" s="58" t="n"/>
      <c r="Q280" s="39" t="n"/>
      <c r="R280" s="37">
        <f>IF(A280="","",IFERROR(IF(OR(M280="Dismissed",D280&gt;TODAY(),L280&lt;TODAY()),0,J280),0))</f>
        <v/>
      </c>
      <c r="S280" s="39">
        <f>IF(A280="","",IF(COUNTIF($A$5:$A$504,A280)&gt;1,"Duplicate Violation ID",IF(OR(B280="",D280="",E280="",M280=""),"Missing required field",IF(C280="","Unknown Driver ID",IF(D280&gt;TODAY(),"Future violation date",IF(AND(OR(M280="Resolved",M280="Dismissed"),N280=""),"Missing disposition date",IF(AND(N280&lt;&gt;"",N280&lt;D280),"Disposition before violation",IF(AND(I280&lt;&gt;"",OR(I280&lt;0,I280&gt;'Settings'!$B$9)),"Review point override","OK"))))))))</f>
        <v/>
      </c>
    </row>
    <row r="281">
      <c r="C281">
        <f>IF(A281="","",IFERROR(INDEX('Drivers'!$B$5:$B$104,MATCH(B281,'Drivers'!$A$5:$A$104,0)),""))</f>
        <v/>
      </c>
      <c r="D281" s="57" t="n"/>
      <c r="H281" s="36">
        <f>IF(A281="","",IFERROR(INDEX('Settings'!$B$15:$B$24,MATCH(E281,'Settings'!$A$15:$A$24,0)),0))</f>
        <v/>
      </c>
      <c r="I281" s="37" t="n"/>
      <c r="J281" s="37">
        <f>IF(A281="","",IF(I281="",H281,I281))</f>
        <v/>
      </c>
      <c r="K281" s="36">
        <f>IF(A281="","",IFERROR(INDEX('Settings'!$C$15:$C$24,MATCH(E281,'Settings'!$A$15:$A$24,0)),'Settings'!$B$5))</f>
        <v/>
      </c>
      <c r="L281" s="57">
        <f>IF(A281="","",IFERROR(EDATE(D281,K281),""))</f>
        <v/>
      </c>
      <c r="N281" s="57" t="n"/>
      <c r="P281" s="58" t="n"/>
      <c r="Q281" s="39" t="n"/>
      <c r="R281" s="37">
        <f>IF(A281="","",IFERROR(IF(OR(M281="Dismissed",D281&gt;TODAY(),L281&lt;TODAY()),0,J281),0))</f>
        <v/>
      </c>
      <c r="S281" s="39">
        <f>IF(A281="","",IF(COUNTIF($A$5:$A$504,A281)&gt;1,"Duplicate Violation ID",IF(OR(B281="",D281="",E281="",M281=""),"Missing required field",IF(C281="","Unknown Driver ID",IF(D281&gt;TODAY(),"Future violation date",IF(AND(OR(M281="Resolved",M281="Dismissed"),N281=""),"Missing disposition date",IF(AND(N281&lt;&gt;"",N281&lt;D281),"Disposition before violation",IF(AND(I281&lt;&gt;"",OR(I281&lt;0,I281&gt;'Settings'!$B$9)),"Review point override","OK"))))))))</f>
        <v/>
      </c>
    </row>
    <row r="282">
      <c r="C282">
        <f>IF(A282="","",IFERROR(INDEX('Drivers'!$B$5:$B$104,MATCH(B282,'Drivers'!$A$5:$A$104,0)),""))</f>
        <v/>
      </c>
      <c r="D282" s="57" t="n"/>
      <c r="H282" s="36">
        <f>IF(A282="","",IFERROR(INDEX('Settings'!$B$15:$B$24,MATCH(E282,'Settings'!$A$15:$A$24,0)),0))</f>
        <v/>
      </c>
      <c r="I282" s="37" t="n"/>
      <c r="J282" s="37">
        <f>IF(A282="","",IF(I282="",H282,I282))</f>
        <v/>
      </c>
      <c r="K282" s="36">
        <f>IF(A282="","",IFERROR(INDEX('Settings'!$C$15:$C$24,MATCH(E282,'Settings'!$A$15:$A$24,0)),'Settings'!$B$5))</f>
        <v/>
      </c>
      <c r="L282" s="57">
        <f>IF(A282="","",IFERROR(EDATE(D282,K282),""))</f>
        <v/>
      </c>
      <c r="N282" s="57" t="n"/>
      <c r="P282" s="58" t="n"/>
      <c r="Q282" s="39" t="n"/>
      <c r="R282" s="37">
        <f>IF(A282="","",IFERROR(IF(OR(M282="Dismissed",D282&gt;TODAY(),L282&lt;TODAY()),0,J282),0))</f>
        <v/>
      </c>
      <c r="S282" s="39">
        <f>IF(A282="","",IF(COUNTIF($A$5:$A$504,A282)&gt;1,"Duplicate Violation ID",IF(OR(B282="",D282="",E282="",M282=""),"Missing required field",IF(C282="","Unknown Driver ID",IF(D282&gt;TODAY(),"Future violation date",IF(AND(OR(M282="Resolved",M282="Dismissed"),N282=""),"Missing disposition date",IF(AND(N282&lt;&gt;"",N282&lt;D282),"Disposition before violation",IF(AND(I282&lt;&gt;"",OR(I282&lt;0,I282&gt;'Settings'!$B$9)),"Review point override","OK"))))))))</f>
        <v/>
      </c>
    </row>
    <row r="283">
      <c r="C283">
        <f>IF(A283="","",IFERROR(INDEX('Drivers'!$B$5:$B$104,MATCH(B283,'Drivers'!$A$5:$A$104,0)),""))</f>
        <v/>
      </c>
      <c r="D283" s="57" t="n"/>
      <c r="H283" s="36">
        <f>IF(A283="","",IFERROR(INDEX('Settings'!$B$15:$B$24,MATCH(E283,'Settings'!$A$15:$A$24,0)),0))</f>
        <v/>
      </c>
      <c r="I283" s="37" t="n"/>
      <c r="J283" s="37">
        <f>IF(A283="","",IF(I283="",H283,I283))</f>
        <v/>
      </c>
      <c r="K283" s="36">
        <f>IF(A283="","",IFERROR(INDEX('Settings'!$C$15:$C$24,MATCH(E283,'Settings'!$A$15:$A$24,0)),'Settings'!$B$5))</f>
        <v/>
      </c>
      <c r="L283" s="57">
        <f>IF(A283="","",IFERROR(EDATE(D283,K283),""))</f>
        <v/>
      </c>
      <c r="N283" s="57" t="n"/>
      <c r="P283" s="58" t="n"/>
      <c r="Q283" s="39" t="n"/>
      <c r="R283" s="37">
        <f>IF(A283="","",IFERROR(IF(OR(M283="Dismissed",D283&gt;TODAY(),L283&lt;TODAY()),0,J283),0))</f>
        <v/>
      </c>
      <c r="S283" s="39">
        <f>IF(A283="","",IF(COUNTIF($A$5:$A$504,A283)&gt;1,"Duplicate Violation ID",IF(OR(B283="",D283="",E283="",M283=""),"Missing required field",IF(C283="","Unknown Driver ID",IF(D283&gt;TODAY(),"Future violation date",IF(AND(OR(M283="Resolved",M283="Dismissed"),N283=""),"Missing disposition date",IF(AND(N283&lt;&gt;"",N283&lt;D283),"Disposition before violation",IF(AND(I283&lt;&gt;"",OR(I283&lt;0,I283&gt;'Settings'!$B$9)),"Review point override","OK"))))))))</f>
        <v/>
      </c>
    </row>
    <row r="284">
      <c r="C284">
        <f>IF(A284="","",IFERROR(INDEX('Drivers'!$B$5:$B$104,MATCH(B284,'Drivers'!$A$5:$A$104,0)),""))</f>
        <v/>
      </c>
      <c r="D284" s="57" t="n"/>
      <c r="H284" s="36">
        <f>IF(A284="","",IFERROR(INDEX('Settings'!$B$15:$B$24,MATCH(E284,'Settings'!$A$15:$A$24,0)),0))</f>
        <v/>
      </c>
      <c r="I284" s="37" t="n"/>
      <c r="J284" s="37">
        <f>IF(A284="","",IF(I284="",H284,I284))</f>
        <v/>
      </c>
      <c r="K284" s="36">
        <f>IF(A284="","",IFERROR(INDEX('Settings'!$C$15:$C$24,MATCH(E284,'Settings'!$A$15:$A$24,0)),'Settings'!$B$5))</f>
        <v/>
      </c>
      <c r="L284" s="57">
        <f>IF(A284="","",IFERROR(EDATE(D284,K284),""))</f>
        <v/>
      </c>
      <c r="N284" s="57" t="n"/>
      <c r="P284" s="58" t="n"/>
      <c r="Q284" s="39" t="n"/>
      <c r="R284" s="37">
        <f>IF(A284="","",IFERROR(IF(OR(M284="Dismissed",D284&gt;TODAY(),L284&lt;TODAY()),0,J284),0))</f>
        <v/>
      </c>
      <c r="S284" s="39">
        <f>IF(A284="","",IF(COUNTIF($A$5:$A$504,A284)&gt;1,"Duplicate Violation ID",IF(OR(B284="",D284="",E284="",M284=""),"Missing required field",IF(C284="","Unknown Driver ID",IF(D284&gt;TODAY(),"Future violation date",IF(AND(OR(M284="Resolved",M284="Dismissed"),N284=""),"Missing disposition date",IF(AND(N284&lt;&gt;"",N284&lt;D284),"Disposition before violation",IF(AND(I284&lt;&gt;"",OR(I284&lt;0,I284&gt;'Settings'!$B$9)),"Review point override","OK"))))))))</f>
        <v/>
      </c>
    </row>
    <row r="285">
      <c r="C285">
        <f>IF(A285="","",IFERROR(INDEX('Drivers'!$B$5:$B$104,MATCH(B285,'Drivers'!$A$5:$A$104,0)),""))</f>
        <v/>
      </c>
      <c r="D285" s="57" t="n"/>
      <c r="H285" s="36">
        <f>IF(A285="","",IFERROR(INDEX('Settings'!$B$15:$B$24,MATCH(E285,'Settings'!$A$15:$A$24,0)),0))</f>
        <v/>
      </c>
      <c r="I285" s="37" t="n"/>
      <c r="J285" s="37">
        <f>IF(A285="","",IF(I285="",H285,I285))</f>
        <v/>
      </c>
      <c r="K285" s="36">
        <f>IF(A285="","",IFERROR(INDEX('Settings'!$C$15:$C$24,MATCH(E285,'Settings'!$A$15:$A$24,0)),'Settings'!$B$5))</f>
        <v/>
      </c>
      <c r="L285" s="57">
        <f>IF(A285="","",IFERROR(EDATE(D285,K285),""))</f>
        <v/>
      </c>
      <c r="N285" s="57" t="n"/>
      <c r="P285" s="58" t="n"/>
      <c r="Q285" s="39" t="n"/>
      <c r="R285" s="37">
        <f>IF(A285="","",IFERROR(IF(OR(M285="Dismissed",D285&gt;TODAY(),L285&lt;TODAY()),0,J285),0))</f>
        <v/>
      </c>
      <c r="S285" s="39">
        <f>IF(A285="","",IF(COUNTIF($A$5:$A$504,A285)&gt;1,"Duplicate Violation ID",IF(OR(B285="",D285="",E285="",M285=""),"Missing required field",IF(C285="","Unknown Driver ID",IF(D285&gt;TODAY(),"Future violation date",IF(AND(OR(M285="Resolved",M285="Dismissed"),N285=""),"Missing disposition date",IF(AND(N285&lt;&gt;"",N285&lt;D285),"Disposition before violation",IF(AND(I285&lt;&gt;"",OR(I285&lt;0,I285&gt;'Settings'!$B$9)),"Review point override","OK"))))))))</f>
        <v/>
      </c>
    </row>
    <row r="286">
      <c r="C286">
        <f>IF(A286="","",IFERROR(INDEX('Drivers'!$B$5:$B$104,MATCH(B286,'Drivers'!$A$5:$A$104,0)),""))</f>
        <v/>
      </c>
      <c r="D286" s="57" t="n"/>
      <c r="H286" s="36">
        <f>IF(A286="","",IFERROR(INDEX('Settings'!$B$15:$B$24,MATCH(E286,'Settings'!$A$15:$A$24,0)),0))</f>
        <v/>
      </c>
      <c r="I286" s="37" t="n"/>
      <c r="J286" s="37">
        <f>IF(A286="","",IF(I286="",H286,I286))</f>
        <v/>
      </c>
      <c r="K286" s="36">
        <f>IF(A286="","",IFERROR(INDEX('Settings'!$C$15:$C$24,MATCH(E286,'Settings'!$A$15:$A$24,0)),'Settings'!$B$5))</f>
        <v/>
      </c>
      <c r="L286" s="57">
        <f>IF(A286="","",IFERROR(EDATE(D286,K286),""))</f>
        <v/>
      </c>
      <c r="N286" s="57" t="n"/>
      <c r="P286" s="58" t="n"/>
      <c r="Q286" s="39" t="n"/>
      <c r="R286" s="37">
        <f>IF(A286="","",IFERROR(IF(OR(M286="Dismissed",D286&gt;TODAY(),L286&lt;TODAY()),0,J286),0))</f>
        <v/>
      </c>
      <c r="S286" s="39">
        <f>IF(A286="","",IF(COUNTIF($A$5:$A$504,A286)&gt;1,"Duplicate Violation ID",IF(OR(B286="",D286="",E286="",M286=""),"Missing required field",IF(C286="","Unknown Driver ID",IF(D286&gt;TODAY(),"Future violation date",IF(AND(OR(M286="Resolved",M286="Dismissed"),N286=""),"Missing disposition date",IF(AND(N286&lt;&gt;"",N286&lt;D286),"Disposition before violation",IF(AND(I286&lt;&gt;"",OR(I286&lt;0,I286&gt;'Settings'!$B$9)),"Review point override","OK"))))))))</f>
        <v/>
      </c>
    </row>
    <row r="287">
      <c r="C287">
        <f>IF(A287="","",IFERROR(INDEX('Drivers'!$B$5:$B$104,MATCH(B287,'Drivers'!$A$5:$A$104,0)),""))</f>
        <v/>
      </c>
      <c r="D287" s="57" t="n"/>
      <c r="H287" s="36">
        <f>IF(A287="","",IFERROR(INDEX('Settings'!$B$15:$B$24,MATCH(E287,'Settings'!$A$15:$A$24,0)),0))</f>
        <v/>
      </c>
      <c r="I287" s="37" t="n"/>
      <c r="J287" s="37">
        <f>IF(A287="","",IF(I287="",H287,I287))</f>
        <v/>
      </c>
      <c r="K287" s="36">
        <f>IF(A287="","",IFERROR(INDEX('Settings'!$C$15:$C$24,MATCH(E287,'Settings'!$A$15:$A$24,0)),'Settings'!$B$5))</f>
        <v/>
      </c>
      <c r="L287" s="57">
        <f>IF(A287="","",IFERROR(EDATE(D287,K287),""))</f>
        <v/>
      </c>
      <c r="N287" s="57" t="n"/>
      <c r="P287" s="58" t="n"/>
      <c r="Q287" s="39" t="n"/>
      <c r="R287" s="37">
        <f>IF(A287="","",IFERROR(IF(OR(M287="Dismissed",D287&gt;TODAY(),L287&lt;TODAY()),0,J287),0))</f>
        <v/>
      </c>
      <c r="S287" s="39">
        <f>IF(A287="","",IF(COUNTIF($A$5:$A$504,A287)&gt;1,"Duplicate Violation ID",IF(OR(B287="",D287="",E287="",M287=""),"Missing required field",IF(C287="","Unknown Driver ID",IF(D287&gt;TODAY(),"Future violation date",IF(AND(OR(M287="Resolved",M287="Dismissed"),N287=""),"Missing disposition date",IF(AND(N287&lt;&gt;"",N287&lt;D287),"Disposition before violation",IF(AND(I287&lt;&gt;"",OR(I287&lt;0,I287&gt;'Settings'!$B$9)),"Review point override","OK"))))))))</f>
        <v/>
      </c>
    </row>
    <row r="288">
      <c r="C288">
        <f>IF(A288="","",IFERROR(INDEX('Drivers'!$B$5:$B$104,MATCH(B288,'Drivers'!$A$5:$A$104,0)),""))</f>
        <v/>
      </c>
      <c r="D288" s="57" t="n"/>
      <c r="H288" s="36">
        <f>IF(A288="","",IFERROR(INDEX('Settings'!$B$15:$B$24,MATCH(E288,'Settings'!$A$15:$A$24,0)),0))</f>
        <v/>
      </c>
      <c r="I288" s="37" t="n"/>
      <c r="J288" s="37">
        <f>IF(A288="","",IF(I288="",H288,I288))</f>
        <v/>
      </c>
      <c r="K288" s="36">
        <f>IF(A288="","",IFERROR(INDEX('Settings'!$C$15:$C$24,MATCH(E288,'Settings'!$A$15:$A$24,0)),'Settings'!$B$5))</f>
        <v/>
      </c>
      <c r="L288" s="57">
        <f>IF(A288="","",IFERROR(EDATE(D288,K288),""))</f>
        <v/>
      </c>
      <c r="N288" s="57" t="n"/>
      <c r="P288" s="58" t="n"/>
      <c r="Q288" s="39" t="n"/>
      <c r="R288" s="37">
        <f>IF(A288="","",IFERROR(IF(OR(M288="Dismissed",D288&gt;TODAY(),L288&lt;TODAY()),0,J288),0))</f>
        <v/>
      </c>
      <c r="S288" s="39">
        <f>IF(A288="","",IF(COUNTIF($A$5:$A$504,A288)&gt;1,"Duplicate Violation ID",IF(OR(B288="",D288="",E288="",M288=""),"Missing required field",IF(C288="","Unknown Driver ID",IF(D288&gt;TODAY(),"Future violation date",IF(AND(OR(M288="Resolved",M288="Dismissed"),N288=""),"Missing disposition date",IF(AND(N288&lt;&gt;"",N288&lt;D288),"Disposition before violation",IF(AND(I288&lt;&gt;"",OR(I288&lt;0,I288&gt;'Settings'!$B$9)),"Review point override","OK"))))))))</f>
        <v/>
      </c>
    </row>
    <row r="289">
      <c r="C289">
        <f>IF(A289="","",IFERROR(INDEX('Drivers'!$B$5:$B$104,MATCH(B289,'Drivers'!$A$5:$A$104,0)),""))</f>
        <v/>
      </c>
      <c r="D289" s="57" t="n"/>
      <c r="H289" s="36">
        <f>IF(A289="","",IFERROR(INDEX('Settings'!$B$15:$B$24,MATCH(E289,'Settings'!$A$15:$A$24,0)),0))</f>
        <v/>
      </c>
      <c r="I289" s="37" t="n"/>
      <c r="J289" s="37">
        <f>IF(A289="","",IF(I289="",H289,I289))</f>
        <v/>
      </c>
      <c r="K289" s="36">
        <f>IF(A289="","",IFERROR(INDEX('Settings'!$C$15:$C$24,MATCH(E289,'Settings'!$A$15:$A$24,0)),'Settings'!$B$5))</f>
        <v/>
      </c>
      <c r="L289" s="57">
        <f>IF(A289="","",IFERROR(EDATE(D289,K289),""))</f>
        <v/>
      </c>
      <c r="N289" s="57" t="n"/>
      <c r="P289" s="58" t="n"/>
      <c r="Q289" s="39" t="n"/>
      <c r="R289" s="37">
        <f>IF(A289="","",IFERROR(IF(OR(M289="Dismissed",D289&gt;TODAY(),L289&lt;TODAY()),0,J289),0))</f>
        <v/>
      </c>
      <c r="S289" s="39">
        <f>IF(A289="","",IF(COUNTIF($A$5:$A$504,A289)&gt;1,"Duplicate Violation ID",IF(OR(B289="",D289="",E289="",M289=""),"Missing required field",IF(C289="","Unknown Driver ID",IF(D289&gt;TODAY(),"Future violation date",IF(AND(OR(M289="Resolved",M289="Dismissed"),N289=""),"Missing disposition date",IF(AND(N289&lt;&gt;"",N289&lt;D289),"Disposition before violation",IF(AND(I289&lt;&gt;"",OR(I289&lt;0,I289&gt;'Settings'!$B$9)),"Review point override","OK"))))))))</f>
        <v/>
      </c>
    </row>
    <row r="290">
      <c r="C290">
        <f>IF(A290="","",IFERROR(INDEX('Drivers'!$B$5:$B$104,MATCH(B290,'Drivers'!$A$5:$A$104,0)),""))</f>
        <v/>
      </c>
      <c r="D290" s="57" t="n"/>
      <c r="H290" s="36">
        <f>IF(A290="","",IFERROR(INDEX('Settings'!$B$15:$B$24,MATCH(E290,'Settings'!$A$15:$A$24,0)),0))</f>
        <v/>
      </c>
      <c r="I290" s="37" t="n"/>
      <c r="J290" s="37">
        <f>IF(A290="","",IF(I290="",H290,I290))</f>
        <v/>
      </c>
      <c r="K290" s="36">
        <f>IF(A290="","",IFERROR(INDEX('Settings'!$C$15:$C$24,MATCH(E290,'Settings'!$A$15:$A$24,0)),'Settings'!$B$5))</f>
        <v/>
      </c>
      <c r="L290" s="57">
        <f>IF(A290="","",IFERROR(EDATE(D290,K290),""))</f>
        <v/>
      </c>
      <c r="N290" s="57" t="n"/>
      <c r="P290" s="58" t="n"/>
      <c r="Q290" s="39" t="n"/>
      <c r="R290" s="37">
        <f>IF(A290="","",IFERROR(IF(OR(M290="Dismissed",D290&gt;TODAY(),L290&lt;TODAY()),0,J290),0))</f>
        <v/>
      </c>
      <c r="S290" s="39">
        <f>IF(A290="","",IF(COUNTIF($A$5:$A$504,A290)&gt;1,"Duplicate Violation ID",IF(OR(B290="",D290="",E290="",M290=""),"Missing required field",IF(C290="","Unknown Driver ID",IF(D290&gt;TODAY(),"Future violation date",IF(AND(OR(M290="Resolved",M290="Dismissed"),N290=""),"Missing disposition date",IF(AND(N290&lt;&gt;"",N290&lt;D290),"Disposition before violation",IF(AND(I290&lt;&gt;"",OR(I290&lt;0,I290&gt;'Settings'!$B$9)),"Review point override","OK"))))))))</f>
        <v/>
      </c>
    </row>
    <row r="291">
      <c r="C291">
        <f>IF(A291="","",IFERROR(INDEX('Drivers'!$B$5:$B$104,MATCH(B291,'Drivers'!$A$5:$A$104,0)),""))</f>
        <v/>
      </c>
      <c r="D291" s="57" t="n"/>
      <c r="H291" s="36">
        <f>IF(A291="","",IFERROR(INDEX('Settings'!$B$15:$B$24,MATCH(E291,'Settings'!$A$15:$A$24,0)),0))</f>
        <v/>
      </c>
      <c r="I291" s="37" t="n"/>
      <c r="J291" s="37">
        <f>IF(A291="","",IF(I291="",H291,I291))</f>
        <v/>
      </c>
      <c r="K291" s="36">
        <f>IF(A291="","",IFERROR(INDEX('Settings'!$C$15:$C$24,MATCH(E291,'Settings'!$A$15:$A$24,0)),'Settings'!$B$5))</f>
        <v/>
      </c>
      <c r="L291" s="57">
        <f>IF(A291="","",IFERROR(EDATE(D291,K291),""))</f>
        <v/>
      </c>
      <c r="N291" s="57" t="n"/>
      <c r="P291" s="58" t="n"/>
      <c r="Q291" s="39" t="n"/>
      <c r="R291" s="37">
        <f>IF(A291="","",IFERROR(IF(OR(M291="Dismissed",D291&gt;TODAY(),L291&lt;TODAY()),0,J291),0))</f>
        <v/>
      </c>
      <c r="S291" s="39">
        <f>IF(A291="","",IF(COUNTIF($A$5:$A$504,A291)&gt;1,"Duplicate Violation ID",IF(OR(B291="",D291="",E291="",M291=""),"Missing required field",IF(C291="","Unknown Driver ID",IF(D291&gt;TODAY(),"Future violation date",IF(AND(OR(M291="Resolved",M291="Dismissed"),N291=""),"Missing disposition date",IF(AND(N291&lt;&gt;"",N291&lt;D291),"Disposition before violation",IF(AND(I291&lt;&gt;"",OR(I291&lt;0,I291&gt;'Settings'!$B$9)),"Review point override","OK"))))))))</f>
        <v/>
      </c>
    </row>
    <row r="292">
      <c r="C292">
        <f>IF(A292="","",IFERROR(INDEX('Drivers'!$B$5:$B$104,MATCH(B292,'Drivers'!$A$5:$A$104,0)),""))</f>
        <v/>
      </c>
      <c r="D292" s="57" t="n"/>
      <c r="H292" s="36">
        <f>IF(A292="","",IFERROR(INDEX('Settings'!$B$15:$B$24,MATCH(E292,'Settings'!$A$15:$A$24,0)),0))</f>
        <v/>
      </c>
      <c r="I292" s="37" t="n"/>
      <c r="J292" s="37">
        <f>IF(A292="","",IF(I292="",H292,I292))</f>
        <v/>
      </c>
      <c r="K292" s="36">
        <f>IF(A292="","",IFERROR(INDEX('Settings'!$C$15:$C$24,MATCH(E292,'Settings'!$A$15:$A$24,0)),'Settings'!$B$5))</f>
        <v/>
      </c>
      <c r="L292" s="57">
        <f>IF(A292="","",IFERROR(EDATE(D292,K292),""))</f>
        <v/>
      </c>
      <c r="N292" s="57" t="n"/>
      <c r="P292" s="58" t="n"/>
      <c r="Q292" s="39" t="n"/>
      <c r="R292" s="37">
        <f>IF(A292="","",IFERROR(IF(OR(M292="Dismissed",D292&gt;TODAY(),L292&lt;TODAY()),0,J292),0))</f>
        <v/>
      </c>
      <c r="S292" s="39">
        <f>IF(A292="","",IF(COUNTIF($A$5:$A$504,A292)&gt;1,"Duplicate Violation ID",IF(OR(B292="",D292="",E292="",M292=""),"Missing required field",IF(C292="","Unknown Driver ID",IF(D292&gt;TODAY(),"Future violation date",IF(AND(OR(M292="Resolved",M292="Dismissed"),N292=""),"Missing disposition date",IF(AND(N292&lt;&gt;"",N292&lt;D292),"Disposition before violation",IF(AND(I292&lt;&gt;"",OR(I292&lt;0,I292&gt;'Settings'!$B$9)),"Review point override","OK"))))))))</f>
        <v/>
      </c>
    </row>
    <row r="293">
      <c r="C293">
        <f>IF(A293="","",IFERROR(INDEX('Drivers'!$B$5:$B$104,MATCH(B293,'Drivers'!$A$5:$A$104,0)),""))</f>
        <v/>
      </c>
      <c r="D293" s="57" t="n"/>
      <c r="H293" s="36">
        <f>IF(A293="","",IFERROR(INDEX('Settings'!$B$15:$B$24,MATCH(E293,'Settings'!$A$15:$A$24,0)),0))</f>
        <v/>
      </c>
      <c r="I293" s="37" t="n"/>
      <c r="J293" s="37">
        <f>IF(A293="","",IF(I293="",H293,I293))</f>
        <v/>
      </c>
      <c r="K293" s="36">
        <f>IF(A293="","",IFERROR(INDEX('Settings'!$C$15:$C$24,MATCH(E293,'Settings'!$A$15:$A$24,0)),'Settings'!$B$5))</f>
        <v/>
      </c>
      <c r="L293" s="57">
        <f>IF(A293="","",IFERROR(EDATE(D293,K293),""))</f>
        <v/>
      </c>
      <c r="N293" s="57" t="n"/>
      <c r="P293" s="58" t="n"/>
      <c r="Q293" s="39" t="n"/>
      <c r="R293" s="37">
        <f>IF(A293="","",IFERROR(IF(OR(M293="Dismissed",D293&gt;TODAY(),L293&lt;TODAY()),0,J293),0))</f>
        <v/>
      </c>
      <c r="S293" s="39">
        <f>IF(A293="","",IF(COUNTIF($A$5:$A$504,A293)&gt;1,"Duplicate Violation ID",IF(OR(B293="",D293="",E293="",M293=""),"Missing required field",IF(C293="","Unknown Driver ID",IF(D293&gt;TODAY(),"Future violation date",IF(AND(OR(M293="Resolved",M293="Dismissed"),N293=""),"Missing disposition date",IF(AND(N293&lt;&gt;"",N293&lt;D293),"Disposition before violation",IF(AND(I293&lt;&gt;"",OR(I293&lt;0,I293&gt;'Settings'!$B$9)),"Review point override","OK"))))))))</f>
        <v/>
      </c>
    </row>
    <row r="294">
      <c r="C294">
        <f>IF(A294="","",IFERROR(INDEX('Drivers'!$B$5:$B$104,MATCH(B294,'Drivers'!$A$5:$A$104,0)),""))</f>
        <v/>
      </c>
      <c r="D294" s="57" t="n"/>
      <c r="H294" s="36">
        <f>IF(A294="","",IFERROR(INDEX('Settings'!$B$15:$B$24,MATCH(E294,'Settings'!$A$15:$A$24,0)),0))</f>
        <v/>
      </c>
      <c r="I294" s="37" t="n"/>
      <c r="J294" s="37">
        <f>IF(A294="","",IF(I294="",H294,I294))</f>
        <v/>
      </c>
      <c r="K294" s="36">
        <f>IF(A294="","",IFERROR(INDEX('Settings'!$C$15:$C$24,MATCH(E294,'Settings'!$A$15:$A$24,0)),'Settings'!$B$5))</f>
        <v/>
      </c>
      <c r="L294" s="57">
        <f>IF(A294="","",IFERROR(EDATE(D294,K294),""))</f>
        <v/>
      </c>
      <c r="N294" s="57" t="n"/>
      <c r="P294" s="58" t="n"/>
      <c r="Q294" s="39" t="n"/>
      <c r="R294" s="37">
        <f>IF(A294="","",IFERROR(IF(OR(M294="Dismissed",D294&gt;TODAY(),L294&lt;TODAY()),0,J294),0))</f>
        <v/>
      </c>
      <c r="S294" s="39">
        <f>IF(A294="","",IF(COUNTIF($A$5:$A$504,A294)&gt;1,"Duplicate Violation ID",IF(OR(B294="",D294="",E294="",M294=""),"Missing required field",IF(C294="","Unknown Driver ID",IF(D294&gt;TODAY(),"Future violation date",IF(AND(OR(M294="Resolved",M294="Dismissed"),N294=""),"Missing disposition date",IF(AND(N294&lt;&gt;"",N294&lt;D294),"Disposition before violation",IF(AND(I294&lt;&gt;"",OR(I294&lt;0,I294&gt;'Settings'!$B$9)),"Review point override","OK"))))))))</f>
        <v/>
      </c>
    </row>
    <row r="295">
      <c r="C295">
        <f>IF(A295="","",IFERROR(INDEX('Drivers'!$B$5:$B$104,MATCH(B295,'Drivers'!$A$5:$A$104,0)),""))</f>
        <v/>
      </c>
      <c r="D295" s="57" t="n"/>
      <c r="H295" s="36">
        <f>IF(A295="","",IFERROR(INDEX('Settings'!$B$15:$B$24,MATCH(E295,'Settings'!$A$15:$A$24,0)),0))</f>
        <v/>
      </c>
      <c r="I295" s="37" t="n"/>
      <c r="J295" s="37">
        <f>IF(A295="","",IF(I295="",H295,I295))</f>
        <v/>
      </c>
      <c r="K295" s="36">
        <f>IF(A295="","",IFERROR(INDEX('Settings'!$C$15:$C$24,MATCH(E295,'Settings'!$A$15:$A$24,0)),'Settings'!$B$5))</f>
        <v/>
      </c>
      <c r="L295" s="57">
        <f>IF(A295="","",IFERROR(EDATE(D295,K295),""))</f>
        <v/>
      </c>
      <c r="N295" s="57" t="n"/>
      <c r="P295" s="58" t="n"/>
      <c r="Q295" s="39" t="n"/>
      <c r="R295" s="37">
        <f>IF(A295="","",IFERROR(IF(OR(M295="Dismissed",D295&gt;TODAY(),L295&lt;TODAY()),0,J295),0))</f>
        <v/>
      </c>
      <c r="S295" s="39">
        <f>IF(A295="","",IF(COUNTIF($A$5:$A$504,A295)&gt;1,"Duplicate Violation ID",IF(OR(B295="",D295="",E295="",M295=""),"Missing required field",IF(C295="","Unknown Driver ID",IF(D295&gt;TODAY(),"Future violation date",IF(AND(OR(M295="Resolved",M295="Dismissed"),N295=""),"Missing disposition date",IF(AND(N295&lt;&gt;"",N295&lt;D295),"Disposition before violation",IF(AND(I295&lt;&gt;"",OR(I295&lt;0,I295&gt;'Settings'!$B$9)),"Review point override","OK"))))))))</f>
        <v/>
      </c>
    </row>
    <row r="296">
      <c r="C296">
        <f>IF(A296="","",IFERROR(INDEX('Drivers'!$B$5:$B$104,MATCH(B296,'Drivers'!$A$5:$A$104,0)),""))</f>
        <v/>
      </c>
      <c r="D296" s="57" t="n"/>
      <c r="H296" s="36">
        <f>IF(A296="","",IFERROR(INDEX('Settings'!$B$15:$B$24,MATCH(E296,'Settings'!$A$15:$A$24,0)),0))</f>
        <v/>
      </c>
      <c r="I296" s="37" t="n"/>
      <c r="J296" s="37">
        <f>IF(A296="","",IF(I296="",H296,I296))</f>
        <v/>
      </c>
      <c r="K296" s="36">
        <f>IF(A296="","",IFERROR(INDEX('Settings'!$C$15:$C$24,MATCH(E296,'Settings'!$A$15:$A$24,0)),'Settings'!$B$5))</f>
        <v/>
      </c>
      <c r="L296" s="57">
        <f>IF(A296="","",IFERROR(EDATE(D296,K296),""))</f>
        <v/>
      </c>
      <c r="N296" s="57" t="n"/>
      <c r="P296" s="58" t="n"/>
      <c r="Q296" s="39" t="n"/>
      <c r="R296" s="37">
        <f>IF(A296="","",IFERROR(IF(OR(M296="Dismissed",D296&gt;TODAY(),L296&lt;TODAY()),0,J296),0))</f>
        <v/>
      </c>
      <c r="S296" s="39">
        <f>IF(A296="","",IF(COUNTIF($A$5:$A$504,A296)&gt;1,"Duplicate Violation ID",IF(OR(B296="",D296="",E296="",M296=""),"Missing required field",IF(C296="","Unknown Driver ID",IF(D296&gt;TODAY(),"Future violation date",IF(AND(OR(M296="Resolved",M296="Dismissed"),N296=""),"Missing disposition date",IF(AND(N296&lt;&gt;"",N296&lt;D296),"Disposition before violation",IF(AND(I296&lt;&gt;"",OR(I296&lt;0,I296&gt;'Settings'!$B$9)),"Review point override","OK"))))))))</f>
        <v/>
      </c>
    </row>
    <row r="297">
      <c r="C297">
        <f>IF(A297="","",IFERROR(INDEX('Drivers'!$B$5:$B$104,MATCH(B297,'Drivers'!$A$5:$A$104,0)),""))</f>
        <v/>
      </c>
      <c r="D297" s="57" t="n"/>
      <c r="H297" s="36">
        <f>IF(A297="","",IFERROR(INDEX('Settings'!$B$15:$B$24,MATCH(E297,'Settings'!$A$15:$A$24,0)),0))</f>
        <v/>
      </c>
      <c r="I297" s="37" t="n"/>
      <c r="J297" s="37">
        <f>IF(A297="","",IF(I297="",H297,I297))</f>
        <v/>
      </c>
      <c r="K297" s="36">
        <f>IF(A297="","",IFERROR(INDEX('Settings'!$C$15:$C$24,MATCH(E297,'Settings'!$A$15:$A$24,0)),'Settings'!$B$5))</f>
        <v/>
      </c>
      <c r="L297" s="57">
        <f>IF(A297="","",IFERROR(EDATE(D297,K297),""))</f>
        <v/>
      </c>
      <c r="N297" s="57" t="n"/>
      <c r="P297" s="58" t="n"/>
      <c r="Q297" s="39" t="n"/>
      <c r="R297" s="37">
        <f>IF(A297="","",IFERROR(IF(OR(M297="Dismissed",D297&gt;TODAY(),L297&lt;TODAY()),0,J297),0))</f>
        <v/>
      </c>
      <c r="S297" s="39">
        <f>IF(A297="","",IF(COUNTIF($A$5:$A$504,A297)&gt;1,"Duplicate Violation ID",IF(OR(B297="",D297="",E297="",M297=""),"Missing required field",IF(C297="","Unknown Driver ID",IF(D297&gt;TODAY(),"Future violation date",IF(AND(OR(M297="Resolved",M297="Dismissed"),N297=""),"Missing disposition date",IF(AND(N297&lt;&gt;"",N297&lt;D297),"Disposition before violation",IF(AND(I297&lt;&gt;"",OR(I297&lt;0,I297&gt;'Settings'!$B$9)),"Review point override","OK"))))))))</f>
        <v/>
      </c>
    </row>
    <row r="298">
      <c r="C298">
        <f>IF(A298="","",IFERROR(INDEX('Drivers'!$B$5:$B$104,MATCH(B298,'Drivers'!$A$5:$A$104,0)),""))</f>
        <v/>
      </c>
      <c r="D298" s="57" t="n"/>
      <c r="H298" s="36">
        <f>IF(A298="","",IFERROR(INDEX('Settings'!$B$15:$B$24,MATCH(E298,'Settings'!$A$15:$A$24,0)),0))</f>
        <v/>
      </c>
      <c r="I298" s="37" t="n"/>
      <c r="J298" s="37">
        <f>IF(A298="","",IF(I298="",H298,I298))</f>
        <v/>
      </c>
      <c r="K298" s="36">
        <f>IF(A298="","",IFERROR(INDEX('Settings'!$C$15:$C$24,MATCH(E298,'Settings'!$A$15:$A$24,0)),'Settings'!$B$5))</f>
        <v/>
      </c>
      <c r="L298" s="57">
        <f>IF(A298="","",IFERROR(EDATE(D298,K298),""))</f>
        <v/>
      </c>
      <c r="N298" s="57" t="n"/>
      <c r="P298" s="58" t="n"/>
      <c r="Q298" s="39" t="n"/>
      <c r="R298" s="37">
        <f>IF(A298="","",IFERROR(IF(OR(M298="Dismissed",D298&gt;TODAY(),L298&lt;TODAY()),0,J298),0))</f>
        <v/>
      </c>
      <c r="S298" s="39">
        <f>IF(A298="","",IF(COUNTIF($A$5:$A$504,A298)&gt;1,"Duplicate Violation ID",IF(OR(B298="",D298="",E298="",M298=""),"Missing required field",IF(C298="","Unknown Driver ID",IF(D298&gt;TODAY(),"Future violation date",IF(AND(OR(M298="Resolved",M298="Dismissed"),N298=""),"Missing disposition date",IF(AND(N298&lt;&gt;"",N298&lt;D298),"Disposition before violation",IF(AND(I298&lt;&gt;"",OR(I298&lt;0,I298&gt;'Settings'!$B$9)),"Review point override","OK"))))))))</f>
        <v/>
      </c>
    </row>
    <row r="299">
      <c r="C299">
        <f>IF(A299="","",IFERROR(INDEX('Drivers'!$B$5:$B$104,MATCH(B299,'Drivers'!$A$5:$A$104,0)),""))</f>
        <v/>
      </c>
      <c r="D299" s="57" t="n"/>
      <c r="H299" s="36">
        <f>IF(A299="","",IFERROR(INDEX('Settings'!$B$15:$B$24,MATCH(E299,'Settings'!$A$15:$A$24,0)),0))</f>
        <v/>
      </c>
      <c r="I299" s="37" t="n"/>
      <c r="J299" s="37">
        <f>IF(A299="","",IF(I299="",H299,I299))</f>
        <v/>
      </c>
      <c r="K299" s="36">
        <f>IF(A299="","",IFERROR(INDEX('Settings'!$C$15:$C$24,MATCH(E299,'Settings'!$A$15:$A$24,0)),'Settings'!$B$5))</f>
        <v/>
      </c>
      <c r="L299" s="57">
        <f>IF(A299="","",IFERROR(EDATE(D299,K299),""))</f>
        <v/>
      </c>
      <c r="N299" s="57" t="n"/>
      <c r="P299" s="58" t="n"/>
      <c r="Q299" s="39" t="n"/>
      <c r="R299" s="37">
        <f>IF(A299="","",IFERROR(IF(OR(M299="Dismissed",D299&gt;TODAY(),L299&lt;TODAY()),0,J299),0))</f>
        <v/>
      </c>
      <c r="S299" s="39">
        <f>IF(A299="","",IF(COUNTIF($A$5:$A$504,A299)&gt;1,"Duplicate Violation ID",IF(OR(B299="",D299="",E299="",M299=""),"Missing required field",IF(C299="","Unknown Driver ID",IF(D299&gt;TODAY(),"Future violation date",IF(AND(OR(M299="Resolved",M299="Dismissed"),N299=""),"Missing disposition date",IF(AND(N299&lt;&gt;"",N299&lt;D299),"Disposition before violation",IF(AND(I299&lt;&gt;"",OR(I299&lt;0,I299&gt;'Settings'!$B$9)),"Review point override","OK"))))))))</f>
        <v/>
      </c>
    </row>
    <row r="300">
      <c r="C300">
        <f>IF(A300="","",IFERROR(INDEX('Drivers'!$B$5:$B$104,MATCH(B300,'Drivers'!$A$5:$A$104,0)),""))</f>
        <v/>
      </c>
      <c r="D300" s="57" t="n"/>
      <c r="H300" s="36">
        <f>IF(A300="","",IFERROR(INDEX('Settings'!$B$15:$B$24,MATCH(E300,'Settings'!$A$15:$A$24,0)),0))</f>
        <v/>
      </c>
      <c r="I300" s="37" t="n"/>
      <c r="J300" s="37">
        <f>IF(A300="","",IF(I300="",H300,I300))</f>
        <v/>
      </c>
      <c r="K300" s="36">
        <f>IF(A300="","",IFERROR(INDEX('Settings'!$C$15:$C$24,MATCH(E300,'Settings'!$A$15:$A$24,0)),'Settings'!$B$5))</f>
        <v/>
      </c>
      <c r="L300" s="57">
        <f>IF(A300="","",IFERROR(EDATE(D300,K300),""))</f>
        <v/>
      </c>
      <c r="N300" s="57" t="n"/>
      <c r="P300" s="58" t="n"/>
      <c r="Q300" s="39" t="n"/>
      <c r="R300" s="37">
        <f>IF(A300="","",IFERROR(IF(OR(M300="Dismissed",D300&gt;TODAY(),L300&lt;TODAY()),0,J300),0))</f>
        <v/>
      </c>
      <c r="S300" s="39">
        <f>IF(A300="","",IF(COUNTIF($A$5:$A$504,A300)&gt;1,"Duplicate Violation ID",IF(OR(B300="",D300="",E300="",M300=""),"Missing required field",IF(C300="","Unknown Driver ID",IF(D300&gt;TODAY(),"Future violation date",IF(AND(OR(M300="Resolved",M300="Dismissed"),N300=""),"Missing disposition date",IF(AND(N300&lt;&gt;"",N300&lt;D300),"Disposition before violation",IF(AND(I300&lt;&gt;"",OR(I300&lt;0,I300&gt;'Settings'!$B$9)),"Review point override","OK"))))))))</f>
        <v/>
      </c>
    </row>
    <row r="301">
      <c r="C301">
        <f>IF(A301="","",IFERROR(INDEX('Drivers'!$B$5:$B$104,MATCH(B301,'Drivers'!$A$5:$A$104,0)),""))</f>
        <v/>
      </c>
      <c r="D301" s="57" t="n"/>
      <c r="H301" s="36">
        <f>IF(A301="","",IFERROR(INDEX('Settings'!$B$15:$B$24,MATCH(E301,'Settings'!$A$15:$A$24,0)),0))</f>
        <v/>
      </c>
      <c r="I301" s="37" t="n"/>
      <c r="J301" s="37">
        <f>IF(A301="","",IF(I301="",H301,I301))</f>
        <v/>
      </c>
      <c r="K301" s="36">
        <f>IF(A301="","",IFERROR(INDEX('Settings'!$C$15:$C$24,MATCH(E301,'Settings'!$A$15:$A$24,0)),'Settings'!$B$5))</f>
        <v/>
      </c>
      <c r="L301" s="57">
        <f>IF(A301="","",IFERROR(EDATE(D301,K301),""))</f>
        <v/>
      </c>
      <c r="N301" s="57" t="n"/>
      <c r="P301" s="58" t="n"/>
      <c r="Q301" s="39" t="n"/>
      <c r="R301" s="37">
        <f>IF(A301="","",IFERROR(IF(OR(M301="Dismissed",D301&gt;TODAY(),L301&lt;TODAY()),0,J301),0))</f>
        <v/>
      </c>
      <c r="S301" s="39">
        <f>IF(A301="","",IF(COUNTIF($A$5:$A$504,A301)&gt;1,"Duplicate Violation ID",IF(OR(B301="",D301="",E301="",M301=""),"Missing required field",IF(C301="","Unknown Driver ID",IF(D301&gt;TODAY(),"Future violation date",IF(AND(OR(M301="Resolved",M301="Dismissed"),N301=""),"Missing disposition date",IF(AND(N301&lt;&gt;"",N301&lt;D301),"Disposition before violation",IF(AND(I301&lt;&gt;"",OR(I301&lt;0,I301&gt;'Settings'!$B$9)),"Review point override","OK"))))))))</f>
        <v/>
      </c>
    </row>
    <row r="302">
      <c r="C302">
        <f>IF(A302="","",IFERROR(INDEX('Drivers'!$B$5:$B$104,MATCH(B302,'Drivers'!$A$5:$A$104,0)),""))</f>
        <v/>
      </c>
      <c r="D302" s="57" t="n"/>
      <c r="H302" s="36">
        <f>IF(A302="","",IFERROR(INDEX('Settings'!$B$15:$B$24,MATCH(E302,'Settings'!$A$15:$A$24,0)),0))</f>
        <v/>
      </c>
      <c r="I302" s="37" t="n"/>
      <c r="J302" s="37">
        <f>IF(A302="","",IF(I302="",H302,I302))</f>
        <v/>
      </c>
      <c r="K302" s="36">
        <f>IF(A302="","",IFERROR(INDEX('Settings'!$C$15:$C$24,MATCH(E302,'Settings'!$A$15:$A$24,0)),'Settings'!$B$5))</f>
        <v/>
      </c>
      <c r="L302" s="57">
        <f>IF(A302="","",IFERROR(EDATE(D302,K302),""))</f>
        <v/>
      </c>
      <c r="N302" s="57" t="n"/>
      <c r="P302" s="58" t="n"/>
      <c r="Q302" s="39" t="n"/>
      <c r="R302" s="37">
        <f>IF(A302="","",IFERROR(IF(OR(M302="Dismissed",D302&gt;TODAY(),L302&lt;TODAY()),0,J302),0))</f>
        <v/>
      </c>
      <c r="S302" s="39">
        <f>IF(A302="","",IF(COUNTIF($A$5:$A$504,A302)&gt;1,"Duplicate Violation ID",IF(OR(B302="",D302="",E302="",M302=""),"Missing required field",IF(C302="","Unknown Driver ID",IF(D302&gt;TODAY(),"Future violation date",IF(AND(OR(M302="Resolved",M302="Dismissed"),N302=""),"Missing disposition date",IF(AND(N302&lt;&gt;"",N302&lt;D302),"Disposition before violation",IF(AND(I302&lt;&gt;"",OR(I302&lt;0,I302&gt;'Settings'!$B$9)),"Review point override","OK"))))))))</f>
        <v/>
      </c>
    </row>
    <row r="303">
      <c r="C303">
        <f>IF(A303="","",IFERROR(INDEX('Drivers'!$B$5:$B$104,MATCH(B303,'Drivers'!$A$5:$A$104,0)),""))</f>
        <v/>
      </c>
      <c r="D303" s="57" t="n"/>
      <c r="H303" s="36">
        <f>IF(A303="","",IFERROR(INDEX('Settings'!$B$15:$B$24,MATCH(E303,'Settings'!$A$15:$A$24,0)),0))</f>
        <v/>
      </c>
      <c r="I303" s="37" t="n"/>
      <c r="J303" s="37">
        <f>IF(A303="","",IF(I303="",H303,I303))</f>
        <v/>
      </c>
      <c r="K303" s="36">
        <f>IF(A303="","",IFERROR(INDEX('Settings'!$C$15:$C$24,MATCH(E303,'Settings'!$A$15:$A$24,0)),'Settings'!$B$5))</f>
        <v/>
      </c>
      <c r="L303" s="57">
        <f>IF(A303="","",IFERROR(EDATE(D303,K303),""))</f>
        <v/>
      </c>
      <c r="N303" s="57" t="n"/>
      <c r="P303" s="58" t="n"/>
      <c r="Q303" s="39" t="n"/>
      <c r="R303" s="37">
        <f>IF(A303="","",IFERROR(IF(OR(M303="Dismissed",D303&gt;TODAY(),L303&lt;TODAY()),0,J303),0))</f>
        <v/>
      </c>
      <c r="S303" s="39">
        <f>IF(A303="","",IF(COUNTIF($A$5:$A$504,A303)&gt;1,"Duplicate Violation ID",IF(OR(B303="",D303="",E303="",M303=""),"Missing required field",IF(C303="","Unknown Driver ID",IF(D303&gt;TODAY(),"Future violation date",IF(AND(OR(M303="Resolved",M303="Dismissed"),N303=""),"Missing disposition date",IF(AND(N303&lt;&gt;"",N303&lt;D303),"Disposition before violation",IF(AND(I303&lt;&gt;"",OR(I303&lt;0,I303&gt;'Settings'!$B$9)),"Review point override","OK"))))))))</f>
        <v/>
      </c>
    </row>
    <row r="304">
      <c r="C304">
        <f>IF(A304="","",IFERROR(INDEX('Drivers'!$B$5:$B$104,MATCH(B304,'Drivers'!$A$5:$A$104,0)),""))</f>
        <v/>
      </c>
      <c r="D304" s="57" t="n"/>
      <c r="H304" s="36">
        <f>IF(A304="","",IFERROR(INDEX('Settings'!$B$15:$B$24,MATCH(E304,'Settings'!$A$15:$A$24,0)),0))</f>
        <v/>
      </c>
      <c r="I304" s="37" t="n"/>
      <c r="J304" s="37">
        <f>IF(A304="","",IF(I304="",H304,I304))</f>
        <v/>
      </c>
      <c r="K304" s="36">
        <f>IF(A304="","",IFERROR(INDEX('Settings'!$C$15:$C$24,MATCH(E304,'Settings'!$A$15:$A$24,0)),'Settings'!$B$5))</f>
        <v/>
      </c>
      <c r="L304" s="57">
        <f>IF(A304="","",IFERROR(EDATE(D304,K304),""))</f>
        <v/>
      </c>
      <c r="N304" s="57" t="n"/>
      <c r="P304" s="58" t="n"/>
      <c r="Q304" s="39" t="n"/>
      <c r="R304" s="37">
        <f>IF(A304="","",IFERROR(IF(OR(M304="Dismissed",D304&gt;TODAY(),L304&lt;TODAY()),0,J304),0))</f>
        <v/>
      </c>
      <c r="S304" s="39">
        <f>IF(A304="","",IF(COUNTIF($A$5:$A$504,A304)&gt;1,"Duplicate Violation ID",IF(OR(B304="",D304="",E304="",M304=""),"Missing required field",IF(C304="","Unknown Driver ID",IF(D304&gt;TODAY(),"Future violation date",IF(AND(OR(M304="Resolved",M304="Dismissed"),N304=""),"Missing disposition date",IF(AND(N304&lt;&gt;"",N304&lt;D304),"Disposition before violation",IF(AND(I304&lt;&gt;"",OR(I304&lt;0,I304&gt;'Settings'!$B$9)),"Review point override","OK"))))))))</f>
        <v/>
      </c>
    </row>
    <row r="305">
      <c r="C305">
        <f>IF(A305="","",IFERROR(INDEX('Drivers'!$B$5:$B$104,MATCH(B305,'Drivers'!$A$5:$A$104,0)),""))</f>
        <v/>
      </c>
      <c r="D305" s="57" t="n"/>
      <c r="H305" s="36">
        <f>IF(A305="","",IFERROR(INDEX('Settings'!$B$15:$B$24,MATCH(E305,'Settings'!$A$15:$A$24,0)),0))</f>
        <v/>
      </c>
      <c r="I305" s="37" t="n"/>
      <c r="J305" s="37">
        <f>IF(A305="","",IF(I305="",H305,I305))</f>
        <v/>
      </c>
      <c r="K305" s="36">
        <f>IF(A305="","",IFERROR(INDEX('Settings'!$C$15:$C$24,MATCH(E305,'Settings'!$A$15:$A$24,0)),'Settings'!$B$5))</f>
        <v/>
      </c>
      <c r="L305" s="57">
        <f>IF(A305="","",IFERROR(EDATE(D305,K305),""))</f>
        <v/>
      </c>
      <c r="N305" s="57" t="n"/>
      <c r="P305" s="58" t="n"/>
      <c r="Q305" s="39" t="n"/>
      <c r="R305" s="37">
        <f>IF(A305="","",IFERROR(IF(OR(M305="Dismissed",D305&gt;TODAY(),L305&lt;TODAY()),0,J305),0))</f>
        <v/>
      </c>
      <c r="S305" s="39">
        <f>IF(A305="","",IF(COUNTIF($A$5:$A$504,A305)&gt;1,"Duplicate Violation ID",IF(OR(B305="",D305="",E305="",M305=""),"Missing required field",IF(C305="","Unknown Driver ID",IF(D305&gt;TODAY(),"Future violation date",IF(AND(OR(M305="Resolved",M305="Dismissed"),N305=""),"Missing disposition date",IF(AND(N305&lt;&gt;"",N305&lt;D305),"Disposition before violation",IF(AND(I305&lt;&gt;"",OR(I305&lt;0,I305&gt;'Settings'!$B$9)),"Review point override","OK"))))))))</f>
        <v/>
      </c>
    </row>
    <row r="306">
      <c r="C306">
        <f>IF(A306="","",IFERROR(INDEX('Drivers'!$B$5:$B$104,MATCH(B306,'Drivers'!$A$5:$A$104,0)),""))</f>
        <v/>
      </c>
      <c r="D306" s="57" t="n"/>
      <c r="H306" s="36">
        <f>IF(A306="","",IFERROR(INDEX('Settings'!$B$15:$B$24,MATCH(E306,'Settings'!$A$15:$A$24,0)),0))</f>
        <v/>
      </c>
      <c r="I306" s="37" t="n"/>
      <c r="J306" s="37">
        <f>IF(A306="","",IF(I306="",H306,I306))</f>
        <v/>
      </c>
      <c r="K306" s="36">
        <f>IF(A306="","",IFERROR(INDEX('Settings'!$C$15:$C$24,MATCH(E306,'Settings'!$A$15:$A$24,0)),'Settings'!$B$5))</f>
        <v/>
      </c>
      <c r="L306" s="57">
        <f>IF(A306="","",IFERROR(EDATE(D306,K306),""))</f>
        <v/>
      </c>
      <c r="N306" s="57" t="n"/>
      <c r="P306" s="58" t="n"/>
      <c r="Q306" s="39" t="n"/>
      <c r="R306" s="37">
        <f>IF(A306="","",IFERROR(IF(OR(M306="Dismissed",D306&gt;TODAY(),L306&lt;TODAY()),0,J306),0))</f>
        <v/>
      </c>
      <c r="S306" s="39">
        <f>IF(A306="","",IF(COUNTIF($A$5:$A$504,A306)&gt;1,"Duplicate Violation ID",IF(OR(B306="",D306="",E306="",M306=""),"Missing required field",IF(C306="","Unknown Driver ID",IF(D306&gt;TODAY(),"Future violation date",IF(AND(OR(M306="Resolved",M306="Dismissed"),N306=""),"Missing disposition date",IF(AND(N306&lt;&gt;"",N306&lt;D306),"Disposition before violation",IF(AND(I306&lt;&gt;"",OR(I306&lt;0,I306&gt;'Settings'!$B$9)),"Review point override","OK"))))))))</f>
        <v/>
      </c>
    </row>
    <row r="307">
      <c r="C307">
        <f>IF(A307="","",IFERROR(INDEX('Drivers'!$B$5:$B$104,MATCH(B307,'Drivers'!$A$5:$A$104,0)),""))</f>
        <v/>
      </c>
      <c r="D307" s="57" t="n"/>
      <c r="H307" s="36">
        <f>IF(A307="","",IFERROR(INDEX('Settings'!$B$15:$B$24,MATCH(E307,'Settings'!$A$15:$A$24,0)),0))</f>
        <v/>
      </c>
      <c r="I307" s="37" t="n"/>
      <c r="J307" s="37">
        <f>IF(A307="","",IF(I307="",H307,I307))</f>
        <v/>
      </c>
      <c r="K307" s="36">
        <f>IF(A307="","",IFERROR(INDEX('Settings'!$C$15:$C$24,MATCH(E307,'Settings'!$A$15:$A$24,0)),'Settings'!$B$5))</f>
        <v/>
      </c>
      <c r="L307" s="57">
        <f>IF(A307="","",IFERROR(EDATE(D307,K307),""))</f>
        <v/>
      </c>
      <c r="N307" s="57" t="n"/>
      <c r="P307" s="58" t="n"/>
      <c r="Q307" s="39" t="n"/>
      <c r="R307" s="37">
        <f>IF(A307="","",IFERROR(IF(OR(M307="Dismissed",D307&gt;TODAY(),L307&lt;TODAY()),0,J307),0))</f>
        <v/>
      </c>
      <c r="S307" s="39">
        <f>IF(A307="","",IF(COUNTIF($A$5:$A$504,A307)&gt;1,"Duplicate Violation ID",IF(OR(B307="",D307="",E307="",M307=""),"Missing required field",IF(C307="","Unknown Driver ID",IF(D307&gt;TODAY(),"Future violation date",IF(AND(OR(M307="Resolved",M307="Dismissed"),N307=""),"Missing disposition date",IF(AND(N307&lt;&gt;"",N307&lt;D307),"Disposition before violation",IF(AND(I307&lt;&gt;"",OR(I307&lt;0,I307&gt;'Settings'!$B$9)),"Review point override","OK"))))))))</f>
        <v/>
      </c>
    </row>
    <row r="308">
      <c r="C308">
        <f>IF(A308="","",IFERROR(INDEX('Drivers'!$B$5:$B$104,MATCH(B308,'Drivers'!$A$5:$A$104,0)),""))</f>
        <v/>
      </c>
      <c r="D308" s="57" t="n"/>
      <c r="H308" s="36">
        <f>IF(A308="","",IFERROR(INDEX('Settings'!$B$15:$B$24,MATCH(E308,'Settings'!$A$15:$A$24,0)),0))</f>
        <v/>
      </c>
      <c r="I308" s="37" t="n"/>
      <c r="J308" s="37">
        <f>IF(A308="","",IF(I308="",H308,I308))</f>
        <v/>
      </c>
      <c r="K308" s="36">
        <f>IF(A308="","",IFERROR(INDEX('Settings'!$C$15:$C$24,MATCH(E308,'Settings'!$A$15:$A$24,0)),'Settings'!$B$5))</f>
        <v/>
      </c>
      <c r="L308" s="57">
        <f>IF(A308="","",IFERROR(EDATE(D308,K308),""))</f>
        <v/>
      </c>
      <c r="N308" s="57" t="n"/>
      <c r="P308" s="58" t="n"/>
      <c r="Q308" s="39" t="n"/>
      <c r="R308" s="37">
        <f>IF(A308="","",IFERROR(IF(OR(M308="Dismissed",D308&gt;TODAY(),L308&lt;TODAY()),0,J308),0))</f>
        <v/>
      </c>
      <c r="S308" s="39">
        <f>IF(A308="","",IF(COUNTIF($A$5:$A$504,A308)&gt;1,"Duplicate Violation ID",IF(OR(B308="",D308="",E308="",M308=""),"Missing required field",IF(C308="","Unknown Driver ID",IF(D308&gt;TODAY(),"Future violation date",IF(AND(OR(M308="Resolved",M308="Dismissed"),N308=""),"Missing disposition date",IF(AND(N308&lt;&gt;"",N308&lt;D308),"Disposition before violation",IF(AND(I308&lt;&gt;"",OR(I308&lt;0,I308&gt;'Settings'!$B$9)),"Review point override","OK"))))))))</f>
        <v/>
      </c>
    </row>
    <row r="309">
      <c r="C309">
        <f>IF(A309="","",IFERROR(INDEX('Drivers'!$B$5:$B$104,MATCH(B309,'Drivers'!$A$5:$A$104,0)),""))</f>
        <v/>
      </c>
      <c r="D309" s="57" t="n"/>
      <c r="H309" s="36">
        <f>IF(A309="","",IFERROR(INDEX('Settings'!$B$15:$B$24,MATCH(E309,'Settings'!$A$15:$A$24,0)),0))</f>
        <v/>
      </c>
      <c r="I309" s="37" t="n"/>
      <c r="J309" s="37">
        <f>IF(A309="","",IF(I309="",H309,I309))</f>
        <v/>
      </c>
      <c r="K309" s="36">
        <f>IF(A309="","",IFERROR(INDEX('Settings'!$C$15:$C$24,MATCH(E309,'Settings'!$A$15:$A$24,0)),'Settings'!$B$5))</f>
        <v/>
      </c>
      <c r="L309" s="57">
        <f>IF(A309="","",IFERROR(EDATE(D309,K309),""))</f>
        <v/>
      </c>
      <c r="N309" s="57" t="n"/>
      <c r="P309" s="58" t="n"/>
      <c r="Q309" s="39" t="n"/>
      <c r="R309" s="37">
        <f>IF(A309="","",IFERROR(IF(OR(M309="Dismissed",D309&gt;TODAY(),L309&lt;TODAY()),0,J309),0))</f>
        <v/>
      </c>
      <c r="S309" s="39">
        <f>IF(A309="","",IF(COUNTIF($A$5:$A$504,A309)&gt;1,"Duplicate Violation ID",IF(OR(B309="",D309="",E309="",M309=""),"Missing required field",IF(C309="","Unknown Driver ID",IF(D309&gt;TODAY(),"Future violation date",IF(AND(OR(M309="Resolved",M309="Dismissed"),N309=""),"Missing disposition date",IF(AND(N309&lt;&gt;"",N309&lt;D309),"Disposition before violation",IF(AND(I309&lt;&gt;"",OR(I309&lt;0,I309&gt;'Settings'!$B$9)),"Review point override","OK"))))))))</f>
        <v/>
      </c>
    </row>
    <row r="310">
      <c r="C310">
        <f>IF(A310="","",IFERROR(INDEX('Drivers'!$B$5:$B$104,MATCH(B310,'Drivers'!$A$5:$A$104,0)),""))</f>
        <v/>
      </c>
      <c r="D310" s="57" t="n"/>
      <c r="H310" s="36">
        <f>IF(A310="","",IFERROR(INDEX('Settings'!$B$15:$B$24,MATCH(E310,'Settings'!$A$15:$A$24,0)),0))</f>
        <v/>
      </c>
      <c r="I310" s="37" t="n"/>
      <c r="J310" s="37">
        <f>IF(A310="","",IF(I310="",H310,I310))</f>
        <v/>
      </c>
      <c r="K310" s="36">
        <f>IF(A310="","",IFERROR(INDEX('Settings'!$C$15:$C$24,MATCH(E310,'Settings'!$A$15:$A$24,0)),'Settings'!$B$5))</f>
        <v/>
      </c>
      <c r="L310" s="57">
        <f>IF(A310="","",IFERROR(EDATE(D310,K310),""))</f>
        <v/>
      </c>
      <c r="N310" s="57" t="n"/>
      <c r="P310" s="58" t="n"/>
      <c r="Q310" s="39" t="n"/>
      <c r="R310" s="37">
        <f>IF(A310="","",IFERROR(IF(OR(M310="Dismissed",D310&gt;TODAY(),L310&lt;TODAY()),0,J310),0))</f>
        <v/>
      </c>
      <c r="S310" s="39">
        <f>IF(A310="","",IF(COUNTIF($A$5:$A$504,A310)&gt;1,"Duplicate Violation ID",IF(OR(B310="",D310="",E310="",M310=""),"Missing required field",IF(C310="","Unknown Driver ID",IF(D310&gt;TODAY(),"Future violation date",IF(AND(OR(M310="Resolved",M310="Dismissed"),N310=""),"Missing disposition date",IF(AND(N310&lt;&gt;"",N310&lt;D310),"Disposition before violation",IF(AND(I310&lt;&gt;"",OR(I310&lt;0,I310&gt;'Settings'!$B$9)),"Review point override","OK"))))))))</f>
        <v/>
      </c>
    </row>
    <row r="311">
      <c r="C311">
        <f>IF(A311="","",IFERROR(INDEX('Drivers'!$B$5:$B$104,MATCH(B311,'Drivers'!$A$5:$A$104,0)),""))</f>
        <v/>
      </c>
      <c r="D311" s="57" t="n"/>
      <c r="H311" s="36">
        <f>IF(A311="","",IFERROR(INDEX('Settings'!$B$15:$B$24,MATCH(E311,'Settings'!$A$15:$A$24,0)),0))</f>
        <v/>
      </c>
      <c r="I311" s="37" t="n"/>
      <c r="J311" s="37">
        <f>IF(A311="","",IF(I311="",H311,I311))</f>
        <v/>
      </c>
      <c r="K311" s="36">
        <f>IF(A311="","",IFERROR(INDEX('Settings'!$C$15:$C$24,MATCH(E311,'Settings'!$A$15:$A$24,0)),'Settings'!$B$5))</f>
        <v/>
      </c>
      <c r="L311" s="57">
        <f>IF(A311="","",IFERROR(EDATE(D311,K311),""))</f>
        <v/>
      </c>
      <c r="N311" s="57" t="n"/>
      <c r="P311" s="58" t="n"/>
      <c r="Q311" s="39" t="n"/>
      <c r="R311" s="37">
        <f>IF(A311="","",IFERROR(IF(OR(M311="Dismissed",D311&gt;TODAY(),L311&lt;TODAY()),0,J311),0))</f>
        <v/>
      </c>
      <c r="S311" s="39">
        <f>IF(A311="","",IF(COUNTIF($A$5:$A$504,A311)&gt;1,"Duplicate Violation ID",IF(OR(B311="",D311="",E311="",M311=""),"Missing required field",IF(C311="","Unknown Driver ID",IF(D311&gt;TODAY(),"Future violation date",IF(AND(OR(M311="Resolved",M311="Dismissed"),N311=""),"Missing disposition date",IF(AND(N311&lt;&gt;"",N311&lt;D311),"Disposition before violation",IF(AND(I311&lt;&gt;"",OR(I311&lt;0,I311&gt;'Settings'!$B$9)),"Review point override","OK"))))))))</f>
        <v/>
      </c>
    </row>
    <row r="312">
      <c r="C312">
        <f>IF(A312="","",IFERROR(INDEX('Drivers'!$B$5:$B$104,MATCH(B312,'Drivers'!$A$5:$A$104,0)),""))</f>
        <v/>
      </c>
      <c r="D312" s="57" t="n"/>
      <c r="H312" s="36">
        <f>IF(A312="","",IFERROR(INDEX('Settings'!$B$15:$B$24,MATCH(E312,'Settings'!$A$15:$A$24,0)),0))</f>
        <v/>
      </c>
      <c r="I312" s="37" t="n"/>
      <c r="J312" s="37">
        <f>IF(A312="","",IF(I312="",H312,I312))</f>
        <v/>
      </c>
      <c r="K312" s="36">
        <f>IF(A312="","",IFERROR(INDEX('Settings'!$C$15:$C$24,MATCH(E312,'Settings'!$A$15:$A$24,0)),'Settings'!$B$5))</f>
        <v/>
      </c>
      <c r="L312" s="57">
        <f>IF(A312="","",IFERROR(EDATE(D312,K312),""))</f>
        <v/>
      </c>
      <c r="N312" s="57" t="n"/>
      <c r="P312" s="58" t="n"/>
      <c r="Q312" s="39" t="n"/>
      <c r="R312" s="37">
        <f>IF(A312="","",IFERROR(IF(OR(M312="Dismissed",D312&gt;TODAY(),L312&lt;TODAY()),0,J312),0))</f>
        <v/>
      </c>
      <c r="S312" s="39">
        <f>IF(A312="","",IF(COUNTIF($A$5:$A$504,A312)&gt;1,"Duplicate Violation ID",IF(OR(B312="",D312="",E312="",M312=""),"Missing required field",IF(C312="","Unknown Driver ID",IF(D312&gt;TODAY(),"Future violation date",IF(AND(OR(M312="Resolved",M312="Dismissed"),N312=""),"Missing disposition date",IF(AND(N312&lt;&gt;"",N312&lt;D312),"Disposition before violation",IF(AND(I312&lt;&gt;"",OR(I312&lt;0,I312&gt;'Settings'!$B$9)),"Review point override","OK"))))))))</f>
        <v/>
      </c>
    </row>
    <row r="313">
      <c r="C313">
        <f>IF(A313="","",IFERROR(INDEX('Drivers'!$B$5:$B$104,MATCH(B313,'Drivers'!$A$5:$A$104,0)),""))</f>
        <v/>
      </c>
      <c r="D313" s="57" t="n"/>
      <c r="H313" s="36">
        <f>IF(A313="","",IFERROR(INDEX('Settings'!$B$15:$B$24,MATCH(E313,'Settings'!$A$15:$A$24,0)),0))</f>
        <v/>
      </c>
      <c r="I313" s="37" t="n"/>
      <c r="J313" s="37">
        <f>IF(A313="","",IF(I313="",H313,I313))</f>
        <v/>
      </c>
      <c r="K313" s="36">
        <f>IF(A313="","",IFERROR(INDEX('Settings'!$C$15:$C$24,MATCH(E313,'Settings'!$A$15:$A$24,0)),'Settings'!$B$5))</f>
        <v/>
      </c>
      <c r="L313" s="57">
        <f>IF(A313="","",IFERROR(EDATE(D313,K313),""))</f>
        <v/>
      </c>
      <c r="N313" s="57" t="n"/>
      <c r="P313" s="58" t="n"/>
      <c r="Q313" s="39" t="n"/>
      <c r="R313" s="37">
        <f>IF(A313="","",IFERROR(IF(OR(M313="Dismissed",D313&gt;TODAY(),L313&lt;TODAY()),0,J313),0))</f>
        <v/>
      </c>
      <c r="S313" s="39">
        <f>IF(A313="","",IF(COUNTIF($A$5:$A$504,A313)&gt;1,"Duplicate Violation ID",IF(OR(B313="",D313="",E313="",M313=""),"Missing required field",IF(C313="","Unknown Driver ID",IF(D313&gt;TODAY(),"Future violation date",IF(AND(OR(M313="Resolved",M313="Dismissed"),N313=""),"Missing disposition date",IF(AND(N313&lt;&gt;"",N313&lt;D313),"Disposition before violation",IF(AND(I313&lt;&gt;"",OR(I313&lt;0,I313&gt;'Settings'!$B$9)),"Review point override","OK"))))))))</f>
        <v/>
      </c>
    </row>
    <row r="314">
      <c r="C314">
        <f>IF(A314="","",IFERROR(INDEX('Drivers'!$B$5:$B$104,MATCH(B314,'Drivers'!$A$5:$A$104,0)),""))</f>
        <v/>
      </c>
      <c r="D314" s="57" t="n"/>
      <c r="H314" s="36">
        <f>IF(A314="","",IFERROR(INDEX('Settings'!$B$15:$B$24,MATCH(E314,'Settings'!$A$15:$A$24,0)),0))</f>
        <v/>
      </c>
      <c r="I314" s="37" t="n"/>
      <c r="J314" s="37">
        <f>IF(A314="","",IF(I314="",H314,I314))</f>
        <v/>
      </c>
      <c r="K314" s="36">
        <f>IF(A314="","",IFERROR(INDEX('Settings'!$C$15:$C$24,MATCH(E314,'Settings'!$A$15:$A$24,0)),'Settings'!$B$5))</f>
        <v/>
      </c>
      <c r="L314" s="57">
        <f>IF(A314="","",IFERROR(EDATE(D314,K314),""))</f>
        <v/>
      </c>
      <c r="N314" s="57" t="n"/>
      <c r="P314" s="58" t="n"/>
      <c r="Q314" s="39" t="n"/>
      <c r="R314" s="37">
        <f>IF(A314="","",IFERROR(IF(OR(M314="Dismissed",D314&gt;TODAY(),L314&lt;TODAY()),0,J314),0))</f>
        <v/>
      </c>
      <c r="S314" s="39">
        <f>IF(A314="","",IF(COUNTIF($A$5:$A$504,A314)&gt;1,"Duplicate Violation ID",IF(OR(B314="",D314="",E314="",M314=""),"Missing required field",IF(C314="","Unknown Driver ID",IF(D314&gt;TODAY(),"Future violation date",IF(AND(OR(M314="Resolved",M314="Dismissed"),N314=""),"Missing disposition date",IF(AND(N314&lt;&gt;"",N314&lt;D314),"Disposition before violation",IF(AND(I314&lt;&gt;"",OR(I314&lt;0,I314&gt;'Settings'!$B$9)),"Review point override","OK"))))))))</f>
        <v/>
      </c>
    </row>
    <row r="315">
      <c r="C315">
        <f>IF(A315="","",IFERROR(INDEX('Drivers'!$B$5:$B$104,MATCH(B315,'Drivers'!$A$5:$A$104,0)),""))</f>
        <v/>
      </c>
      <c r="D315" s="57" t="n"/>
      <c r="H315" s="36">
        <f>IF(A315="","",IFERROR(INDEX('Settings'!$B$15:$B$24,MATCH(E315,'Settings'!$A$15:$A$24,0)),0))</f>
        <v/>
      </c>
      <c r="I315" s="37" t="n"/>
      <c r="J315" s="37">
        <f>IF(A315="","",IF(I315="",H315,I315))</f>
        <v/>
      </c>
      <c r="K315" s="36">
        <f>IF(A315="","",IFERROR(INDEX('Settings'!$C$15:$C$24,MATCH(E315,'Settings'!$A$15:$A$24,0)),'Settings'!$B$5))</f>
        <v/>
      </c>
      <c r="L315" s="57">
        <f>IF(A315="","",IFERROR(EDATE(D315,K315),""))</f>
        <v/>
      </c>
      <c r="N315" s="57" t="n"/>
      <c r="P315" s="58" t="n"/>
      <c r="Q315" s="39" t="n"/>
      <c r="R315" s="37">
        <f>IF(A315="","",IFERROR(IF(OR(M315="Dismissed",D315&gt;TODAY(),L315&lt;TODAY()),0,J315),0))</f>
        <v/>
      </c>
      <c r="S315" s="39">
        <f>IF(A315="","",IF(COUNTIF($A$5:$A$504,A315)&gt;1,"Duplicate Violation ID",IF(OR(B315="",D315="",E315="",M315=""),"Missing required field",IF(C315="","Unknown Driver ID",IF(D315&gt;TODAY(),"Future violation date",IF(AND(OR(M315="Resolved",M315="Dismissed"),N315=""),"Missing disposition date",IF(AND(N315&lt;&gt;"",N315&lt;D315),"Disposition before violation",IF(AND(I315&lt;&gt;"",OR(I315&lt;0,I315&gt;'Settings'!$B$9)),"Review point override","OK"))))))))</f>
        <v/>
      </c>
    </row>
    <row r="316">
      <c r="C316">
        <f>IF(A316="","",IFERROR(INDEX('Drivers'!$B$5:$B$104,MATCH(B316,'Drivers'!$A$5:$A$104,0)),""))</f>
        <v/>
      </c>
      <c r="D316" s="57" t="n"/>
      <c r="H316" s="36">
        <f>IF(A316="","",IFERROR(INDEX('Settings'!$B$15:$B$24,MATCH(E316,'Settings'!$A$15:$A$24,0)),0))</f>
        <v/>
      </c>
      <c r="I316" s="37" t="n"/>
      <c r="J316" s="37">
        <f>IF(A316="","",IF(I316="",H316,I316))</f>
        <v/>
      </c>
      <c r="K316" s="36">
        <f>IF(A316="","",IFERROR(INDEX('Settings'!$C$15:$C$24,MATCH(E316,'Settings'!$A$15:$A$24,0)),'Settings'!$B$5))</f>
        <v/>
      </c>
      <c r="L316" s="57">
        <f>IF(A316="","",IFERROR(EDATE(D316,K316),""))</f>
        <v/>
      </c>
      <c r="N316" s="57" t="n"/>
      <c r="P316" s="58" t="n"/>
      <c r="Q316" s="39" t="n"/>
      <c r="R316" s="37">
        <f>IF(A316="","",IFERROR(IF(OR(M316="Dismissed",D316&gt;TODAY(),L316&lt;TODAY()),0,J316),0))</f>
        <v/>
      </c>
      <c r="S316" s="39">
        <f>IF(A316="","",IF(COUNTIF($A$5:$A$504,A316)&gt;1,"Duplicate Violation ID",IF(OR(B316="",D316="",E316="",M316=""),"Missing required field",IF(C316="","Unknown Driver ID",IF(D316&gt;TODAY(),"Future violation date",IF(AND(OR(M316="Resolved",M316="Dismissed"),N316=""),"Missing disposition date",IF(AND(N316&lt;&gt;"",N316&lt;D316),"Disposition before violation",IF(AND(I316&lt;&gt;"",OR(I316&lt;0,I316&gt;'Settings'!$B$9)),"Review point override","OK"))))))))</f>
        <v/>
      </c>
    </row>
    <row r="317">
      <c r="C317">
        <f>IF(A317="","",IFERROR(INDEX('Drivers'!$B$5:$B$104,MATCH(B317,'Drivers'!$A$5:$A$104,0)),""))</f>
        <v/>
      </c>
      <c r="D317" s="57" t="n"/>
      <c r="H317" s="36">
        <f>IF(A317="","",IFERROR(INDEX('Settings'!$B$15:$B$24,MATCH(E317,'Settings'!$A$15:$A$24,0)),0))</f>
        <v/>
      </c>
      <c r="I317" s="37" t="n"/>
      <c r="J317" s="37">
        <f>IF(A317="","",IF(I317="",H317,I317))</f>
        <v/>
      </c>
      <c r="K317" s="36">
        <f>IF(A317="","",IFERROR(INDEX('Settings'!$C$15:$C$24,MATCH(E317,'Settings'!$A$15:$A$24,0)),'Settings'!$B$5))</f>
        <v/>
      </c>
      <c r="L317" s="57">
        <f>IF(A317="","",IFERROR(EDATE(D317,K317),""))</f>
        <v/>
      </c>
      <c r="N317" s="57" t="n"/>
      <c r="P317" s="58" t="n"/>
      <c r="Q317" s="39" t="n"/>
      <c r="R317" s="37">
        <f>IF(A317="","",IFERROR(IF(OR(M317="Dismissed",D317&gt;TODAY(),L317&lt;TODAY()),0,J317),0))</f>
        <v/>
      </c>
      <c r="S317" s="39">
        <f>IF(A317="","",IF(COUNTIF($A$5:$A$504,A317)&gt;1,"Duplicate Violation ID",IF(OR(B317="",D317="",E317="",M317=""),"Missing required field",IF(C317="","Unknown Driver ID",IF(D317&gt;TODAY(),"Future violation date",IF(AND(OR(M317="Resolved",M317="Dismissed"),N317=""),"Missing disposition date",IF(AND(N317&lt;&gt;"",N317&lt;D317),"Disposition before violation",IF(AND(I317&lt;&gt;"",OR(I317&lt;0,I317&gt;'Settings'!$B$9)),"Review point override","OK"))))))))</f>
        <v/>
      </c>
    </row>
    <row r="318">
      <c r="C318">
        <f>IF(A318="","",IFERROR(INDEX('Drivers'!$B$5:$B$104,MATCH(B318,'Drivers'!$A$5:$A$104,0)),""))</f>
        <v/>
      </c>
      <c r="D318" s="57" t="n"/>
      <c r="H318" s="36">
        <f>IF(A318="","",IFERROR(INDEX('Settings'!$B$15:$B$24,MATCH(E318,'Settings'!$A$15:$A$24,0)),0))</f>
        <v/>
      </c>
      <c r="I318" s="37" t="n"/>
      <c r="J318" s="37">
        <f>IF(A318="","",IF(I318="",H318,I318))</f>
        <v/>
      </c>
      <c r="K318" s="36">
        <f>IF(A318="","",IFERROR(INDEX('Settings'!$C$15:$C$24,MATCH(E318,'Settings'!$A$15:$A$24,0)),'Settings'!$B$5))</f>
        <v/>
      </c>
      <c r="L318" s="57">
        <f>IF(A318="","",IFERROR(EDATE(D318,K318),""))</f>
        <v/>
      </c>
      <c r="N318" s="57" t="n"/>
      <c r="P318" s="58" t="n"/>
      <c r="Q318" s="39" t="n"/>
      <c r="R318" s="37">
        <f>IF(A318="","",IFERROR(IF(OR(M318="Dismissed",D318&gt;TODAY(),L318&lt;TODAY()),0,J318),0))</f>
        <v/>
      </c>
      <c r="S318" s="39">
        <f>IF(A318="","",IF(COUNTIF($A$5:$A$504,A318)&gt;1,"Duplicate Violation ID",IF(OR(B318="",D318="",E318="",M318=""),"Missing required field",IF(C318="","Unknown Driver ID",IF(D318&gt;TODAY(),"Future violation date",IF(AND(OR(M318="Resolved",M318="Dismissed"),N318=""),"Missing disposition date",IF(AND(N318&lt;&gt;"",N318&lt;D318),"Disposition before violation",IF(AND(I318&lt;&gt;"",OR(I318&lt;0,I318&gt;'Settings'!$B$9)),"Review point override","OK"))))))))</f>
        <v/>
      </c>
    </row>
    <row r="319">
      <c r="C319">
        <f>IF(A319="","",IFERROR(INDEX('Drivers'!$B$5:$B$104,MATCH(B319,'Drivers'!$A$5:$A$104,0)),""))</f>
        <v/>
      </c>
      <c r="D319" s="57" t="n"/>
      <c r="H319" s="36">
        <f>IF(A319="","",IFERROR(INDEX('Settings'!$B$15:$B$24,MATCH(E319,'Settings'!$A$15:$A$24,0)),0))</f>
        <v/>
      </c>
      <c r="I319" s="37" t="n"/>
      <c r="J319" s="37">
        <f>IF(A319="","",IF(I319="",H319,I319))</f>
        <v/>
      </c>
      <c r="K319" s="36">
        <f>IF(A319="","",IFERROR(INDEX('Settings'!$C$15:$C$24,MATCH(E319,'Settings'!$A$15:$A$24,0)),'Settings'!$B$5))</f>
        <v/>
      </c>
      <c r="L319" s="57">
        <f>IF(A319="","",IFERROR(EDATE(D319,K319),""))</f>
        <v/>
      </c>
      <c r="N319" s="57" t="n"/>
      <c r="P319" s="58" t="n"/>
      <c r="Q319" s="39" t="n"/>
      <c r="R319" s="37">
        <f>IF(A319="","",IFERROR(IF(OR(M319="Dismissed",D319&gt;TODAY(),L319&lt;TODAY()),0,J319),0))</f>
        <v/>
      </c>
      <c r="S319" s="39">
        <f>IF(A319="","",IF(COUNTIF($A$5:$A$504,A319)&gt;1,"Duplicate Violation ID",IF(OR(B319="",D319="",E319="",M319=""),"Missing required field",IF(C319="","Unknown Driver ID",IF(D319&gt;TODAY(),"Future violation date",IF(AND(OR(M319="Resolved",M319="Dismissed"),N319=""),"Missing disposition date",IF(AND(N319&lt;&gt;"",N319&lt;D319),"Disposition before violation",IF(AND(I319&lt;&gt;"",OR(I319&lt;0,I319&gt;'Settings'!$B$9)),"Review point override","OK"))))))))</f>
        <v/>
      </c>
    </row>
    <row r="320">
      <c r="C320">
        <f>IF(A320="","",IFERROR(INDEX('Drivers'!$B$5:$B$104,MATCH(B320,'Drivers'!$A$5:$A$104,0)),""))</f>
        <v/>
      </c>
      <c r="D320" s="57" t="n"/>
      <c r="H320" s="36">
        <f>IF(A320="","",IFERROR(INDEX('Settings'!$B$15:$B$24,MATCH(E320,'Settings'!$A$15:$A$24,0)),0))</f>
        <v/>
      </c>
      <c r="I320" s="37" t="n"/>
      <c r="J320" s="37">
        <f>IF(A320="","",IF(I320="",H320,I320))</f>
        <v/>
      </c>
      <c r="K320" s="36">
        <f>IF(A320="","",IFERROR(INDEX('Settings'!$C$15:$C$24,MATCH(E320,'Settings'!$A$15:$A$24,0)),'Settings'!$B$5))</f>
        <v/>
      </c>
      <c r="L320" s="57">
        <f>IF(A320="","",IFERROR(EDATE(D320,K320),""))</f>
        <v/>
      </c>
      <c r="N320" s="57" t="n"/>
      <c r="P320" s="58" t="n"/>
      <c r="Q320" s="39" t="n"/>
      <c r="R320" s="37">
        <f>IF(A320="","",IFERROR(IF(OR(M320="Dismissed",D320&gt;TODAY(),L320&lt;TODAY()),0,J320),0))</f>
        <v/>
      </c>
      <c r="S320" s="39">
        <f>IF(A320="","",IF(COUNTIF($A$5:$A$504,A320)&gt;1,"Duplicate Violation ID",IF(OR(B320="",D320="",E320="",M320=""),"Missing required field",IF(C320="","Unknown Driver ID",IF(D320&gt;TODAY(),"Future violation date",IF(AND(OR(M320="Resolved",M320="Dismissed"),N320=""),"Missing disposition date",IF(AND(N320&lt;&gt;"",N320&lt;D320),"Disposition before violation",IF(AND(I320&lt;&gt;"",OR(I320&lt;0,I320&gt;'Settings'!$B$9)),"Review point override","OK"))))))))</f>
        <v/>
      </c>
    </row>
    <row r="321">
      <c r="C321">
        <f>IF(A321="","",IFERROR(INDEX('Drivers'!$B$5:$B$104,MATCH(B321,'Drivers'!$A$5:$A$104,0)),""))</f>
        <v/>
      </c>
      <c r="D321" s="57" t="n"/>
      <c r="H321" s="36">
        <f>IF(A321="","",IFERROR(INDEX('Settings'!$B$15:$B$24,MATCH(E321,'Settings'!$A$15:$A$24,0)),0))</f>
        <v/>
      </c>
      <c r="I321" s="37" t="n"/>
      <c r="J321" s="37">
        <f>IF(A321="","",IF(I321="",H321,I321))</f>
        <v/>
      </c>
      <c r="K321" s="36">
        <f>IF(A321="","",IFERROR(INDEX('Settings'!$C$15:$C$24,MATCH(E321,'Settings'!$A$15:$A$24,0)),'Settings'!$B$5))</f>
        <v/>
      </c>
      <c r="L321" s="57">
        <f>IF(A321="","",IFERROR(EDATE(D321,K321),""))</f>
        <v/>
      </c>
      <c r="N321" s="57" t="n"/>
      <c r="P321" s="58" t="n"/>
      <c r="Q321" s="39" t="n"/>
      <c r="R321" s="37">
        <f>IF(A321="","",IFERROR(IF(OR(M321="Dismissed",D321&gt;TODAY(),L321&lt;TODAY()),0,J321),0))</f>
        <v/>
      </c>
      <c r="S321" s="39">
        <f>IF(A321="","",IF(COUNTIF($A$5:$A$504,A321)&gt;1,"Duplicate Violation ID",IF(OR(B321="",D321="",E321="",M321=""),"Missing required field",IF(C321="","Unknown Driver ID",IF(D321&gt;TODAY(),"Future violation date",IF(AND(OR(M321="Resolved",M321="Dismissed"),N321=""),"Missing disposition date",IF(AND(N321&lt;&gt;"",N321&lt;D321),"Disposition before violation",IF(AND(I321&lt;&gt;"",OR(I321&lt;0,I321&gt;'Settings'!$B$9)),"Review point override","OK"))))))))</f>
        <v/>
      </c>
    </row>
    <row r="322">
      <c r="C322">
        <f>IF(A322="","",IFERROR(INDEX('Drivers'!$B$5:$B$104,MATCH(B322,'Drivers'!$A$5:$A$104,0)),""))</f>
        <v/>
      </c>
      <c r="D322" s="57" t="n"/>
      <c r="H322" s="36">
        <f>IF(A322="","",IFERROR(INDEX('Settings'!$B$15:$B$24,MATCH(E322,'Settings'!$A$15:$A$24,0)),0))</f>
        <v/>
      </c>
      <c r="I322" s="37" t="n"/>
      <c r="J322" s="37">
        <f>IF(A322="","",IF(I322="",H322,I322))</f>
        <v/>
      </c>
      <c r="K322" s="36">
        <f>IF(A322="","",IFERROR(INDEX('Settings'!$C$15:$C$24,MATCH(E322,'Settings'!$A$15:$A$24,0)),'Settings'!$B$5))</f>
        <v/>
      </c>
      <c r="L322" s="57">
        <f>IF(A322="","",IFERROR(EDATE(D322,K322),""))</f>
        <v/>
      </c>
      <c r="N322" s="57" t="n"/>
      <c r="P322" s="58" t="n"/>
      <c r="Q322" s="39" t="n"/>
      <c r="R322" s="37">
        <f>IF(A322="","",IFERROR(IF(OR(M322="Dismissed",D322&gt;TODAY(),L322&lt;TODAY()),0,J322),0))</f>
        <v/>
      </c>
      <c r="S322" s="39">
        <f>IF(A322="","",IF(COUNTIF($A$5:$A$504,A322)&gt;1,"Duplicate Violation ID",IF(OR(B322="",D322="",E322="",M322=""),"Missing required field",IF(C322="","Unknown Driver ID",IF(D322&gt;TODAY(),"Future violation date",IF(AND(OR(M322="Resolved",M322="Dismissed"),N322=""),"Missing disposition date",IF(AND(N322&lt;&gt;"",N322&lt;D322),"Disposition before violation",IF(AND(I322&lt;&gt;"",OR(I322&lt;0,I322&gt;'Settings'!$B$9)),"Review point override","OK"))))))))</f>
        <v/>
      </c>
    </row>
    <row r="323">
      <c r="C323">
        <f>IF(A323="","",IFERROR(INDEX('Drivers'!$B$5:$B$104,MATCH(B323,'Drivers'!$A$5:$A$104,0)),""))</f>
        <v/>
      </c>
      <c r="D323" s="57" t="n"/>
      <c r="H323" s="36">
        <f>IF(A323="","",IFERROR(INDEX('Settings'!$B$15:$B$24,MATCH(E323,'Settings'!$A$15:$A$24,0)),0))</f>
        <v/>
      </c>
      <c r="I323" s="37" t="n"/>
      <c r="J323" s="37">
        <f>IF(A323="","",IF(I323="",H323,I323))</f>
        <v/>
      </c>
      <c r="K323" s="36">
        <f>IF(A323="","",IFERROR(INDEX('Settings'!$C$15:$C$24,MATCH(E323,'Settings'!$A$15:$A$24,0)),'Settings'!$B$5))</f>
        <v/>
      </c>
      <c r="L323" s="57">
        <f>IF(A323="","",IFERROR(EDATE(D323,K323),""))</f>
        <v/>
      </c>
      <c r="N323" s="57" t="n"/>
      <c r="P323" s="58" t="n"/>
      <c r="Q323" s="39" t="n"/>
      <c r="R323" s="37">
        <f>IF(A323="","",IFERROR(IF(OR(M323="Dismissed",D323&gt;TODAY(),L323&lt;TODAY()),0,J323),0))</f>
        <v/>
      </c>
      <c r="S323" s="39">
        <f>IF(A323="","",IF(COUNTIF($A$5:$A$504,A323)&gt;1,"Duplicate Violation ID",IF(OR(B323="",D323="",E323="",M323=""),"Missing required field",IF(C323="","Unknown Driver ID",IF(D323&gt;TODAY(),"Future violation date",IF(AND(OR(M323="Resolved",M323="Dismissed"),N323=""),"Missing disposition date",IF(AND(N323&lt;&gt;"",N323&lt;D323),"Disposition before violation",IF(AND(I323&lt;&gt;"",OR(I323&lt;0,I323&gt;'Settings'!$B$9)),"Review point override","OK"))))))))</f>
        <v/>
      </c>
    </row>
    <row r="324">
      <c r="C324">
        <f>IF(A324="","",IFERROR(INDEX('Drivers'!$B$5:$B$104,MATCH(B324,'Drivers'!$A$5:$A$104,0)),""))</f>
        <v/>
      </c>
      <c r="D324" s="57" t="n"/>
      <c r="H324" s="36">
        <f>IF(A324="","",IFERROR(INDEX('Settings'!$B$15:$B$24,MATCH(E324,'Settings'!$A$15:$A$24,0)),0))</f>
        <v/>
      </c>
      <c r="I324" s="37" t="n"/>
      <c r="J324" s="37">
        <f>IF(A324="","",IF(I324="",H324,I324))</f>
        <v/>
      </c>
      <c r="K324" s="36">
        <f>IF(A324="","",IFERROR(INDEX('Settings'!$C$15:$C$24,MATCH(E324,'Settings'!$A$15:$A$24,0)),'Settings'!$B$5))</f>
        <v/>
      </c>
      <c r="L324" s="57">
        <f>IF(A324="","",IFERROR(EDATE(D324,K324),""))</f>
        <v/>
      </c>
      <c r="N324" s="57" t="n"/>
      <c r="P324" s="58" t="n"/>
      <c r="Q324" s="39" t="n"/>
      <c r="R324" s="37">
        <f>IF(A324="","",IFERROR(IF(OR(M324="Dismissed",D324&gt;TODAY(),L324&lt;TODAY()),0,J324),0))</f>
        <v/>
      </c>
      <c r="S324" s="39">
        <f>IF(A324="","",IF(COUNTIF($A$5:$A$504,A324)&gt;1,"Duplicate Violation ID",IF(OR(B324="",D324="",E324="",M324=""),"Missing required field",IF(C324="","Unknown Driver ID",IF(D324&gt;TODAY(),"Future violation date",IF(AND(OR(M324="Resolved",M324="Dismissed"),N324=""),"Missing disposition date",IF(AND(N324&lt;&gt;"",N324&lt;D324),"Disposition before violation",IF(AND(I324&lt;&gt;"",OR(I324&lt;0,I324&gt;'Settings'!$B$9)),"Review point override","OK"))))))))</f>
        <v/>
      </c>
    </row>
    <row r="325">
      <c r="C325">
        <f>IF(A325="","",IFERROR(INDEX('Drivers'!$B$5:$B$104,MATCH(B325,'Drivers'!$A$5:$A$104,0)),""))</f>
        <v/>
      </c>
      <c r="D325" s="57" t="n"/>
      <c r="H325" s="36">
        <f>IF(A325="","",IFERROR(INDEX('Settings'!$B$15:$B$24,MATCH(E325,'Settings'!$A$15:$A$24,0)),0))</f>
        <v/>
      </c>
      <c r="I325" s="37" t="n"/>
      <c r="J325" s="37">
        <f>IF(A325="","",IF(I325="",H325,I325))</f>
        <v/>
      </c>
      <c r="K325" s="36">
        <f>IF(A325="","",IFERROR(INDEX('Settings'!$C$15:$C$24,MATCH(E325,'Settings'!$A$15:$A$24,0)),'Settings'!$B$5))</f>
        <v/>
      </c>
      <c r="L325" s="57">
        <f>IF(A325="","",IFERROR(EDATE(D325,K325),""))</f>
        <v/>
      </c>
      <c r="N325" s="57" t="n"/>
      <c r="P325" s="58" t="n"/>
      <c r="Q325" s="39" t="n"/>
      <c r="R325" s="37">
        <f>IF(A325="","",IFERROR(IF(OR(M325="Dismissed",D325&gt;TODAY(),L325&lt;TODAY()),0,J325),0))</f>
        <v/>
      </c>
      <c r="S325" s="39">
        <f>IF(A325="","",IF(COUNTIF($A$5:$A$504,A325)&gt;1,"Duplicate Violation ID",IF(OR(B325="",D325="",E325="",M325=""),"Missing required field",IF(C325="","Unknown Driver ID",IF(D325&gt;TODAY(),"Future violation date",IF(AND(OR(M325="Resolved",M325="Dismissed"),N325=""),"Missing disposition date",IF(AND(N325&lt;&gt;"",N325&lt;D325),"Disposition before violation",IF(AND(I325&lt;&gt;"",OR(I325&lt;0,I325&gt;'Settings'!$B$9)),"Review point override","OK"))))))))</f>
        <v/>
      </c>
    </row>
    <row r="326">
      <c r="C326">
        <f>IF(A326="","",IFERROR(INDEX('Drivers'!$B$5:$B$104,MATCH(B326,'Drivers'!$A$5:$A$104,0)),""))</f>
        <v/>
      </c>
      <c r="D326" s="57" t="n"/>
      <c r="H326" s="36">
        <f>IF(A326="","",IFERROR(INDEX('Settings'!$B$15:$B$24,MATCH(E326,'Settings'!$A$15:$A$24,0)),0))</f>
        <v/>
      </c>
      <c r="I326" s="37" t="n"/>
      <c r="J326" s="37">
        <f>IF(A326="","",IF(I326="",H326,I326))</f>
        <v/>
      </c>
      <c r="K326" s="36">
        <f>IF(A326="","",IFERROR(INDEX('Settings'!$C$15:$C$24,MATCH(E326,'Settings'!$A$15:$A$24,0)),'Settings'!$B$5))</f>
        <v/>
      </c>
      <c r="L326" s="57">
        <f>IF(A326="","",IFERROR(EDATE(D326,K326),""))</f>
        <v/>
      </c>
      <c r="N326" s="57" t="n"/>
      <c r="P326" s="58" t="n"/>
      <c r="Q326" s="39" t="n"/>
      <c r="R326" s="37">
        <f>IF(A326="","",IFERROR(IF(OR(M326="Dismissed",D326&gt;TODAY(),L326&lt;TODAY()),0,J326),0))</f>
        <v/>
      </c>
      <c r="S326" s="39">
        <f>IF(A326="","",IF(COUNTIF($A$5:$A$504,A326)&gt;1,"Duplicate Violation ID",IF(OR(B326="",D326="",E326="",M326=""),"Missing required field",IF(C326="","Unknown Driver ID",IF(D326&gt;TODAY(),"Future violation date",IF(AND(OR(M326="Resolved",M326="Dismissed"),N326=""),"Missing disposition date",IF(AND(N326&lt;&gt;"",N326&lt;D326),"Disposition before violation",IF(AND(I326&lt;&gt;"",OR(I326&lt;0,I326&gt;'Settings'!$B$9)),"Review point override","OK"))))))))</f>
        <v/>
      </c>
    </row>
    <row r="327">
      <c r="C327">
        <f>IF(A327="","",IFERROR(INDEX('Drivers'!$B$5:$B$104,MATCH(B327,'Drivers'!$A$5:$A$104,0)),""))</f>
        <v/>
      </c>
      <c r="D327" s="57" t="n"/>
      <c r="H327" s="36">
        <f>IF(A327="","",IFERROR(INDEX('Settings'!$B$15:$B$24,MATCH(E327,'Settings'!$A$15:$A$24,0)),0))</f>
        <v/>
      </c>
      <c r="I327" s="37" t="n"/>
      <c r="J327" s="37">
        <f>IF(A327="","",IF(I327="",H327,I327))</f>
        <v/>
      </c>
      <c r="K327" s="36">
        <f>IF(A327="","",IFERROR(INDEX('Settings'!$C$15:$C$24,MATCH(E327,'Settings'!$A$15:$A$24,0)),'Settings'!$B$5))</f>
        <v/>
      </c>
      <c r="L327" s="57">
        <f>IF(A327="","",IFERROR(EDATE(D327,K327),""))</f>
        <v/>
      </c>
      <c r="N327" s="57" t="n"/>
      <c r="P327" s="58" t="n"/>
      <c r="Q327" s="39" t="n"/>
      <c r="R327" s="37">
        <f>IF(A327="","",IFERROR(IF(OR(M327="Dismissed",D327&gt;TODAY(),L327&lt;TODAY()),0,J327),0))</f>
        <v/>
      </c>
      <c r="S327" s="39">
        <f>IF(A327="","",IF(COUNTIF($A$5:$A$504,A327)&gt;1,"Duplicate Violation ID",IF(OR(B327="",D327="",E327="",M327=""),"Missing required field",IF(C327="","Unknown Driver ID",IF(D327&gt;TODAY(),"Future violation date",IF(AND(OR(M327="Resolved",M327="Dismissed"),N327=""),"Missing disposition date",IF(AND(N327&lt;&gt;"",N327&lt;D327),"Disposition before violation",IF(AND(I327&lt;&gt;"",OR(I327&lt;0,I327&gt;'Settings'!$B$9)),"Review point override","OK"))))))))</f>
        <v/>
      </c>
    </row>
    <row r="328">
      <c r="C328">
        <f>IF(A328="","",IFERROR(INDEX('Drivers'!$B$5:$B$104,MATCH(B328,'Drivers'!$A$5:$A$104,0)),""))</f>
        <v/>
      </c>
      <c r="D328" s="57" t="n"/>
      <c r="H328" s="36">
        <f>IF(A328="","",IFERROR(INDEX('Settings'!$B$15:$B$24,MATCH(E328,'Settings'!$A$15:$A$24,0)),0))</f>
        <v/>
      </c>
      <c r="I328" s="37" t="n"/>
      <c r="J328" s="37">
        <f>IF(A328="","",IF(I328="",H328,I328))</f>
        <v/>
      </c>
      <c r="K328" s="36">
        <f>IF(A328="","",IFERROR(INDEX('Settings'!$C$15:$C$24,MATCH(E328,'Settings'!$A$15:$A$24,0)),'Settings'!$B$5))</f>
        <v/>
      </c>
      <c r="L328" s="57">
        <f>IF(A328="","",IFERROR(EDATE(D328,K328),""))</f>
        <v/>
      </c>
      <c r="N328" s="57" t="n"/>
      <c r="P328" s="58" t="n"/>
      <c r="Q328" s="39" t="n"/>
      <c r="R328" s="37">
        <f>IF(A328="","",IFERROR(IF(OR(M328="Dismissed",D328&gt;TODAY(),L328&lt;TODAY()),0,J328),0))</f>
        <v/>
      </c>
      <c r="S328" s="39">
        <f>IF(A328="","",IF(COUNTIF($A$5:$A$504,A328)&gt;1,"Duplicate Violation ID",IF(OR(B328="",D328="",E328="",M328=""),"Missing required field",IF(C328="","Unknown Driver ID",IF(D328&gt;TODAY(),"Future violation date",IF(AND(OR(M328="Resolved",M328="Dismissed"),N328=""),"Missing disposition date",IF(AND(N328&lt;&gt;"",N328&lt;D328),"Disposition before violation",IF(AND(I328&lt;&gt;"",OR(I328&lt;0,I328&gt;'Settings'!$B$9)),"Review point override","OK"))))))))</f>
        <v/>
      </c>
    </row>
    <row r="329">
      <c r="C329">
        <f>IF(A329="","",IFERROR(INDEX('Drivers'!$B$5:$B$104,MATCH(B329,'Drivers'!$A$5:$A$104,0)),""))</f>
        <v/>
      </c>
      <c r="D329" s="57" t="n"/>
      <c r="H329" s="36">
        <f>IF(A329="","",IFERROR(INDEX('Settings'!$B$15:$B$24,MATCH(E329,'Settings'!$A$15:$A$24,0)),0))</f>
        <v/>
      </c>
      <c r="I329" s="37" t="n"/>
      <c r="J329" s="37">
        <f>IF(A329="","",IF(I329="",H329,I329))</f>
        <v/>
      </c>
      <c r="K329" s="36">
        <f>IF(A329="","",IFERROR(INDEX('Settings'!$C$15:$C$24,MATCH(E329,'Settings'!$A$15:$A$24,0)),'Settings'!$B$5))</f>
        <v/>
      </c>
      <c r="L329" s="57">
        <f>IF(A329="","",IFERROR(EDATE(D329,K329),""))</f>
        <v/>
      </c>
      <c r="N329" s="57" t="n"/>
      <c r="P329" s="58" t="n"/>
      <c r="Q329" s="39" t="n"/>
      <c r="R329" s="37">
        <f>IF(A329="","",IFERROR(IF(OR(M329="Dismissed",D329&gt;TODAY(),L329&lt;TODAY()),0,J329),0))</f>
        <v/>
      </c>
      <c r="S329" s="39">
        <f>IF(A329="","",IF(COUNTIF($A$5:$A$504,A329)&gt;1,"Duplicate Violation ID",IF(OR(B329="",D329="",E329="",M329=""),"Missing required field",IF(C329="","Unknown Driver ID",IF(D329&gt;TODAY(),"Future violation date",IF(AND(OR(M329="Resolved",M329="Dismissed"),N329=""),"Missing disposition date",IF(AND(N329&lt;&gt;"",N329&lt;D329),"Disposition before violation",IF(AND(I329&lt;&gt;"",OR(I329&lt;0,I329&gt;'Settings'!$B$9)),"Review point override","OK"))))))))</f>
        <v/>
      </c>
    </row>
    <row r="330">
      <c r="C330">
        <f>IF(A330="","",IFERROR(INDEX('Drivers'!$B$5:$B$104,MATCH(B330,'Drivers'!$A$5:$A$104,0)),""))</f>
        <v/>
      </c>
      <c r="D330" s="57" t="n"/>
      <c r="H330" s="36">
        <f>IF(A330="","",IFERROR(INDEX('Settings'!$B$15:$B$24,MATCH(E330,'Settings'!$A$15:$A$24,0)),0))</f>
        <v/>
      </c>
      <c r="I330" s="37" t="n"/>
      <c r="J330" s="37">
        <f>IF(A330="","",IF(I330="",H330,I330))</f>
        <v/>
      </c>
      <c r="K330" s="36">
        <f>IF(A330="","",IFERROR(INDEX('Settings'!$C$15:$C$24,MATCH(E330,'Settings'!$A$15:$A$24,0)),'Settings'!$B$5))</f>
        <v/>
      </c>
      <c r="L330" s="57">
        <f>IF(A330="","",IFERROR(EDATE(D330,K330),""))</f>
        <v/>
      </c>
      <c r="N330" s="57" t="n"/>
      <c r="P330" s="58" t="n"/>
      <c r="Q330" s="39" t="n"/>
      <c r="R330" s="37">
        <f>IF(A330="","",IFERROR(IF(OR(M330="Dismissed",D330&gt;TODAY(),L330&lt;TODAY()),0,J330),0))</f>
        <v/>
      </c>
      <c r="S330" s="39">
        <f>IF(A330="","",IF(COUNTIF($A$5:$A$504,A330)&gt;1,"Duplicate Violation ID",IF(OR(B330="",D330="",E330="",M330=""),"Missing required field",IF(C330="","Unknown Driver ID",IF(D330&gt;TODAY(),"Future violation date",IF(AND(OR(M330="Resolved",M330="Dismissed"),N330=""),"Missing disposition date",IF(AND(N330&lt;&gt;"",N330&lt;D330),"Disposition before violation",IF(AND(I330&lt;&gt;"",OR(I330&lt;0,I330&gt;'Settings'!$B$9)),"Review point override","OK"))))))))</f>
        <v/>
      </c>
    </row>
    <row r="331">
      <c r="C331">
        <f>IF(A331="","",IFERROR(INDEX('Drivers'!$B$5:$B$104,MATCH(B331,'Drivers'!$A$5:$A$104,0)),""))</f>
        <v/>
      </c>
      <c r="D331" s="57" t="n"/>
      <c r="H331" s="36">
        <f>IF(A331="","",IFERROR(INDEX('Settings'!$B$15:$B$24,MATCH(E331,'Settings'!$A$15:$A$24,0)),0))</f>
        <v/>
      </c>
      <c r="I331" s="37" t="n"/>
      <c r="J331" s="37">
        <f>IF(A331="","",IF(I331="",H331,I331))</f>
        <v/>
      </c>
      <c r="K331" s="36">
        <f>IF(A331="","",IFERROR(INDEX('Settings'!$C$15:$C$24,MATCH(E331,'Settings'!$A$15:$A$24,0)),'Settings'!$B$5))</f>
        <v/>
      </c>
      <c r="L331" s="57">
        <f>IF(A331="","",IFERROR(EDATE(D331,K331),""))</f>
        <v/>
      </c>
      <c r="N331" s="57" t="n"/>
      <c r="P331" s="58" t="n"/>
      <c r="Q331" s="39" t="n"/>
      <c r="R331" s="37">
        <f>IF(A331="","",IFERROR(IF(OR(M331="Dismissed",D331&gt;TODAY(),L331&lt;TODAY()),0,J331),0))</f>
        <v/>
      </c>
      <c r="S331" s="39">
        <f>IF(A331="","",IF(COUNTIF($A$5:$A$504,A331)&gt;1,"Duplicate Violation ID",IF(OR(B331="",D331="",E331="",M331=""),"Missing required field",IF(C331="","Unknown Driver ID",IF(D331&gt;TODAY(),"Future violation date",IF(AND(OR(M331="Resolved",M331="Dismissed"),N331=""),"Missing disposition date",IF(AND(N331&lt;&gt;"",N331&lt;D331),"Disposition before violation",IF(AND(I331&lt;&gt;"",OR(I331&lt;0,I331&gt;'Settings'!$B$9)),"Review point override","OK"))))))))</f>
        <v/>
      </c>
    </row>
    <row r="332">
      <c r="C332">
        <f>IF(A332="","",IFERROR(INDEX('Drivers'!$B$5:$B$104,MATCH(B332,'Drivers'!$A$5:$A$104,0)),""))</f>
        <v/>
      </c>
      <c r="D332" s="57" t="n"/>
      <c r="H332" s="36">
        <f>IF(A332="","",IFERROR(INDEX('Settings'!$B$15:$B$24,MATCH(E332,'Settings'!$A$15:$A$24,0)),0))</f>
        <v/>
      </c>
      <c r="I332" s="37" t="n"/>
      <c r="J332" s="37">
        <f>IF(A332="","",IF(I332="",H332,I332))</f>
        <v/>
      </c>
      <c r="K332" s="36">
        <f>IF(A332="","",IFERROR(INDEX('Settings'!$C$15:$C$24,MATCH(E332,'Settings'!$A$15:$A$24,0)),'Settings'!$B$5))</f>
        <v/>
      </c>
      <c r="L332" s="57">
        <f>IF(A332="","",IFERROR(EDATE(D332,K332),""))</f>
        <v/>
      </c>
      <c r="N332" s="57" t="n"/>
      <c r="P332" s="58" t="n"/>
      <c r="Q332" s="39" t="n"/>
      <c r="R332" s="37">
        <f>IF(A332="","",IFERROR(IF(OR(M332="Dismissed",D332&gt;TODAY(),L332&lt;TODAY()),0,J332),0))</f>
        <v/>
      </c>
      <c r="S332" s="39">
        <f>IF(A332="","",IF(COUNTIF($A$5:$A$504,A332)&gt;1,"Duplicate Violation ID",IF(OR(B332="",D332="",E332="",M332=""),"Missing required field",IF(C332="","Unknown Driver ID",IF(D332&gt;TODAY(),"Future violation date",IF(AND(OR(M332="Resolved",M332="Dismissed"),N332=""),"Missing disposition date",IF(AND(N332&lt;&gt;"",N332&lt;D332),"Disposition before violation",IF(AND(I332&lt;&gt;"",OR(I332&lt;0,I332&gt;'Settings'!$B$9)),"Review point override","OK"))))))))</f>
        <v/>
      </c>
    </row>
    <row r="333">
      <c r="C333">
        <f>IF(A333="","",IFERROR(INDEX('Drivers'!$B$5:$B$104,MATCH(B333,'Drivers'!$A$5:$A$104,0)),""))</f>
        <v/>
      </c>
      <c r="D333" s="57" t="n"/>
      <c r="H333" s="36">
        <f>IF(A333="","",IFERROR(INDEX('Settings'!$B$15:$B$24,MATCH(E333,'Settings'!$A$15:$A$24,0)),0))</f>
        <v/>
      </c>
      <c r="I333" s="37" t="n"/>
      <c r="J333" s="37">
        <f>IF(A333="","",IF(I333="",H333,I333))</f>
        <v/>
      </c>
      <c r="K333" s="36">
        <f>IF(A333="","",IFERROR(INDEX('Settings'!$C$15:$C$24,MATCH(E333,'Settings'!$A$15:$A$24,0)),'Settings'!$B$5))</f>
        <v/>
      </c>
      <c r="L333" s="57">
        <f>IF(A333="","",IFERROR(EDATE(D333,K333),""))</f>
        <v/>
      </c>
      <c r="N333" s="57" t="n"/>
      <c r="P333" s="58" t="n"/>
      <c r="Q333" s="39" t="n"/>
      <c r="R333" s="37">
        <f>IF(A333="","",IFERROR(IF(OR(M333="Dismissed",D333&gt;TODAY(),L333&lt;TODAY()),0,J333),0))</f>
        <v/>
      </c>
      <c r="S333" s="39">
        <f>IF(A333="","",IF(COUNTIF($A$5:$A$504,A333)&gt;1,"Duplicate Violation ID",IF(OR(B333="",D333="",E333="",M333=""),"Missing required field",IF(C333="","Unknown Driver ID",IF(D333&gt;TODAY(),"Future violation date",IF(AND(OR(M333="Resolved",M333="Dismissed"),N333=""),"Missing disposition date",IF(AND(N333&lt;&gt;"",N333&lt;D333),"Disposition before violation",IF(AND(I333&lt;&gt;"",OR(I333&lt;0,I333&gt;'Settings'!$B$9)),"Review point override","OK"))))))))</f>
        <v/>
      </c>
    </row>
    <row r="334">
      <c r="C334">
        <f>IF(A334="","",IFERROR(INDEX('Drivers'!$B$5:$B$104,MATCH(B334,'Drivers'!$A$5:$A$104,0)),""))</f>
        <v/>
      </c>
      <c r="D334" s="57" t="n"/>
      <c r="H334" s="36">
        <f>IF(A334="","",IFERROR(INDEX('Settings'!$B$15:$B$24,MATCH(E334,'Settings'!$A$15:$A$24,0)),0))</f>
        <v/>
      </c>
      <c r="I334" s="37" t="n"/>
      <c r="J334" s="37">
        <f>IF(A334="","",IF(I334="",H334,I334))</f>
        <v/>
      </c>
      <c r="K334" s="36">
        <f>IF(A334="","",IFERROR(INDEX('Settings'!$C$15:$C$24,MATCH(E334,'Settings'!$A$15:$A$24,0)),'Settings'!$B$5))</f>
        <v/>
      </c>
      <c r="L334" s="57">
        <f>IF(A334="","",IFERROR(EDATE(D334,K334),""))</f>
        <v/>
      </c>
      <c r="N334" s="57" t="n"/>
      <c r="P334" s="58" t="n"/>
      <c r="Q334" s="39" t="n"/>
      <c r="R334" s="37">
        <f>IF(A334="","",IFERROR(IF(OR(M334="Dismissed",D334&gt;TODAY(),L334&lt;TODAY()),0,J334),0))</f>
        <v/>
      </c>
      <c r="S334" s="39">
        <f>IF(A334="","",IF(COUNTIF($A$5:$A$504,A334)&gt;1,"Duplicate Violation ID",IF(OR(B334="",D334="",E334="",M334=""),"Missing required field",IF(C334="","Unknown Driver ID",IF(D334&gt;TODAY(),"Future violation date",IF(AND(OR(M334="Resolved",M334="Dismissed"),N334=""),"Missing disposition date",IF(AND(N334&lt;&gt;"",N334&lt;D334),"Disposition before violation",IF(AND(I334&lt;&gt;"",OR(I334&lt;0,I334&gt;'Settings'!$B$9)),"Review point override","OK"))))))))</f>
        <v/>
      </c>
    </row>
    <row r="335">
      <c r="C335">
        <f>IF(A335="","",IFERROR(INDEX('Drivers'!$B$5:$B$104,MATCH(B335,'Drivers'!$A$5:$A$104,0)),""))</f>
        <v/>
      </c>
      <c r="D335" s="57" t="n"/>
      <c r="H335" s="36">
        <f>IF(A335="","",IFERROR(INDEX('Settings'!$B$15:$B$24,MATCH(E335,'Settings'!$A$15:$A$24,0)),0))</f>
        <v/>
      </c>
      <c r="I335" s="37" t="n"/>
      <c r="J335" s="37">
        <f>IF(A335="","",IF(I335="",H335,I335))</f>
        <v/>
      </c>
      <c r="K335" s="36">
        <f>IF(A335="","",IFERROR(INDEX('Settings'!$C$15:$C$24,MATCH(E335,'Settings'!$A$15:$A$24,0)),'Settings'!$B$5))</f>
        <v/>
      </c>
      <c r="L335" s="57">
        <f>IF(A335="","",IFERROR(EDATE(D335,K335),""))</f>
        <v/>
      </c>
      <c r="N335" s="57" t="n"/>
      <c r="P335" s="58" t="n"/>
      <c r="Q335" s="39" t="n"/>
      <c r="R335" s="37">
        <f>IF(A335="","",IFERROR(IF(OR(M335="Dismissed",D335&gt;TODAY(),L335&lt;TODAY()),0,J335),0))</f>
        <v/>
      </c>
      <c r="S335" s="39">
        <f>IF(A335="","",IF(COUNTIF($A$5:$A$504,A335)&gt;1,"Duplicate Violation ID",IF(OR(B335="",D335="",E335="",M335=""),"Missing required field",IF(C335="","Unknown Driver ID",IF(D335&gt;TODAY(),"Future violation date",IF(AND(OR(M335="Resolved",M335="Dismissed"),N335=""),"Missing disposition date",IF(AND(N335&lt;&gt;"",N335&lt;D335),"Disposition before violation",IF(AND(I335&lt;&gt;"",OR(I335&lt;0,I335&gt;'Settings'!$B$9)),"Review point override","OK"))))))))</f>
        <v/>
      </c>
    </row>
    <row r="336">
      <c r="C336">
        <f>IF(A336="","",IFERROR(INDEX('Drivers'!$B$5:$B$104,MATCH(B336,'Drivers'!$A$5:$A$104,0)),""))</f>
        <v/>
      </c>
      <c r="D336" s="57" t="n"/>
      <c r="H336" s="36">
        <f>IF(A336="","",IFERROR(INDEX('Settings'!$B$15:$B$24,MATCH(E336,'Settings'!$A$15:$A$24,0)),0))</f>
        <v/>
      </c>
      <c r="I336" s="37" t="n"/>
      <c r="J336" s="37">
        <f>IF(A336="","",IF(I336="",H336,I336))</f>
        <v/>
      </c>
      <c r="K336" s="36">
        <f>IF(A336="","",IFERROR(INDEX('Settings'!$C$15:$C$24,MATCH(E336,'Settings'!$A$15:$A$24,0)),'Settings'!$B$5))</f>
        <v/>
      </c>
      <c r="L336" s="57">
        <f>IF(A336="","",IFERROR(EDATE(D336,K336),""))</f>
        <v/>
      </c>
      <c r="N336" s="57" t="n"/>
      <c r="P336" s="58" t="n"/>
      <c r="Q336" s="39" t="n"/>
      <c r="R336" s="37">
        <f>IF(A336="","",IFERROR(IF(OR(M336="Dismissed",D336&gt;TODAY(),L336&lt;TODAY()),0,J336),0))</f>
        <v/>
      </c>
      <c r="S336" s="39">
        <f>IF(A336="","",IF(COUNTIF($A$5:$A$504,A336)&gt;1,"Duplicate Violation ID",IF(OR(B336="",D336="",E336="",M336=""),"Missing required field",IF(C336="","Unknown Driver ID",IF(D336&gt;TODAY(),"Future violation date",IF(AND(OR(M336="Resolved",M336="Dismissed"),N336=""),"Missing disposition date",IF(AND(N336&lt;&gt;"",N336&lt;D336),"Disposition before violation",IF(AND(I336&lt;&gt;"",OR(I336&lt;0,I336&gt;'Settings'!$B$9)),"Review point override","OK"))))))))</f>
        <v/>
      </c>
    </row>
    <row r="337">
      <c r="C337">
        <f>IF(A337="","",IFERROR(INDEX('Drivers'!$B$5:$B$104,MATCH(B337,'Drivers'!$A$5:$A$104,0)),""))</f>
        <v/>
      </c>
      <c r="D337" s="57" t="n"/>
      <c r="H337" s="36">
        <f>IF(A337="","",IFERROR(INDEX('Settings'!$B$15:$B$24,MATCH(E337,'Settings'!$A$15:$A$24,0)),0))</f>
        <v/>
      </c>
      <c r="I337" s="37" t="n"/>
      <c r="J337" s="37">
        <f>IF(A337="","",IF(I337="",H337,I337))</f>
        <v/>
      </c>
      <c r="K337" s="36">
        <f>IF(A337="","",IFERROR(INDEX('Settings'!$C$15:$C$24,MATCH(E337,'Settings'!$A$15:$A$24,0)),'Settings'!$B$5))</f>
        <v/>
      </c>
      <c r="L337" s="57">
        <f>IF(A337="","",IFERROR(EDATE(D337,K337),""))</f>
        <v/>
      </c>
      <c r="N337" s="57" t="n"/>
      <c r="P337" s="58" t="n"/>
      <c r="Q337" s="39" t="n"/>
      <c r="R337" s="37">
        <f>IF(A337="","",IFERROR(IF(OR(M337="Dismissed",D337&gt;TODAY(),L337&lt;TODAY()),0,J337),0))</f>
        <v/>
      </c>
      <c r="S337" s="39">
        <f>IF(A337="","",IF(COUNTIF($A$5:$A$504,A337)&gt;1,"Duplicate Violation ID",IF(OR(B337="",D337="",E337="",M337=""),"Missing required field",IF(C337="","Unknown Driver ID",IF(D337&gt;TODAY(),"Future violation date",IF(AND(OR(M337="Resolved",M337="Dismissed"),N337=""),"Missing disposition date",IF(AND(N337&lt;&gt;"",N337&lt;D337),"Disposition before violation",IF(AND(I337&lt;&gt;"",OR(I337&lt;0,I337&gt;'Settings'!$B$9)),"Review point override","OK"))))))))</f>
        <v/>
      </c>
    </row>
    <row r="338">
      <c r="C338">
        <f>IF(A338="","",IFERROR(INDEX('Drivers'!$B$5:$B$104,MATCH(B338,'Drivers'!$A$5:$A$104,0)),""))</f>
        <v/>
      </c>
      <c r="D338" s="57" t="n"/>
      <c r="H338" s="36">
        <f>IF(A338="","",IFERROR(INDEX('Settings'!$B$15:$B$24,MATCH(E338,'Settings'!$A$15:$A$24,0)),0))</f>
        <v/>
      </c>
      <c r="I338" s="37" t="n"/>
      <c r="J338" s="37">
        <f>IF(A338="","",IF(I338="",H338,I338))</f>
        <v/>
      </c>
      <c r="K338" s="36">
        <f>IF(A338="","",IFERROR(INDEX('Settings'!$C$15:$C$24,MATCH(E338,'Settings'!$A$15:$A$24,0)),'Settings'!$B$5))</f>
        <v/>
      </c>
      <c r="L338" s="57">
        <f>IF(A338="","",IFERROR(EDATE(D338,K338),""))</f>
        <v/>
      </c>
      <c r="N338" s="57" t="n"/>
      <c r="P338" s="58" t="n"/>
      <c r="Q338" s="39" t="n"/>
      <c r="R338" s="37">
        <f>IF(A338="","",IFERROR(IF(OR(M338="Dismissed",D338&gt;TODAY(),L338&lt;TODAY()),0,J338),0))</f>
        <v/>
      </c>
      <c r="S338" s="39">
        <f>IF(A338="","",IF(COUNTIF($A$5:$A$504,A338)&gt;1,"Duplicate Violation ID",IF(OR(B338="",D338="",E338="",M338=""),"Missing required field",IF(C338="","Unknown Driver ID",IF(D338&gt;TODAY(),"Future violation date",IF(AND(OR(M338="Resolved",M338="Dismissed"),N338=""),"Missing disposition date",IF(AND(N338&lt;&gt;"",N338&lt;D338),"Disposition before violation",IF(AND(I338&lt;&gt;"",OR(I338&lt;0,I338&gt;'Settings'!$B$9)),"Review point override","OK"))))))))</f>
        <v/>
      </c>
    </row>
    <row r="339">
      <c r="C339">
        <f>IF(A339="","",IFERROR(INDEX('Drivers'!$B$5:$B$104,MATCH(B339,'Drivers'!$A$5:$A$104,0)),""))</f>
        <v/>
      </c>
      <c r="D339" s="57" t="n"/>
      <c r="H339" s="36">
        <f>IF(A339="","",IFERROR(INDEX('Settings'!$B$15:$B$24,MATCH(E339,'Settings'!$A$15:$A$24,0)),0))</f>
        <v/>
      </c>
      <c r="I339" s="37" t="n"/>
      <c r="J339" s="37">
        <f>IF(A339="","",IF(I339="",H339,I339))</f>
        <v/>
      </c>
      <c r="K339" s="36">
        <f>IF(A339="","",IFERROR(INDEX('Settings'!$C$15:$C$24,MATCH(E339,'Settings'!$A$15:$A$24,0)),'Settings'!$B$5))</f>
        <v/>
      </c>
      <c r="L339" s="57">
        <f>IF(A339="","",IFERROR(EDATE(D339,K339),""))</f>
        <v/>
      </c>
      <c r="N339" s="57" t="n"/>
      <c r="P339" s="58" t="n"/>
      <c r="Q339" s="39" t="n"/>
      <c r="R339" s="37">
        <f>IF(A339="","",IFERROR(IF(OR(M339="Dismissed",D339&gt;TODAY(),L339&lt;TODAY()),0,J339),0))</f>
        <v/>
      </c>
      <c r="S339" s="39">
        <f>IF(A339="","",IF(COUNTIF($A$5:$A$504,A339)&gt;1,"Duplicate Violation ID",IF(OR(B339="",D339="",E339="",M339=""),"Missing required field",IF(C339="","Unknown Driver ID",IF(D339&gt;TODAY(),"Future violation date",IF(AND(OR(M339="Resolved",M339="Dismissed"),N339=""),"Missing disposition date",IF(AND(N339&lt;&gt;"",N339&lt;D339),"Disposition before violation",IF(AND(I339&lt;&gt;"",OR(I339&lt;0,I339&gt;'Settings'!$B$9)),"Review point override","OK"))))))))</f>
        <v/>
      </c>
    </row>
    <row r="340">
      <c r="C340">
        <f>IF(A340="","",IFERROR(INDEX('Drivers'!$B$5:$B$104,MATCH(B340,'Drivers'!$A$5:$A$104,0)),""))</f>
        <v/>
      </c>
      <c r="D340" s="57" t="n"/>
      <c r="H340" s="36">
        <f>IF(A340="","",IFERROR(INDEX('Settings'!$B$15:$B$24,MATCH(E340,'Settings'!$A$15:$A$24,0)),0))</f>
        <v/>
      </c>
      <c r="I340" s="37" t="n"/>
      <c r="J340" s="37">
        <f>IF(A340="","",IF(I340="",H340,I340))</f>
        <v/>
      </c>
      <c r="K340" s="36">
        <f>IF(A340="","",IFERROR(INDEX('Settings'!$C$15:$C$24,MATCH(E340,'Settings'!$A$15:$A$24,0)),'Settings'!$B$5))</f>
        <v/>
      </c>
      <c r="L340" s="57">
        <f>IF(A340="","",IFERROR(EDATE(D340,K340),""))</f>
        <v/>
      </c>
      <c r="N340" s="57" t="n"/>
      <c r="P340" s="58" t="n"/>
      <c r="Q340" s="39" t="n"/>
      <c r="R340" s="37">
        <f>IF(A340="","",IFERROR(IF(OR(M340="Dismissed",D340&gt;TODAY(),L340&lt;TODAY()),0,J340),0))</f>
        <v/>
      </c>
      <c r="S340" s="39">
        <f>IF(A340="","",IF(COUNTIF($A$5:$A$504,A340)&gt;1,"Duplicate Violation ID",IF(OR(B340="",D340="",E340="",M340=""),"Missing required field",IF(C340="","Unknown Driver ID",IF(D340&gt;TODAY(),"Future violation date",IF(AND(OR(M340="Resolved",M340="Dismissed"),N340=""),"Missing disposition date",IF(AND(N340&lt;&gt;"",N340&lt;D340),"Disposition before violation",IF(AND(I340&lt;&gt;"",OR(I340&lt;0,I340&gt;'Settings'!$B$9)),"Review point override","OK"))))))))</f>
        <v/>
      </c>
    </row>
    <row r="341">
      <c r="C341">
        <f>IF(A341="","",IFERROR(INDEX('Drivers'!$B$5:$B$104,MATCH(B341,'Drivers'!$A$5:$A$104,0)),""))</f>
        <v/>
      </c>
      <c r="D341" s="57" t="n"/>
      <c r="H341" s="36">
        <f>IF(A341="","",IFERROR(INDEX('Settings'!$B$15:$B$24,MATCH(E341,'Settings'!$A$15:$A$24,0)),0))</f>
        <v/>
      </c>
      <c r="I341" s="37" t="n"/>
      <c r="J341" s="37">
        <f>IF(A341="","",IF(I341="",H341,I341))</f>
        <v/>
      </c>
      <c r="K341" s="36">
        <f>IF(A341="","",IFERROR(INDEX('Settings'!$C$15:$C$24,MATCH(E341,'Settings'!$A$15:$A$24,0)),'Settings'!$B$5))</f>
        <v/>
      </c>
      <c r="L341" s="57">
        <f>IF(A341="","",IFERROR(EDATE(D341,K341),""))</f>
        <v/>
      </c>
      <c r="N341" s="57" t="n"/>
      <c r="P341" s="58" t="n"/>
      <c r="Q341" s="39" t="n"/>
      <c r="R341" s="37">
        <f>IF(A341="","",IFERROR(IF(OR(M341="Dismissed",D341&gt;TODAY(),L341&lt;TODAY()),0,J341),0))</f>
        <v/>
      </c>
      <c r="S341" s="39">
        <f>IF(A341="","",IF(COUNTIF($A$5:$A$504,A341)&gt;1,"Duplicate Violation ID",IF(OR(B341="",D341="",E341="",M341=""),"Missing required field",IF(C341="","Unknown Driver ID",IF(D341&gt;TODAY(),"Future violation date",IF(AND(OR(M341="Resolved",M341="Dismissed"),N341=""),"Missing disposition date",IF(AND(N341&lt;&gt;"",N341&lt;D341),"Disposition before violation",IF(AND(I341&lt;&gt;"",OR(I341&lt;0,I341&gt;'Settings'!$B$9)),"Review point override","OK"))))))))</f>
        <v/>
      </c>
    </row>
    <row r="342">
      <c r="C342">
        <f>IF(A342="","",IFERROR(INDEX('Drivers'!$B$5:$B$104,MATCH(B342,'Drivers'!$A$5:$A$104,0)),""))</f>
        <v/>
      </c>
      <c r="D342" s="57" t="n"/>
      <c r="H342" s="36">
        <f>IF(A342="","",IFERROR(INDEX('Settings'!$B$15:$B$24,MATCH(E342,'Settings'!$A$15:$A$24,0)),0))</f>
        <v/>
      </c>
      <c r="I342" s="37" t="n"/>
      <c r="J342" s="37">
        <f>IF(A342="","",IF(I342="",H342,I342))</f>
        <v/>
      </c>
      <c r="K342" s="36">
        <f>IF(A342="","",IFERROR(INDEX('Settings'!$C$15:$C$24,MATCH(E342,'Settings'!$A$15:$A$24,0)),'Settings'!$B$5))</f>
        <v/>
      </c>
      <c r="L342" s="57">
        <f>IF(A342="","",IFERROR(EDATE(D342,K342),""))</f>
        <v/>
      </c>
      <c r="N342" s="57" t="n"/>
      <c r="P342" s="58" t="n"/>
      <c r="Q342" s="39" t="n"/>
      <c r="R342" s="37">
        <f>IF(A342="","",IFERROR(IF(OR(M342="Dismissed",D342&gt;TODAY(),L342&lt;TODAY()),0,J342),0))</f>
        <v/>
      </c>
      <c r="S342" s="39">
        <f>IF(A342="","",IF(COUNTIF($A$5:$A$504,A342)&gt;1,"Duplicate Violation ID",IF(OR(B342="",D342="",E342="",M342=""),"Missing required field",IF(C342="","Unknown Driver ID",IF(D342&gt;TODAY(),"Future violation date",IF(AND(OR(M342="Resolved",M342="Dismissed"),N342=""),"Missing disposition date",IF(AND(N342&lt;&gt;"",N342&lt;D342),"Disposition before violation",IF(AND(I342&lt;&gt;"",OR(I342&lt;0,I342&gt;'Settings'!$B$9)),"Review point override","OK"))))))))</f>
        <v/>
      </c>
    </row>
    <row r="343">
      <c r="C343">
        <f>IF(A343="","",IFERROR(INDEX('Drivers'!$B$5:$B$104,MATCH(B343,'Drivers'!$A$5:$A$104,0)),""))</f>
        <v/>
      </c>
      <c r="D343" s="57" t="n"/>
      <c r="H343" s="36">
        <f>IF(A343="","",IFERROR(INDEX('Settings'!$B$15:$B$24,MATCH(E343,'Settings'!$A$15:$A$24,0)),0))</f>
        <v/>
      </c>
      <c r="I343" s="37" t="n"/>
      <c r="J343" s="37">
        <f>IF(A343="","",IF(I343="",H343,I343))</f>
        <v/>
      </c>
      <c r="K343" s="36">
        <f>IF(A343="","",IFERROR(INDEX('Settings'!$C$15:$C$24,MATCH(E343,'Settings'!$A$15:$A$24,0)),'Settings'!$B$5))</f>
        <v/>
      </c>
      <c r="L343" s="57">
        <f>IF(A343="","",IFERROR(EDATE(D343,K343),""))</f>
        <v/>
      </c>
      <c r="N343" s="57" t="n"/>
      <c r="P343" s="58" t="n"/>
      <c r="Q343" s="39" t="n"/>
      <c r="R343" s="37">
        <f>IF(A343="","",IFERROR(IF(OR(M343="Dismissed",D343&gt;TODAY(),L343&lt;TODAY()),0,J343),0))</f>
        <v/>
      </c>
      <c r="S343" s="39">
        <f>IF(A343="","",IF(COUNTIF($A$5:$A$504,A343)&gt;1,"Duplicate Violation ID",IF(OR(B343="",D343="",E343="",M343=""),"Missing required field",IF(C343="","Unknown Driver ID",IF(D343&gt;TODAY(),"Future violation date",IF(AND(OR(M343="Resolved",M343="Dismissed"),N343=""),"Missing disposition date",IF(AND(N343&lt;&gt;"",N343&lt;D343),"Disposition before violation",IF(AND(I343&lt;&gt;"",OR(I343&lt;0,I343&gt;'Settings'!$B$9)),"Review point override","OK"))))))))</f>
        <v/>
      </c>
    </row>
    <row r="344">
      <c r="C344">
        <f>IF(A344="","",IFERROR(INDEX('Drivers'!$B$5:$B$104,MATCH(B344,'Drivers'!$A$5:$A$104,0)),""))</f>
        <v/>
      </c>
      <c r="D344" s="57" t="n"/>
      <c r="H344" s="36">
        <f>IF(A344="","",IFERROR(INDEX('Settings'!$B$15:$B$24,MATCH(E344,'Settings'!$A$15:$A$24,0)),0))</f>
        <v/>
      </c>
      <c r="I344" s="37" t="n"/>
      <c r="J344" s="37">
        <f>IF(A344="","",IF(I344="",H344,I344))</f>
        <v/>
      </c>
      <c r="K344" s="36">
        <f>IF(A344="","",IFERROR(INDEX('Settings'!$C$15:$C$24,MATCH(E344,'Settings'!$A$15:$A$24,0)),'Settings'!$B$5))</f>
        <v/>
      </c>
      <c r="L344" s="57">
        <f>IF(A344="","",IFERROR(EDATE(D344,K344),""))</f>
        <v/>
      </c>
      <c r="N344" s="57" t="n"/>
      <c r="P344" s="58" t="n"/>
      <c r="Q344" s="39" t="n"/>
      <c r="R344" s="37">
        <f>IF(A344="","",IFERROR(IF(OR(M344="Dismissed",D344&gt;TODAY(),L344&lt;TODAY()),0,J344),0))</f>
        <v/>
      </c>
      <c r="S344" s="39">
        <f>IF(A344="","",IF(COUNTIF($A$5:$A$504,A344)&gt;1,"Duplicate Violation ID",IF(OR(B344="",D344="",E344="",M344=""),"Missing required field",IF(C344="","Unknown Driver ID",IF(D344&gt;TODAY(),"Future violation date",IF(AND(OR(M344="Resolved",M344="Dismissed"),N344=""),"Missing disposition date",IF(AND(N344&lt;&gt;"",N344&lt;D344),"Disposition before violation",IF(AND(I344&lt;&gt;"",OR(I344&lt;0,I344&gt;'Settings'!$B$9)),"Review point override","OK"))))))))</f>
        <v/>
      </c>
    </row>
    <row r="345">
      <c r="C345">
        <f>IF(A345="","",IFERROR(INDEX('Drivers'!$B$5:$B$104,MATCH(B345,'Drivers'!$A$5:$A$104,0)),""))</f>
        <v/>
      </c>
      <c r="D345" s="57" t="n"/>
      <c r="H345" s="36">
        <f>IF(A345="","",IFERROR(INDEX('Settings'!$B$15:$B$24,MATCH(E345,'Settings'!$A$15:$A$24,0)),0))</f>
        <v/>
      </c>
      <c r="I345" s="37" t="n"/>
      <c r="J345" s="37">
        <f>IF(A345="","",IF(I345="",H345,I345))</f>
        <v/>
      </c>
      <c r="K345" s="36">
        <f>IF(A345="","",IFERROR(INDEX('Settings'!$C$15:$C$24,MATCH(E345,'Settings'!$A$15:$A$24,0)),'Settings'!$B$5))</f>
        <v/>
      </c>
      <c r="L345" s="57">
        <f>IF(A345="","",IFERROR(EDATE(D345,K345),""))</f>
        <v/>
      </c>
      <c r="N345" s="57" t="n"/>
      <c r="P345" s="58" t="n"/>
      <c r="Q345" s="39" t="n"/>
      <c r="R345" s="37">
        <f>IF(A345="","",IFERROR(IF(OR(M345="Dismissed",D345&gt;TODAY(),L345&lt;TODAY()),0,J345),0))</f>
        <v/>
      </c>
      <c r="S345" s="39">
        <f>IF(A345="","",IF(COUNTIF($A$5:$A$504,A345)&gt;1,"Duplicate Violation ID",IF(OR(B345="",D345="",E345="",M345=""),"Missing required field",IF(C345="","Unknown Driver ID",IF(D345&gt;TODAY(),"Future violation date",IF(AND(OR(M345="Resolved",M345="Dismissed"),N345=""),"Missing disposition date",IF(AND(N345&lt;&gt;"",N345&lt;D345),"Disposition before violation",IF(AND(I345&lt;&gt;"",OR(I345&lt;0,I345&gt;'Settings'!$B$9)),"Review point override","OK"))))))))</f>
        <v/>
      </c>
    </row>
    <row r="346">
      <c r="C346">
        <f>IF(A346="","",IFERROR(INDEX('Drivers'!$B$5:$B$104,MATCH(B346,'Drivers'!$A$5:$A$104,0)),""))</f>
        <v/>
      </c>
      <c r="D346" s="57" t="n"/>
      <c r="H346" s="36">
        <f>IF(A346="","",IFERROR(INDEX('Settings'!$B$15:$B$24,MATCH(E346,'Settings'!$A$15:$A$24,0)),0))</f>
        <v/>
      </c>
      <c r="I346" s="37" t="n"/>
      <c r="J346" s="37">
        <f>IF(A346="","",IF(I346="",H346,I346))</f>
        <v/>
      </c>
      <c r="K346" s="36">
        <f>IF(A346="","",IFERROR(INDEX('Settings'!$C$15:$C$24,MATCH(E346,'Settings'!$A$15:$A$24,0)),'Settings'!$B$5))</f>
        <v/>
      </c>
      <c r="L346" s="57">
        <f>IF(A346="","",IFERROR(EDATE(D346,K346),""))</f>
        <v/>
      </c>
      <c r="N346" s="57" t="n"/>
      <c r="P346" s="58" t="n"/>
      <c r="Q346" s="39" t="n"/>
      <c r="R346" s="37">
        <f>IF(A346="","",IFERROR(IF(OR(M346="Dismissed",D346&gt;TODAY(),L346&lt;TODAY()),0,J346),0))</f>
        <v/>
      </c>
      <c r="S346" s="39">
        <f>IF(A346="","",IF(COUNTIF($A$5:$A$504,A346)&gt;1,"Duplicate Violation ID",IF(OR(B346="",D346="",E346="",M346=""),"Missing required field",IF(C346="","Unknown Driver ID",IF(D346&gt;TODAY(),"Future violation date",IF(AND(OR(M346="Resolved",M346="Dismissed"),N346=""),"Missing disposition date",IF(AND(N346&lt;&gt;"",N346&lt;D346),"Disposition before violation",IF(AND(I346&lt;&gt;"",OR(I346&lt;0,I346&gt;'Settings'!$B$9)),"Review point override","OK"))))))))</f>
        <v/>
      </c>
    </row>
    <row r="347">
      <c r="C347">
        <f>IF(A347="","",IFERROR(INDEX('Drivers'!$B$5:$B$104,MATCH(B347,'Drivers'!$A$5:$A$104,0)),""))</f>
        <v/>
      </c>
      <c r="D347" s="57" t="n"/>
      <c r="H347" s="36">
        <f>IF(A347="","",IFERROR(INDEX('Settings'!$B$15:$B$24,MATCH(E347,'Settings'!$A$15:$A$24,0)),0))</f>
        <v/>
      </c>
      <c r="I347" s="37" t="n"/>
      <c r="J347" s="37">
        <f>IF(A347="","",IF(I347="",H347,I347))</f>
        <v/>
      </c>
      <c r="K347" s="36">
        <f>IF(A347="","",IFERROR(INDEX('Settings'!$C$15:$C$24,MATCH(E347,'Settings'!$A$15:$A$24,0)),'Settings'!$B$5))</f>
        <v/>
      </c>
      <c r="L347" s="57">
        <f>IF(A347="","",IFERROR(EDATE(D347,K347),""))</f>
        <v/>
      </c>
      <c r="N347" s="57" t="n"/>
      <c r="P347" s="58" t="n"/>
      <c r="Q347" s="39" t="n"/>
      <c r="R347" s="37">
        <f>IF(A347="","",IFERROR(IF(OR(M347="Dismissed",D347&gt;TODAY(),L347&lt;TODAY()),0,J347),0))</f>
        <v/>
      </c>
      <c r="S347" s="39">
        <f>IF(A347="","",IF(COUNTIF($A$5:$A$504,A347)&gt;1,"Duplicate Violation ID",IF(OR(B347="",D347="",E347="",M347=""),"Missing required field",IF(C347="","Unknown Driver ID",IF(D347&gt;TODAY(),"Future violation date",IF(AND(OR(M347="Resolved",M347="Dismissed"),N347=""),"Missing disposition date",IF(AND(N347&lt;&gt;"",N347&lt;D347),"Disposition before violation",IF(AND(I347&lt;&gt;"",OR(I347&lt;0,I347&gt;'Settings'!$B$9)),"Review point override","OK"))))))))</f>
        <v/>
      </c>
    </row>
    <row r="348">
      <c r="C348">
        <f>IF(A348="","",IFERROR(INDEX('Drivers'!$B$5:$B$104,MATCH(B348,'Drivers'!$A$5:$A$104,0)),""))</f>
        <v/>
      </c>
      <c r="D348" s="57" t="n"/>
      <c r="H348" s="36">
        <f>IF(A348="","",IFERROR(INDEX('Settings'!$B$15:$B$24,MATCH(E348,'Settings'!$A$15:$A$24,0)),0))</f>
        <v/>
      </c>
      <c r="I348" s="37" t="n"/>
      <c r="J348" s="37">
        <f>IF(A348="","",IF(I348="",H348,I348))</f>
        <v/>
      </c>
      <c r="K348" s="36">
        <f>IF(A348="","",IFERROR(INDEX('Settings'!$C$15:$C$24,MATCH(E348,'Settings'!$A$15:$A$24,0)),'Settings'!$B$5))</f>
        <v/>
      </c>
      <c r="L348" s="57">
        <f>IF(A348="","",IFERROR(EDATE(D348,K348),""))</f>
        <v/>
      </c>
      <c r="N348" s="57" t="n"/>
      <c r="P348" s="58" t="n"/>
      <c r="Q348" s="39" t="n"/>
      <c r="R348" s="37">
        <f>IF(A348="","",IFERROR(IF(OR(M348="Dismissed",D348&gt;TODAY(),L348&lt;TODAY()),0,J348),0))</f>
        <v/>
      </c>
      <c r="S348" s="39">
        <f>IF(A348="","",IF(COUNTIF($A$5:$A$504,A348)&gt;1,"Duplicate Violation ID",IF(OR(B348="",D348="",E348="",M348=""),"Missing required field",IF(C348="","Unknown Driver ID",IF(D348&gt;TODAY(),"Future violation date",IF(AND(OR(M348="Resolved",M348="Dismissed"),N348=""),"Missing disposition date",IF(AND(N348&lt;&gt;"",N348&lt;D348),"Disposition before violation",IF(AND(I348&lt;&gt;"",OR(I348&lt;0,I348&gt;'Settings'!$B$9)),"Review point override","OK"))))))))</f>
        <v/>
      </c>
    </row>
    <row r="349">
      <c r="C349">
        <f>IF(A349="","",IFERROR(INDEX('Drivers'!$B$5:$B$104,MATCH(B349,'Drivers'!$A$5:$A$104,0)),""))</f>
        <v/>
      </c>
      <c r="D349" s="57" t="n"/>
      <c r="H349" s="36">
        <f>IF(A349="","",IFERROR(INDEX('Settings'!$B$15:$B$24,MATCH(E349,'Settings'!$A$15:$A$24,0)),0))</f>
        <v/>
      </c>
      <c r="I349" s="37" t="n"/>
      <c r="J349" s="37">
        <f>IF(A349="","",IF(I349="",H349,I349))</f>
        <v/>
      </c>
      <c r="K349" s="36">
        <f>IF(A349="","",IFERROR(INDEX('Settings'!$C$15:$C$24,MATCH(E349,'Settings'!$A$15:$A$24,0)),'Settings'!$B$5))</f>
        <v/>
      </c>
      <c r="L349" s="57">
        <f>IF(A349="","",IFERROR(EDATE(D349,K349),""))</f>
        <v/>
      </c>
      <c r="N349" s="57" t="n"/>
      <c r="P349" s="58" t="n"/>
      <c r="Q349" s="39" t="n"/>
      <c r="R349" s="37">
        <f>IF(A349="","",IFERROR(IF(OR(M349="Dismissed",D349&gt;TODAY(),L349&lt;TODAY()),0,J349),0))</f>
        <v/>
      </c>
      <c r="S349" s="39">
        <f>IF(A349="","",IF(COUNTIF($A$5:$A$504,A349)&gt;1,"Duplicate Violation ID",IF(OR(B349="",D349="",E349="",M349=""),"Missing required field",IF(C349="","Unknown Driver ID",IF(D349&gt;TODAY(),"Future violation date",IF(AND(OR(M349="Resolved",M349="Dismissed"),N349=""),"Missing disposition date",IF(AND(N349&lt;&gt;"",N349&lt;D349),"Disposition before violation",IF(AND(I349&lt;&gt;"",OR(I349&lt;0,I349&gt;'Settings'!$B$9)),"Review point override","OK"))))))))</f>
        <v/>
      </c>
    </row>
    <row r="350">
      <c r="C350">
        <f>IF(A350="","",IFERROR(INDEX('Drivers'!$B$5:$B$104,MATCH(B350,'Drivers'!$A$5:$A$104,0)),""))</f>
        <v/>
      </c>
      <c r="D350" s="57" t="n"/>
      <c r="H350" s="36">
        <f>IF(A350="","",IFERROR(INDEX('Settings'!$B$15:$B$24,MATCH(E350,'Settings'!$A$15:$A$24,0)),0))</f>
        <v/>
      </c>
      <c r="I350" s="37" t="n"/>
      <c r="J350" s="37">
        <f>IF(A350="","",IF(I350="",H350,I350))</f>
        <v/>
      </c>
      <c r="K350" s="36">
        <f>IF(A350="","",IFERROR(INDEX('Settings'!$C$15:$C$24,MATCH(E350,'Settings'!$A$15:$A$24,0)),'Settings'!$B$5))</f>
        <v/>
      </c>
      <c r="L350" s="57">
        <f>IF(A350="","",IFERROR(EDATE(D350,K350),""))</f>
        <v/>
      </c>
      <c r="N350" s="57" t="n"/>
      <c r="P350" s="58" t="n"/>
      <c r="Q350" s="39" t="n"/>
      <c r="R350" s="37">
        <f>IF(A350="","",IFERROR(IF(OR(M350="Dismissed",D350&gt;TODAY(),L350&lt;TODAY()),0,J350),0))</f>
        <v/>
      </c>
      <c r="S350" s="39">
        <f>IF(A350="","",IF(COUNTIF($A$5:$A$504,A350)&gt;1,"Duplicate Violation ID",IF(OR(B350="",D350="",E350="",M350=""),"Missing required field",IF(C350="","Unknown Driver ID",IF(D350&gt;TODAY(),"Future violation date",IF(AND(OR(M350="Resolved",M350="Dismissed"),N350=""),"Missing disposition date",IF(AND(N350&lt;&gt;"",N350&lt;D350),"Disposition before violation",IF(AND(I350&lt;&gt;"",OR(I350&lt;0,I350&gt;'Settings'!$B$9)),"Review point override","OK"))))))))</f>
        <v/>
      </c>
    </row>
    <row r="351">
      <c r="C351">
        <f>IF(A351="","",IFERROR(INDEX('Drivers'!$B$5:$B$104,MATCH(B351,'Drivers'!$A$5:$A$104,0)),""))</f>
        <v/>
      </c>
      <c r="D351" s="57" t="n"/>
      <c r="H351" s="36">
        <f>IF(A351="","",IFERROR(INDEX('Settings'!$B$15:$B$24,MATCH(E351,'Settings'!$A$15:$A$24,0)),0))</f>
        <v/>
      </c>
      <c r="I351" s="37" t="n"/>
      <c r="J351" s="37">
        <f>IF(A351="","",IF(I351="",H351,I351))</f>
        <v/>
      </c>
      <c r="K351" s="36">
        <f>IF(A351="","",IFERROR(INDEX('Settings'!$C$15:$C$24,MATCH(E351,'Settings'!$A$15:$A$24,0)),'Settings'!$B$5))</f>
        <v/>
      </c>
      <c r="L351" s="57">
        <f>IF(A351="","",IFERROR(EDATE(D351,K351),""))</f>
        <v/>
      </c>
      <c r="N351" s="57" t="n"/>
      <c r="P351" s="58" t="n"/>
      <c r="Q351" s="39" t="n"/>
      <c r="R351" s="37">
        <f>IF(A351="","",IFERROR(IF(OR(M351="Dismissed",D351&gt;TODAY(),L351&lt;TODAY()),0,J351),0))</f>
        <v/>
      </c>
      <c r="S351" s="39">
        <f>IF(A351="","",IF(COUNTIF($A$5:$A$504,A351)&gt;1,"Duplicate Violation ID",IF(OR(B351="",D351="",E351="",M351=""),"Missing required field",IF(C351="","Unknown Driver ID",IF(D351&gt;TODAY(),"Future violation date",IF(AND(OR(M351="Resolved",M351="Dismissed"),N351=""),"Missing disposition date",IF(AND(N351&lt;&gt;"",N351&lt;D351),"Disposition before violation",IF(AND(I351&lt;&gt;"",OR(I351&lt;0,I351&gt;'Settings'!$B$9)),"Review point override","OK"))))))))</f>
        <v/>
      </c>
    </row>
    <row r="352">
      <c r="C352">
        <f>IF(A352="","",IFERROR(INDEX('Drivers'!$B$5:$B$104,MATCH(B352,'Drivers'!$A$5:$A$104,0)),""))</f>
        <v/>
      </c>
      <c r="D352" s="57" t="n"/>
      <c r="H352" s="36">
        <f>IF(A352="","",IFERROR(INDEX('Settings'!$B$15:$B$24,MATCH(E352,'Settings'!$A$15:$A$24,0)),0))</f>
        <v/>
      </c>
      <c r="I352" s="37" t="n"/>
      <c r="J352" s="37">
        <f>IF(A352="","",IF(I352="",H352,I352))</f>
        <v/>
      </c>
      <c r="K352" s="36">
        <f>IF(A352="","",IFERROR(INDEX('Settings'!$C$15:$C$24,MATCH(E352,'Settings'!$A$15:$A$24,0)),'Settings'!$B$5))</f>
        <v/>
      </c>
      <c r="L352" s="57">
        <f>IF(A352="","",IFERROR(EDATE(D352,K352),""))</f>
        <v/>
      </c>
      <c r="N352" s="57" t="n"/>
      <c r="P352" s="58" t="n"/>
      <c r="Q352" s="39" t="n"/>
      <c r="R352" s="37">
        <f>IF(A352="","",IFERROR(IF(OR(M352="Dismissed",D352&gt;TODAY(),L352&lt;TODAY()),0,J352),0))</f>
        <v/>
      </c>
      <c r="S352" s="39">
        <f>IF(A352="","",IF(COUNTIF($A$5:$A$504,A352)&gt;1,"Duplicate Violation ID",IF(OR(B352="",D352="",E352="",M352=""),"Missing required field",IF(C352="","Unknown Driver ID",IF(D352&gt;TODAY(),"Future violation date",IF(AND(OR(M352="Resolved",M352="Dismissed"),N352=""),"Missing disposition date",IF(AND(N352&lt;&gt;"",N352&lt;D352),"Disposition before violation",IF(AND(I352&lt;&gt;"",OR(I352&lt;0,I352&gt;'Settings'!$B$9)),"Review point override","OK"))))))))</f>
        <v/>
      </c>
    </row>
    <row r="353">
      <c r="C353">
        <f>IF(A353="","",IFERROR(INDEX('Drivers'!$B$5:$B$104,MATCH(B353,'Drivers'!$A$5:$A$104,0)),""))</f>
        <v/>
      </c>
      <c r="D353" s="57" t="n"/>
      <c r="H353" s="36">
        <f>IF(A353="","",IFERROR(INDEX('Settings'!$B$15:$B$24,MATCH(E353,'Settings'!$A$15:$A$24,0)),0))</f>
        <v/>
      </c>
      <c r="I353" s="37" t="n"/>
      <c r="J353" s="37">
        <f>IF(A353="","",IF(I353="",H353,I353))</f>
        <v/>
      </c>
      <c r="K353" s="36">
        <f>IF(A353="","",IFERROR(INDEX('Settings'!$C$15:$C$24,MATCH(E353,'Settings'!$A$15:$A$24,0)),'Settings'!$B$5))</f>
        <v/>
      </c>
      <c r="L353" s="57">
        <f>IF(A353="","",IFERROR(EDATE(D353,K353),""))</f>
        <v/>
      </c>
      <c r="N353" s="57" t="n"/>
      <c r="P353" s="58" t="n"/>
      <c r="Q353" s="39" t="n"/>
      <c r="R353" s="37">
        <f>IF(A353="","",IFERROR(IF(OR(M353="Dismissed",D353&gt;TODAY(),L353&lt;TODAY()),0,J353),0))</f>
        <v/>
      </c>
      <c r="S353" s="39">
        <f>IF(A353="","",IF(COUNTIF($A$5:$A$504,A353)&gt;1,"Duplicate Violation ID",IF(OR(B353="",D353="",E353="",M353=""),"Missing required field",IF(C353="","Unknown Driver ID",IF(D353&gt;TODAY(),"Future violation date",IF(AND(OR(M353="Resolved",M353="Dismissed"),N353=""),"Missing disposition date",IF(AND(N353&lt;&gt;"",N353&lt;D353),"Disposition before violation",IF(AND(I353&lt;&gt;"",OR(I353&lt;0,I353&gt;'Settings'!$B$9)),"Review point override","OK"))))))))</f>
        <v/>
      </c>
    </row>
    <row r="354">
      <c r="C354">
        <f>IF(A354="","",IFERROR(INDEX('Drivers'!$B$5:$B$104,MATCH(B354,'Drivers'!$A$5:$A$104,0)),""))</f>
        <v/>
      </c>
      <c r="D354" s="57" t="n"/>
      <c r="H354" s="36">
        <f>IF(A354="","",IFERROR(INDEX('Settings'!$B$15:$B$24,MATCH(E354,'Settings'!$A$15:$A$24,0)),0))</f>
        <v/>
      </c>
      <c r="I354" s="37" t="n"/>
      <c r="J354" s="37">
        <f>IF(A354="","",IF(I354="",H354,I354))</f>
        <v/>
      </c>
      <c r="K354" s="36">
        <f>IF(A354="","",IFERROR(INDEX('Settings'!$C$15:$C$24,MATCH(E354,'Settings'!$A$15:$A$24,0)),'Settings'!$B$5))</f>
        <v/>
      </c>
      <c r="L354" s="57">
        <f>IF(A354="","",IFERROR(EDATE(D354,K354),""))</f>
        <v/>
      </c>
      <c r="N354" s="57" t="n"/>
      <c r="P354" s="58" t="n"/>
      <c r="Q354" s="39" t="n"/>
      <c r="R354" s="37">
        <f>IF(A354="","",IFERROR(IF(OR(M354="Dismissed",D354&gt;TODAY(),L354&lt;TODAY()),0,J354),0))</f>
        <v/>
      </c>
      <c r="S354" s="39">
        <f>IF(A354="","",IF(COUNTIF($A$5:$A$504,A354)&gt;1,"Duplicate Violation ID",IF(OR(B354="",D354="",E354="",M354=""),"Missing required field",IF(C354="","Unknown Driver ID",IF(D354&gt;TODAY(),"Future violation date",IF(AND(OR(M354="Resolved",M354="Dismissed"),N354=""),"Missing disposition date",IF(AND(N354&lt;&gt;"",N354&lt;D354),"Disposition before violation",IF(AND(I354&lt;&gt;"",OR(I354&lt;0,I354&gt;'Settings'!$B$9)),"Review point override","OK"))))))))</f>
        <v/>
      </c>
    </row>
    <row r="355">
      <c r="C355">
        <f>IF(A355="","",IFERROR(INDEX('Drivers'!$B$5:$B$104,MATCH(B355,'Drivers'!$A$5:$A$104,0)),""))</f>
        <v/>
      </c>
      <c r="D355" s="57" t="n"/>
      <c r="H355" s="36">
        <f>IF(A355="","",IFERROR(INDEX('Settings'!$B$15:$B$24,MATCH(E355,'Settings'!$A$15:$A$24,0)),0))</f>
        <v/>
      </c>
      <c r="I355" s="37" t="n"/>
      <c r="J355" s="37">
        <f>IF(A355="","",IF(I355="",H355,I355))</f>
        <v/>
      </c>
      <c r="K355" s="36">
        <f>IF(A355="","",IFERROR(INDEX('Settings'!$C$15:$C$24,MATCH(E355,'Settings'!$A$15:$A$24,0)),'Settings'!$B$5))</f>
        <v/>
      </c>
      <c r="L355" s="57">
        <f>IF(A355="","",IFERROR(EDATE(D355,K355),""))</f>
        <v/>
      </c>
      <c r="N355" s="57" t="n"/>
      <c r="P355" s="58" t="n"/>
      <c r="Q355" s="39" t="n"/>
      <c r="R355" s="37">
        <f>IF(A355="","",IFERROR(IF(OR(M355="Dismissed",D355&gt;TODAY(),L355&lt;TODAY()),0,J355),0))</f>
        <v/>
      </c>
      <c r="S355" s="39">
        <f>IF(A355="","",IF(COUNTIF($A$5:$A$504,A355)&gt;1,"Duplicate Violation ID",IF(OR(B355="",D355="",E355="",M355=""),"Missing required field",IF(C355="","Unknown Driver ID",IF(D355&gt;TODAY(),"Future violation date",IF(AND(OR(M355="Resolved",M355="Dismissed"),N355=""),"Missing disposition date",IF(AND(N355&lt;&gt;"",N355&lt;D355),"Disposition before violation",IF(AND(I355&lt;&gt;"",OR(I355&lt;0,I355&gt;'Settings'!$B$9)),"Review point override","OK"))))))))</f>
        <v/>
      </c>
    </row>
    <row r="356">
      <c r="C356">
        <f>IF(A356="","",IFERROR(INDEX('Drivers'!$B$5:$B$104,MATCH(B356,'Drivers'!$A$5:$A$104,0)),""))</f>
        <v/>
      </c>
      <c r="D356" s="57" t="n"/>
      <c r="H356" s="36">
        <f>IF(A356="","",IFERROR(INDEX('Settings'!$B$15:$B$24,MATCH(E356,'Settings'!$A$15:$A$24,0)),0))</f>
        <v/>
      </c>
      <c r="I356" s="37" t="n"/>
      <c r="J356" s="37">
        <f>IF(A356="","",IF(I356="",H356,I356))</f>
        <v/>
      </c>
      <c r="K356" s="36">
        <f>IF(A356="","",IFERROR(INDEX('Settings'!$C$15:$C$24,MATCH(E356,'Settings'!$A$15:$A$24,0)),'Settings'!$B$5))</f>
        <v/>
      </c>
      <c r="L356" s="57">
        <f>IF(A356="","",IFERROR(EDATE(D356,K356),""))</f>
        <v/>
      </c>
      <c r="N356" s="57" t="n"/>
      <c r="P356" s="58" t="n"/>
      <c r="Q356" s="39" t="n"/>
      <c r="R356" s="37">
        <f>IF(A356="","",IFERROR(IF(OR(M356="Dismissed",D356&gt;TODAY(),L356&lt;TODAY()),0,J356),0))</f>
        <v/>
      </c>
      <c r="S356" s="39">
        <f>IF(A356="","",IF(COUNTIF($A$5:$A$504,A356)&gt;1,"Duplicate Violation ID",IF(OR(B356="",D356="",E356="",M356=""),"Missing required field",IF(C356="","Unknown Driver ID",IF(D356&gt;TODAY(),"Future violation date",IF(AND(OR(M356="Resolved",M356="Dismissed"),N356=""),"Missing disposition date",IF(AND(N356&lt;&gt;"",N356&lt;D356),"Disposition before violation",IF(AND(I356&lt;&gt;"",OR(I356&lt;0,I356&gt;'Settings'!$B$9)),"Review point override","OK"))))))))</f>
        <v/>
      </c>
    </row>
    <row r="357">
      <c r="C357">
        <f>IF(A357="","",IFERROR(INDEX('Drivers'!$B$5:$B$104,MATCH(B357,'Drivers'!$A$5:$A$104,0)),""))</f>
        <v/>
      </c>
      <c r="D357" s="57" t="n"/>
      <c r="H357" s="36">
        <f>IF(A357="","",IFERROR(INDEX('Settings'!$B$15:$B$24,MATCH(E357,'Settings'!$A$15:$A$24,0)),0))</f>
        <v/>
      </c>
      <c r="I357" s="37" t="n"/>
      <c r="J357" s="37">
        <f>IF(A357="","",IF(I357="",H357,I357))</f>
        <v/>
      </c>
      <c r="K357" s="36">
        <f>IF(A357="","",IFERROR(INDEX('Settings'!$C$15:$C$24,MATCH(E357,'Settings'!$A$15:$A$24,0)),'Settings'!$B$5))</f>
        <v/>
      </c>
      <c r="L357" s="57">
        <f>IF(A357="","",IFERROR(EDATE(D357,K357),""))</f>
        <v/>
      </c>
      <c r="N357" s="57" t="n"/>
      <c r="P357" s="58" t="n"/>
      <c r="Q357" s="39" t="n"/>
      <c r="R357" s="37">
        <f>IF(A357="","",IFERROR(IF(OR(M357="Dismissed",D357&gt;TODAY(),L357&lt;TODAY()),0,J357),0))</f>
        <v/>
      </c>
      <c r="S357" s="39">
        <f>IF(A357="","",IF(COUNTIF($A$5:$A$504,A357)&gt;1,"Duplicate Violation ID",IF(OR(B357="",D357="",E357="",M357=""),"Missing required field",IF(C357="","Unknown Driver ID",IF(D357&gt;TODAY(),"Future violation date",IF(AND(OR(M357="Resolved",M357="Dismissed"),N357=""),"Missing disposition date",IF(AND(N357&lt;&gt;"",N357&lt;D357),"Disposition before violation",IF(AND(I357&lt;&gt;"",OR(I357&lt;0,I357&gt;'Settings'!$B$9)),"Review point override","OK"))))))))</f>
        <v/>
      </c>
    </row>
    <row r="358">
      <c r="C358">
        <f>IF(A358="","",IFERROR(INDEX('Drivers'!$B$5:$B$104,MATCH(B358,'Drivers'!$A$5:$A$104,0)),""))</f>
        <v/>
      </c>
      <c r="D358" s="57" t="n"/>
      <c r="H358" s="36">
        <f>IF(A358="","",IFERROR(INDEX('Settings'!$B$15:$B$24,MATCH(E358,'Settings'!$A$15:$A$24,0)),0))</f>
        <v/>
      </c>
      <c r="I358" s="37" t="n"/>
      <c r="J358" s="37">
        <f>IF(A358="","",IF(I358="",H358,I358))</f>
        <v/>
      </c>
      <c r="K358" s="36">
        <f>IF(A358="","",IFERROR(INDEX('Settings'!$C$15:$C$24,MATCH(E358,'Settings'!$A$15:$A$24,0)),'Settings'!$B$5))</f>
        <v/>
      </c>
      <c r="L358" s="57">
        <f>IF(A358="","",IFERROR(EDATE(D358,K358),""))</f>
        <v/>
      </c>
      <c r="N358" s="57" t="n"/>
      <c r="P358" s="58" t="n"/>
      <c r="Q358" s="39" t="n"/>
      <c r="R358" s="37">
        <f>IF(A358="","",IFERROR(IF(OR(M358="Dismissed",D358&gt;TODAY(),L358&lt;TODAY()),0,J358),0))</f>
        <v/>
      </c>
      <c r="S358" s="39">
        <f>IF(A358="","",IF(COUNTIF($A$5:$A$504,A358)&gt;1,"Duplicate Violation ID",IF(OR(B358="",D358="",E358="",M358=""),"Missing required field",IF(C358="","Unknown Driver ID",IF(D358&gt;TODAY(),"Future violation date",IF(AND(OR(M358="Resolved",M358="Dismissed"),N358=""),"Missing disposition date",IF(AND(N358&lt;&gt;"",N358&lt;D358),"Disposition before violation",IF(AND(I358&lt;&gt;"",OR(I358&lt;0,I358&gt;'Settings'!$B$9)),"Review point override","OK"))))))))</f>
        <v/>
      </c>
    </row>
    <row r="359">
      <c r="C359">
        <f>IF(A359="","",IFERROR(INDEX('Drivers'!$B$5:$B$104,MATCH(B359,'Drivers'!$A$5:$A$104,0)),""))</f>
        <v/>
      </c>
      <c r="D359" s="57" t="n"/>
      <c r="H359" s="36">
        <f>IF(A359="","",IFERROR(INDEX('Settings'!$B$15:$B$24,MATCH(E359,'Settings'!$A$15:$A$24,0)),0))</f>
        <v/>
      </c>
      <c r="I359" s="37" t="n"/>
      <c r="J359" s="37">
        <f>IF(A359="","",IF(I359="",H359,I359))</f>
        <v/>
      </c>
      <c r="K359" s="36">
        <f>IF(A359="","",IFERROR(INDEX('Settings'!$C$15:$C$24,MATCH(E359,'Settings'!$A$15:$A$24,0)),'Settings'!$B$5))</f>
        <v/>
      </c>
      <c r="L359" s="57">
        <f>IF(A359="","",IFERROR(EDATE(D359,K359),""))</f>
        <v/>
      </c>
      <c r="N359" s="57" t="n"/>
      <c r="P359" s="58" t="n"/>
      <c r="Q359" s="39" t="n"/>
      <c r="R359" s="37">
        <f>IF(A359="","",IFERROR(IF(OR(M359="Dismissed",D359&gt;TODAY(),L359&lt;TODAY()),0,J359),0))</f>
        <v/>
      </c>
      <c r="S359" s="39">
        <f>IF(A359="","",IF(COUNTIF($A$5:$A$504,A359)&gt;1,"Duplicate Violation ID",IF(OR(B359="",D359="",E359="",M359=""),"Missing required field",IF(C359="","Unknown Driver ID",IF(D359&gt;TODAY(),"Future violation date",IF(AND(OR(M359="Resolved",M359="Dismissed"),N359=""),"Missing disposition date",IF(AND(N359&lt;&gt;"",N359&lt;D359),"Disposition before violation",IF(AND(I359&lt;&gt;"",OR(I359&lt;0,I359&gt;'Settings'!$B$9)),"Review point override","OK"))))))))</f>
        <v/>
      </c>
    </row>
    <row r="360">
      <c r="C360">
        <f>IF(A360="","",IFERROR(INDEX('Drivers'!$B$5:$B$104,MATCH(B360,'Drivers'!$A$5:$A$104,0)),""))</f>
        <v/>
      </c>
      <c r="D360" s="57" t="n"/>
      <c r="H360" s="36">
        <f>IF(A360="","",IFERROR(INDEX('Settings'!$B$15:$B$24,MATCH(E360,'Settings'!$A$15:$A$24,0)),0))</f>
        <v/>
      </c>
      <c r="I360" s="37" t="n"/>
      <c r="J360" s="37">
        <f>IF(A360="","",IF(I360="",H360,I360))</f>
        <v/>
      </c>
      <c r="K360" s="36">
        <f>IF(A360="","",IFERROR(INDEX('Settings'!$C$15:$C$24,MATCH(E360,'Settings'!$A$15:$A$24,0)),'Settings'!$B$5))</f>
        <v/>
      </c>
      <c r="L360" s="57">
        <f>IF(A360="","",IFERROR(EDATE(D360,K360),""))</f>
        <v/>
      </c>
      <c r="N360" s="57" t="n"/>
      <c r="P360" s="58" t="n"/>
      <c r="Q360" s="39" t="n"/>
      <c r="R360" s="37">
        <f>IF(A360="","",IFERROR(IF(OR(M360="Dismissed",D360&gt;TODAY(),L360&lt;TODAY()),0,J360),0))</f>
        <v/>
      </c>
      <c r="S360" s="39">
        <f>IF(A360="","",IF(COUNTIF($A$5:$A$504,A360)&gt;1,"Duplicate Violation ID",IF(OR(B360="",D360="",E360="",M360=""),"Missing required field",IF(C360="","Unknown Driver ID",IF(D360&gt;TODAY(),"Future violation date",IF(AND(OR(M360="Resolved",M360="Dismissed"),N360=""),"Missing disposition date",IF(AND(N360&lt;&gt;"",N360&lt;D360),"Disposition before violation",IF(AND(I360&lt;&gt;"",OR(I360&lt;0,I360&gt;'Settings'!$B$9)),"Review point override","OK"))))))))</f>
        <v/>
      </c>
    </row>
    <row r="361">
      <c r="C361">
        <f>IF(A361="","",IFERROR(INDEX('Drivers'!$B$5:$B$104,MATCH(B361,'Drivers'!$A$5:$A$104,0)),""))</f>
        <v/>
      </c>
      <c r="D361" s="57" t="n"/>
      <c r="H361" s="36">
        <f>IF(A361="","",IFERROR(INDEX('Settings'!$B$15:$B$24,MATCH(E361,'Settings'!$A$15:$A$24,0)),0))</f>
        <v/>
      </c>
      <c r="I361" s="37" t="n"/>
      <c r="J361" s="37">
        <f>IF(A361="","",IF(I361="",H361,I361))</f>
        <v/>
      </c>
      <c r="K361" s="36">
        <f>IF(A361="","",IFERROR(INDEX('Settings'!$C$15:$C$24,MATCH(E361,'Settings'!$A$15:$A$24,0)),'Settings'!$B$5))</f>
        <v/>
      </c>
      <c r="L361" s="57">
        <f>IF(A361="","",IFERROR(EDATE(D361,K361),""))</f>
        <v/>
      </c>
      <c r="N361" s="57" t="n"/>
      <c r="P361" s="58" t="n"/>
      <c r="Q361" s="39" t="n"/>
      <c r="R361" s="37">
        <f>IF(A361="","",IFERROR(IF(OR(M361="Dismissed",D361&gt;TODAY(),L361&lt;TODAY()),0,J361),0))</f>
        <v/>
      </c>
      <c r="S361" s="39">
        <f>IF(A361="","",IF(COUNTIF($A$5:$A$504,A361)&gt;1,"Duplicate Violation ID",IF(OR(B361="",D361="",E361="",M361=""),"Missing required field",IF(C361="","Unknown Driver ID",IF(D361&gt;TODAY(),"Future violation date",IF(AND(OR(M361="Resolved",M361="Dismissed"),N361=""),"Missing disposition date",IF(AND(N361&lt;&gt;"",N361&lt;D361),"Disposition before violation",IF(AND(I361&lt;&gt;"",OR(I361&lt;0,I361&gt;'Settings'!$B$9)),"Review point override","OK"))))))))</f>
        <v/>
      </c>
    </row>
    <row r="362">
      <c r="C362">
        <f>IF(A362="","",IFERROR(INDEX('Drivers'!$B$5:$B$104,MATCH(B362,'Drivers'!$A$5:$A$104,0)),""))</f>
        <v/>
      </c>
      <c r="D362" s="57" t="n"/>
      <c r="H362" s="36">
        <f>IF(A362="","",IFERROR(INDEX('Settings'!$B$15:$B$24,MATCH(E362,'Settings'!$A$15:$A$24,0)),0))</f>
        <v/>
      </c>
      <c r="I362" s="37" t="n"/>
      <c r="J362" s="37">
        <f>IF(A362="","",IF(I362="",H362,I362))</f>
        <v/>
      </c>
      <c r="K362" s="36">
        <f>IF(A362="","",IFERROR(INDEX('Settings'!$C$15:$C$24,MATCH(E362,'Settings'!$A$15:$A$24,0)),'Settings'!$B$5))</f>
        <v/>
      </c>
      <c r="L362" s="57">
        <f>IF(A362="","",IFERROR(EDATE(D362,K362),""))</f>
        <v/>
      </c>
      <c r="N362" s="57" t="n"/>
      <c r="P362" s="58" t="n"/>
      <c r="Q362" s="39" t="n"/>
      <c r="R362" s="37">
        <f>IF(A362="","",IFERROR(IF(OR(M362="Dismissed",D362&gt;TODAY(),L362&lt;TODAY()),0,J362),0))</f>
        <v/>
      </c>
      <c r="S362" s="39">
        <f>IF(A362="","",IF(COUNTIF($A$5:$A$504,A362)&gt;1,"Duplicate Violation ID",IF(OR(B362="",D362="",E362="",M362=""),"Missing required field",IF(C362="","Unknown Driver ID",IF(D362&gt;TODAY(),"Future violation date",IF(AND(OR(M362="Resolved",M362="Dismissed"),N362=""),"Missing disposition date",IF(AND(N362&lt;&gt;"",N362&lt;D362),"Disposition before violation",IF(AND(I362&lt;&gt;"",OR(I362&lt;0,I362&gt;'Settings'!$B$9)),"Review point override","OK"))))))))</f>
        <v/>
      </c>
    </row>
    <row r="363">
      <c r="C363">
        <f>IF(A363="","",IFERROR(INDEX('Drivers'!$B$5:$B$104,MATCH(B363,'Drivers'!$A$5:$A$104,0)),""))</f>
        <v/>
      </c>
      <c r="D363" s="57" t="n"/>
      <c r="H363" s="36">
        <f>IF(A363="","",IFERROR(INDEX('Settings'!$B$15:$B$24,MATCH(E363,'Settings'!$A$15:$A$24,0)),0))</f>
        <v/>
      </c>
      <c r="I363" s="37" t="n"/>
      <c r="J363" s="37">
        <f>IF(A363="","",IF(I363="",H363,I363))</f>
        <v/>
      </c>
      <c r="K363" s="36">
        <f>IF(A363="","",IFERROR(INDEX('Settings'!$C$15:$C$24,MATCH(E363,'Settings'!$A$15:$A$24,0)),'Settings'!$B$5))</f>
        <v/>
      </c>
      <c r="L363" s="57">
        <f>IF(A363="","",IFERROR(EDATE(D363,K363),""))</f>
        <v/>
      </c>
      <c r="N363" s="57" t="n"/>
      <c r="P363" s="58" t="n"/>
      <c r="Q363" s="39" t="n"/>
      <c r="R363" s="37">
        <f>IF(A363="","",IFERROR(IF(OR(M363="Dismissed",D363&gt;TODAY(),L363&lt;TODAY()),0,J363),0))</f>
        <v/>
      </c>
      <c r="S363" s="39">
        <f>IF(A363="","",IF(COUNTIF($A$5:$A$504,A363)&gt;1,"Duplicate Violation ID",IF(OR(B363="",D363="",E363="",M363=""),"Missing required field",IF(C363="","Unknown Driver ID",IF(D363&gt;TODAY(),"Future violation date",IF(AND(OR(M363="Resolved",M363="Dismissed"),N363=""),"Missing disposition date",IF(AND(N363&lt;&gt;"",N363&lt;D363),"Disposition before violation",IF(AND(I363&lt;&gt;"",OR(I363&lt;0,I363&gt;'Settings'!$B$9)),"Review point override","OK"))))))))</f>
        <v/>
      </c>
    </row>
    <row r="364">
      <c r="C364">
        <f>IF(A364="","",IFERROR(INDEX('Drivers'!$B$5:$B$104,MATCH(B364,'Drivers'!$A$5:$A$104,0)),""))</f>
        <v/>
      </c>
      <c r="D364" s="57" t="n"/>
      <c r="H364" s="36">
        <f>IF(A364="","",IFERROR(INDEX('Settings'!$B$15:$B$24,MATCH(E364,'Settings'!$A$15:$A$24,0)),0))</f>
        <v/>
      </c>
      <c r="I364" s="37" t="n"/>
      <c r="J364" s="37">
        <f>IF(A364="","",IF(I364="",H364,I364))</f>
        <v/>
      </c>
      <c r="K364" s="36">
        <f>IF(A364="","",IFERROR(INDEX('Settings'!$C$15:$C$24,MATCH(E364,'Settings'!$A$15:$A$24,0)),'Settings'!$B$5))</f>
        <v/>
      </c>
      <c r="L364" s="57">
        <f>IF(A364="","",IFERROR(EDATE(D364,K364),""))</f>
        <v/>
      </c>
      <c r="N364" s="57" t="n"/>
      <c r="P364" s="58" t="n"/>
      <c r="Q364" s="39" t="n"/>
      <c r="R364" s="37">
        <f>IF(A364="","",IFERROR(IF(OR(M364="Dismissed",D364&gt;TODAY(),L364&lt;TODAY()),0,J364),0))</f>
        <v/>
      </c>
      <c r="S364" s="39">
        <f>IF(A364="","",IF(COUNTIF($A$5:$A$504,A364)&gt;1,"Duplicate Violation ID",IF(OR(B364="",D364="",E364="",M364=""),"Missing required field",IF(C364="","Unknown Driver ID",IF(D364&gt;TODAY(),"Future violation date",IF(AND(OR(M364="Resolved",M364="Dismissed"),N364=""),"Missing disposition date",IF(AND(N364&lt;&gt;"",N364&lt;D364),"Disposition before violation",IF(AND(I364&lt;&gt;"",OR(I364&lt;0,I364&gt;'Settings'!$B$9)),"Review point override","OK"))))))))</f>
        <v/>
      </c>
    </row>
    <row r="365">
      <c r="C365">
        <f>IF(A365="","",IFERROR(INDEX('Drivers'!$B$5:$B$104,MATCH(B365,'Drivers'!$A$5:$A$104,0)),""))</f>
        <v/>
      </c>
      <c r="D365" s="57" t="n"/>
      <c r="H365" s="36">
        <f>IF(A365="","",IFERROR(INDEX('Settings'!$B$15:$B$24,MATCH(E365,'Settings'!$A$15:$A$24,0)),0))</f>
        <v/>
      </c>
      <c r="I365" s="37" t="n"/>
      <c r="J365" s="37">
        <f>IF(A365="","",IF(I365="",H365,I365))</f>
        <v/>
      </c>
      <c r="K365" s="36">
        <f>IF(A365="","",IFERROR(INDEX('Settings'!$C$15:$C$24,MATCH(E365,'Settings'!$A$15:$A$24,0)),'Settings'!$B$5))</f>
        <v/>
      </c>
      <c r="L365" s="57">
        <f>IF(A365="","",IFERROR(EDATE(D365,K365),""))</f>
        <v/>
      </c>
      <c r="N365" s="57" t="n"/>
      <c r="P365" s="58" t="n"/>
      <c r="Q365" s="39" t="n"/>
      <c r="R365" s="37">
        <f>IF(A365="","",IFERROR(IF(OR(M365="Dismissed",D365&gt;TODAY(),L365&lt;TODAY()),0,J365),0))</f>
        <v/>
      </c>
      <c r="S365" s="39">
        <f>IF(A365="","",IF(COUNTIF($A$5:$A$504,A365)&gt;1,"Duplicate Violation ID",IF(OR(B365="",D365="",E365="",M365=""),"Missing required field",IF(C365="","Unknown Driver ID",IF(D365&gt;TODAY(),"Future violation date",IF(AND(OR(M365="Resolved",M365="Dismissed"),N365=""),"Missing disposition date",IF(AND(N365&lt;&gt;"",N365&lt;D365),"Disposition before violation",IF(AND(I365&lt;&gt;"",OR(I365&lt;0,I365&gt;'Settings'!$B$9)),"Review point override","OK"))))))))</f>
        <v/>
      </c>
    </row>
    <row r="366">
      <c r="C366">
        <f>IF(A366="","",IFERROR(INDEX('Drivers'!$B$5:$B$104,MATCH(B366,'Drivers'!$A$5:$A$104,0)),""))</f>
        <v/>
      </c>
      <c r="D366" s="57" t="n"/>
      <c r="H366" s="36">
        <f>IF(A366="","",IFERROR(INDEX('Settings'!$B$15:$B$24,MATCH(E366,'Settings'!$A$15:$A$24,0)),0))</f>
        <v/>
      </c>
      <c r="I366" s="37" t="n"/>
      <c r="J366" s="37">
        <f>IF(A366="","",IF(I366="",H366,I366))</f>
        <v/>
      </c>
      <c r="K366" s="36">
        <f>IF(A366="","",IFERROR(INDEX('Settings'!$C$15:$C$24,MATCH(E366,'Settings'!$A$15:$A$24,0)),'Settings'!$B$5))</f>
        <v/>
      </c>
      <c r="L366" s="57">
        <f>IF(A366="","",IFERROR(EDATE(D366,K366),""))</f>
        <v/>
      </c>
      <c r="N366" s="57" t="n"/>
      <c r="P366" s="58" t="n"/>
      <c r="Q366" s="39" t="n"/>
      <c r="R366" s="37">
        <f>IF(A366="","",IFERROR(IF(OR(M366="Dismissed",D366&gt;TODAY(),L366&lt;TODAY()),0,J366),0))</f>
        <v/>
      </c>
      <c r="S366" s="39">
        <f>IF(A366="","",IF(COUNTIF($A$5:$A$504,A366)&gt;1,"Duplicate Violation ID",IF(OR(B366="",D366="",E366="",M366=""),"Missing required field",IF(C366="","Unknown Driver ID",IF(D366&gt;TODAY(),"Future violation date",IF(AND(OR(M366="Resolved",M366="Dismissed"),N366=""),"Missing disposition date",IF(AND(N366&lt;&gt;"",N366&lt;D366),"Disposition before violation",IF(AND(I366&lt;&gt;"",OR(I366&lt;0,I366&gt;'Settings'!$B$9)),"Review point override","OK"))))))))</f>
        <v/>
      </c>
    </row>
    <row r="367">
      <c r="C367">
        <f>IF(A367="","",IFERROR(INDEX('Drivers'!$B$5:$B$104,MATCH(B367,'Drivers'!$A$5:$A$104,0)),""))</f>
        <v/>
      </c>
      <c r="D367" s="57" t="n"/>
      <c r="H367" s="36">
        <f>IF(A367="","",IFERROR(INDEX('Settings'!$B$15:$B$24,MATCH(E367,'Settings'!$A$15:$A$24,0)),0))</f>
        <v/>
      </c>
      <c r="I367" s="37" t="n"/>
      <c r="J367" s="37">
        <f>IF(A367="","",IF(I367="",H367,I367))</f>
        <v/>
      </c>
      <c r="K367" s="36">
        <f>IF(A367="","",IFERROR(INDEX('Settings'!$C$15:$C$24,MATCH(E367,'Settings'!$A$15:$A$24,0)),'Settings'!$B$5))</f>
        <v/>
      </c>
      <c r="L367" s="57">
        <f>IF(A367="","",IFERROR(EDATE(D367,K367),""))</f>
        <v/>
      </c>
      <c r="N367" s="57" t="n"/>
      <c r="P367" s="58" t="n"/>
      <c r="Q367" s="39" t="n"/>
      <c r="R367" s="37">
        <f>IF(A367="","",IFERROR(IF(OR(M367="Dismissed",D367&gt;TODAY(),L367&lt;TODAY()),0,J367),0))</f>
        <v/>
      </c>
      <c r="S367" s="39">
        <f>IF(A367="","",IF(COUNTIF($A$5:$A$504,A367)&gt;1,"Duplicate Violation ID",IF(OR(B367="",D367="",E367="",M367=""),"Missing required field",IF(C367="","Unknown Driver ID",IF(D367&gt;TODAY(),"Future violation date",IF(AND(OR(M367="Resolved",M367="Dismissed"),N367=""),"Missing disposition date",IF(AND(N367&lt;&gt;"",N367&lt;D367),"Disposition before violation",IF(AND(I367&lt;&gt;"",OR(I367&lt;0,I367&gt;'Settings'!$B$9)),"Review point override","OK"))))))))</f>
        <v/>
      </c>
    </row>
    <row r="368">
      <c r="C368">
        <f>IF(A368="","",IFERROR(INDEX('Drivers'!$B$5:$B$104,MATCH(B368,'Drivers'!$A$5:$A$104,0)),""))</f>
        <v/>
      </c>
      <c r="D368" s="57" t="n"/>
      <c r="H368" s="36">
        <f>IF(A368="","",IFERROR(INDEX('Settings'!$B$15:$B$24,MATCH(E368,'Settings'!$A$15:$A$24,0)),0))</f>
        <v/>
      </c>
      <c r="I368" s="37" t="n"/>
      <c r="J368" s="37">
        <f>IF(A368="","",IF(I368="",H368,I368))</f>
        <v/>
      </c>
      <c r="K368" s="36">
        <f>IF(A368="","",IFERROR(INDEX('Settings'!$C$15:$C$24,MATCH(E368,'Settings'!$A$15:$A$24,0)),'Settings'!$B$5))</f>
        <v/>
      </c>
      <c r="L368" s="57">
        <f>IF(A368="","",IFERROR(EDATE(D368,K368),""))</f>
        <v/>
      </c>
      <c r="N368" s="57" t="n"/>
      <c r="P368" s="58" t="n"/>
      <c r="Q368" s="39" t="n"/>
      <c r="R368" s="37">
        <f>IF(A368="","",IFERROR(IF(OR(M368="Dismissed",D368&gt;TODAY(),L368&lt;TODAY()),0,J368),0))</f>
        <v/>
      </c>
      <c r="S368" s="39">
        <f>IF(A368="","",IF(COUNTIF($A$5:$A$504,A368)&gt;1,"Duplicate Violation ID",IF(OR(B368="",D368="",E368="",M368=""),"Missing required field",IF(C368="","Unknown Driver ID",IF(D368&gt;TODAY(),"Future violation date",IF(AND(OR(M368="Resolved",M368="Dismissed"),N368=""),"Missing disposition date",IF(AND(N368&lt;&gt;"",N368&lt;D368),"Disposition before violation",IF(AND(I368&lt;&gt;"",OR(I368&lt;0,I368&gt;'Settings'!$B$9)),"Review point override","OK"))))))))</f>
        <v/>
      </c>
    </row>
    <row r="369">
      <c r="C369">
        <f>IF(A369="","",IFERROR(INDEX('Drivers'!$B$5:$B$104,MATCH(B369,'Drivers'!$A$5:$A$104,0)),""))</f>
        <v/>
      </c>
      <c r="D369" s="57" t="n"/>
      <c r="H369" s="36">
        <f>IF(A369="","",IFERROR(INDEX('Settings'!$B$15:$B$24,MATCH(E369,'Settings'!$A$15:$A$24,0)),0))</f>
        <v/>
      </c>
      <c r="I369" s="37" t="n"/>
      <c r="J369" s="37">
        <f>IF(A369="","",IF(I369="",H369,I369))</f>
        <v/>
      </c>
      <c r="K369" s="36">
        <f>IF(A369="","",IFERROR(INDEX('Settings'!$C$15:$C$24,MATCH(E369,'Settings'!$A$15:$A$24,0)),'Settings'!$B$5))</f>
        <v/>
      </c>
      <c r="L369" s="57">
        <f>IF(A369="","",IFERROR(EDATE(D369,K369),""))</f>
        <v/>
      </c>
      <c r="N369" s="57" t="n"/>
      <c r="P369" s="58" t="n"/>
      <c r="Q369" s="39" t="n"/>
      <c r="R369" s="37">
        <f>IF(A369="","",IFERROR(IF(OR(M369="Dismissed",D369&gt;TODAY(),L369&lt;TODAY()),0,J369),0))</f>
        <v/>
      </c>
      <c r="S369" s="39">
        <f>IF(A369="","",IF(COUNTIF($A$5:$A$504,A369)&gt;1,"Duplicate Violation ID",IF(OR(B369="",D369="",E369="",M369=""),"Missing required field",IF(C369="","Unknown Driver ID",IF(D369&gt;TODAY(),"Future violation date",IF(AND(OR(M369="Resolved",M369="Dismissed"),N369=""),"Missing disposition date",IF(AND(N369&lt;&gt;"",N369&lt;D369),"Disposition before violation",IF(AND(I369&lt;&gt;"",OR(I369&lt;0,I369&gt;'Settings'!$B$9)),"Review point override","OK"))))))))</f>
        <v/>
      </c>
    </row>
    <row r="370">
      <c r="C370">
        <f>IF(A370="","",IFERROR(INDEX('Drivers'!$B$5:$B$104,MATCH(B370,'Drivers'!$A$5:$A$104,0)),""))</f>
        <v/>
      </c>
      <c r="D370" s="57" t="n"/>
      <c r="H370" s="36">
        <f>IF(A370="","",IFERROR(INDEX('Settings'!$B$15:$B$24,MATCH(E370,'Settings'!$A$15:$A$24,0)),0))</f>
        <v/>
      </c>
      <c r="I370" s="37" t="n"/>
      <c r="J370" s="37">
        <f>IF(A370="","",IF(I370="",H370,I370))</f>
        <v/>
      </c>
      <c r="K370" s="36">
        <f>IF(A370="","",IFERROR(INDEX('Settings'!$C$15:$C$24,MATCH(E370,'Settings'!$A$15:$A$24,0)),'Settings'!$B$5))</f>
        <v/>
      </c>
      <c r="L370" s="57">
        <f>IF(A370="","",IFERROR(EDATE(D370,K370),""))</f>
        <v/>
      </c>
      <c r="N370" s="57" t="n"/>
      <c r="P370" s="58" t="n"/>
      <c r="Q370" s="39" t="n"/>
      <c r="R370" s="37">
        <f>IF(A370="","",IFERROR(IF(OR(M370="Dismissed",D370&gt;TODAY(),L370&lt;TODAY()),0,J370),0))</f>
        <v/>
      </c>
      <c r="S370" s="39">
        <f>IF(A370="","",IF(COUNTIF($A$5:$A$504,A370)&gt;1,"Duplicate Violation ID",IF(OR(B370="",D370="",E370="",M370=""),"Missing required field",IF(C370="","Unknown Driver ID",IF(D370&gt;TODAY(),"Future violation date",IF(AND(OR(M370="Resolved",M370="Dismissed"),N370=""),"Missing disposition date",IF(AND(N370&lt;&gt;"",N370&lt;D370),"Disposition before violation",IF(AND(I370&lt;&gt;"",OR(I370&lt;0,I370&gt;'Settings'!$B$9)),"Review point override","OK"))))))))</f>
        <v/>
      </c>
    </row>
    <row r="371">
      <c r="C371">
        <f>IF(A371="","",IFERROR(INDEX('Drivers'!$B$5:$B$104,MATCH(B371,'Drivers'!$A$5:$A$104,0)),""))</f>
        <v/>
      </c>
      <c r="D371" s="57" t="n"/>
      <c r="H371" s="36">
        <f>IF(A371="","",IFERROR(INDEX('Settings'!$B$15:$B$24,MATCH(E371,'Settings'!$A$15:$A$24,0)),0))</f>
        <v/>
      </c>
      <c r="I371" s="37" t="n"/>
      <c r="J371" s="37">
        <f>IF(A371="","",IF(I371="",H371,I371))</f>
        <v/>
      </c>
      <c r="K371" s="36">
        <f>IF(A371="","",IFERROR(INDEX('Settings'!$C$15:$C$24,MATCH(E371,'Settings'!$A$15:$A$24,0)),'Settings'!$B$5))</f>
        <v/>
      </c>
      <c r="L371" s="57">
        <f>IF(A371="","",IFERROR(EDATE(D371,K371),""))</f>
        <v/>
      </c>
      <c r="N371" s="57" t="n"/>
      <c r="P371" s="58" t="n"/>
      <c r="Q371" s="39" t="n"/>
      <c r="R371" s="37">
        <f>IF(A371="","",IFERROR(IF(OR(M371="Dismissed",D371&gt;TODAY(),L371&lt;TODAY()),0,J371),0))</f>
        <v/>
      </c>
      <c r="S371" s="39">
        <f>IF(A371="","",IF(COUNTIF($A$5:$A$504,A371)&gt;1,"Duplicate Violation ID",IF(OR(B371="",D371="",E371="",M371=""),"Missing required field",IF(C371="","Unknown Driver ID",IF(D371&gt;TODAY(),"Future violation date",IF(AND(OR(M371="Resolved",M371="Dismissed"),N371=""),"Missing disposition date",IF(AND(N371&lt;&gt;"",N371&lt;D371),"Disposition before violation",IF(AND(I371&lt;&gt;"",OR(I371&lt;0,I371&gt;'Settings'!$B$9)),"Review point override","OK"))))))))</f>
        <v/>
      </c>
    </row>
    <row r="372">
      <c r="C372">
        <f>IF(A372="","",IFERROR(INDEX('Drivers'!$B$5:$B$104,MATCH(B372,'Drivers'!$A$5:$A$104,0)),""))</f>
        <v/>
      </c>
      <c r="D372" s="57" t="n"/>
      <c r="H372" s="36">
        <f>IF(A372="","",IFERROR(INDEX('Settings'!$B$15:$B$24,MATCH(E372,'Settings'!$A$15:$A$24,0)),0))</f>
        <v/>
      </c>
      <c r="I372" s="37" t="n"/>
      <c r="J372" s="37">
        <f>IF(A372="","",IF(I372="",H372,I372))</f>
        <v/>
      </c>
      <c r="K372" s="36">
        <f>IF(A372="","",IFERROR(INDEX('Settings'!$C$15:$C$24,MATCH(E372,'Settings'!$A$15:$A$24,0)),'Settings'!$B$5))</f>
        <v/>
      </c>
      <c r="L372" s="57">
        <f>IF(A372="","",IFERROR(EDATE(D372,K372),""))</f>
        <v/>
      </c>
      <c r="N372" s="57" t="n"/>
      <c r="P372" s="58" t="n"/>
      <c r="Q372" s="39" t="n"/>
      <c r="R372" s="37">
        <f>IF(A372="","",IFERROR(IF(OR(M372="Dismissed",D372&gt;TODAY(),L372&lt;TODAY()),0,J372),0))</f>
        <v/>
      </c>
      <c r="S372" s="39">
        <f>IF(A372="","",IF(COUNTIF($A$5:$A$504,A372)&gt;1,"Duplicate Violation ID",IF(OR(B372="",D372="",E372="",M372=""),"Missing required field",IF(C372="","Unknown Driver ID",IF(D372&gt;TODAY(),"Future violation date",IF(AND(OR(M372="Resolved",M372="Dismissed"),N372=""),"Missing disposition date",IF(AND(N372&lt;&gt;"",N372&lt;D372),"Disposition before violation",IF(AND(I372&lt;&gt;"",OR(I372&lt;0,I372&gt;'Settings'!$B$9)),"Review point override","OK"))))))))</f>
        <v/>
      </c>
    </row>
    <row r="373">
      <c r="C373">
        <f>IF(A373="","",IFERROR(INDEX('Drivers'!$B$5:$B$104,MATCH(B373,'Drivers'!$A$5:$A$104,0)),""))</f>
        <v/>
      </c>
      <c r="D373" s="57" t="n"/>
      <c r="H373" s="36">
        <f>IF(A373="","",IFERROR(INDEX('Settings'!$B$15:$B$24,MATCH(E373,'Settings'!$A$15:$A$24,0)),0))</f>
        <v/>
      </c>
      <c r="I373" s="37" t="n"/>
      <c r="J373" s="37">
        <f>IF(A373="","",IF(I373="",H373,I373))</f>
        <v/>
      </c>
      <c r="K373" s="36">
        <f>IF(A373="","",IFERROR(INDEX('Settings'!$C$15:$C$24,MATCH(E373,'Settings'!$A$15:$A$24,0)),'Settings'!$B$5))</f>
        <v/>
      </c>
      <c r="L373" s="57">
        <f>IF(A373="","",IFERROR(EDATE(D373,K373),""))</f>
        <v/>
      </c>
      <c r="N373" s="57" t="n"/>
      <c r="P373" s="58" t="n"/>
      <c r="Q373" s="39" t="n"/>
      <c r="R373" s="37">
        <f>IF(A373="","",IFERROR(IF(OR(M373="Dismissed",D373&gt;TODAY(),L373&lt;TODAY()),0,J373),0))</f>
        <v/>
      </c>
      <c r="S373" s="39">
        <f>IF(A373="","",IF(COUNTIF($A$5:$A$504,A373)&gt;1,"Duplicate Violation ID",IF(OR(B373="",D373="",E373="",M373=""),"Missing required field",IF(C373="","Unknown Driver ID",IF(D373&gt;TODAY(),"Future violation date",IF(AND(OR(M373="Resolved",M373="Dismissed"),N373=""),"Missing disposition date",IF(AND(N373&lt;&gt;"",N373&lt;D373),"Disposition before violation",IF(AND(I373&lt;&gt;"",OR(I373&lt;0,I373&gt;'Settings'!$B$9)),"Review point override","OK"))))))))</f>
        <v/>
      </c>
    </row>
    <row r="374">
      <c r="C374">
        <f>IF(A374="","",IFERROR(INDEX('Drivers'!$B$5:$B$104,MATCH(B374,'Drivers'!$A$5:$A$104,0)),""))</f>
        <v/>
      </c>
      <c r="D374" s="57" t="n"/>
      <c r="H374" s="36">
        <f>IF(A374="","",IFERROR(INDEX('Settings'!$B$15:$B$24,MATCH(E374,'Settings'!$A$15:$A$24,0)),0))</f>
        <v/>
      </c>
      <c r="I374" s="37" t="n"/>
      <c r="J374" s="37">
        <f>IF(A374="","",IF(I374="",H374,I374))</f>
        <v/>
      </c>
      <c r="K374" s="36">
        <f>IF(A374="","",IFERROR(INDEX('Settings'!$C$15:$C$24,MATCH(E374,'Settings'!$A$15:$A$24,0)),'Settings'!$B$5))</f>
        <v/>
      </c>
      <c r="L374" s="57">
        <f>IF(A374="","",IFERROR(EDATE(D374,K374),""))</f>
        <v/>
      </c>
      <c r="N374" s="57" t="n"/>
      <c r="P374" s="58" t="n"/>
      <c r="Q374" s="39" t="n"/>
      <c r="R374" s="37">
        <f>IF(A374="","",IFERROR(IF(OR(M374="Dismissed",D374&gt;TODAY(),L374&lt;TODAY()),0,J374),0))</f>
        <v/>
      </c>
      <c r="S374" s="39">
        <f>IF(A374="","",IF(COUNTIF($A$5:$A$504,A374)&gt;1,"Duplicate Violation ID",IF(OR(B374="",D374="",E374="",M374=""),"Missing required field",IF(C374="","Unknown Driver ID",IF(D374&gt;TODAY(),"Future violation date",IF(AND(OR(M374="Resolved",M374="Dismissed"),N374=""),"Missing disposition date",IF(AND(N374&lt;&gt;"",N374&lt;D374),"Disposition before violation",IF(AND(I374&lt;&gt;"",OR(I374&lt;0,I374&gt;'Settings'!$B$9)),"Review point override","OK"))))))))</f>
        <v/>
      </c>
    </row>
    <row r="375">
      <c r="C375">
        <f>IF(A375="","",IFERROR(INDEX('Drivers'!$B$5:$B$104,MATCH(B375,'Drivers'!$A$5:$A$104,0)),""))</f>
        <v/>
      </c>
      <c r="D375" s="57" t="n"/>
      <c r="H375" s="36">
        <f>IF(A375="","",IFERROR(INDEX('Settings'!$B$15:$B$24,MATCH(E375,'Settings'!$A$15:$A$24,0)),0))</f>
        <v/>
      </c>
      <c r="I375" s="37" t="n"/>
      <c r="J375" s="37">
        <f>IF(A375="","",IF(I375="",H375,I375))</f>
        <v/>
      </c>
      <c r="K375" s="36">
        <f>IF(A375="","",IFERROR(INDEX('Settings'!$C$15:$C$24,MATCH(E375,'Settings'!$A$15:$A$24,0)),'Settings'!$B$5))</f>
        <v/>
      </c>
      <c r="L375" s="57">
        <f>IF(A375="","",IFERROR(EDATE(D375,K375),""))</f>
        <v/>
      </c>
      <c r="N375" s="57" t="n"/>
      <c r="P375" s="58" t="n"/>
      <c r="Q375" s="39" t="n"/>
      <c r="R375" s="37">
        <f>IF(A375="","",IFERROR(IF(OR(M375="Dismissed",D375&gt;TODAY(),L375&lt;TODAY()),0,J375),0))</f>
        <v/>
      </c>
      <c r="S375" s="39">
        <f>IF(A375="","",IF(COUNTIF($A$5:$A$504,A375)&gt;1,"Duplicate Violation ID",IF(OR(B375="",D375="",E375="",M375=""),"Missing required field",IF(C375="","Unknown Driver ID",IF(D375&gt;TODAY(),"Future violation date",IF(AND(OR(M375="Resolved",M375="Dismissed"),N375=""),"Missing disposition date",IF(AND(N375&lt;&gt;"",N375&lt;D375),"Disposition before violation",IF(AND(I375&lt;&gt;"",OR(I375&lt;0,I375&gt;'Settings'!$B$9)),"Review point override","OK"))))))))</f>
        <v/>
      </c>
    </row>
    <row r="376">
      <c r="C376">
        <f>IF(A376="","",IFERROR(INDEX('Drivers'!$B$5:$B$104,MATCH(B376,'Drivers'!$A$5:$A$104,0)),""))</f>
        <v/>
      </c>
      <c r="D376" s="57" t="n"/>
      <c r="H376" s="36">
        <f>IF(A376="","",IFERROR(INDEX('Settings'!$B$15:$B$24,MATCH(E376,'Settings'!$A$15:$A$24,0)),0))</f>
        <v/>
      </c>
      <c r="I376" s="37" t="n"/>
      <c r="J376" s="37">
        <f>IF(A376="","",IF(I376="",H376,I376))</f>
        <v/>
      </c>
      <c r="K376" s="36">
        <f>IF(A376="","",IFERROR(INDEX('Settings'!$C$15:$C$24,MATCH(E376,'Settings'!$A$15:$A$24,0)),'Settings'!$B$5))</f>
        <v/>
      </c>
      <c r="L376" s="57">
        <f>IF(A376="","",IFERROR(EDATE(D376,K376),""))</f>
        <v/>
      </c>
      <c r="N376" s="57" t="n"/>
      <c r="P376" s="58" t="n"/>
      <c r="Q376" s="39" t="n"/>
      <c r="R376" s="37">
        <f>IF(A376="","",IFERROR(IF(OR(M376="Dismissed",D376&gt;TODAY(),L376&lt;TODAY()),0,J376),0))</f>
        <v/>
      </c>
      <c r="S376" s="39">
        <f>IF(A376="","",IF(COUNTIF($A$5:$A$504,A376)&gt;1,"Duplicate Violation ID",IF(OR(B376="",D376="",E376="",M376=""),"Missing required field",IF(C376="","Unknown Driver ID",IF(D376&gt;TODAY(),"Future violation date",IF(AND(OR(M376="Resolved",M376="Dismissed"),N376=""),"Missing disposition date",IF(AND(N376&lt;&gt;"",N376&lt;D376),"Disposition before violation",IF(AND(I376&lt;&gt;"",OR(I376&lt;0,I376&gt;'Settings'!$B$9)),"Review point override","OK"))))))))</f>
        <v/>
      </c>
    </row>
    <row r="377">
      <c r="C377">
        <f>IF(A377="","",IFERROR(INDEX('Drivers'!$B$5:$B$104,MATCH(B377,'Drivers'!$A$5:$A$104,0)),""))</f>
        <v/>
      </c>
      <c r="D377" s="57" t="n"/>
      <c r="H377" s="36">
        <f>IF(A377="","",IFERROR(INDEX('Settings'!$B$15:$B$24,MATCH(E377,'Settings'!$A$15:$A$24,0)),0))</f>
        <v/>
      </c>
      <c r="I377" s="37" t="n"/>
      <c r="J377" s="37">
        <f>IF(A377="","",IF(I377="",H377,I377))</f>
        <v/>
      </c>
      <c r="K377" s="36">
        <f>IF(A377="","",IFERROR(INDEX('Settings'!$C$15:$C$24,MATCH(E377,'Settings'!$A$15:$A$24,0)),'Settings'!$B$5))</f>
        <v/>
      </c>
      <c r="L377" s="57">
        <f>IF(A377="","",IFERROR(EDATE(D377,K377),""))</f>
        <v/>
      </c>
      <c r="N377" s="57" t="n"/>
      <c r="P377" s="58" t="n"/>
      <c r="Q377" s="39" t="n"/>
      <c r="R377" s="37">
        <f>IF(A377="","",IFERROR(IF(OR(M377="Dismissed",D377&gt;TODAY(),L377&lt;TODAY()),0,J377),0))</f>
        <v/>
      </c>
      <c r="S377" s="39">
        <f>IF(A377="","",IF(COUNTIF($A$5:$A$504,A377)&gt;1,"Duplicate Violation ID",IF(OR(B377="",D377="",E377="",M377=""),"Missing required field",IF(C377="","Unknown Driver ID",IF(D377&gt;TODAY(),"Future violation date",IF(AND(OR(M377="Resolved",M377="Dismissed"),N377=""),"Missing disposition date",IF(AND(N377&lt;&gt;"",N377&lt;D377),"Disposition before violation",IF(AND(I377&lt;&gt;"",OR(I377&lt;0,I377&gt;'Settings'!$B$9)),"Review point override","OK"))))))))</f>
        <v/>
      </c>
    </row>
    <row r="378">
      <c r="C378">
        <f>IF(A378="","",IFERROR(INDEX('Drivers'!$B$5:$B$104,MATCH(B378,'Drivers'!$A$5:$A$104,0)),""))</f>
        <v/>
      </c>
      <c r="D378" s="57" t="n"/>
      <c r="H378" s="36">
        <f>IF(A378="","",IFERROR(INDEX('Settings'!$B$15:$B$24,MATCH(E378,'Settings'!$A$15:$A$24,0)),0))</f>
        <v/>
      </c>
      <c r="I378" s="37" t="n"/>
      <c r="J378" s="37">
        <f>IF(A378="","",IF(I378="",H378,I378))</f>
        <v/>
      </c>
      <c r="K378" s="36">
        <f>IF(A378="","",IFERROR(INDEX('Settings'!$C$15:$C$24,MATCH(E378,'Settings'!$A$15:$A$24,0)),'Settings'!$B$5))</f>
        <v/>
      </c>
      <c r="L378" s="57">
        <f>IF(A378="","",IFERROR(EDATE(D378,K378),""))</f>
        <v/>
      </c>
      <c r="N378" s="57" t="n"/>
      <c r="P378" s="58" t="n"/>
      <c r="Q378" s="39" t="n"/>
      <c r="R378" s="37">
        <f>IF(A378="","",IFERROR(IF(OR(M378="Dismissed",D378&gt;TODAY(),L378&lt;TODAY()),0,J378),0))</f>
        <v/>
      </c>
      <c r="S378" s="39">
        <f>IF(A378="","",IF(COUNTIF($A$5:$A$504,A378)&gt;1,"Duplicate Violation ID",IF(OR(B378="",D378="",E378="",M378=""),"Missing required field",IF(C378="","Unknown Driver ID",IF(D378&gt;TODAY(),"Future violation date",IF(AND(OR(M378="Resolved",M378="Dismissed"),N378=""),"Missing disposition date",IF(AND(N378&lt;&gt;"",N378&lt;D378),"Disposition before violation",IF(AND(I378&lt;&gt;"",OR(I378&lt;0,I378&gt;'Settings'!$B$9)),"Review point override","OK"))))))))</f>
        <v/>
      </c>
    </row>
    <row r="379">
      <c r="C379">
        <f>IF(A379="","",IFERROR(INDEX('Drivers'!$B$5:$B$104,MATCH(B379,'Drivers'!$A$5:$A$104,0)),""))</f>
        <v/>
      </c>
      <c r="D379" s="57" t="n"/>
      <c r="H379" s="36">
        <f>IF(A379="","",IFERROR(INDEX('Settings'!$B$15:$B$24,MATCH(E379,'Settings'!$A$15:$A$24,0)),0))</f>
        <v/>
      </c>
      <c r="I379" s="37" t="n"/>
      <c r="J379" s="37">
        <f>IF(A379="","",IF(I379="",H379,I379))</f>
        <v/>
      </c>
      <c r="K379" s="36">
        <f>IF(A379="","",IFERROR(INDEX('Settings'!$C$15:$C$24,MATCH(E379,'Settings'!$A$15:$A$24,0)),'Settings'!$B$5))</f>
        <v/>
      </c>
      <c r="L379" s="57">
        <f>IF(A379="","",IFERROR(EDATE(D379,K379),""))</f>
        <v/>
      </c>
      <c r="N379" s="57" t="n"/>
      <c r="P379" s="58" t="n"/>
      <c r="Q379" s="39" t="n"/>
      <c r="R379" s="37">
        <f>IF(A379="","",IFERROR(IF(OR(M379="Dismissed",D379&gt;TODAY(),L379&lt;TODAY()),0,J379),0))</f>
        <v/>
      </c>
      <c r="S379" s="39">
        <f>IF(A379="","",IF(COUNTIF($A$5:$A$504,A379)&gt;1,"Duplicate Violation ID",IF(OR(B379="",D379="",E379="",M379=""),"Missing required field",IF(C379="","Unknown Driver ID",IF(D379&gt;TODAY(),"Future violation date",IF(AND(OR(M379="Resolved",M379="Dismissed"),N379=""),"Missing disposition date",IF(AND(N379&lt;&gt;"",N379&lt;D379),"Disposition before violation",IF(AND(I379&lt;&gt;"",OR(I379&lt;0,I379&gt;'Settings'!$B$9)),"Review point override","OK"))))))))</f>
        <v/>
      </c>
    </row>
    <row r="380">
      <c r="C380">
        <f>IF(A380="","",IFERROR(INDEX('Drivers'!$B$5:$B$104,MATCH(B380,'Drivers'!$A$5:$A$104,0)),""))</f>
        <v/>
      </c>
      <c r="D380" s="57" t="n"/>
      <c r="H380" s="36">
        <f>IF(A380="","",IFERROR(INDEX('Settings'!$B$15:$B$24,MATCH(E380,'Settings'!$A$15:$A$24,0)),0))</f>
        <v/>
      </c>
      <c r="I380" s="37" t="n"/>
      <c r="J380" s="37">
        <f>IF(A380="","",IF(I380="",H380,I380))</f>
        <v/>
      </c>
      <c r="K380" s="36">
        <f>IF(A380="","",IFERROR(INDEX('Settings'!$C$15:$C$24,MATCH(E380,'Settings'!$A$15:$A$24,0)),'Settings'!$B$5))</f>
        <v/>
      </c>
      <c r="L380" s="57">
        <f>IF(A380="","",IFERROR(EDATE(D380,K380),""))</f>
        <v/>
      </c>
      <c r="N380" s="57" t="n"/>
      <c r="P380" s="58" t="n"/>
      <c r="Q380" s="39" t="n"/>
      <c r="R380" s="37">
        <f>IF(A380="","",IFERROR(IF(OR(M380="Dismissed",D380&gt;TODAY(),L380&lt;TODAY()),0,J380),0))</f>
        <v/>
      </c>
      <c r="S380" s="39">
        <f>IF(A380="","",IF(COUNTIF($A$5:$A$504,A380)&gt;1,"Duplicate Violation ID",IF(OR(B380="",D380="",E380="",M380=""),"Missing required field",IF(C380="","Unknown Driver ID",IF(D380&gt;TODAY(),"Future violation date",IF(AND(OR(M380="Resolved",M380="Dismissed"),N380=""),"Missing disposition date",IF(AND(N380&lt;&gt;"",N380&lt;D380),"Disposition before violation",IF(AND(I380&lt;&gt;"",OR(I380&lt;0,I380&gt;'Settings'!$B$9)),"Review point override","OK"))))))))</f>
        <v/>
      </c>
    </row>
    <row r="381">
      <c r="C381">
        <f>IF(A381="","",IFERROR(INDEX('Drivers'!$B$5:$B$104,MATCH(B381,'Drivers'!$A$5:$A$104,0)),""))</f>
        <v/>
      </c>
      <c r="D381" s="57" t="n"/>
      <c r="H381" s="36">
        <f>IF(A381="","",IFERROR(INDEX('Settings'!$B$15:$B$24,MATCH(E381,'Settings'!$A$15:$A$24,0)),0))</f>
        <v/>
      </c>
      <c r="I381" s="37" t="n"/>
      <c r="J381" s="37">
        <f>IF(A381="","",IF(I381="",H381,I381))</f>
        <v/>
      </c>
      <c r="K381" s="36">
        <f>IF(A381="","",IFERROR(INDEX('Settings'!$C$15:$C$24,MATCH(E381,'Settings'!$A$15:$A$24,0)),'Settings'!$B$5))</f>
        <v/>
      </c>
      <c r="L381" s="57">
        <f>IF(A381="","",IFERROR(EDATE(D381,K381),""))</f>
        <v/>
      </c>
      <c r="N381" s="57" t="n"/>
      <c r="P381" s="58" t="n"/>
      <c r="Q381" s="39" t="n"/>
      <c r="R381" s="37">
        <f>IF(A381="","",IFERROR(IF(OR(M381="Dismissed",D381&gt;TODAY(),L381&lt;TODAY()),0,J381),0))</f>
        <v/>
      </c>
      <c r="S381" s="39">
        <f>IF(A381="","",IF(COUNTIF($A$5:$A$504,A381)&gt;1,"Duplicate Violation ID",IF(OR(B381="",D381="",E381="",M381=""),"Missing required field",IF(C381="","Unknown Driver ID",IF(D381&gt;TODAY(),"Future violation date",IF(AND(OR(M381="Resolved",M381="Dismissed"),N381=""),"Missing disposition date",IF(AND(N381&lt;&gt;"",N381&lt;D381),"Disposition before violation",IF(AND(I381&lt;&gt;"",OR(I381&lt;0,I381&gt;'Settings'!$B$9)),"Review point override","OK"))))))))</f>
        <v/>
      </c>
    </row>
    <row r="382">
      <c r="C382">
        <f>IF(A382="","",IFERROR(INDEX('Drivers'!$B$5:$B$104,MATCH(B382,'Drivers'!$A$5:$A$104,0)),""))</f>
        <v/>
      </c>
      <c r="D382" s="57" t="n"/>
      <c r="H382" s="36">
        <f>IF(A382="","",IFERROR(INDEX('Settings'!$B$15:$B$24,MATCH(E382,'Settings'!$A$15:$A$24,0)),0))</f>
        <v/>
      </c>
      <c r="I382" s="37" t="n"/>
      <c r="J382" s="37">
        <f>IF(A382="","",IF(I382="",H382,I382))</f>
        <v/>
      </c>
      <c r="K382" s="36">
        <f>IF(A382="","",IFERROR(INDEX('Settings'!$C$15:$C$24,MATCH(E382,'Settings'!$A$15:$A$24,0)),'Settings'!$B$5))</f>
        <v/>
      </c>
      <c r="L382" s="57">
        <f>IF(A382="","",IFERROR(EDATE(D382,K382),""))</f>
        <v/>
      </c>
      <c r="N382" s="57" t="n"/>
      <c r="P382" s="58" t="n"/>
      <c r="Q382" s="39" t="n"/>
      <c r="R382" s="37">
        <f>IF(A382="","",IFERROR(IF(OR(M382="Dismissed",D382&gt;TODAY(),L382&lt;TODAY()),0,J382),0))</f>
        <v/>
      </c>
      <c r="S382" s="39">
        <f>IF(A382="","",IF(COUNTIF($A$5:$A$504,A382)&gt;1,"Duplicate Violation ID",IF(OR(B382="",D382="",E382="",M382=""),"Missing required field",IF(C382="","Unknown Driver ID",IF(D382&gt;TODAY(),"Future violation date",IF(AND(OR(M382="Resolved",M382="Dismissed"),N382=""),"Missing disposition date",IF(AND(N382&lt;&gt;"",N382&lt;D382),"Disposition before violation",IF(AND(I382&lt;&gt;"",OR(I382&lt;0,I382&gt;'Settings'!$B$9)),"Review point override","OK"))))))))</f>
        <v/>
      </c>
    </row>
    <row r="383">
      <c r="C383">
        <f>IF(A383="","",IFERROR(INDEX('Drivers'!$B$5:$B$104,MATCH(B383,'Drivers'!$A$5:$A$104,0)),""))</f>
        <v/>
      </c>
      <c r="D383" s="57" t="n"/>
      <c r="H383" s="36">
        <f>IF(A383="","",IFERROR(INDEX('Settings'!$B$15:$B$24,MATCH(E383,'Settings'!$A$15:$A$24,0)),0))</f>
        <v/>
      </c>
      <c r="I383" s="37" t="n"/>
      <c r="J383" s="37">
        <f>IF(A383="","",IF(I383="",H383,I383))</f>
        <v/>
      </c>
      <c r="K383" s="36">
        <f>IF(A383="","",IFERROR(INDEX('Settings'!$C$15:$C$24,MATCH(E383,'Settings'!$A$15:$A$24,0)),'Settings'!$B$5))</f>
        <v/>
      </c>
      <c r="L383" s="57">
        <f>IF(A383="","",IFERROR(EDATE(D383,K383),""))</f>
        <v/>
      </c>
      <c r="N383" s="57" t="n"/>
      <c r="P383" s="58" t="n"/>
      <c r="Q383" s="39" t="n"/>
      <c r="R383" s="37">
        <f>IF(A383="","",IFERROR(IF(OR(M383="Dismissed",D383&gt;TODAY(),L383&lt;TODAY()),0,J383),0))</f>
        <v/>
      </c>
      <c r="S383" s="39">
        <f>IF(A383="","",IF(COUNTIF($A$5:$A$504,A383)&gt;1,"Duplicate Violation ID",IF(OR(B383="",D383="",E383="",M383=""),"Missing required field",IF(C383="","Unknown Driver ID",IF(D383&gt;TODAY(),"Future violation date",IF(AND(OR(M383="Resolved",M383="Dismissed"),N383=""),"Missing disposition date",IF(AND(N383&lt;&gt;"",N383&lt;D383),"Disposition before violation",IF(AND(I383&lt;&gt;"",OR(I383&lt;0,I383&gt;'Settings'!$B$9)),"Review point override","OK"))))))))</f>
        <v/>
      </c>
    </row>
    <row r="384">
      <c r="C384">
        <f>IF(A384="","",IFERROR(INDEX('Drivers'!$B$5:$B$104,MATCH(B384,'Drivers'!$A$5:$A$104,0)),""))</f>
        <v/>
      </c>
      <c r="D384" s="57" t="n"/>
      <c r="H384" s="36">
        <f>IF(A384="","",IFERROR(INDEX('Settings'!$B$15:$B$24,MATCH(E384,'Settings'!$A$15:$A$24,0)),0))</f>
        <v/>
      </c>
      <c r="I384" s="37" t="n"/>
      <c r="J384" s="37">
        <f>IF(A384="","",IF(I384="",H384,I384))</f>
        <v/>
      </c>
      <c r="K384" s="36">
        <f>IF(A384="","",IFERROR(INDEX('Settings'!$C$15:$C$24,MATCH(E384,'Settings'!$A$15:$A$24,0)),'Settings'!$B$5))</f>
        <v/>
      </c>
      <c r="L384" s="57">
        <f>IF(A384="","",IFERROR(EDATE(D384,K384),""))</f>
        <v/>
      </c>
      <c r="N384" s="57" t="n"/>
      <c r="P384" s="58" t="n"/>
      <c r="Q384" s="39" t="n"/>
      <c r="R384" s="37">
        <f>IF(A384="","",IFERROR(IF(OR(M384="Dismissed",D384&gt;TODAY(),L384&lt;TODAY()),0,J384),0))</f>
        <v/>
      </c>
      <c r="S384" s="39">
        <f>IF(A384="","",IF(COUNTIF($A$5:$A$504,A384)&gt;1,"Duplicate Violation ID",IF(OR(B384="",D384="",E384="",M384=""),"Missing required field",IF(C384="","Unknown Driver ID",IF(D384&gt;TODAY(),"Future violation date",IF(AND(OR(M384="Resolved",M384="Dismissed"),N384=""),"Missing disposition date",IF(AND(N384&lt;&gt;"",N384&lt;D384),"Disposition before violation",IF(AND(I384&lt;&gt;"",OR(I384&lt;0,I384&gt;'Settings'!$B$9)),"Review point override","OK"))))))))</f>
        <v/>
      </c>
    </row>
    <row r="385">
      <c r="C385">
        <f>IF(A385="","",IFERROR(INDEX('Drivers'!$B$5:$B$104,MATCH(B385,'Drivers'!$A$5:$A$104,0)),""))</f>
        <v/>
      </c>
      <c r="D385" s="57" t="n"/>
      <c r="H385" s="36">
        <f>IF(A385="","",IFERROR(INDEX('Settings'!$B$15:$B$24,MATCH(E385,'Settings'!$A$15:$A$24,0)),0))</f>
        <v/>
      </c>
      <c r="I385" s="37" t="n"/>
      <c r="J385" s="37">
        <f>IF(A385="","",IF(I385="",H385,I385))</f>
        <v/>
      </c>
      <c r="K385" s="36">
        <f>IF(A385="","",IFERROR(INDEX('Settings'!$C$15:$C$24,MATCH(E385,'Settings'!$A$15:$A$24,0)),'Settings'!$B$5))</f>
        <v/>
      </c>
      <c r="L385" s="57">
        <f>IF(A385="","",IFERROR(EDATE(D385,K385),""))</f>
        <v/>
      </c>
      <c r="N385" s="57" t="n"/>
      <c r="P385" s="58" t="n"/>
      <c r="Q385" s="39" t="n"/>
      <c r="R385" s="37">
        <f>IF(A385="","",IFERROR(IF(OR(M385="Dismissed",D385&gt;TODAY(),L385&lt;TODAY()),0,J385),0))</f>
        <v/>
      </c>
      <c r="S385" s="39">
        <f>IF(A385="","",IF(COUNTIF($A$5:$A$504,A385)&gt;1,"Duplicate Violation ID",IF(OR(B385="",D385="",E385="",M385=""),"Missing required field",IF(C385="","Unknown Driver ID",IF(D385&gt;TODAY(),"Future violation date",IF(AND(OR(M385="Resolved",M385="Dismissed"),N385=""),"Missing disposition date",IF(AND(N385&lt;&gt;"",N385&lt;D385),"Disposition before violation",IF(AND(I385&lt;&gt;"",OR(I385&lt;0,I385&gt;'Settings'!$B$9)),"Review point override","OK"))))))))</f>
        <v/>
      </c>
    </row>
    <row r="386">
      <c r="C386">
        <f>IF(A386="","",IFERROR(INDEX('Drivers'!$B$5:$B$104,MATCH(B386,'Drivers'!$A$5:$A$104,0)),""))</f>
        <v/>
      </c>
      <c r="D386" s="57" t="n"/>
      <c r="H386" s="36">
        <f>IF(A386="","",IFERROR(INDEX('Settings'!$B$15:$B$24,MATCH(E386,'Settings'!$A$15:$A$24,0)),0))</f>
        <v/>
      </c>
      <c r="I386" s="37" t="n"/>
      <c r="J386" s="37">
        <f>IF(A386="","",IF(I386="",H386,I386))</f>
        <v/>
      </c>
      <c r="K386" s="36">
        <f>IF(A386="","",IFERROR(INDEX('Settings'!$C$15:$C$24,MATCH(E386,'Settings'!$A$15:$A$24,0)),'Settings'!$B$5))</f>
        <v/>
      </c>
      <c r="L386" s="57">
        <f>IF(A386="","",IFERROR(EDATE(D386,K386),""))</f>
        <v/>
      </c>
      <c r="N386" s="57" t="n"/>
      <c r="P386" s="58" t="n"/>
      <c r="Q386" s="39" t="n"/>
      <c r="R386" s="37">
        <f>IF(A386="","",IFERROR(IF(OR(M386="Dismissed",D386&gt;TODAY(),L386&lt;TODAY()),0,J386),0))</f>
        <v/>
      </c>
      <c r="S386" s="39">
        <f>IF(A386="","",IF(COUNTIF($A$5:$A$504,A386)&gt;1,"Duplicate Violation ID",IF(OR(B386="",D386="",E386="",M386=""),"Missing required field",IF(C386="","Unknown Driver ID",IF(D386&gt;TODAY(),"Future violation date",IF(AND(OR(M386="Resolved",M386="Dismissed"),N386=""),"Missing disposition date",IF(AND(N386&lt;&gt;"",N386&lt;D386),"Disposition before violation",IF(AND(I386&lt;&gt;"",OR(I386&lt;0,I386&gt;'Settings'!$B$9)),"Review point override","OK"))))))))</f>
        <v/>
      </c>
    </row>
    <row r="387">
      <c r="C387">
        <f>IF(A387="","",IFERROR(INDEX('Drivers'!$B$5:$B$104,MATCH(B387,'Drivers'!$A$5:$A$104,0)),""))</f>
        <v/>
      </c>
      <c r="D387" s="57" t="n"/>
      <c r="H387" s="36">
        <f>IF(A387="","",IFERROR(INDEX('Settings'!$B$15:$B$24,MATCH(E387,'Settings'!$A$15:$A$24,0)),0))</f>
        <v/>
      </c>
      <c r="I387" s="37" t="n"/>
      <c r="J387" s="37">
        <f>IF(A387="","",IF(I387="",H387,I387))</f>
        <v/>
      </c>
      <c r="K387" s="36">
        <f>IF(A387="","",IFERROR(INDEX('Settings'!$C$15:$C$24,MATCH(E387,'Settings'!$A$15:$A$24,0)),'Settings'!$B$5))</f>
        <v/>
      </c>
      <c r="L387" s="57">
        <f>IF(A387="","",IFERROR(EDATE(D387,K387),""))</f>
        <v/>
      </c>
      <c r="N387" s="57" t="n"/>
      <c r="P387" s="58" t="n"/>
      <c r="Q387" s="39" t="n"/>
      <c r="R387" s="37">
        <f>IF(A387="","",IFERROR(IF(OR(M387="Dismissed",D387&gt;TODAY(),L387&lt;TODAY()),0,J387),0))</f>
        <v/>
      </c>
      <c r="S387" s="39">
        <f>IF(A387="","",IF(COUNTIF($A$5:$A$504,A387)&gt;1,"Duplicate Violation ID",IF(OR(B387="",D387="",E387="",M387=""),"Missing required field",IF(C387="","Unknown Driver ID",IF(D387&gt;TODAY(),"Future violation date",IF(AND(OR(M387="Resolved",M387="Dismissed"),N387=""),"Missing disposition date",IF(AND(N387&lt;&gt;"",N387&lt;D387),"Disposition before violation",IF(AND(I387&lt;&gt;"",OR(I387&lt;0,I387&gt;'Settings'!$B$9)),"Review point override","OK"))))))))</f>
        <v/>
      </c>
    </row>
    <row r="388">
      <c r="C388">
        <f>IF(A388="","",IFERROR(INDEX('Drivers'!$B$5:$B$104,MATCH(B388,'Drivers'!$A$5:$A$104,0)),""))</f>
        <v/>
      </c>
      <c r="D388" s="57" t="n"/>
      <c r="H388" s="36">
        <f>IF(A388="","",IFERROR(INDEX('Settings'!$B$15:$B$24,MATCH(E388,'Settings'!$A$15:$A$24,0)),0))</f>
        <v/>
      </c>
      <c r="I388" s="37" t="n"/>
      <c r="J388" s="37">
        <f>IF(A388="","",IF(I388="",H388,I388))</f>
        <v/>
      </c>
      <c r="K388" s="36">
        <f>IF(A388="","",IFERROR(INDEX('Settings'!$C$15:$C$24,MATCH(E388,'Settings'!$A$15:$A$24,0)),'Settings'!$B$5))</f>
        <v/>
      </c>
      <c r="L388" s="57">
        <f>IF(A388="","",IFERROR(EDATE(D388,K388),""))</f>
        <v/>
      </c>
      <c r="N388" s="57" t="n"/>
      <c r="P388" s="58" t="n"/>
      <c r="Q388" s="39" t="n"/>
      <c r="R388" s="37">
        <f>IF(A388="","",IFERROR(IF(OR(M388="Dismissed",D388&gt;TODAY(),L388&lt;TODAY()),0,J388),0))</f>
        <v/>
      </c>
      <c r="S388" s="39">
        <f>IF(A388="","",IF(COUNTIF($A$5:$A$504,A388)&gt;1,"Duplicate Violation ID",IF(OR(B388="",D388="",E388="",M388=""),"Missing required field",IF(C388="","Unknown Driver ID",IF(D388&gt;TODAY(),"Future violation date",IF(AND(OR(M388="Resolved",M388="Dismissed"),N388=""),"Missing disposition date",IF(AND(N388&lt;&gt;"",N388&lt;D388),"Disposition before violation",IF(AND(I388&lt;&gt;"",OR(I388&lt;0,I388&gt;'Settings'!$B$9)),"Review point override","OK"))))))))</f>
        <v/>
      </c>
    </row>
    <row r="389">
      <c r="C389">
        <f>IF(A389="","",IFERROR(INDEX('Drivers'!$B$5:$B$104,MATCH(B389,'Drivers'!$A$5:$A$104,0)),""))</f>
        <v/>
      </c>
      <c r="D389" s="57" t="n"/>
      <c r="H389" s="36">
        <f>IF(A389="","",IFERROR(INDEX('Settings'!$B$15:$B$24,MATCH(E389,'Settings'!$A$15:$A$24,0)),0))</f>
        <v/>
      </c>
      <c r="I389" s="37" t="n"/>
      <c r="J389" s="37">
        <f>IF(A389="","",IF(I389="",H389,I389))</f>
        <v/>
      </c>
      <c r="K389" s="36">
        <f>IF(A389="","",IFERROR(INDEX('Settings'!$C$15:$C$24,MATCH(E389,'Settings'!$A$15:$A$24,0)),'Settings'!$B$5))</f>
        <v/>
      </c>
      <c r="L389" s="57">
        <f>IF(A389="","",IFERROR(EDATE(D389,K389),""))</f>
        <v/>
      </c>
      <c r="N389" s="57" t="n"/>
      <c r="P389" s="58" t="n"/>
      <c r="Q389" s="39" t="n"/>
      <c r="R389" s="37">
        <f>IF(A389="","",IFERROR(IF(OR(M389="Dismissed",D389&gt;TODAY(),L389&lt;TODAY()),0,J389),0))</f>
        <v/>
      </c>
      <c r="S389" s="39">
        <f>IF(A389="","",IF(COUNTIF($A$5:$A$504,A389)&gt;1,"Duplicate Violation ID",IF(OR(B389="",D389="",E389="",M389=""),"Missing required field",IF(C389="","Unknown Driver ID",IF(D389&gt;TODAY(),"Future violation date",IF(AND(OR(M389="Resolved",M389="Dismissed"),N389=""),"Missing disposition date",IF(AND(N389&lt;&gt;"",N389&lt;D389),"Disposition before violation",IF(AND(I389&lt;&gt;"",OR(I389&lt;0,I389&gt;'Settings'!$B$9)),"Review point override","OK"))))))))</f>
        <v/>
      </c>
    </row>
    <row r="390">
      <c r="C390">
        <f>IF(A390="","",IFERROR(INDEX('Drivers'!$B$5:$B$104,MATCH(B390,'Drivers'!$A$5:$A$104,0)),""))</f>
        <v/>
      </c>
      <c r="D390" s="57" t="n"/>
      <c r="H390" s="36">
        <f>IF(A390="","",IFERROR(INDEX('Settings'!$B$15:$B$24,MATCH(E390,'Settings'!$A$15:$A$24,0)),0))</f>
        <v/>
      </c>
      <c r="I390" s="37" t="n"/>
      <c r="J390" s="37">
        <f>IF(A390="","",IF(I390="",H390,I390))</f>
        <v/>
      </c>
      <c r="K390" s="36">
        <f>IF(A390="","",IFERROR(INDEX('Settings'!$C$15:$C$24,MATCH(E390,'Settings'!$A$15:$A$24,0)),'Settings'!$B$5))</f>
        <v/>
      </c>
      <c r="L390" s="57">
        <f>IF(A390="","",IFERROR(EDATE(D390,K390),""))</f>
        <v/>
      </c>
      <c r="N390" s="57" t="n"/>
      <c r="P390" s="58" t="n"/>
      <c r="Q390" s="39" t="n"/>
      <c r="R390" s="37">
        <f>IF(A390="","",IFERROR(IF(OR(M390="Dismissed",D390&gt;TODAY(),L390&lt;TODAY()),0,J390),0))</f>
        <v/>
      </c>
      <c r="S390" s="39">
        <f>IF(A390="","",IF(COUNTIF($A$5:$A$504,A390)&gt;1,"Duplicate Violation ID",IF(OR(B390="",D390="",E390="",M390=""),"Missing required field",IF(C390="","Unknown Driver ID",IF(D390&gt;TODAY(),"Future violation date",IF(AND(OR(M390="Resolved",M390="Dismissed"),N390=""),"Missing disposition date",IF(AND(N390&lt;&gt;"",N390&lt;D390),"Disposition before violation",IF(AND(I390&lt;&gt;"",OR(I390&lt;0,I390&gt;'Settings'!$B$9)),"Review point override","OK"))))))))</f>
        <v/>
      </c>
    </row>
    <row r="391">
      <c r="C391">
        <f>IF(A391="","",IFERROR(INDEX('Drivers'!$B$5:$B$104,MATCH(B391,'Drivers'!$A$5:$A$104,0)),""))</f>
        <v/>
      </c>
      <c r="D391" s="57" t="n"/>
      <c r="H391" s="36">
        <f>IF(A391="","",IFERROR(INDEX('Settings'!$B$15:$B$24,MATCH(E391,'Settings'!$A$15:$A$24,0)),0))</f>
        <v/>
      </c>
      <c r="I391" s="37" t="n"/>
      <c r="J391" s="37">
        <f>IF(A391="","",IF(I391="",H391,I391))</f>
        <v/>
      </c>
      <c r="K391" s="36">
        <f>IF(A391="","",IFERROR(INDEX('Settings'!$C$15:$C$24,MATCH(E391,'Settings'!$A$15:$A$24,0)),'Settings'!$B$5))</f>
        <v/>
      </c>
      <c r="L391" s="57">
        <f>IF(A391="","",IFERROR(EDATE(D391,K391),""))</f>
        <v/>
      </c>
      <c r="N391" s="57" t="n"/>
      <c r="P391" s="58" t="n"/>
      <c r="Q391" s="39" t="n"/>
      <c r="R391" s="37">
        <f>IF(A391="","",IFERROR(IF(OR(M391="Dismissed",D391&gt;TODAY(),L391&lt;TODAY()),0,J391),0))</f>
        <v/>
      </c>
      <c r="S391" s="39">
        <f>IF(A391="","",IF(COUNTIF($A$5:$A$504,A391)&gt;1,"Duplicate Violation ID",IF(OR(B391="",D391="",E391="",M391=""),"Missing required field",IF(C391="","Unknown Driver ID",IF(D391&gt;TODAY(),"Future violation date",IF(AND(OR(M391="Resolved",M391="Dismissed"),N391=""),"Missing disposition date",IF(AND(N391&lt;&gt;"",N391&lt;D391),"Disposition before violation",IF(AND(I391&lt;&gt;"",OR(I391&lt;0,I391&gt;'Settings'!$B$9)),"Review point override","OK"))))))))</f>
        <v/>
      </c>
    </row>
    <row r="392">
      <c r="C392">
        <f>IF(A392="","",IFERROR(INDEX('Drivers'!$B$5:$B$104,MATCH(B392,'Drivers'!$A$5:$A$104,0)),""))</f>
        <v/>
      </c>
      <c r="D392" s="57" t="n"/>
      <c r="H392" s="36">
        <f>IF(A392="","",IFERROR(INDEX('Settings'!$B$15:$B$24,MATCH(E392,'Settings'!$A$15:$A$24,0)),0))</f>
        <v/>
      </c>
      <c r="I392" s="37" t="n"/>
      <c r="J392" s="37">
        <f>IF(A392="","",IF(I392="",H392,I392))</f>
        <v/>
      </c>
      <c r="K392" s="36">
        <f>IF(A392="","",IFERROR(INDEX('Settings'!$C$15:$C$24,MATCH(E392,'Settings'!$A$15:$A$24,0)),'Settings'!$B$5))</f>
        <v/>
      </c>
      <c r="L392" s="57">
        <f>IF(A392="","",IFERROR(EDATE(D392,K392),""))</f>
        <v/>
      </c>
      <c r="N392" s="57" t="n"/>
      <c r="P392" s="58" t="n"/>
      <c r="Q392" s="39" t="n"/>
      <c r="R392" s="37">
        <f>IF(A392="","",IFERROR(IF(OR(M392="Dismissed",D392&gt;TODAY(),L392&lt;TODAY()),0,J392),0))</f>
        <v/>
      </c>
      <c r="S392" s="39">
        <f>IF(A392="","",IF(COUNTIF($A$5:$A$504,A392)&gt;1,"Duplicate Violation ID",IF(OR(B392="",D392="",E392="",M392=""),"Missing required field",IF(C392="","Unknown Driver ID",IF(D392&gt;TODAY(),"Future violation date",IF(AND(OR(M392="Resolved",M392="Dismissed"),N392=""),"Missing disposition date",IF(AND(N392&lt;&gt;"",N392&lt;D392),"Disposition before violation",IF(AND(I392&lt;&gt;"",OR(I392&lt;0,I392&gt;'Settings'!$B$9)),"Review point override","OK"))))))))</f>
        <v/>
      </c>
    </row>
    <row r="393">
      <c r="C393">
        <f>IF(A393="","",IFERROR(INDEX('Drivers'!$B$5:$B$104,MATCH(B393,'Drivers'!$A$5:$A$104,0)),""))</f>
        <v/>
      </c>
      <c r="D393" s="57" t="n"/>
      <c r="H393" s="36">
        <f>IF(A393="","",IFERROR(INDEX('Settings'!$B$15:$B$24,MATCH(E393,'Settings'!$A$15:$A$24,0)),0))</f>
        <v/>
      </c>
      <c r="I393" s="37" t="n"/>
      <c r="J393" s="37">
        <f>IF(A393="","",IF(I393="",H393,I393))</f>
        <v/>
      </c>
      <c r="K393" s="36">
        <f>IF(A393="","",IFERROR(INDEX('Settings'!$C$15:$C$24,MATCH(E393,'Settings'!$A$15:$A$24,0)),'Settings'!$B$5))</f>
        <v/>
      </c>
      <c r="L393" s="57">
        <f>IF(A393="","",IFERROR(EDATE(D393,K393),""))</f>
        <v/>
      </c>
      <c r="N393" s="57" t="n"/>
      <c r="P393" s="58" t="n"/>
      <c r="Q393" s="39" t="n"/>
      <c r="R393" s="37">
        <f>IF(A393="","",IFERROR(IF(OR(M393="Dismissed",D393&gt;TODAY(),L393&lt;TODAY()),0,J393),0))</f>
        <v/>
      </c>
      <c r="S393" s="39">
        <f>IF(A393="","",IF(COUNTIF($A$5:$A$504,A393)&gt;1,"Duplicate Violation ID",IF(OR(B393="",D393="",E393="",M393=""),"Missing required field",IF(C393="","Unknown Driver ID",IF(D393&gt;TODAY(),"Future violation date",IF(AND(OR(M393="Resolved",M393="Dismissed"),N393=""),"Missing disposition date",IF(AND(N393&lt;&gt;"",N393&lt;D393),"Disposition before violation",IF(AND(I393&lt;&gt;"",OR(I393&lt;0,I393&gt;'Settings'!$B$9)),"Review point override","OK"))))))))</f>
        <v/>
      </c>
    </row>
    <row r="394">
      <c r="C394">
        <f>IF(A394="","",IFERROR(INDEX('Drivers'!$B$5:$B$104,MATCH(B394,'Drivers'!$A$5:$A$104,0)),""))</f>
        <v/>
      </c>
      <c r="D394" s="57" t="n"/>
      <c r="H394" s="36">
        <f>IF(A394="","",IFERROR(INDEX('Settings'!$B$15:$B$24,MATCH(E394,'Settings'!$A$15:$A$24,0)),0))</f>
        <v/>
      </c>
      <c r="I394" s="37" t="n"/>
      <c r="J394" s="37">
        <f>IF(A394="","",IF(I394="",H394,I394))</f>
        <v/>
      </c>
      <c r="K394" s="36">
        <f>IF(A394="","",IFERROR(INDEX('Settings'!$C$15:$C$24,MATCH(E394,'Settings'!$A$15:$A$24,0)),'Settings'!$B$5))</f>
        <v/>
      </c>
      <c r="L394" s="57">
        <f>IF(A394="","",IFERROR(EDATE(D394,K394),""))</f>
        <v/>
      </c>
      <c r="N394" s="57" t="n"/>
      <c r="P394" s="58" t="n"/>
      <c r="Q394" s="39" t="n"/>
      <c r="R394" s="37">
        <f>IF(A394="","",IFERROR(IF(OR(M394="Dismissed",D394&gt;TODAY(),L394&lt;TODAY()),0,J394),0))</f>
        <v/>
      </c>
      <c r="S394" s="39">
        <f>IF(A394="","",IF(COUNTIF($A$5:$A$504,A394)&gt;1,"Duplicate Violation ID",IF(OR(B394="",D394="",E394="",M394=""),"Missing required field",IF(C394="","Unknown Driver ID",IF(D394&gt;TODAY(),"Future violation date",IF(AND(OR(M394="Resolved",M394="Dismissed"),N394=""),"Missing disposition date",IF(AND(N394&lt;&gt;"",N394&lt;D394),"Disposition before violation",IF(AND(I394&lt;&gt;"",OR(I394&lt;0,I394&gt;'Settings'!$B$9)),"Review point override","OK"))))))))</f>
        <v/>
      </c>
    </row>
    <row r="395">
      <c r="C395">
        <f>IF(A395="","",IFERROR(INDEX('Drivers'!$B$5:$B$104,MATCH(B395,'Drivers'!$A$5:$A$104,0)),""))</f>
        <v/>
      </c>
      <c r="D395" s="57" t="n"/>
      <c r="H395" s="36">
        <f>IF(A395="","",IFERROR(INDEX('Settings'!$B$15:$B$24,MATCH(E395,'Settings'!$A$15:$A$24,0)),0))</f>
        <v/>
      </c>
      <c r="I395" s="37" t="n"/>
      <c r="J395" s="37">
        <f>IF(A395="","",IF(I395="",H395,I395))</f>
        <v/>
      </c>
      <c r="K395" s="36">
        <f>IF(A395="","",IFERROR(INDEX('Settings'!$C$15:$C$24,MATCH(E395,'Settings'!$A$15:$A$24,0)),'Settings'!$B$5))</f>
        <v/>
      </c>
      <c r="L395" s="57">
        <f>IF(A395="","",IFERROR(EDATE(D395,K395),""))</f>
        <v/>
      </c>
      <c r="N395" s="57" t="n"/>
      <c r="P395" s="58" t="n"/>
      <c r="Q395" s="39" t="n"/>
      <c r="R395" s="37">
        <f>IF(A395="","",IFERROR(IF(OR(M395="Dismissed",D395&gt;TODAY(),L395&lt;TODAY()),0,J395),0))</f>
        <v/>
      </c>
      <c r="S395" s="39">
        <f>IF(A395="","",IF(COUNTIF($A$5:$A$504,A395)&gt;1,"Duplicate Violation ID",IF(OR(B395="",D395="",E395="",M395=""),"Missing required field",IF(C395="","Unknown Driver ID",IF(D395&gt;TODAY(),"Future violation date",IF(AND(OR(M395="Resolved",M395="Dismissed"),N395=""),"Missing disposition date",IF(AND(N395&lt;&gt;"",N395&lt;D395),"Disposition before violation",IF(AND(I395&lt;&gt;"",OR(I395&lt;0,I395&gt;'Settings'!$B$9)),"Review point override","OK"))))))))</f>
        <v/>
      </c>
    </row>
    <row r="396">
      <c r="C396">
        <f>IF(A396="","",IFERROR(INDEX('Drivers'!$B$5:$B$104,MATCH(B396,'Drivers'!$A$5:$A$104,0)),""))</f>
        <v/>
      </c>
      <c r="D396" s="57" t="n"/>
      <c r="H396" s="36">
        <f>IF(A396="","",IFERROR(INDEX('Settings'!$B$15:$B$24,MATCH(E396,'Settings'!$A$15:$A$24,0)),0))</f>
        <v/>
      </c>
      <c r="I396" s="37" t="n"/>
      <c r="J396" s="37">
        <f>IF(A396="","",IF(I396="",H396,I396))</f>
        <v/>
      </c>
      <c r="K396" s="36">
        <f>IF(A396="","",IFERROR(INDEX('Settings'!$C$15:$C$24,MATCH(E396,'Settings'!$A$15:$A$24,0)),'Settings'!$B$5))</f>
        <v/>
      </c>
      <c r="L396" s="57">
        <f>IF(A396="","",IFERROR(EDATE(D396,K396),""))</f>
        <v/>
      </c>
      <c r="N396" s="57" t="n"/>
      <c r="P396" s="58" t="n"/>
      <c r="Q396" s="39" t="n"/>
      <c r="R396" s="37">
        <f>IF(A396="","",IFERROR(IF(OR(M396="Dismissed",D396&gt;TODAY(),L396&lt;TODAY()),0,J396),0))</f>
        <v/>
      </c>
      <c r="S396" s="39">
        <f>IF(A396="","",IF(COUNTIF($A$5:$A$504,A396)&gt;1,"Duplicate Violation ID",IF(OR(B396="",D396="",E396="",M396=""),"Missing required field",IF(C396="","Unknown Driver ID",IF(D396&gt;TODAY(),"Future violation date",IF(AND(OR(M396="Resolved",M396="Dismissed"),N396=""),"Missing disposition date",IF(AND(N396&lt;&gt;"",N396&lt;D396),"Disposition before violation",IF(AND(I396&lt;&gt;"",OR(I396&lt;0,I396&gt;'Settings'!$B$9)),"Review point override","OK"))))))))</f>
        <v/>
      </c>
    </row>
    <row r="397">
      <c r="C397">
        <f>IF(A397="","",IFERROR(INDEX('Drivers'!$B$5:$B$104,MATCH(B397,'Drivers'!$A$5:$A$104,0)),""))</f>
        <v/>
      </c>
      <c r="D397" s="57" t="n"/>
      <c r="H397" s="36">
        <f>IF(A397="","",IFERROR(INDEX('Settings'!$B$15:$B$24,MATCH(E397,'Settings'!$A$15:$A$24,0)),0))</f>
        <v/>
      </c>
      <c r="I397" s="37" t="n"/>
      <c r="J397" s="37">
        <f>IF(A397="","",IF(I397="",H397,I397))</f>
        <v/>
      </c>
      <c r="K397" s="36">
        <f>IF(A397="","",IFERROR(INDEX('Settings'!$C$15:$C$24,MATCH(E397,'Settings'!$A$15:$A$24,0)),'Settings'!$B$5))</f>
        <v/>
      </c>
      <c r="L397" s="57">
        <f>IF(A397="","",IFERROR(EDATE(D397,K397),""))</f>
        <v/>
      </c>
      <c r="N397" s="57" t="n"/>
      <c r="P397" s="58" t="n"/>
      <c r="Q397" s="39" t="n"/>
      <c r="R397" s="37">
        <f>IF(A397="","",IFERROR(IF(OR(M397="Dismissed",D397&gt;TODAY(),L397&lt;TODAY()),0,J397),0))</f>
        <v/>
      </c>
      <c r="S397" s="39">
        <f>IF(A397="","",IF(COUNTIF($A$5:$A$504,A397)&gt;1,"Duplicate Violation ID",IF(OR(B397="",D397="",E397="",M397=""),"Missing required field",IF(C397="","Unknown Driver ID",IF(D397&gt;TODAY(),"Future violation date",IF(AND(OR(M397="Resolved",M397="Dismissed"),N397=""),"Missing disposition date",IF(AND(N397&lt;&gt;"",N397&lt;D397),"Disposition before violation",IF(AND(I397&lt;&gt;"",OR(I397&lt;0,I397&gt;'Settings'!$B$9)),"Review point override","OK"))))))))</f>
        <v/>
      </c>
    </row>
    <row r="398">
      <c r="C398">
        <f>IF(A398="","",IFERROR(INDEX('Drivers'!$B$5:$B$104,MATCH(B398,'Drivers'!$A$5:$A$104,0)),""))</f>
        <v/>
      </c>
      <c r="D398" s="57" t="n"/>
      <c r="H398" s="36">
        <f>IF(A398="","",IFERROR(INDEX('Settings'!$B$15:$B$24,MATCH(E398,'Settings'!$A$15:$A$24,0)),0))</f>
        <v/>
      </c>
      <c r="I398" s="37" t="n"/>
      <c r="J398" s="37">
        <f>IF(A398="","",IF(I398="",H398,I398))</f>
        <v/>
      </c>
      <c r="K398" s="36">
        <f>IF(A398="","",IFERROR(INDEX('Settings'!$C$15:$C$24,MATCH(E398,'Settings'!$A$15:$A$24,0)),'Settings'!$B$5))</f>
        <v/>
      </c>
      <c r="L398" s="57">
        <f>IF(A398="","",IFERROR(EDATE(D398,K398),""))</f>
        <v/>
      </c>
      <c r="N398" s="57" t="n"/>
      <c r="P398" s="58" t="n"/>
      <c r="Q398" s="39" t="n"/>
      <c r="R398" s="37">
        <f>IF(A398="","",IFERROR(IF(OR(M398="Dismissed",D398&gt;TODAY(),L398&lt;TODAY()),0,J398),0))</f>
        <v/>
      </c>
      <c r="S398" s="39">
        <f>IF(A398="","",IF(COUNTIF($A$5:$A$504,A398)&gt;1,"Duplicate Violation ID",IF(OR(B398="",D398="",E398="",M398=""),"Missing required field",IF(C398="","Unknown Driver ID",IF(D398&gt;TODAY(),"Future violation date",IF(AND(OR(M398="Resolved",M398="Dismissed"),N398=""),"Missing disposition date",IF(AND(N398&lt;&gt;"",N398&lt;D398),"Disposition before violation",IF(AND(I398&lt;&gt;"",OR(I398&lt;0,I398&gt;'Settings'!$B$9)),"Review point override","OK"))))))))</f>
        <v/>
      </c>
    </row>
    <row r="399">
      <c r="C399">
        <f>IF(A399="","",IFERROR(INDEX('Drivers'!$B$5:$B$104,MATCH(B399,'Drivers'!$A$5:$A$104,0)),""))</f>
        <v/>
      </c>
      <c r="D399" s="57" t="n"/>
      <c r="H399" s="36">
        <f>IF(A399="","",IFERROR(INDEX('Settings'!$B$15:$B$24,MATCH(E399,'Settings'!$A$15:$A$24,0)),0))</f>
        <v/>
      </c>
      <c r="I399" s="37" t="n"/>
      <c r="J399" s="37">
        <f>IF(A399="","",IF(I399="",H399,I399))</f>
        <v/>
      </c>
      <c r="K399" s="36">
        <f>IF(A399="","",IFERROR(INDEX('Settings'!$C$15:$C$24,MATCH(E399,'Settings'!$A$15:$A$24,0)),'Settings'!$B$5))</f>
        <v/>
      </c>
      <c r="L399" s="57">
        <f>IF(A399="","",IFERROR(EDATE(D399,K399),""))</f>
        <v/>
      </c>
      <c r="N399" s="57" t="n"/>
      <c r="P399" s="58" t="n"/>
      <c r="Q399" s="39" t="n"/>
      <c r="R399" s="37">
        <f>IF(A399="","",IFERROR(IF(OR(M399="Dismissed",D399&gt;TODAY(),L399&lt;TODAY()),0,J399),0))</f>
        <v/>
      </c>
      <c r="S399" s="39">
        <f>IF(A399="","",IF(COUNTIF($A$5:$A$504,A399)&gt;1,"Duplicate Violation ID",IF(OR(B399="",D399="",E399="",M399=""),"Missing required field",IF(C399="","Unknown Driver ID",IF(D399&gt;TODAY(),"Future violation date",IF(AND(OR(M399="Resolved",M399="Dismissed"),N399=""),"Missing disposition date",IF(AND(N399&lt;&gt;"",N399&lt;D399),"Disposition before violation",IF(AND(I399&lt;&gt;"",OR(I399&lt;0,I399&gt;'Settings'!$B$9)),"Review point override","OK"))))))))</f>
        <v/>
      </c>
    </row>
    <row r="400">
      <c r="C400">
        <f>IF(A400="","",IFERROR(INDEX('Drivers'!$B$5:$B$104,MATCH(B400,'Drivers'!$A$5:$A$104,0)),""))</f>
        <v/>
      </c>
      <c r="D400" s="57" t="n"/>
      <c r="H400" s="36">
        <f>IF(A400="","",IFERROR(INDEX('Settings'!$B$15:$B$24,MATCH(E400,'Settings'!$A$15:$A$24,0)),0))</f>
        <v/>
      </c>
      <c r="I400" s="37" t="n"/>
      <c r="J400" s="37">
        <f>IF(A400="","",IF(I400="",H400,I400))</f>
        <v/>
      </c>
      <c r="K400" s="36">
        <f>IF(A400="","",IFERROR(INDEX('Settings'!$C$15:$C$24,MATCH(E400,'Settings'!$A$15:$A$24,0)),'Settings'!$B$5))</f>
        <v/>
      </c>
      <c r="L400" s="57">
        <f>IF(A400="","",IFERROR(EDATE(D400,K400),""))</f>
        <v/>
      </c>
      <c r="N400" s="57" t="n"/>
      <c r="P400" s="58" t="n"/>
      <c r="Q400" s="39" t="n"/>
      <c r="R400" s="37">
        <f>IF(A400="","",IFERROR(IF(OR(M400="Dismissed",D400&gt;TODAY(),L400&lt;TODAY()),0,J400),0))</f>
        <v/>
      </c>
      <c r="S400" s="39">
        <f>IF(A400="","",IF(COUNTIF($A$5:$A$504,A400)&gt;1,"Duplicate Violation ID",IF(OR(B400="",D400="",E400="",M400=""),"Missing required field",IF(C400="","Unknown Driver ID",IF(D400&gt;TODAY(),"Future violation date",IF(AND(OR(M400="Resolved",M400="Dismissed"),N400=""),"Missing disposition date",IF(AND(N400&lt;&gt;"",N400&lt;D400),"Disposition before violation",IF(AND(I400&lt;&gt;"",OR(I400&lt;0,I400&gt;'Settings'!$B$9)),"Review point override","OK"))))))))</f>
        <v/>
      </c>
    </row>
    <row r="401">
      <c r="C401">
        <f>IF(A401="","",IFERROR(INDEX('Drivers'!$B$5:$B$104,MATCH(B401,'Drivers'!$A$5:$A$104,0)),""))</f>
        <v/>
      </c>
      <c r="D401" s="57" t="n"/>
      <c r="H401" s="36">
        <f>IF(A401="","",IFERROR(INDEX('Settings'!$B$15:$B$24,MATCH(E401,'Settings'!$A$15:$A$24,0)),0))</f>
        <v/>
      </c>
      <c r="I401" s="37" t="n"/>
      <c r="J401" s="37">
        <f>IF(A401="","",IF(I401="",H401,I401))</f>
        <v/>
      </c>
      <c r="K401" s="36">
        <f>IF(A401="","",IFERROR(INDEX('Settings'!$C$15:$C$24,MATCH(E401,'Settings'!$A$15:$A$24,0)),'Settings'!$B$5))</f>
        <v/>
      </c>
      <c r="L401" s="57">
        <f>IF(A401="","",IFERROR(EDATE(D401,K401),""))</f>
        <v/>
      </c>
      <c r="N401" s="57" t="n"/>
      <c r="P401" s="58" t="n"/>
      <c r="Q401" s="39" t="n"/>
      <c r="R401" s="37">
        <f>IF(A401="","",IFERROR(IF(OR(M401="Dismissed",D401&gt;TODAY(),L401&lt;TODAY()),0,J401),0))</f>
        <v/>
      </c>
      <c r="S401" s="39">
        <f>IF(A401="","",IF(COUNTIF($A$5:$A$504,A401)&gt;1,"Duplicate Violation ID",IF(OR(B401="",D401="",E401="",M401=""),"Missing required field",IF(C401="","Unknown Driver ID",IF(D401&gt;TODAY(),"Future violation date",IF(AND(OR(M401="Resolved",M401="Dismissed"),N401=""),"Missing disposition date",IF(AND(N401&lt;&gt;"",N401&lt;D401),"Disposition before violation",IF(AND(I401&lt;&gt;"",OR(I401&lt;0,I401&gt;'Settings'!$B$9)),"Review point override","OK"))))))))</f>
        <v/>
      </c>
    </row>
    <row r="402">
      <c r="C402">
        <f>IF(A402="","",IFERROR(INDEX('Drivers'!$B$5:$B$104,MATCH(B402,'Drivers'!$A$5:$A$104,0)),""))</f>
        <v/>
      </c>
      <c r="D402" s="57" t="n"/>
      <c r="H402" s="36">
        <f>IF(A402="","",IFERROR(INDEX('Settings'!$B$15:$B$24,MATCH(E402,'Settings'!$A$15:$A$24,0)),0))</f>
        <v/>
      </c>
      <c r="I402" s="37" t="n"/>
      <c r="J402" s="37">
        <f>IF(A402="","",IF(I402="",H402,I402))</f>
        <v/>
      </c>
      <c r="K402" s="36">
        <f>IF(A402="","",IFERROR(INDEX('Settings'!$C$15:$C$24,MATCH(E402,'Settings'!$A$15:$A$24,0)),'Settings'!$B$5))</f>
        <v/>
      </c>
      <c r="L402" s="57">
        <f>IF(A402="","",IFERROR(EDATE(D402,K402),""))</f>
        <v/>
      </c>
      <c r="N402" s="57" t="n"/>
      <c r="P402" s="58" t="n"/>
      <c r="Q402" s="39" t="n"/>
      <c r="R402" s="37">
        <f>IF(A402="","",IFERROR(IF(OR(M402="Dismissed",D402&gt;TODAY(),L402&lt;TODAY()),0,J402),0))</f>
        <v/>
      </c>
      <c r="S402" s="39">
        <f>IF(A402="","",IF(COUNTIF($A$5:$A$504,A402)&gt;1,"Duplicate Violation ID",IF(OR(B402="",D402="",E402="",M402=""),"Missing required field",IF(C402="","Unknown Driver ID",IF(D402&gt;TODAY(),"Future violation date",IF(AND(OR(M402="Resolved",M402="Dismissed"),N402=""),"Missing disposition date",IF(AND(N402&lt;&gt;"",N402&lt;D402),"Disposition before violation",IF(AND(I402&lt;&gt;"",OR(I402&lt;0,I402&gt;'Settings'!$B$9)),"Review point override","OK"))))))))</f>
        <v/>
      </c>
    </row>
    <row r="403">
      <c r="C403">
        <f>IF(A403="","",IFERROR(INDEX('Drivers'!$B$5:$B$104,MATCH(B403,'Drivers'!$A$5:$A$104,0)),""))</f>
        <v/>
      </c>
      <c r="D403" s="57" t="n"/>
      <c r="H403" s="36">
        <f>IF(A403="","",IFERROR(INDEX('Settings'!$B$15:$B$24,MATCH(E403,'Settings'!$A$15:$A$24,0)),0))</f>
        <v/>
      </c>
      <c r="I403" s="37" t="n"/>
      <c r="J403" s="37">
        <f>IF(A403="","",IF(I403="",H403,I403))</f>
        <v/>
      </c>
      <c r="K403" s="36">
        <f>IF(A403="","",IFERROR(INDEX('Settings'!$C$15:$C$24,MATCH(E403,'Settings'!$A$15:$A$24,0)),'Settings'!$B$5))</f>
        <v/>
      </c>
      <c r="L403" s="57">
        <f>IF(A403="","",IFERROR(EDATE(D403,K403),""))</f>
        <v/>
      </c>
      <c r="N403" s="57" t="n"/>
      <c r="P403" s="58" t="n"/>
      <c r="Q403" s="39" t="n"/>
      <c r="R403" s="37">
        <f>IF(A403="","",IFERROR(IF(OR(M403="Dismissed",D403&gt;TODAY(),L403&lt;TODAY()),0,J403),0))</f>
        <v/>
      </c>
      <c r="S403" s="39">
        <f>IF(A403="","",IF(COUNTIF($A$5:$A$504,A403)&gt;1,"Duplicate Violation ID",IF(OR(B403="",D403="",E403="",M403=""),"Missing required field",IF(C403="","Unknown Driver ID",IF(D403&gt;TODAY(),"Future violation date",IF(AND(OR(M403="Resolved",M403="Dismissed"),N403=""),"Missing disposition date",IF(AND(N403&lt;&gt;"",N403&lt;D403),"Disposition before violation",IF(AND(I403&lt;&gt;"",OR(I403&lt;0,I403&gt;'Settings'!$B$9)),"Review point override","OK"))))))))</f>
        <v/>
      </c>
    </row>
    <row r="404">
      <c r="C404">
        <f>IF(A404="","",IFERROR(INDEX('Drivers'!$B$5:$B$104,MATCH(B404,'Drivers'!$A$5:$A$104,0)),""))</f>
        <v/>
      </c>
      <c r="D404" s="57" t="n"/>
      <c r="H404" s="36">
        <f>IF(A404="","",IFERROR(INDEX('Settings'!$B$15:$B$24,MATCH(E404,'Settings'!$A$15:$A$24,0)),0))</f>
        <v/>
      </c>
      <c r="I404" s="37" t="n"/>
      <c r="J404" s="37">
        <f>IF(A404="","",IF(I404="",H404,I404))</f>
        <v/>
      </c>
      <c r="K404" s="36">
        <f>IF(A404="","",IFERROR(INDEX('Settings'!$C$15:$C$24,MATCH(E404,'Settings'!$A$15:$A$24,0)),'Settings'!$B$5))</f>
        <v/>
      </c>
      <c r="L404" s="57">
        <f>IF(A404="","",IFERROR(EDATE(D404,K404),""))</f>
        <v/>
      </c>
      <c r="N404" s="57" t="n"/>
      <c r="P404" s="58" t="n"/>
      <c r="Q404" s="39" t="n"/>
      <c r="R404" s="37">
        <f>IF(A404="","",IFERROR(IF(OR(M404="Dismissed",D404&gt;TODAY(),L404&lt;TODAY()),0,J404),0))</f>
        <v/>
      </c>
      <c r="S404" s="39">
        <f>IF(A404="","",IF(COUNTIF($A$5:$A$504,A404)&gt;1,"Duplicate Violation ID",IF(OR(B404="",D404="",E404="",M404=""),"Missing required field",IF(C404="","Unknown Driver ID",IF(D404&gt;TODAY(),"Future violation date",IF(AND(OR(M404="Resolved",M404="Dismissed"),N404=""),"Missing disposition date",IF(AND(N404&lt;&gt;"",N404&lt;D404),"Disposition before violation",IF(AND(I404&lt;&gt;"",OR(I404&lt;0,I404&gt;'Settings'!$B$9)),"Review point override","OK"))))))))</f>
        <v/>
      </c>
    </row>
    <row r="405">
      <c r="C405">
        <f>IF(A405="","",IFERROR(INDEX('Drivers'!$B$5:$B$104,MATCH(B405,'Drivers'!$A$5:$A$104,0)),""))</f>
        <v/>
      </c>
      <c r="D405" s="57" t="n"/>
      <c r="H405" s="36">
        <f>IF(A405="","",IFERROR(INDEX('Settings'!$B$15:$B$24,MATCH(E405,'Settings'!$A$15:$A$24,0)),0))</f>
        <v/>
      </c>
      <c r="I405" s="37" t="n"/>
      <c r="J405" s="37">
        <f>IF(A405="","",IF(I405="",H405,I405))</f>
        <v/>
      </c>
      <c r="K405" s="36">
        <f>IF(A405="","",IFERROR(INDEX('Settings'!$C$15:$C$24,MATCH(E405,'Settings'!$A$15:$A$24,0)),'Settings'!$B$5))</f>
        <v/>
      </c>
      <c r="L405" s="57">
        <f>IF(A405="","",IFERROR(EDATE(D405,K405),""))</f>
        <v/>
      </c>
      <c r="N405" s="57" t="n"/>
      <c r="P405" s="58" t="n"/>
      <c r="Q405" s="39" t="n"/>
      <c r="R405" s="37">
        <f>IF(A405="","",IFERROR(IF(OR(M405="Dismissed",D405&gt;TODAY(),L405&lt;TODAY()),0,J405),0))</f>
        <v/>
      </c>
      <c r="S405" s="39">
        <f>IF(A405="","",IF(COUNTIF($A$5:$A$504,A405)&gt;1,"Duplicate Violation ID",IF(OR(B405="",D405="",E405="",M405=""),"Missing required field",IF(C405="","Unknown Driver ID",IF(D405&gt;TODAY(),"Future violation date",IF(AND(OR(M405="Resolved",M405="Dismissed"),N405=""),"Missing disposition date",IF(AND(N405&lt;&gt;"",N405&lt;D405),"Disposition before violation",IF(AND(I405&lt;&gt;"",OR(I405&lt;0,I405&gt;'Settings'!$B$9)),"Review point override","OK"))))))))</f>
        <v/>
      </c>
    </row>
    <row r="406">
      <c r="C406">
        <f>IF(A406="","",IFERROR(INDEX('Drivers'!$B$5:$B$104,MATCH(B406,'Drivers'!$A$5:$A$104,0)),""))</f>
        <v/>
      </c>
      <c r="D406" s="57" t="n"/>
      <c r="H406" s="36">
        <f>IF(A406="","",IFERROR(INDEX('Settings'!$B$15:$B$24,MATCH(E406,'Settings'!$A$15:$A$24,0)),0))</f>
        <v/>
      </c>
      <c r="I406" s="37" t="n"/>
      <c r="J406" s="37">
        <f>IF(A406="","",IF(I406="",H406,I406))</f>
        <v/>
      </c>
      <c r="K406" s="36">
        <f>IF(A406="","",IFERROR(INDEX('Settings'!$C$15:$C$24,MATCH(E406,'Settings'!$A$15:$A$24,0)),'Settings'!$B$5))</f>
        <v/>
      </c>
      <c r="L406" s="57">
        <f>IF(A406="","",IFERROR(EDATE(D406,K406),""))</f>
        <v/>
      </c>
      <c r="N406" s="57" t="n"/>
      <c r="P406" s="58" t="n"/>
      <c r="Q406" s="39" t="n"/>
      <c r="R406" s="37">
        <f>IF(A406="","",IFERROR(IF(OR(M406="Dismissed",D406&gt;TODAY(),L406&lt;TODAY()),0,J406),0))</f>
        <v/>
      </c>
      <c r="S406" s="39">
        <f>IF(A406="","",IF(COUNTIF($A$5:$A$504,A406)&gt;1,"Duplicate Violation ID",IF(OR(B406="",D406="",E406="",M406=""),"Missing required field",IF(C406="","Unknown Driver ID",IF(D406&gt;TODAY(),"Future violation date",IF(AND(OR(M406="Resolved",M406="Dismissed"),N406=""),"Missing disposition date",IF(AND(N406&lt;&gt;"",N406&lt;D406),"Disposition before violation",IF(AND(I406&lt;&gt;"",OR(I406&lt;0,I406&gt;'Settings'!$B$9)),"Review point override","OK"))))))))</f>
        <v/>
      </c>
    </row>
    <row r="407">
      <c r="C407">
        <f>IF(A407="","",IFERROR(INDEX('Drivers'!$B$5:$B$104,MATCH(B407,'Drivers'!$A$5:$A$104,0)),""))</f>
        <v/>
      </c>
      <c r="D407" s="57" t="n"/>
      <c r="H407" s="36">
        <f>IF(A407="","",IFERROR(INDEX('Settings'!$B$15:$B$24,MATCH(E407,'Settings'!$A$15:$A$24,0)),0))</f>
        <v/>
      </c>
      <c r="I407" s="37" t="n"/>
      <c r="J407" s="37">
        <f>IF(A407="","",IF(I407="",H407,I407))</f>
        <v/>
      </c>
      <c r="K407" s="36">
        <f>IF(A407="","",IFERROR(INDEX('Settings'!$C$15:$C$24,MATCH(E407,'Settings'!$A$15:$A$24,0)),'Settings'!$B$5))</f>
        <v/>
      </c>
      <c r="L407" s="57">
        <f>IF(A407="","",IFERROR(EDATE(D407,K407),""))</f>
        <v/>
      </c>
      <c r="N407" s="57" t="n"/>
      <c r="P407" s="58" t="n"/>
      <c r="Q407" s="39" t="n"/>
      <c r="R407" s="37">
        <f>IF(A407="","",IFERROR(IF(OR(M407="Dismissed",D407&gt;TODAY(),L407&lt;TODAY()),0,J407),0))</f>
        <v/>
      </c>
      <c r="S407" s="39">
        <f>IF(A407="","",IF(COUNTIF($A$5:$A$504,A407)&gt;1,"Duplicate Violation ID",IF(OR(B407="",D407="",E407="",M407=""),"Missing required field",IF(C407="","Unknown Driver ID",IF(D407&gt;TODAY(),"Future violation date",IF(AND(OR(M407="Resolved",M407="Dismissed"),N407=""),"Missing disposition date",IF(AND(N407&lt;&gt;"",N407&lt;D407),"Disposition before violation",IF(AND(I407&lt;&gt;"",OR(I407&lt;0,I407&gt;'Settings'!$B$9)),"Review point override","OK"))))))))</f>
        <v/>
      </c>
    </row>
    <row r="408">
      <c r="C408">
        <f>IF(A408="","",IFERROR(INDEX('Drivers'!$B$5:$B$104,MATCH(B408,'Drivers'!$A$5:$A$104,0)),""))</f>
        <v/>
      </c>
      <c r="D408" s="57" t="n"/>
      <c r="H408" s="36">
        <f>IF(A408="","",IFERROR(INDEX('Settings'!$B$15:$B$24,MATCH(E408,'Settings'!$A$15:$A$24,0)),0))</f>
        <v/>
      </c>
      <c r="I408" s="37" t="n"/>
      <c r="J408" s="37">
        <f>IF(A408="","",IF(I408="",H408,I408))</f>
        <v/>
      </c>
      <c r="K408" s="36">
        <f>IF(A408="","",IFERROR(INDEX('Settings'!$C$15:$C$24,MATCH(E408,'Settings'!$A$15:$A$24,0)),'Settings'!$B$5))</f>
        <v/>
      </c>
      <c r="L408" s="57">
        <f>IF(A408="","",IFERROR(EDATE(D408,K408),""))</f>
        <v/>
      </c>
      <c r="N408" s="57" t="n"/>
      <c r="P408" s="58" t="n"/>
      <c r="Q408" s="39" t="n"/>
      <c r="R408" s="37">
        <f>IF(A408="","",IFERROR(IF(OR(M408="Dismissed",D408&gt;TODAY(),L408&lt;TODAY()),0,J408),0))</f>
        <v/>
      </c>
      <c r="S408" s="39">
        <f>IF(A408="","",IF(COUNTIF($A$5:$A$504,A408)&gt;1,"Duplicate Violation ID",IF(OR(B408="",D408="",E408="",M408=""),"Missing required field",IF(C408="","Unknown Driver ID",IF(D408&gt;TODAY(),"Future violation date",IF(AND(OR(M408="Resolved",M408="Dismissed"),N408=""),"Missing disposition date",IF(AND(N408&lt;&gt;"",N408&lt;D408),"Disposition before violation",IF(AND(I408&lt;&gt;"",OR(I408&lt;0,I408&gt;'Settings'!$B$9)),"Review point override","OK"))))))))</f>
        <v/>
      </c>
    </row>
    <row r="409">
      <c r="C409">
        <f>IF(A409="","",IFERROR(INDEX('Drivers'!$B$5:$B$104,MATCH(B409,'Drivers'!$A$5:$A$104,0)),""))</f>
        <v/>
      </c>
      <c r="D409" s="57" t="n"/>
      <c r="H409" s="36">
        <f>IF(A409="","",IFERROR(INDEX('Settings'!$B$15:$B$24,MATCH(E409,'Settings'!$A$15:$A$24,0)),0))</f>
        <v/>
      </c>
      <c r="I409" s="37" t="n"/>
      <c r="J409" s="37">
        <f>IF(A409="","",IF(I409="",H409,I409))</f>
        <v/>
      </c>
      <c r="K409" s="36">
        <f>IF(A409="","",IFERROR(INDEX('Settings'!$C$15:$C$24,MATCH(E409,'Settings'!$A$15:$A$24,0)),'Settings'!$B$5))</f>
        <v/>
      </c>
      <c r="L409" s="57">
        <f>IF(A409="","",IFERROR(EDATE(D409,K409),""))</f>
        <v/>
      </c>
      <c r="N409" s="57" t="n"/>
      <c r="P409" s="58" t="n"/>
      <c r="Q409" s="39" t="n"/>
      <c r="R409" s="37">
        <f>IF(A409="","",IFERROR(IF(OR(M409="Dismissed",D409&gt;TODAY(),L409&lt;TODAY()),0,J409),0))</f>
        <v/>
      </c>
      <c r="S409" s="39">
        <f>IF(A409="","",IF(COUNTIF($A$5:$A$504,A409)&gt;1,"Duplicate Violation ID",IF(OR(B409="",D409="",E409="",M409=""),"Missing required field",IF(C409="","Unknown Driver ID",IF(D409&gt;TODAY(),"Future violation date",IF(AND(OR(M409="Resolved",M409="Dismissed"),N409=""),"Missing disposition date",IF(AND(N409&lt;&gt;"",N409&lt;D409),"Disposition before violation",IF(AND(I409&lt;&gt;"",OR(I409&lt;0,I409&gt;'Settings'!$B$9)),"Review point override","OK"))))))))</f>
        <v/>
      </c>
    </row>
    <row r="410">
      <c r="C410">
        <f>IF(A410="","",IFERROR(INDEX('Drivers'!$B$5:$B$104,MATCH(B410,'Drivers'!$A$5:$A$104,0)),""))</f>
        <v/>
      </c>
      <c r="D410" s="57" t="n"/>
      <c r="H410" s="36">
        <f>IF(A410="","",IFERROR(INDEX('Settings'!$B$15:$B$24,MATCH(E410,'Settings'!$A$15:$A$24,0)),0))</f>
        <v/>
      </c>
      <c r="I410" s="37" t="n"/>
      <c r="J410" s="37">
        <f>IF(A410="","",IF(I410="",H410,I410))</f>
        <v/>
      </c>
      <c r="K410" s="36">
        <f>IF(A410="","",IFERROR(INDEX('Settings'!$C$15:$C$24,MATCH(E410,'Settings'!$A$15:$A$24,0)),'Settings'!$B$5))</f>
        <v/>
      </c>
      <c r="L410" s="57">
        <f>IF(A410="","",IFERROR(EDATE(D410,K410),""))</f>
        <v/>
      </c>
      <c r="N410" s="57" t="n"/>
      <c r="P410" s="58" t="n"/>
      <c r="Q410" s="39" t="n"/>
      <c r="R410" s="37">
        <f>IF(A410="","",IFERROR(IF(OR(M410="Dismissed",D410&gt;TODAY(),L410&lt;TODAY()),0,J410),0))</f>
        <v/>
      </c>
      <c r="S410" s="39">
        <f>IF(A410="","",IF(COUNTIF($A$5:$A$504,A410)&gt;1,"Duplicate Violation ID",IF(OR(B410="",D410="",E410="",M410=""),"Missing required field",IF(C410="","Unknown Driver ID",IF(D410&gt;TODAY(),"Future violation date",IF(AND(OR(M410="Resolved",M410="Dismissed"),N410=""),"Missing disposition date",IF(AND(N410&lt;&gt;"",N410&lt;D410),"Disposition before violation",IF(AND(I410&lt;&gt;"",OR(I410&lt;0,I410&gt;'Settings'!$B$9)),"Review point override","OK"))))))))</f>
        <v/>
      </c>
    </row>
    <row r="411">
      <c r="C411">
        <f>IF(A411="","",IFERROR(INDEX('Drivers'!$B$5:$B$104,MATCH(B411,'Drivers'!$A$5:$A$104,0)),""))</f>
        <v/>
      </c>
      <c r="D411" s="57" t="n"/>
      <c r="H411" s="36">
        <f>IF(A411="","",IFERROR(INDEX('Settings'!$B$15:$B$24,MATCH(E411,'Settings'!$A$15:$A$24,0)),0))</f>
        <v/>
      </c>
      <c r="I411" s="37" t="n"/>
      <c r="J411" s="37">
        <f>IF(A411="","",IF(I411="",H411,I411))</f>
        <v/>
      </c>
      <c r="K411" s="36">
        <f>IF(A411="","",IFERROR(INDEX('Settings'!$C$15:$C$24,MATCH(E411,'Settings'!$A$15:$A$24,0)),'Settings'!$B$5))</f>
        <v/>
      </c>
      <c r="L411" s="57">
        <f>IF(A411="","",IFERROR(EDATE(D411,K411),""))</f>
        <v/>
      </c>
      <c r="N411" s="57" t="n"/>
      <c r="P411" s="58" t="n"/>
      <c r="Q411" s="39" t="n"/>
      <c r="R411" s="37">
        <f>IF(A411="","",IFERROR(IF(OR(M411="Dismissed",D411&gt;TODAY(),L411&lt;TODAY()),0,J411),0))</f>
        <v/>
      </c>
      <c r="S411" s="39">
        <f>IF(A411="","",IF(COUNTIF($A$5:$A$504,A411)&gt;1,"Duplicate Violation ID",IF(OR(B411="",D411="",E411="",M411=""),"Missing required field",IF(C411="","Unknown Driver ID",IF(D411&gt;TODAY(),"Future violation date",IF(AND(OR(M411="Resolved",M411="Dismissed"),N411=""),"Missing disposition date",IF(AND(N411&lt;&gt;"",N411&lt;D411),"Disposition before violation",IF(AND(I411&lt;&gt;"",OR(I411&lt;0,I411&gt;'Settings'!$B$9)),"Review point override","OK"))))))))</f>
        <v/>
      </c>
    </row>
    <row r="412">
      <c r="C412">
        <f>IF(A412="","",IFERROR(INDEX('Drivers'!$B$5:$B$104,MATCH(B412,'Drivers'!$A$5:$A$104,0)),""))</f>
        <v/>
      </c>
      <c r="D412" s="57" t="n"/>
      <c r="H412" s="36">
        <f>IF(A412="","",IFERROR(INDEX('Settings'!$B$15:$B$24,MATCH(E412,'Settings'!$A$15:$A$24,0)),0))</f>
        <v/>
      </c>
      <c r="I412" s="37" t="n"/>
      <c r="J412" s="37">
        <f>IF(A412="","",IF(I412="",H412,I412))</f>
        <v/>
      </c>
      <c r="K412" s="36">
        <f>IF(A412="","",IFERROR(INDEX('Settings'!$C$15:$C$24,MATCH(E412,'Settings'!$A$15:$A$24,0)),'Settings'!$B$5))</f>
        <v/>
      </c>
      <c r="L412" s="57">
        <f>IF(A412="","",IFERROR(EDATE(D412,K412),""))</f>
        <v/>
      </c>
      <c r="N412" s="57" t="n"/>
      <c r="P412" s="58" t="n"/>
      <c r="Q412" s="39" t="n"/>
      <c r="R412" s="37">
        <f>IF(A412="","",IFERROR(IF(OR(M412="Dismissed",D412&gt;TODAY(),L412&lt;TODAY()),0,J412),0))</f>
        <v/>
      </c>
      <c r="S412" s="39">
        <f>IF(A412="","",IF(COUNTIF($A$5:$A$504,A412)&gt;1,"Duplicate Violation ID",IF(OR(B412="",D412="",E412="",M412=""),"Missing required field",IF(C412="","Unknown Driver ID",IF(D412&gt;TODAY(),"Future violation date",IF(AND(OR(M412="Resolved",M412="Dismissed"),N412=""),"Missing disposition date",IF(AND(N412&lt;&gt;"",N412&lt;D412),"Disposition before violation",IF(AND(I412&lt;&gt;"",OR(I412&lt;0,I412&gt;'Settings'!$B$9)),"Review point override","OK"))))))))</f>
        <v/>
      </c>
    </row>
    <row r="413">
      <c r="C413">
        <f>IF(A413="","",IFERROR(INDEX('Drivers'!$B$5:$B$104,MATCH(B413,'Drivers'!$A$5:$A$104,0)),""))</f>
        <v/>
      </c>
      <c r="D413" s="57" t="n"/>
      <c r="H413" s="36">
        <f>IF(A413="","",IFERROR(INDEX('Settings'!$B$15:$B$24,MATCH(E413,'Settings'!$A$15:$A$24,0)),0))</f>
        <v/>
      </c>
      <c r="I413" s="37" t="n"/>
      <c r="J413" s="37">
        <f>IF(A413="","",IF(I413="",H413,I413))</f>
        <v/>
      </c>
      <c r="K413" s="36">
        <f>IF(A413="","",IFERROR(INDEX('Settings'!$C$15:$C$24,MATCH(E413,'Settings'!$A$15:$A$24,0)),'Settings'!$B$5))</f>
        <v/>
      </c>
      <c r="L413" s="57">
        <f>IF(A413="","",IFERROR(EDATE(D413,K413),""))</f>
        <v/>
      </c>
      <c r="N413" s="57" t="n"/>
      <c r="P413" s="58" t="n"/>
      <c r="Q413" s="39" t="n"/>
      <c r="R413" s="37">
        <f>IF(A413="","",IFERROR(IF(OR(M413="Dismissed",D413&gt;TODAY(),L413&lt;TODAY()),0,J413),0))</f>
        <v/>
      </c>
      <c r="S413" s="39">
        <f>IF(A413="","",IF(COUNTIF($A$5:$A$504,A413)&gt;1,"Duplicate Violation ID",IF(OR(B413="",D413="",E413="",M413=""),"Missing required field",IF(C413="","Unknown Driver ID",IF(D413&gt;TODAY(),"Future violation date",IF(AND(OR(M413="Resolved",M413="Dismissed"),N413=""),"Missing disposition date",IF(AND(N413&lt;&gt;"",N413&lt;D413),"Disposition before violation",IF(AND(I413&lt;&gt;"",OR(I413&lt;0,I413&gt;'Settings'!$B$9)),"Review point override","OK"))))))))</f>
        <v/>
      </c>
    </row>
    <row r="414">
      <c r="C414">
        <f>IF(A414="","",IFERROR(INDEX('Drivers'!$B$5:$B$104,MATCH(B414,'Drivers'!$A$5:$A$104,0)),""))</f>
        <v/>
      </c>
      <c r="D414" s="57" t="n"/>
      <c r="H414" s="36">
        <f>IF(A414="","",IFERROR(INDEX('Settings'!$B$15:$B$24,MATCH(E414,'Settings'!$A$15:$A$24,0)),0))</f>
        <v/>
      </c>
      <c r="I414" s="37" t="n"/>
      <c r="J414" s="37">
        <f>IF(A414="","",IF(I414="",H414,I414))</f>
        <v/>
      </c>
      <c r="K414" s="36">
        <f>IF(A414="","",IFERROR(INDEX('Settings'!$C$15:$C$24,MATCH(E414,'Settings'!$A$15:$A$24,0)),'Settings'!$B$5))</f>
        <v/>
      </c>
      <c r="L414" s="57">
        <f>IF(A414="","",IFERROR(EDATE(D414,K414),""))</f>
        <v/>
      </c>
      <c r="N414" s="57" t="n"/>
      <c r="P414" s="58" t="n"/>
      <c r="Q414" s="39" t="n"/>
      <c r="R414" s="37">
        <f>IF(A414="","",IFERROR(IF(OR(M414="Dismissed",D414&gt;TODAY(),L414&lt;TODAY()),0,J414),0))</f>
        <v/>
      </c>
      <c r="S414" s="39">
        <f>IF(A414="","",IF(COUNTIF($A$5:$A$504,A414)&gt;1,"Duplicate Violation ID",IF(OR(B414="",D414="",E414="",M414=""),"Missing required field",IF(C414="","Unknown Driver ID",IF(D414&gt;TODAY(),"Future violation date",IF(AND(OR(M414="Resolved",M414="Dismissed"),N414=""),"Missing disposition date",IF(AND(N414&lt;&gt;"",N414&lt;D414),"Disposition before violation",IF(AND(I414&lt;&gt;"",OR(I414&lt;0,I414&gt;'Settings'!$B$9)),"Review point override","OK"))))))))</f>
        <v/>
      </c>
    </row>
    <row r="415">
      <c r="C415">
        <f>IF(A415="","",IFERROR(INDEX('Drivers'!$B$5:$B$104,MATCH(B415,'Drivers'!$A$5:$A$104,0)),""))</f>
        <v/>
      </c>
      <c r="D415" s="57" t="n"/>
      <c r="H415" s="36">
        <f>IF(A415="","",IFERROR(INDEX('Settings'!$B$15:$B$24,MATCH(E415,'Settings'!$A$15:$A$24,0)),0))</f>
        <v/>
      </c>
      <c r="I415" s="37" t="n"/>
      <c r="J415" s="37">
        <f>IF(A415="","",IF(I415="",H415,I415))</f>
        <v/>
      </c>
      <c r="K415" s="36">
        <f>IF(A415="","",IFERROR(INDEX('Settings'!$C$15:$C$24,MATCH(E415,'Settings'!$A$15:$A$24,0)),'Settings'!$B$5))</f>
        <v/>
      </c>
      <c r="L415" s="57">
        <f>IF(A415="","",IFERROR(EDATE(D415,K415),""))</f>
        <v/>
      </c>
      <c r="N415" s="57" t="n"/>
      <c r="P415" s="58" t="n"/>
      <c r="Q415" s="39" t="n"/>
      <c r="R415" s="37">
        <f>IF(A415="","",IFERROR(IF(OR(M415="Dismissed",D415&gt;TODAY(),L415&lt;TODAY()),0,J415),0))</f>
        <v/>
      </c>
      <c r="S415" s="39">
        <f>IF(A415="","",IF(COUNTIF($A$5:$A$504,A415)&gt;1,"Duplicate Violation ID",IF(OR(B415="",D415="",E415="",M415=""),"Missing required field",IF(C415="","Unknown Driver ID",IF(D415&gt;TODAY(),"Future violation date",IF(AND(OR(M415="Resolved",M415="Dismissed"),N415=""),"Missing disposition date",IF(AND(N415&lt;&gt;"",N415&lt;D415),"Disposition before violation",IF(AND(I415&lt;&gt;"",OR(I415&lt;0,I415&gt;'Settings'!$B$9)),"Review point override","OK"))))))))</f>
        <v/>
      </c>
    </row>
    <row r="416">
      <c r="C416">
        <f>IF(A416="","",IFERROR(INDEX('Drivers'!$B$5:$B$104,MATCH(B416,'Drivers'!$A$5:$A$104,0)),""))</f>
        <v/>
      </c>
      <c r="D416" s="57" t="n"/>
      <c r="H416" s="36">
        <f>IF(A416="","",IFERROR(INDEX('Settings'!$B$15:$B$24,MATCH(E416,'Settings'!$A$15:$A$24,0)),0))</f>
        <v/>
      </c>
      <c r="I416" s="37" t="n"/>
      <c r="J416" s="37">
        <f>IF(A416="","",IF(I416="",H416,I416))</f>
        <v/>
      </c>
      <c r="K416" s="36">
        <f>IF(A416="","",IFERROR(INDEX('Settings'!$C$15:$C$24,MATCH(E416,'Settings'!$A$15:$A$24,0)),'Settings'!$B$5))</f>
        <v/>
      </c>
      <c r="L416" s="57">
        <f>IF(A416="","",IFERROR(EDATE(D416,K416),""))</f>
        <v/>
      </c>
      <c r="N416" s="57" t="n"/>
      <c r="P416" s="58" t="n"/>
      <c r="Q416" s="39" t="n"/>
      <c r="R416" s="37">
        <f>IF(A416="","",IFERROR(IF(OR(M416="Dismissed",D416&gt;TODAY(),L416&lt;TODAY()),0,J416),0))</f>
        <v/>
      </c>
      <c r="S416" s="39">
        <f>IF(A416="","",IF(COUNTIF($A$5:$A$504,A416)&gt;1,"Duplicate Violation ID",IF(OR(B416="",D416="",E416="",M416=""),"Missing required field",IF(C416="","Unknown Driver ID",IF(D416&gt;TODAY(),"Future violation date",IF(AND(OR(M416="Resolved",M416="Dismissed"),N416=""),"Missing disposition date",IF(AND(N416&lt;&gt;"",N416&lt;D416),"Disposition before violation",IF(AND(I416&lt;&gt;"",OR(I416&lt;0,I416&gt;'Settings'!$B$9)),"Review point override","OK"))))))))</f>
        <v/>
      </c>
    </row>
    <row r="417">
      <c r="C417">
        <f>IF(A417="","",IFERROR(INDEX('Drivers'!$B$5:$B$104,MATCH(B417,'Drivers'!$A$5:$A$104,0)),""))</f>
        <v/>
      </c>
      <c r="D417" s="57" t="n"/>
      <c r="H417" s="36">
        <f>IF(A417="","",IFERROR(INDEX('Settings'!$B$15:$B$24,MATCH(E417,'Settings'!$A$15:$A$24,0)),0))</f>
        <v/>
      </c>
      <c r="I417" s="37" t="n"/>
      <c r="J417" s="37">
        <f>IF(A417="","",IF(I417="",H417,I417))</f>
        <v/>
      </c>
      <c r="K417" s="36">
        <f>IF(A417="","",IFERROR(INDEX('Settings'!$C$15:$C$24,MATCH(E417,'Settings'!$A$15:$A$24,0)),'Settings'!$B$5))</f>
        <v/>
      </c>
      <c r="L417" s="57">
        <f>IF(A417="","",IFERROR(EDATE(D417,K417),""))</f>
        <v/>
      </c>
      <c r="N417" s="57" t="n"/>
      <c r="P417" s="58" t="n"/>
      <c r="Q417" s="39" t="n"/>
      <c r="R417" s="37">
        <f>IF(A417="","",IFERROR(IF(OR(M417="Dismissed",D417&gt;TODAY(),L417&lt;TODAY()),0,J417),0))</f>
        <v/>
      </c>
      <c r="S417" s="39">
        <f>IF(A417="","",IF(COUNTIF($A$5:$A$504,A417)&gt;1,"Duplicate Violation ID",IF(OR(B417="",D417="",E417="",M417=""),"Missing required field",IF(C417="","Unknown Driver ID",IF(D417&gt;TODAY(),"Future violation date",IF(AND(OR(M417="Resolved",M417="Dismissed"),N417=""),"Missing disposition date",IF(AND(N417&lt;&gt;"",N417&lt;D417),"Disposition before violation",IF(AND(I417&lt;&gt;"",OR(I417&lt;0,I417&gt;'Settings'!$B$9)),"Review point override","OK"))))))))</f>
        <v/>
      </c>
    </row>
    <row r="418">
      <c r="C418">
        <f>IF(A418="","",IFERROR(INDEX('Drivers'!$B$5:$B$104,MATCH(B418,'Drivers'!$A$5:$A$104,0)),""))</f>
        <v/>
      </c>
      <c r="D418" s="57" t="n"/>
      <c r="H418" s="36">
        <f>IF(A418="","",IFERROR(INDEX('Settings'!$B$15:$B$24,MATCH(E418,'Settings'!$A$15:$A$24,0)),0))</f>
        <v/>
      </c>
      <c r="I418" s="37" t="n"/>
      <c r="J418" s="37">
        <f>IF(A418="","",IF(I418="",H418,I418))</f>
        <v/>
      </c>
      <c r="K418" s="36">
        <f>IF(A418="","",IFERROR(INDEX('Settings'!$C$15:$C$24,MATCH(E418,'Settings'!$A$15:$A$24,0)),'Settings'!$B$5))</f>
        <v/>
      </c>
      <c r="L418" s="57">
        <f>IF(A418="","",IFERROR(EDATE(D418,K418),""))</f>
        <v/>
      </c>
      <c r="N418" s="57" t="n"/>
      <c r="P418" s="58" t="n"/>
      <c r="Q418" s="39" t="n"/>
      <c r="R418" s="37">
        <f>IF(A418="","",IFERROR(IF(OR(M418="Dismissed",D418&gt;TODAY(),L418&lt;TODAY()),0,J418),0))</f>
        <v/>
      </c>
      <c r="S418" s="39">
        <f>IF(A418="","",IF(COUNTIF($A$5:$A$504,A418)&gt;1,"Duplicate Violation ID",IF(OR(B418="",D418="",E418="",M418=""),"Missing required field",IF(C418="","Unknown Driver ID",IF(D418&gt;TODAY(),"Future violation date",IF(AND(OR(M418="Resolved",M418="Dismissed"),N418=""),"Missing disposition date",IF(AND(N418&lt;&gt;"",N418&lt;D418),"Disposition before violation",IF(AND(I418&lt;&gt;"",OR(I418&lt;0,I418&gt;'Settings'!$B$9)),"Review point override","OK"))))))))</f>
        <v/>
      </c>
    </row>
    <row r="419">
      <c r="C419">
        <f>IF(A419="","",IFERROR(INDEX('Drivers'!$B$5:$B$104,MATCH(B419,'Drivers'!$A$5:$A$104,0)),""))</f>
        <v/>
      </c>
      <c r="D419" s="57" t="n"/>
      <c r="H419" s="36">
        <f>IF(A419="","",IFERROR(INDEX('Settings'!$B$15:$B$24,MATCH(E419,'Settings'!$A$15:$A$24,0)),0))</f>
        <v/>
      </c>
      <c r="I419" s="37" t="n"/>
      <c r="J419" s="37">
        <f>IF(A419="","",IF(I419="",H419,I419))</f>
        <v/>
      </c>
      <c r="K419" s="36">
        <f>IF(A419="","",IFERROR(INDEX('Settings'!$C$15:$C$24,MATCH(E419,'Settings'!$A$15:$A$24,0)),'Settings'!$B$5))</f>
        <v/>
      </c>
      <c r="L419" s="57">
        <f>IF(A419="","",IFERROR(EDATE(D419,K419),""))</f>
        <v/>
      </c>
      <c r="N419" s="57" t="n"/>
      <c r="P419" s="58" t="n"/>
      <c r="Q419" s="39" t="n"/>
      <c r="R419" s="37">
        <f>IF(A419="","",IFERROR(IF(OR(M419="Dismissed",D419&gt;TODAY(),L419&lt;TODAY()),0,J419),0))</f>
        <v/>
      </c>
      <c r="S419" s="39">
        <f>IF(A419="","",IF(COUNTIF($A$5:$A$504,A419)&gt;1,"Duplicate Violation ID",IF(OR(B419="",D419="",E419="",M419=""),"Missing required field",IF(C419="","Unknown Driver ID",IF(D419&gt;TODAY(),"Future violation date",IF(AND(OR(M419="Resolved",M419="Dismissed"),N419=""),"Missing disposition date",IF(AND(N419&lt;&gt;"",N419&lt;D419),"Disposition before violation",IF(AND(I419&lt;&gt;"",OR(I419&lt;0,I419&gt;'Settings'!$B$9)),"Review point override","OK"))))))))</f>
        <v/>
      </c>
    </row>
    <row r="420">
      <c r="C420">
        <f>IF(A420="","",IFERROR(INDEX('Drivers'!$B$5:$B$104,MATCH(B420,'Drivers'!$A$5:$A$104,0)),""))</f>
        <v/>
      </c>
      <c r="D420" s="57" t="n"/>
      <c r="H420" s="36">
        <f>IF(A420="","",IFERROR(INDEX('Settings'!$B$15:$B$24,MATCH(E420,'Settings'!$A$15:$A$24,0)),0))</f>
        <v/>
      </c>
      <c r="I420" s="37" t="n"/>
      <c r="J420" s="37">
        <f>IF(A420="","",IF(I420="",H420,I420))</f>
        <v/>
      </c>
      <c r="K420" s="36">
        <f>IF(A420="","",IFERROR(INDEX('Settings'!$C$15:$C$24,MATCH(E420,'Settings'!$A$15:$A$24,0)),'Settings'!$B$5))</f>
        <v/>
      </c>
      <c r="L420" s="57">
        <f>IF(A420="","",IFERROR(EDATE(D420,K420),""))</f>
        <v/>
      </c>
      <c r="N420" s="57" t="n"/>
      <c r="P420" s="58" t="n"/>
      <c r="Q420" s="39" t="n"/>
      <c r="R420" s="37">
        <f>IF(A420="","",IFERROR(IF(OR(M420="Dismissed",D420&gt;TODAY(),L420&lt;TODAY()),0,J420),0))</f>
        <v/>
      </c>
      <c r="S420" s="39">
        <f>IF(A420="","",IF(COUNTIF($A$5:$A$504,A420)&gt;1,"Duplicate Violation ID",IF(OR(B420="",D420="",E420="",M420=""),"Missing required field",IF(C420="","Unknown Driver ID",IF(D420&gt;TODAY(),"Future violation date",IF(AND(OR(M420="Resolved",M420="Dismissed"),N420=""),"Missing disposition date",IF(AND(N420&lt;&gt;"",N420&lt;D420),"Disposition before violation",IF(AND(I420&lt;&gt;"",OR(I420&lt;0,I420&gt;'Settings'!$B$9)),"Review point override","OK"))))))))</f>
        <v/>
      </c>
    </row>
    <row r="421">
      <c r="C421">
        <f>IF(A421="","",IFERROR(INDEX('Drivers'!$B$5:$B$104,MATCH(B421,'Drivers'!$A$5:$A$104,0)),""))</f>
        <v/>
      </c>
      <c r="D421" s="57" t="n"/>
      <c r="H421" s="36">
        <f>IF(A421="","",IFERROR(INDEX('Settings'!$B$15:$B$24,MATCH(E421,'Settings'!$A$15:$A$24,0)),0))</f>
        <v/>
      </c>
      <c r="I421" s="37" t="n"/>
      <c r="J421" s="37">
        <f>IF(A421="","",IF(I421="",H421,I421))</f>
        <v/>
      </c>
      <c r="K421" s="36">
        <f>IF(A421="","",IFERROR(INDEX('Settings'!$C$15:$C$24,MATCH(E421,'Settings'!$A$15:$A$24,0)),'Settings'!$B$5))</f>
        <v/>
      </c>
      <c r="L421" s="57">
        <f>IF(A421="","",IFERROR(EDATE(D421,K421),""))</f>
        <v/>
      </c>
      <c r="N421" s="57" t="n"/>
      <c r="P421" s="58" t="n"/>
      <c r="Q421" s="39" t="n"/>
      <c r="R421" s="37">
        <f>IF(A421="","",IFERROR(IF(OR(M421="Dismissed",D421&gt;TODAY(),L421&lt;TODAY()),0,J421),0))</f>
        <v/>
      </c>
      <c r="S421" s="39">
        <f>IF(A421="","",IF(COUNTIF($A$5:$A$504,A421)&gt;1,"Duplicate Violation ID",IF(OR(B421="",D421="",E421="",M421=""),"Missing required field",IF(C421="","Unknown Driver ID",IF(D421&gt;TODAY(),"Future violation date",IF(AND(OR(M421="Resolved",M421="Dismissed"),N421=""),"Missing disposition date",IF(AND(N421&lt;&gt;"",N421&lt;D421),"Disposition before violation",IF(AND(I421&lt;&gt;"",OR(I421&lt;0,I421&gt;'Settings'!$B$9)),"Review point override","OK"))))))))</f>
        <v/>
      </c>
    </row>
    <row r="422">
      <c r="C422">
        <f>IF(A422="","",IFERROR(INDEX('Drivers'!$B$5:$B$104,MATCH(B422,'Drivers'!$A$5:$A$104,0)),""))</f>
        <v/>
      </c>
      <c r="D422" s="57" t="n"/>
      <c r="H422" s="36">
        <f>IF(A422="","",IFERROR(INDEX('Settings'!$B$15:$B$24,MATCH(E422,'Settings'!$A$15:$A$24,0)),0))</f>
        <v/>
      </c>
      <c r="I422" s="37" t="n"/>
      <c r="J422" s="37">
        <f>IF(A422="","",IF(I422="",H422,I422))</f>
        <v/>
      </c>
      <c r="K422" s="36">
        <f>IF(A422="","",IFERROR(INDEX('Settings'!$C$15:$C$24,MATCH(E422,'Settings'!$A$15:$A$24,0)),'Settings'!$B$5))</f>
        <v/>
      </c>
      <c r="L422" s="57">
        <f>IF(A422="","",IFERROR(EDATE(D422,K422),""))</f>
        <v/>
      </c>
      <c r="N422" s="57" t="n"/>
      <c r="P422" s="58" t="n"/>
      <c r="Q422" s="39" t="n"/>
      <c r="R422" s="37">
        <f>IF(A422="","",IFERROR(IF(OR(M422="Dismissed",D422&gt;TODAY(),L422&lt;TODAY()),0,J422),0))</f>
        <v/>
      </c>
      <c r="S422" s="39">
        <f>IF(A422="","",IF(COUNTIF($A$5:$A$504,A422)&gt;1,"Duplicate Violation ID",IF(OR(B422="",D422="",E422="",M422=""),"Missing required field",IF(C422="","Unknown Driver ID",IF(D422&gt;TODAY(),"Future violation date",IF(AND(OR(M422="Resolved",M422="Dismissed"),N422=""),"Missing disposition date",IF(AND(N422&lt;&gt;"",N422&lt;D422),"Disposition before violation",IF(AND(I422&lt;&gt;"",OR(I422&lt;0,I422&gt;'Settings'!$B$9)),"Review point override","OK"))))))))</f>
        <v/>
      </c>
    </row>
    <row r="423">
      <c r="C423">
        <f>IF(A423="","",IFERROR(INDEX('Drivers'!$B$5:$B$104,MATCH(B423,'Drivers'!$A$5:$A$104,0)),""))</f>
        <v/>
      </c>
      <c r="D423" s="57" t="n"/>
      <c r="H423" s="36">
        <f>IF(A423="","",IFERROR(INDEX('Settings'!$B$15:$B$24,MATCH(E423,'Settings'!$A$15:$A$24,0)),0))</f>
        <v/>
      </c>
      <c r="I423" s="37" t="n"/>
      <c r="J423" s="37">
        <f>IF(A423="","",IF(I423="",H423,I423))</f>
        <v/>
      </c>
      <c r="K423" s="36">
        <f>IF(A423="","",IFERROR(INDEX('Settings'!$C$15:$C$24,MATCH(E423,'Settings'!$A$15:$A$24,0)),'Settings'!$B$5))</f>
        <v/>
      </c>
      <c r="L423" s="57">
        <f>IF(A423="","",IFERROR(EDATE(D423,K423),""))</f>
        <v/>
      </c>
      <c r="N423" s="57" t="n"/>
      <c r="P423" s="58" t="n"/>
      <c r="Q423" s="39" t="n"/>
      <c r="R423" s="37">
        <f>IF(A423="","",IFERROR(IF(OR(M423="Dismissed",D423&gt;TODAY(),L423&lt;TODAY()),0,J423),0))</f>
        <v/>
      </c>
      <c r="S423" s="39">
        <f>IF(A423="","",IF(COUNTIF($A$5:$A$504,A423)&gt;1,"Duplicate Violation ID",IF(OR(B423="",D423="",E423="",M423=""),"Missing required field",IF(C423="","Unknown Driver ID",IF(D423&gt;TODAY(),"Future violation date",IF(AND(OR(M423="Resolved",M423="Dismissed"),N423=""),"Missing disposition date",IF(AND(N423&lt;&gt;"",N423&lt;D423),"Disposition before violation",IF(AND(I423&lt;&gt;"",OR(I423&lt;0,I423&gt;'Settings'!$B$9)),"Review point override","OK"))))))))</f>
        <v/>
      </c>
    </row>
    <row r="424">
      <c r="C424">
        <f>IF(A424="","",IFERROR(INDEX('Drivers'!$B$5:$B$104,MATCH(B424,'Drivers'!$A$5:$A$104,0)),""))</f>
        <v/>
      </c>
      <c r="D424" s="57" t="n"/>
      <c r="H424" s="36">
        <f>IF(A424="","",IFERROR(INDEX('Settings'!$B$15:$B$24,MATCH(E424,'Settings'!$A$15:$A$24,0)),0))</f>
        <v/>
      </c>
      <c r="I424" s="37" t="n"/>
      <c r="J424" s="37">
        <f>IF(A424="","",IF(I424="",H424,I424))</f>
        <v/>
      </c>
      <c r="K424" s="36">
        <f>IF(A424="","",IFERROR(INDEX('Settings'!$C$15:$C$24,MATCH(E424,'Settings'!$A$15:$A$24,0)),'Settings'!$B$5))</f>
        <v/>
      </c>
      <c r="L424" s="57">
        <f>IF(A424="","",IFERROR(EDATE(D424,K424),""))</f>
        <v/>
      </c>
      <c r="N424" s="57" t="n"/>
      <c r="P424" s="58" t="n"/>
      <c r="Q424" s="39" t="n"/>
      <c r="R424" s="37">
        <f>IF(A424="","",IFERROR(IF(OR(M424="Dismissed",D424&gt;TODAY(),L424&lt;TODAY()),0,J424),0))</f>
        <v/>
      </c>
      <c r="S424" s="39">
        <f>IF(A424="","",IF(COUNTIF($A$5:$A$504,A424)&gt;1,"Duplicate Violation ID",IF(OR(B424="",D424="",E424="",M424=""),"Missing required field",IF(C424="","Unknown Driver ID",IF(D424&gt;TODAY(),"Future violation date",IF(AND(OR(M424="Resolved",M424="Dismissed"),N424=""),"Missing disposition date",IF(AND(N424&lt;&gt;"",N424&lt;D424),"Disposition before violation",IF(AND(I424&lt;&gt;"",OR(I424&lt;0,I424&gt;'Settings'!$B$9)),"Review point override","OK"))))))))</f>
        <v/>
      </c>
    </row>
    <row r="425">
      <c r="C425">
        <f>IF(A425="","",IFERROR(INDEX('Drivers'!$B$5:$B$104,MATCH(B425,'Drivers'!$A$5:$A$104,0)),""))</f>
        <v/>
      </c>
      <c r="D425" s="57" t="n"/>
      <c r="H425" s="36">
        <f>IF(A425="","",IFERROR(INDEX('Settings'!$B$15:$B$24,MATCH(E425,'Settings'!$A$15:$A$24,0)),0))</f>
        <v/>
      </c>
      <c r="I425" s="37" t="n"/>
      <c r="J425" s="37">
        <f>IF(A425="","",IF(I425="",H425,I425))</f>
        <v/>
      </c>
      <c r="K425" s="36">
        <f>IF(A425="","",IFERROR(INDEX('Settings'!$C$15:$C$24,MATCH(E425,'Settings'!$A$15:$A$24,0)),'Settings'!$B$5))</f>
        <v/>
      </c>
      <c r="L425" s="57">
        <f>IF(A425="","",IFERROR(EDATE(D425,K425),""))</f>
        <v/>
      </c>
      <c r="N425" s="57" t="n"/>
      <c r="P425" s="58" t="n"/>
      <c r="Q425" s="39" t="n"/>
      <c r="R425" s="37">
        <f>IF(A425="","",IFERROR(IF(OR(M425="Dismissed",D425&gt;TODAY(),L425&lt;TODAY()),0,J425),0))</f>
        <v/>
      </c>
      <c r="S425" s="39">
        <f>IF(A425="","",IF(COUNTIF($A$5:$A$504,A425)&gt;1,"Duplicate Violation ID",IF(OR(B425="",D425="",E425="",M425=""),"Missing required field",IF(C425="","Unknown Driver ID",IF(D425&gt;TODAY(),"Future violation date",IF(AND(OR(M425="Resolved",M425="Dismissed"),N425=""),"Missing disposition date",IF(AND(N425&lt;&gt;"",N425&lt;D425),"Disposition before violation",IF(AND(I425&lt;&gt;"",OR(I425&lt;0,I425&gt;'Settings'!$B$9)),"Review point override","OK"))))))))</f>
        <v/>
      </c>
    </row>
    <row r="426">
      <c r="C426">
        <f>IF(A426="","",IFERROR(INDEX('Drivers'!$B$5:$B$104,MATCH(B426,'Drivers'!$A$5:$A$104,0)),""))</f>
        <v/>
      </c>
      <c r="D426" s="57" t="n"/>
      <c r="H426" s="36">
        <f>IF(A426="","",IFERROR(INDEX('Settings'!$B$15:$B$24,MATCH(E426,'Settings'!$A$15:$A$24,0)),0))</f>
        <v/>
      </c>
      <c r="I426" s="37" t="n"/>
      <c r="J426" s="37">
        <f>IF(A426="","",IF(I426="",H426,I426))</f>
        <v/>
      </c>
      <c r="K426" s="36">
        <f>IF(A426="","",IFERROR(INDEX('Settings'!$C$15:$C$24,MATCH(E426,'Settings'!$A$15:$A$24,0)),'Settings'!$B$5))</f>
        <v/>
      </c>
      <c r="L426" s="57">
        <f>IF(A426="","",IFERROR(EDATE(D426,K426),""))</f>
        <v/>
      </c>
      <c r="N426" s="57" t="n"/>
      <c r="P426" s="58" t="n"/>
      <c r="Q426" s="39" t="n"/>
      <c r="R426" s="37">
        <f>IF(A426="","",IFERROR(IF(OR(M426="Dismissed",D426&gt;TODAY(),L426&lt;TODAY()),0,J426),0))</f>
        <v/>
      </c>
      <c r="S426" s="39">
        <f>IF(A426="","",IF(COUNTIF($A$5:$A$504,A426)&gt;1,"Duplicate Violation ID",IF(OR(B426="",D426="",E426="",M426=""),"Missing required field",IF(C426="","Unknown Driver ID",IF(D426&gt;TODAY(),"Future violation date",IF(AND(OR(M426="Resolved",M426="Dismissed"),N426=""),"Missing disposition date",IF(AND(N426&lt;&gt;"",N426&lt;D426),"Disposition before violation",IF(AND(I426&lt;&gt;"",OR(I426&lt;0,I426&gt;'Settings'!$B$9)),"Review point override","OK"))))))))</f>
        <v/>
      </c>
    </row>
    <row r="427">
      <c r="C427">
        <f>IF(A427="","",IFERROR(INDEX('Drivers'!$B$5:$B$104,MATCH(B427,'Drivers'!$A$5:$A$104,0)),""))</f>
        <v/>
      </c>
      <c r="D427" s="57" t="n"/>
      <c r="H427" s="36">
        <f>IF(A427="","",IFERROR(INDEX('Settings'!$B$15:$B$24,MATCH(E427,'Settings'!$A$15:$A$24,0)),0))</f>
        <v/>
      </c>
      <c r="I427" s="37" t="n"/>
      <c r="J427" s="37">
        <f>IF(A427="","",IF(I427="",H427,I427))</f>
        <v/>
      </c>
      <c r="K427" s="36">
        <f>IF(A427="","",IFERROR(INDEX('Settings'!$C$15:$C$24,MATCH(E427,'Settings'!$A$15:$A$24,0)),'Settings'!$B$5))</f>
        <v/>
      </c>
      <c r="L427" s="57">
        <f>IF(A427="","",IFERROR(EDATE(D427,K427),""))</f>
        <v/>
      </c>
      <c r="N427" s="57" t="n"/>
      <c r="P427" s="58" t="n"/>
      <c r="Q427" s="39" t="n"/>
      <c r="R427" s="37">
        <f>IF(A427="","",IFERROR(IF(OR(M427="Dismissed",D427&gt;TODAY(),L427&lt;TODAY()),0,J427),0))</f>
        <v/>
      </c>
      <c r="S427" s="39">
        <f>IF(A427="","",IF(COUNTIF($A$5:$A$504,A427)&gt;1,"Duplicate Violation ID",IF(OR(B427="",D427="",E427="",M427=""),"Missing required field",IF(C427="","Unknown Driver ID",IF(D427&gt;TODAY(),"Future violation date",IF(AND(OR(M427="Resolved",M427="Dismissed"),N427=""),"Missing disposition date",IF(AND(N427&lt;&gt;"",N427&lt;D427),"Disposition before violation",IF(AND(I427&lt;&gt;"",OR(I427&lt;0,I427&gt;'Settings'!$B$9)),"Review point override","OK"))))))))</f>
        <v/>
      </c>
    </row>
    <row r="428">
      <c r="C428">
        <f>IF(A428="","",IFERROR(INDEX('Drivers'!$B$5:$B$104,MATCH(B428,'Drivers'!$A$5:$A$104,0)),""))</f>
        <v/>
      </c>
      <c r="D428" s="57" t="n"/>
      <c r="H428" s="36">
        <f>IF(A428="","",IFERROR(INDEX('Settings'!$B$15:$B$24,MATCH(E428,'Settings'!$A$15:$A$24,0)),0))</f>
        <v/>
      </c>
      <c r="I428" s="37" t="n"/>
      <c r="J428" s="37">
        <f>IF(A428="","",IF(I428="",H428,I428))</f>
        <v/>
      </c>
      <c r="K428" s="36">
        <f>IF(A428="","",IFERROR(INDEX('Settings'!$C$15:$C$24,MATCH(E428,'Settings'!$A$15:$A$24,0)),'Settings'!$B$5))</f>
        <v/>
      </c>
      <c r="L428" s="57">
        <f>IF(A428="","",IFERROR(EDATE(D428,K428),""))</f>
        <v/>
      </c>
      <c r="N428" s="57" t="n"/>
      <c r="P428" s="58" t="n"/>
      <c r="Q428" s="39" t="n"/>
      <c r="R428" s="37">
        <f>IF(A428="","",IFERROR(IF(OR(M428="Dismissed",D428&gt;TODAY(),L428&lt;TODAY()),0,J428),0))</f>
        <v/>
      </c>
      <c r="S428" s="39">
        <f>IF(A428="","",IF(COUNTIF($A$5:$A$504,A428)&gt;1,"Duplicate Violation ID",IF(OR(B428="",D428="",E428="",M428=""),"Missing required field",IF(C428="","Unknown Driver ID",IF(D428&gt;TODAY(),"Future violation date",IF(AND(OR(M428="Resolved",M428="Dismissed"),N428=""),"Missing disposition date",IF(AND(N428&lt;&gt;"",N428&lt;D428),"Disposition before violation",IF(AND(I428&lt;&gt;"",OR(I428&lt;0,I428&gt;'Settings'!$B$9)),"Review point override","OK"))))))))</f>
        <v/>
      </c>
    </row>
    <row r="429">
      <c r="C429">
        <f>IF(A429="","",IFERROR(INDEX('Drivers'!$B$5:$B$104,MATCH(B429,'Drivers'!$A$5:$A$104,0)),""))</f>
        <v/>
      </c>
      <c r="D429" s="57" t="n"/>
      <c r="H429" s="36">
        <f>IF(A429="","",IFERROR(INDEX('Settings'!$B$15:$B$24,MATCH(E429,'Settings'!$A$15:$A$24,0)),0))</f>
        <v/>
      </c>
      <c r="I429" s="37" t="n"/>
      <c r="J429" s="37">
        <f>IF(A429="","",IF(I429="",H429,I429))</f>
        <v/>
      </c>
      <c r="K429" s="36">
        <f>IF(A429="","",IFERROR(INDEX('Settings'!$C$15:$C$24,MATCH(E429,'Settings'!$A$15:$A$24,0)),'Settings'!$B$5))</f>
        <v/>
      </c>
      <c r="L429" s="57">
        <f>IF(A429="","",IFERROR(EDATE(D429,K429),""))</f>
        <v/>
      </c>
      <c r="N429" s="57" t="n"/>
      <c r="P429" s="58" t="n"/>
      <c r="Q429" s="39" t="n"/>
      <c r="R429" s="37">
        <f>IF(A429="","",IFERROR(IF(OR(M429="Dismissed",D429&gt;TODAY(),L429&lt;TODAY()),0,J429),0))</f>
        <v/>
      </c>
      <c r="S429" s="39">
        <f>IF(A429="","",IF(COUNTIF($A$5:$A$504,A429)&gt;1,"Duplicate Violation ID",IF(OR(B429="",D429="",E429="",M429=""),"Missing required field",IF(C429="","Unknown Driver ID",IF(D429&gt;TODAY(),"Future violation date",IF(AND(OR(M429="Resolved",M429="Dismissed"),N429=""),"Missing disposition date",IF(AND(N429&lt;&gt;"",N429&lt;D429),"Disposition before violation",IF(AND(I429&lt;&gt;"",OR(I429&lt;0,I429&gt;'Settings'!$B$9)),"Review point override","OK"))))))))</f>
        <v/>
      </c>
    </row>
    <row r="430">
      <c r="C430">
        <f>IF(A430="","",IFERROR(INDEX('Drivers'!$B$5:$B$104,MATCH(B430,'Drivers'!$A$5:$A$104,0)),""))</f>
        <v/>
      </c>
      <c r="D430" s="57" t="n"/>
      <c r="H430" s="36">
        <f>IF(A430="","",IFERROR(INDEX('Settings'!$B$15:$B$24,MATCH(E430,'Settings'!$A$15:$A$24,0)),0))</f>
        <v/>
      </c>
      <c r="I430" s="37" t="n"/>
      <c r="J430" s="37">
        <f>IF(A430="","",IF(I430="",H430,I430))</f>
        <v/>
      </c>
      <c r="K430" s="36">
        <f>IF(A430="","",IFERROR(INDEX('Settings'!$C$15:$C$24,MATCH(E430,'Settings'!$A$15:$A$24,0)),'Settings'!$B$5))</f>
        <v/>
      </c>
      <c r="L430" s="57">
        <f>IF(A430="","",IFERROR(EDATE(D430,K430),""))</f>
        <v/>
      </c>
      <c r="N430" s="57" t="n"/>
      <c r="P430" s="58" t="n"/>
      <c r="Q430" s="39" t="n"/>
      <c r="R430" s="37">
        <f>IF(A430="","",IFERROR(IF(OR(M430="Dismissed",D430&gt;TODAY(),L430&lt;TODAY()),0,J430),0))</f>
        <v/>
      </c>
      <c r="S430" s="39">
        <f>IF(A430="","",IF(COUNTIF($A$5:$A$504,A430)&gt;1,"Duplicate Violation ID",IF(OR(B430="",D430="",E430="",M430=""),"Missing required field",IF(C430="","Unknown Driver ID",IF(D430&gt;TODAY(),"Future violation date",IF(AND(OR(M430="Resolved",M430="Dismissed"),N430=""),"Missing disposition date",IF(AND(N430&lt;&gt;"",N430&lt;D430),"Disposition before violation",IF(AND(I430&lt;&gt;"",OR(I430&lt;0,I430&gt;'Settings'!$B$9)),"Review point override","OK"))))))))</f>
        <v/>
      </c>
    </row>
    <row r="431">
      <c r="C431">
        <f>IF(A431="","",IFERROR(INDEX('Drivers'!$B$5:$B$104,MATCH(B431,'Drivers'!$A$5:$A$104,0)),""))</f>
        <v/>
      </c>
      <c r="D431" s="57" t="n"/>
      <c r="H431" s="36">
        <f>IF(A431="","",IFERROR(INDEX('Settings'!$B$15:$B$24,MATCH(E431,'Settings'!$A$15:$A$24,0)),0))</f>
        <v/>
      </c>
      <c r="I431" s="37" t="n"/>
      <c r="J431" s="37">
        <f>IF(A431="","",IF(I431="",H431,I431))</f>
        <v/>
      </c>
      <c r="K431" s="36">
        <f>IF(A431="","",IFERROR(INDEX('Settings'!$C$15:$C$24,MATCH(E431,'Settings'!$A$15:$A$24,0)),'Settings'!$B$5))</f>
        <v/>
      </c>
      <c r="L431" s="57">
        <f>IF(A431="","",IFERROR(EDATE(D431,K431),""))</f>
        <v/>
      </c>
      <c r="N431" s="57" t="n"/>
      <c r="P431" s="58" t="n"/>
      <c r="Q431" s="39" t="n"/>
      <c r="R431" s="37">
        <f>IF(A431="","",IFERROR(IF(OR(M431="Dismissed",D431&gt;TODAY(),L431&lt;TODAY()),0,J431),0))</f>
        <v/>
      </c>
      <c r="S431" s="39">
        <f>IF(A431="","",IF(COUNTIF($A$5:$A$504,A431)&gt;1,"Duplicate Violation ID",IF(OR(B431="",D431="",E431="",M431=""),"Missing required field",IF(C431="","Unknown Driver ID",IF(D431&gt;TODAY(),"Future violation date",IF(AND(OR(M431="Resolved",M431="Dismissed"),N431=""),"Missing disposition date",IF(AND(N431&lt;&gt;"",N431&lt;D431),"Disposition before violation",IF(AND(I431&lt;&gt;"",OR(I431&lt;0,I431&gt;'Settings'!$B$9)),"Review point override","OK"))))))))</f>
        <v/>
      </c>
    </row>
    <row r="432">
      <c r="C432">
        <f>IF(A432="","",IFERROR(INDEX('Drivers'!$B$5:$B$104,MATCH(B432,'Drivers'!$A$5:$A$104,0)),""))</f>
        <v/>
      </c>
      <c r="D432" s="57" t="n"/>
      <c r="H432" s="36">
        <f>IF(A432="","",IFERROR(INDEX('Settings'!$B$15:$B$24,MATCH(E432,'Settings'!$A$15:$A$24,0)),0))</f>
        <v/>
      </c>
      <c r="I432" s="37" t="n"/>
      <c r="J432" s="37">
        <f>IF(A432="","",IF(I432="",H432,I432))</f>
        <v/>
      </c>
      <c r="K432" s="36">
        <f>IF(A432="","",IFERROR(INDEX('Settings'!$C$15:$C$24,MATCH(E432,'Settings'!$A$15:$A$24,0)),'Settings'!$B$5))</f>
        <v/>
      </c>
      <c r="L432" s="57">
        <f>IF(A432="","",IFERROR(EDATE(D432,K432),""))</f>
        <v/>
      </c>
      <c r="N432" s="57" t="n"/>
      <c r="P432" s="58" t="n"/>
      <c r="Q432" s="39" t="n"/>
      <c r="R432" s="37">
        <f>IF(A432="","",IFERROR(IF(OR(M432="Dismissed",D432&gt;TODAY(),L432&lt;TODAY()),0,J432),0))</f>
        <v/>
      </c>
      <c r="S432" s="39">
        <f>IF(A432="","",IF(COUNTIF($A$5:$A$504,A432)&gt;1,"Duplicate Violation ID",IF(OR(B432="",D432="",E432="",M432=""),"Missing required field",IF(C432="","Unknown Driver ID",IF(D432&gt;TODAY(),"Future violation date",IF(AND(OR(M432="Resolved",M432="Dismissed"),N432=""),"Missing disposition date",IF(AND(N432&lt;&gt;"",N432&lt;D432),"Disposition before violation",IF(AND(I432&lt;&gt;"",OR(I432&lt;0,I432&gt;'Settings'!$B$9)),"Review point override","OK"))))))))</f>
        <v/>
      </c>
    </row>
    <row r="433">
      <c r="C433">
        <f>IF(A433="","",IFERROR(INDEX('Drivers'!$B$5:$B$104,MATCH(B433,'Drivers'!$A$5:$A$104,0)),""))</f>
        <v/>
      </c>
      <c r="D433" s="57" t="n"/>
      <c r="H433" s="36">
        <f>IF(A433="","",IFERROR(INDEX('Settings'!$B$15:$B$24,MATCH(E433,'Settings'!$A$15:$A$24,0)),0))</f>
        <v/>
      </c>
      <c r="I433" s="37" t="n"/>
      <c r="J433" s="37">
        <f>IF(A433="","",IF(I433="",H433,I433))</f>
        <v/>
      </c>
      <c r="K433" s="36">
        <f>IF(A433="","",IFERROR(INDEX('Settings'!$C$15:$C$24,MATCH(E433,'Settings'!$A$15:$A$24,0)),'Settings'!$B$5))</f>
        <v/>
      </c>
      <c r="L433" s="57">
        <f>IF(A433="","",IFERROR(EDATE(D433,K433),""))</f>
        <v/>
      </c>
      <c r="N433" s="57" t="n"/>
      <c r="P433" s="58" t="n"/>
      <c r="Q433" s="39" t="n"/>
      <c r="R433" s="37">
        <f>IF(A433="","",IFERROR(IF(OR(M433="Dismissed",D433&gt;TODAY(),L433&lt;TODAY()),0,J433),0))</f>
        <v/>
      </c>
      <c r="S433" s="39">
        <f>IF(A433="","",IF(COUNTIF($A$5:$A$504,A433)&gt;1,"Duplicate Violation ID",IF(OR(B433="",D433="",E433="",M433=""),"Missing required field",IF(C433="","Unknown Driver ID",IF(D433&gt;TODAY(),"Future violation date",IF(AND(OR(M433="Resolved",M433="Dismissed"),N433=""),"Missing disposition date",IF(AND(N433&lt;&gt;"",N433&lt;D433),"Disposition before violation",IF(AND(I433&lt;&gt;"",OR(I433&lt;0,I433&gt;'Settings'!$B$9)),"Review point override","OK"))))))))</f>
        <v/>
      </c>
    </row>
    <row r="434">
      <c r="C434">
        <f>IF(A434="","",IFERROR(INDEX('Drivers'!$B$5:$B$104,MATCH(B434,'Drivers'!$A$5:$A$104,0)),""))</f>
        <v/>
      </c>
      <c r="D434" s="57" t="n"/>
      <c r="H434" s="36">
        <f>IF(A434="","",IFERROR(INDEX('Settings'!$B$15:$B$24,MATCH(E434,'Settings'!$A$15:$A$24,0)),0))</f>
        <v/>
      </c>
      <c r="I434" s="37" t="n"/>
      <c r="J434" s="37">
        <f>IF(A434="","",IF(I434="",H434,I434))</f>
        <v/>
      </c>
      <c r="K434" s="36">
        <f>IF(A434="","",IFERROR(INDEX('Settings'!$C$15:$C$24,MATCH(E434,'Settings'!$A$15:$A$24,0)),'Settings'!$B$5))</f>
        <v/>
      </c>
      <c r="L434" s="57">
        <f>IF(A434="","",IFERROR(EDATE(D434,K434),""))</f>
        <v/>
      </c>
      <c r="N434" s="57" t="n"/>
      <c r="P434" s="58" t="n"/>
      <c r="Q434" s="39" t="n"/>
      <c r="R434" s="37">
        <f>IF(A434="","",IFERROR(IF(OR(M434="Dismissed",D434&gt;TODAY(),L434&lt;TODAY()),0,J434),0))</f>
        <v/>
      </c>
      <c r="S434" s="39">
        <f>IF(A434="","",IF(COUNTIF($A$5:$A$504,A434)&gt;1,"Duplicate Violation ID",IF(OR(B434="",D434="",E434="",M434=""),"Missing required field",IF(C434="","Unknown Driver ID",IF(D434&gt;TODAY(),"Future violation date",IF(AND(OR(M434="Resolved",M434="Dismissed"),N434=""),"Missing disposition date",IF(AND(N434&lt;&gt;"",N434&lt;D434),"Disposition before violation",IF(AND(I434&lt;&gt;"",OR(I434&lt;0,I434&gt;'Settings'!$B$9)),"Review point override","OK"))))))))</f>
        <v/>
      </c>
    </row>
    <row r="435">
      <c r="C435">
        <f>IF(A435="","",IFERROR(INDEX('Drivers'!$B$5:$B$104,MATCH(B435,'Drivers'!$A$5:$A$104,0)),""))</f>
        <v/>
      </c>
      <c r="D435" s="57" t="n"/>
      <c r="H435" s="36">
        <f>IF(A435="","",IFERROR(INDEX('Settings'!$B$15:$B$24,MATCH(E435,'Settings'!$A$15:$A$24,0)),0))</f>
        <v/>
      </c>
      <c r="I435" s="37" t="n"/>
      <c r="J435" s="37">
        <f>IF(A435="","",IF(I435="",H435,I435))</f>
        <v/>
      </c>
      <c r="K435" s="36">
        <f>IF(A435="","",IFERROR(INDEX('Settings'!$C$15:$C$24,MATCH(E435,'Settings'!$A$15:$A$24,0)),'Settings'!$B$5))</f>
        <v/>
      </c>
      <c r="L435" s="57">
        <f>IF(A435="","",IFERROR(EDATE(D435,K435),""))</f>
        <v/>
      </c>
      <c r="N435" s="57" t="n"/>
      <c r="P435" s="58" t="n"/>
      <c r="Q435" s="39" t="n"/>
      <c r="R435" s="37">
        <f>IF(A435="","",IFERROR(IF(OR(M435="Dismissed",D435&gt;TODAY(),L435&lt;TODAY()),0,J435),0))</f>
        <v/>
      </c>
      <c r="S435" s="39">
        <f>IF(A435="","",IF(COUNTIF($A$5:$A$504,A435)&gt;1,"Duplicate Violation ID",IF(OR(B435="",D435="",E435="",M435=""),"Missing required field",IF(C435="","Unknown Driver ID",IF(D435&gt;TODAY(),"Future violation date",IF(AND(OR(M435="Resolved",M435="Dismissed"),N435=""),"Missing disposition date",IF(AND(N435&lt;&gt;"",N435&lt;D435),"Disposition before violation",IF(AND(I435&lt;&gt;"",OR(I435&lt;0,I435&gt;'Settings'!$B$9)),"Review point override","OK"))))))))</f>
        <v/>
      </c>
    </row>
    <row r="436">
      <c r="C436">
        <f>IF(A436="","",IFERROR(INDEX('Drivers'!$B$5:$B$104,MATCH(B436,'Drivers'!$A$5:$A$104,0)),""))</f>
        <v/>
      </c>
      <c r="D436" s="57" t="n"/>
      <c r="H436" s="36">
        <f>IF(A436="","",IFERROR(INDEX('Settings'!$B$15:$B$24,MATCH(E436,'Settings'!$A$15:$A$24,0)),0))</f>
        <v/>
      </c>
      <c r="I436" s="37" t="n"/>
      <c r="J436" s="37">
        <f>IF(A436="","",IF(I436="",H436,I436))</f>
        <v/>
      </c>
      <c r="K436" s="36">
        <f>IF(A436="","",IFERROR(INDEX('Settings'!$C$15:$C$24,MATCH(E436,'Settings'!$A$15:$A$24,0)),'Settings'!$B$5))</f>
        <v/>
      </c>
      <c r="L436" s="57">
        <f>IF(A436="","",IFERROR(EDATE(D436,K436),""))</f>
        <v/>
      </c>
      <c r="N436" s="57" t="n"/>
      <c r="P436" s="58" t="n"/>
      <c r="Q436" s="39" t="n"/>
      <c r="R436" s="37">
        <f>IF(A436="","",IFERROR(IF(OR(M436="Dismissed",D436&gt;TODAY(),L436&lt;TODAY()),0,J436),0))</f>
        <v/>
      </c>
      <c r="S436" s="39">
        <f>IF(A436="","",IF(COUNTIF($A$5:$A$504,A436)&gt;1,"Duplicate Violation ID",IF(OR(B436="",D436="",E436="",M436=""),"Missing required field",IF(C436="","Unknown Driver ID",IF(D436&gt;TODAY(),"Future violation date",IF(AND(OR(M436="Resolved",M436="Dismissed"),N436=""),"Missing disposition date",IF(AND(N436&lt;&gt;"",N436&lt;D436),"Disposition before violation",IF(AND(I436&lt;&gt;"",OR(I436&lt;0,I436&gt;'Settings'!$B$9)),"Review point override","OK"))))))))</f>
        <v/>
      </c>
    </row>
    <row r="437">
      <c r="C437">
        <f>IF(A437="","",IFERROR(INDEX('Drivers'!$B$5:$B$104,MATCH(B437,'Drivers'!$A$5:$A$104,0)),""))</f>
        <v/>
      </c>
      <c r="D437" s="57" t="n"/>
      <c r="H437" s="36">
        <f>IF(A437="","",IFERROR(INDEX('Settings'!$B$15:$B$24,MATCH(E437,'Settings'!$A$15:$A$24,0)),0))</f>
        <v/>
      </c>
      <c r="I437" s="37" t="n"/>
      <c r="J437" s="37">
        <f>IF(A437="","",IF(I437="",H437,I437))</f>
        <v/>
      </c>
      <c r="K437" s="36">
        <f>IF(A437="","",IFERROR(INDEX('Settings'!$C$15:$C$24,MATCH(E437,'Settings'!$A$15:$A$24,0)),'Settings'!$B$5))</f>
        <v/>
      </c>
      <c r="L437" s="57">
        <f>IF(A437="","",IFERROR(EDATE(D437,K437),""))</f>
        <v/>
      </c>
      <c r="N437" s="57" t="n"/>
      <c r="P437" s="58" t="n"/>
      <c r="Q437" s="39" t="n"/>
      <c r="R437" s="37">
        <f>IF(A437="","",IFERROR(IF(OR(M437="Dismissed",D437&gt;TODAY(),L437&lt;TODAY()),0,J437),0))</f>
        <v/>
      </c>
      <c r="S437" s="39">
        <f>IF(A437="","",IF(COUNTIF($A$5:$A$504,A437)&gt;1,"Duplicate Violation ID",IF(OR(B437="",D437="",E437="",M437=""),"Missing required field",IF(C437="","Unknown Driver ID",IF(D437&gt;TODAY(),"Future violation date",IF(AND(OR(M437="Resolved",M437="Dismissed"),N437=""),"Missing disposition date",IF(AND(N437&lt;&gt;"",N437&lt;D437),"Disposition before violation",IF(AND(I437&lt;&gt;"",OR(I437&lt;0,I437&gt;'Settings'!$B$9)),"Review point override","OK"))))))))</f>
        <v/>
      </c>
    </row>
    <row r="438">
      <c r="C438">
        <f>IF(A438="","",IFERROR(INDEX('Drivers'!$B$5:$B$104,MATCH(B438,'Drivers'!$A$5:$A$104,0)),""))</f>
        <v/>
      </c>
      <c r="D438" s="57" t="n"/>
      <c r="H438" s="36">
        <f>IF(A438="","",IFERROR(INDEX('Settings'!$B$15:$B$24,MATCH(E438,'Settings'!$A$15:$A$24,0)),0))</f>
        <v/>
      </c>
      <c r="I438" s="37" t="n"/>
      <c r="J438" s="37">
        <f>IF(A438="","",IF(I438="",H438,I438))</f>
        <v/>
      </c>
      <c r="K438" s="36">
        <f>IF(A438="","",IFERROR(INDEX('Settings'!$C$15:$C$24,MATCH(E438,'Settings'!$A$15:$A$24,0)),'Settings'!$B$5))</f>
        <v/>
      </c>
      <c r="L438" s="57">
        <f>IF(A438="","",IFERROR(EDATE(D438,K438),""))</f>
        <v/>
      </c>
      <c r="N438" s="57" t="n"/>
      <c r="P438" s="58" t="n"/>
      <c r="Q438" s="39" t="n"/>
      <c r="R438" s="37">
        <f>IF(A438="","",IFERROR(IF(OR(M438="Dismissed",D438&gt;TODAY(),L438&lt;TODAY()),0,J438),0))</f>
        <v/>
      </c>
      <c r="S438" s="39">
        <f>IF(A438="","",IF(COUNTIF($A$5:$A$504,A438)&gt;1,"Duplicate Violation ID",IF(OR(B438="",D438="",E438="",M438=""),"Missing required field",IF(C438="","Unknown Driver ID",IF(D438&gt;TODAY(),"Future violation date",IF(AND(OR(M438="Resolved",M438="Dismissed"),N438=""),"Missing disposition date",IF(AND(N438&lt;&gt;"",N438&lt;D438),"Disposition before violation",IF(AND(I438&lt;&gt;"",OR(I438&lt;0,I438&gt;'Settings'!$B$9)),"Review point override","OK"))))))))</f>
        <v/>
      </c>
    </row>
    <row r="439">
      <c r="C439">
        <f>IF(A439="","",IFERROR(INDEX('Drivers'!$B$5:$B$104,MATCH(B439,'Drivers'!$A$5:$A$104,0)),""))</f>
        <v/>
      </c>
      <c r="D439" s="57" t="n"/>
      <c r="H439" s="36">
        <f>IF(A439="","",IFERROR(INDEX('Settings'!$B$15:$B$24,MATCH(E439,'Settings'!$A$15:$A$24,0)),0))</f>
        <v/>
      </c>
      <c r="I439" s="37" t="n"/>
      <c r="J439" s="37">
        <f>IF(A439="","",IF(I439="",H439,I439))</f>
        <v/>
      </c>
      <c r="K439" s="36">
        <f>IF(A439="","",IFERROR(INDEX('Settings'!$C$15:$C$24,MATCH(E439,'Settings'!$A$15:$A$24,0)),'Settings'!$B$5))</f>
        <v/>
      </c>
      <c r="L439" s="57">
        <f>IF(A439="","",IFERROR(EDATE(D439,K439),""))</f>
        <v/>
      </c>
      <c r="N439" s="57" t="n"/>
      <c r="P439" s="58" t="n"/>
      <c r="Q439" s="39" t="n"/>
      <c r="R439" s="37">
        <f>IF(A439="","",IFERROR(IF(OR(M439="Dismissed",D439&gt;TODAY(),L439&lt;TODAY()),0,J439),0))</f>
        <v/>
      </c>
      <c r="S439" s="39">
        <f>IF(A439="","",IF(COUNTIF($A$5:$A$504,A439)&gt;1,"Duplicate Violation ID",IF(OR(B439="",D439="",E439="",M439=""),"Missing required field",IF(C439="","Unknown Driver ID",IF(D439&gt;TODAY(),"Future violation date",IF(AND(OR(M439="Resolved",M439="Dismissed"),N439=""),"Missing disposition date",IF(AND(N439&lt;&gt;"",N439&lt;D439),"Disposition before violation",IF(AND(I439&lt;&gt;"",OR(I439&lt;0,I439&gt;'Settings'!$B$9)),"Review point override","OK"))))))))</f>
        <v/>
      </c>
    </row>
    <row r="440">
      <c r="C440">
        <f>IF(A440="","",IFERROR(INDEX('Drivers'!$B$5:$B$104,MATCH(B440,'Drivers'!$A$5:$A$104,0)),""))</f>
        <v/>
      </c>
      <c r="D440" s="57" t="n"/>
      <c r="H440" s="36">
        <f>IF(A440="","",IFERROR(INDEX('Settings'!$B$15:$B$24,MATCH(E440,'Settings'!$A$15:$A$24,0)),0))</f>
        <v/>
      </c>
      <c r="I440" s="37" t="n"/>
      <c r="J440" s="37">
        <f>IF(A440="","",IF(I440="",H440,I440))</f>
        <v/>
      </c>
      <c r="K440" s="36">
        <f>IF(A440="","",IFERROR(INDEX('Settings'!$C$15:$C$24,MATCH(E440,'Settings'!$A$15:$A$24,0)),'Settings'!$B$5))</f>
        <v/>
      </c>
      <c r="L440" s="57">
        <f>IF(A440="","",IFERROR(EDATE(D440,K440),""))</f>
        <v/>
      </c>
      <c r="N440" s="57" t="n"/>
      <c r="P440" s="58" t="n"/>
      <c r="Q440" s="39" t="n"/>
      <c r="R440" s="37">
        <f>IF(A440="","",IFERROR(IF(OR(M440="Dismissed",D440&gt;TODAY(),L440&lt;TODAY()),0,J440),0))</f>
        <v/>
      </c>
      <c r="S440" s="39">
        <f>IF(A440="","",IF(COUNTIF($A$5:$A$504,A440)&gt;1,"Duplicate Violation ID",IF(OR(B440="",D440="",E440="",M440=""),"Missing required field",IF(C440="","Unknown Driver ID",IF(D440&gt;TODAY(),"Future violation date",IF(AND(OR(M440="Resolved",M440="Dismissed"),N440=""),"Missing disposition date",IF(AND(N440&lt;&gt;"",N440&lt;D440),"Disposition before violation",IF(AND(I440&lt;&gt;"",OR(I440&lt;0,I440&gt;'Settings'!$B$9)),"Review point override","OK"))))))))</f>
        <v/>
      </c>
    </row>
    <row r="441">
      <c r="C441">
        <f>IF(A441="","",IFERROR(INDEX('Drivers'!$B$5:$B$104,MATCH(B441,'Drivers'!$A$5:$A$104,0)),""))</f>
        <v/>
      </c>
      <c r="D441" s="57" t="n"/>
      <c r="H441" s="36">
        <f>IF(A441="","",IFERROR(INDEX('Settings'!$B$15:$B$24,MATCH(E441,'Settings'!$A$15:$A$24,0)),0))</f>
        <v/>
      </c>
      <c r="I441" s="37" t="n"/>
      <c r="J441" s="37">
        <f>IF(A441="","",IF(I441="",H441,I441))</f>
        <v/>
      </c>
      <c r="K441" s="36">
        <f>IF(A441="","",IFERROR(INDEX('Settings'!$C$15:$C$24,MATCH(E441,'Settings'!$A$15:$A$24,0)),'Settings'!$B$5))</f>
        <v/>
      </c>
      <c r="L441" s="57">
        <f>IF(A441="","",IFERROR(EDATE(D441,K441),""))</f>
        <v/>
      </c>
      <c r="N441" s="57" t="n"/>
      <c r="P441" s="58" t="n"/>
      <c r="Q441" s="39" t="n"/>
      <c r="R441" s="37">
        <f>IF(A441="","",IFERROR(IF(OR(M441="Dismissed",D441&gt;TODAY(),L441&lt;TODAY()),0,J441),0))</f>
        <v/>
      </c>
      <c r="S441" s="39">
        <f>IF(A441="","",IF(COUNTIF($A$5:$A$504,A441)&gt;1,"Duplicate Violation ID",IF(OR(B441="",D441="",E441="",M441=""),"Missing required field",IF(C441="","Unknown Driver ID",IF(D441&gt;TODAY(),"Future violation date",IF(AND(OR(M441="Resolved",M441="Dismissed"),N441=""),"Missing disposition date",IF(AND(N441&lt;&gt;"",N441&lt;D441),"Disposition before violation",IF(AND(I441&lt;&gt;"",OR(I441&lt;0,I441&gt;'Settings'!$B$9)),"Review point override","OK"))))))))</f>
        <v/>
      </c>
    </row>
    <row r="442">
      <c r="C442">
        <f>IF(A442="","",IFERROR(INDEX('Drivers'!$B$5:$B$104,MATCH(B442,'Drivers'!$A$5:$A$104,0)),""))</f>
        <v/>
      </c>
      <c r="D442" s="57" t="n"/>
      <c r="H442" s="36">
        <f>IF(A442="","",IFERROR(INDEX('Settings'!$B$15:$B$24,MATCH(E442,'Settings'!$A$15:$A$24,0)),0))</f>
        <v/>
      </c>
      <c r="I442" s="37" t="n"/>
      <c r="J442" s="37">
        <f>IF(A442="","",IF(I442="",H442,I442))</f>
        <v/>
      </c>
      <c r="K442" s="36">
        <f>IF(A442="","",IFERROR(INDEX('Settings'!$C$15:$C$24,MATCH(E442,'Settings'!$A$15:$A$24,0)),'Settings'!$B$5))</f>
        <v/>
      </c>
      <c r="L442" s="57">
        <f>IF(A442="","",IFERROR(EDATE(D442,K442),""))</f>
        <v/>
      </c>
      <c r="N442" s="57" t="n"/>
      <c r="P442" s="58" t="n"/>
      <c r="Q442" s="39" t="n"/>
      <c r="R442" s="37">
        <f>IF(A442="","",IFERROR(IF(OR(M442="Dismissed",D442&gt;TODAY(),L442&lt;TODAY()),0,J442),0))</f>
        <v/>
      </c>
      <c r="S442" s="39">
        <f>IF(A442="","",IF(COUNTIF($A$5:$A$504,A442)&gt;1,"Duplicate Violation ID",IF(OR(B442="",D442="",E442="",M442=""),"Missing required field",IF(C442="","Unknown Driver ID",IF(D442&gt;TODAY(),"Future violation date",IF(AND(OR(M442="Resolved",M442="Dismissed"),N442=""),"Missing disposition date",IF(AND(N442&lt;&gt;"",N442&lt;D442),"Disposition before violation",IF(AND(I442&lt;&gt;"",OR(I442&lt;0,I442&gt;'Settings'!$B$9)),"Review point override","OK"))))))))</f>
        <v/>
      </c>
    </row>
    <row r="443">
      <c r="C443">
        <f>IF(A443="","",IFERROR(INDEX('Drivers'!$B$5:$B$104,MATCH(B443,'Drivers'!$A$5:$A$104,0)),""))</f>
        <v/>
      </c>
      <c r="D443" s="57" t="n"/>
      <c r="H443" s="36">
        <f>IF(A443="","",IFERROR(INDEX('Settings'!$B$15:$B$24,MATCH(E443,'Settings'!$A$15:$A$24,0)),0))</f>
        <v/>
      </c>
      <c r="I443" s="37" t="n"/>
      <c r="J443" s="37">
        <f>IF(A443="","",IF(I443="",H443,I443))</f>
        <v/>
      </c>
      <c r="K443" s="36">
        <f>IF(A443="","",IFERROR(INDEX('Settings'!$C$15:$C$24,MATCH(E443,'Settings'!$A$15:$A$24,0)),'Settings'!$B$5))</f>
        <v/>
      </c>
      <c r="L443" s="57">
        <f>IF(A443="","",IFERROR(EDATE(D443,K443),""))</f>
        <v/>
      </c>
      <c r="N443" s="57" t="n"/>
      <c r="P443" s="58" t="n"/>
      <c r="Q443" s="39" t="n"/>
      <c r="R443" s="37">
        <f>IF(A443="","",IFERROR(IF(OR(M443="Dismissed",D443&gt;TODAY(),L443&lt;TODAY()),0,J443),0))</f>
        <v/>
      </c>
      <c r="S443" s="39">
        <f>IF(A443="","",IF(COUNTIF($A$5:$A$504,A443)&gt;1,"Duplicate Violation ID",IF(OR(B443="",D443="",E443="",M443=""),"Missing required field",IF(C443="","Unknown Driver ID",IF(D443&gt;TODAY(),"Future violation date",IF(AND(OR(M443="Resolved",M443="Dismissed"),N443=""),"Missing disposition date",IF(AND(N443&lt;&gt;"",N443&lt;D443),"Disposition before violation",IF(AND(I443&lt;&gt;"",OR(I443&lt;0,I443&gt;'Settings'!$B$9)),"Review point override","OK"))))))))</f>
        <v/>
      </c>
    </row>
    <row r="444">
      <c r="C444">
        <f>IF(A444="","",IFERROR(INDEX('Drivers'!$B$5:$B$104,MATCH(B444,'Drivers'!$A$5:$A$104,0)),""))</f>
        <v/>
      </c>
      <c r="D444" s="57" t="n"/>
      <c r="H444" s="36">
        <f>IF(A444="","",IFERROR(INDEX('Settings'!$B$15:$B$24,MATCH(E444,'Settings'!$A$15:$A$24,0)),0))</f>
        <v/>
      </c>
      <c r="I444" s="37" t="n"/>
      <c r="J444" s="37">
        <f>IF(A444="","",IF(I444="",H444,I444))</f>
        <v/>
      </c>
      <c r="K444" s="36">
        <f>IF(A444="","",IFERROR(INDEX('Settings'!$C$15:$C$24,MATCH(E444,'Settings'!$A$15:$A$24,0)),'Settings'!$B$5))</f>
        <v/>
      </c>
      <c r="L444" s="57">
        <f>IF(A444="","",IFERROR(EDATE(D444,K444),""))</f>
        <v/>
      </c>
      <c r="N444" s="57" t="n"/>
      <c r="P444" s="58" t="n"/>
      <c r="Q444" s="39" t="n"/>
      <c r="R444" s="37">
        <f>IF(A444="","",IFERROR(IF(OR(M444="Dismissed",D444&gt;TODAY(),L444&lt;TODAY()),0,J444),0))</f>
        <v/>
      </c>
      <c r="S444" s="39">
        <f>IF(A444="","",IF(COUNTIF($A$5:$A$504,A444)&gt;1,"Duplicate Violation ID",IF(OR(B444="",D444="",E444="",M444=""),"Missing required field",IF(C444="","Unknown Driver ID",IF(D444&gt;TODAY(),"Future violation date",IF(AND(OR(M444="Resolved",M444="Dismissed"),N444=""),"Missing disposition date",IF(AND(N444&lt;&gt;"",N444&lt;D444),"Disposition before violation",IF(AND(I444&lt;&gt;"",OR(I444&lt;0,I444&gt;'Settings'!$B$9)),"Review point override","OK"))))))))</f>
        <v/>
      </c>
    </row>
    <row r="445">
      <c r="C445">
        <f>IF(A445="","",IFERROR(INDEX('Drivers'!$B$5:$B$104,MATCH(B445,'Drivers'!$A$5:$A$104,0)),""))</f>
        <v/>
      </c>
      <c r="D445" s="57" t="n"/>
      <c r="H445" s="36">
        <f>IF(A445="","",IFERROR(INDEX('Settings'!$B$15:$B$24,MATCH(E445,'Settings'!$A$15:$A$24,0)),0))</f>
        <v/>
      </c>
      <c r="I445" s="37" t="n"/>
      <c r="J445" s="37">
        <f>IF(A445="","",IF(I445="",H445,I445))</f>
        <v/>
      </c>
      <c r="K445" s="36">
        <f>IF(A445="","",IFERROR(INDEX('Settings'!$C$15:$C$24,MATCH(E445,'Settings'!$A$15:$A$24,0)),'Settings'!$B$5))</f>
        <v/>
      </c>
      <c r="L445" s="57">
        <f>IF(A445="","",IFERROR(EDATE(D445,K445),""))</f>
        <v/>
      </c>
      <c r="N445" s="57" t="n"/>
      <c r="P445" s="58" t="n"/>
      <c r="Q445" s="39" t="n"/>
      <c r="R445" s="37">
        <f>IF(A445="","",IFERROR(IF(OR(M445="Dismissed",D445&gt;TODAY(),L445&lt;TODAY()),0,J445),0))</f>
        <v/>
      </c>
      <c r="S445" s="39">
        <f>IF(A445="","",IF(COUNTIF($A$5:$A$504,A445)&gt;1,"Duplicate Violation ID",IF(OR(B445="",D445="",E445="",M445=""),"Missing required field",IF(C445="","Unknown Driver ID",IF(D445&gt;TODAY(),"Future violation date",IF(AND(OR(M445="Resolved",M445="Dismissed"),N445=""),"Missing disposition date",IF(AND(N445&lt;&gt;"",N445&lt;D445),"Disposition before violation",IF(AND(I445&lt;&gt;"",OR(I445&lt;0,I445&gt;'Settings'!$B$9)),"Review point override","OK"))))))))</f>
        <v/>
      </c>
    </row>
    <row r="446">
      <c r="C446">
        <f>IF(A446="","",IFERROR(INDEX('Drivers'!$B$5:$B$104,MATCH(B446,'Drivers'!$A$5:$A$104,0)),""))</f>
        <v/>
      </c>
      <c r="D446" s="57" t="n"/>
      <c r="H446" s="36">
        <f>IF(A446="","",IFERROR(INDEX('Settings'!$B$15:$B$24,MATCH(E446,'Settings'!$A$15:$A$24,0)),0))</f>
        <v/>
      </c>
      <c r="I446" s="37" t="n"/>
      <c r="J446" s="37">
        <f>IF(A446="","",IF(I446="",H446,I446))</f>
        <v/>
      </c>
      <c r="K446" s="36">
        <f>IF(A446="","",IFERROR(INDEX('Settings'!$C$15:$C$24,MATCH(E446,'Settings'!$A$15:$A$24,0)),'Settings'!$B$5))</f>
        <v/>
      </c>
      <c r="L446" s="57">
        <f>IF(A446="","",IFERROR(EDATE(D446,K446),""))</f>
        <v/>
      </c>
      <c r="N446" s="57" t="n"/>
      <c r="P446" s="58" t="n"/>
      <c r="Q446" s="39" t="n"/>
      <c r="R446" s="37">
        <f>IF(A446="","",IFERROR(IF(OR(M446="Dismissed",D446&gt;TODAY(),L446&lt;TODAY()),0,J446),0))</f>
        <v/>
      </c>
      <c r="S446" s="39">
        <f>IF(A446="","",IF(COUNTIF($A$5:$A$504,A446)&gt;1,"Duplicate Violation ID",IF(OR(B446="",D446="",E446="",M446=""),"Missing required field",IF(C446="","Unknown Driver ID",IF(D446&gt;TODAY(),"Future violation date",IF(AND(OR(M446="Resolved",M446="Dismissed"),N446=""),"Missing disposition date",IF(AND(N446&lt;&gt;"",N446&lt;D446),"Disposition before violation",IF(AND(I446&lt;&gt;"",OR(I446&lt;0,I446&gt;'Settings'!$B$9)),"Review point override","OK"))))))))</f>
        <v/>
      </c>
    </row>
    <row r="447">
      <c r="C447">
        <f>IF(A447="","",IFERROR(INDEX('Drivers'!$B$5:$B$104,MATCH(B447,'Drivers'!$A$5:$A$104,0)),""))</f>
        <v/>
      </c>
      <c r="D447" s="57" t="n"/>
      <c r="H447" s="36">
        <f>IF(A447="","",IFERROR(INDEX('Settings'!$B$15:$B$24,MATCH(E447,'Settings'!$A$15:$A$24,0)),0))</f>
        <v/>
      </c>
      <c r="I447" s="37" t="n"/>
      <c r="J447" s="37">
        <f>IF(A447="","",IF(I447="",H447,I447))</f>
        <v/>
      </c>
      <c r="K447" s="36">
        <f>IF(A447="","",IFERROR(INDEX('Settings'!$C$15:$C$24,MATCH(E447,'Settings'!$A$15:$A$24,0)),'Settings'!$B$5))</f>
        <v/>
      </c>
      <c r="L447" s="57">
        <f>IF(A447="","",IFERROR(EDATE(D447,K447),""))</f>
        <v/>
      </c>
      <c r="N447" s="57" t="n"/>
      <c r="P447" s="58" t="n"/>
      <c r="Q447" s="39" t="n"/>
      <c r="R447" s="37">
        <f>IF(A447="","",IFERROR(IF(OR(M447="Dismissed",D447&gt;TODAY(),L447&lt;TODAY()),0,J447),0))</f>
        <v/>
      </c>
      <c r="S447" s="39">
        <f>IF(A447="","",IF(COUNTIF($A$5:$A$504,A447)&gt;1,"Duplicate Violation ID",IF(OR(B447="",D447="",E447="",M447=""),"Missing required field",IF(C447="","Unknown Driver ID",IF(D447&gt;TODAY(),"Future violation date",IF(AND(OR(M447="Resolved",M447="Dismissed"),N447=""),"Missing disposition date",IF(AND(N447&lt;&gt;"",N447&lt;D447),"Disposition before violation",IF(AND(I447&lt;&gt;"",OR(I447&lt;0,I447&gt;'Settings'!$B$9)),"Review point override","OK"))))))))</f>
        <v/>
      </c>
    </row>
    <row r="448">
      <c r="C448">
        <f>IF(A448="","",IFERROR(INDEX('Drivers'!$B$5:$B$104,MATCH(B448,'Drivers'!$A$5:$A$104,0)),""))</f>
        <v/>
      </c>
      <c r="D448" s="57" t="n"/>
      <c r="H448" s="36">
        <f>IF(A448="","",IFERROR(INDEX('Settings'!$B$15:$B$24,MATCH(E448,'Settings'!$A$15:$A$24,0)),0))</f>
        <v/>
      </c>
      <c r="I448" s="37" t="n"/>
      <c r="J448" s="37">
        <f>IF(A448="","",IF(I448="",H448,I448))</f>
        <v/>
      </c>
      <c r="K448" s="36">
        <f>IF(A448="","",IFERROR(INDEX('Settings'!$C$15:$C$24,MATCH(E448,'Settings'!$A$15:$A$24,0)),'Settings'!$B$5))</f>
        <v/>
      </c>
      <c r="L448" s="57">
        <f>IF(A448="","",IFERROR(EDATE(D448,K448),""))</f>
        <v/>
      </c>
      <c r="N448" s="57" t="n"/>
      <c r="P448" s="58" t="n"/>
      <c r="Q448" s="39" t="n"/>
      <c r="R448" s="37">
        <f>IF(A448="","",IFERROR(IF(OR(M448="Dismissed",D448&gt;TODAY(),L448&lt;TODAY()),0,J448),0))</f>
        <v/>
      </c>
      <c r="S448" s="39">
        <f>IF(A448="","",IF(COUNTIF($A$5:$A$504,A448)&gt;1,"Duplicate Violation ID",IF(OR(B448="",D448="",E448="",M448=""),"Missing required field",IF(C448="","Unknown Driver ID",IF(D448&gt;TODAY(),"Future violation date",IF(AND(OR(M448="Resolved",M448="Dismissed"),N448=""),"Missing disposition date",IF(AND(N448&lt;&gt;"",N448&lt;D448),"Disposition before violation",IF(AND(I448&lt;&gt;"",OR(I448&lt;0,I448&gt;'Settings'!$B$9)),"Review point override","OK"))))))))</f>
        <v/>
      </c>
    </row>
    <row r="449">
      <c r="C449">
        <f>IF(A449="","",IFERROR(INDEX('Drivers'!$B$5:$B$104,MATCH(B449,'Drivers'!$A$5:$A$104,0)),""))</f>
        <v/>
      </c>
      <c r="D449" s="57" t="n"/>
      <c r="H449" s="36">
        <f>IF(A449="","",IFERROR(INDEX('Settings'!$B$15:$B$24,MATCH(E449,'Settings'!$A$15:$A$24,0)),0))</f>
        <v/>
      </c>
      <c r="I449" s="37" t="n"/>
      <c r="J449" s="37">
        <f>IF(A449="","",IF(I449="",H449,I449))</f>
        <v/>
      </c>
      <c r="K449" s="36">
        <f>IF(A449="","",IFERROR(INDEX('Settings'!$C$15:$C$24,MATCH(E449,'Settings'!$A$15:$A$24,0)),'Settings'!$B$5))</f>
        <v/>
      </c>
      <c r="L449" s="57">
        <f>IF(A449="","",IFERROR(EDATE(D449,K449),""))</f>
        <v/>
      </c>
      <c r="N449" s="57" t="n"/>
      <c r="P449" s="58" t="n"/>
      <c r="Q449" s="39" t="n"/>
      <c r="R449" s="37">
        <f>IF(A449="","",IFERROR(IF(OR(M449="Dismissed",D449&gt;TODAY(),L449&lt;TODAY()),0,J449),0))</f>
        <v/>
      </c>
      <c r="S449" s="39">
        <f>IF(A449="","",IF(COUNTIF($A$5:$A$504,A449)&gt;1,"Duplicate Violation ID",IF(OR(B449="",D449="",E449="",M449=""),"Missing required field",IF(C449="","Unknown Driver ID",IF(D449&gt;TODAY(),"Future violation date",IF(AND(OR(M449="Resolved",M449="Dismissed"),N449=""),"Missing disposition date",IF(AND(N449&lt;&gt;"",N449&lt;D449),"Disposition before violation",IF(AND(I449&lt;&gt;"",OR(I449&lt;0,I449&gt;'Settings'!$B$9)),"Review point override","OK"))))))))</f>
        <v/>
      </c>
    </row>
    <row r="450">
      <c r="C450">
        <f>IF(A450="","",IFERROR(INDEX('Drivers'!$B$5:$B$104,MATCH(B450,'Drivers'!$A$5:$A$104,0)),""))</f>
        <v/>
      </c>
      <c r="D450" s="57" t="n"/>
      <c r="H450" s="36">
        <f>IF(A450="","",IFERROR(INDEX('Settings'!$B$15:$B$24,MATCH(E450,'Settings'!$A$15:$A$24,0)),0))</f>
        <v/>
      </c>
      <c r="I450" s="37" t="n"/>
      <c r="J450" s="37">
        <f>IF(A450="","",IF(I450="",H450,I450))</f>
        <v/>
      </c>
      <c r="K450" s="36">
        <f>IF(A450="","",IFERROR(INDEX('Settings'!$C$15:$C$24,MATCH(E450,'Settings'!$A$15:$A$24,0)),'Settings'!$B$5))</f>
        <v/>
      </c>
      <c r="L450" s="57">
        <f>IF(A450="","",IFERROR(EDATE(D450,K450),""))</f>
        <v/>
      </c>
      <c r="N450" s="57" t="n"/>
      <c r="P450" s="58" t="n"/>
      <c r="Q450" s="39" t="n"/>
      <c r="R450" s="37">
        <f>IF(A450="","",IFERROR(IF(OR(M450="Dismissed",D450&gt;TODAY(),L450&lt;TODAY()),0,J450),0))</f>
        <v/>
      </c>
      <c r="S450" s="39">
        <f>IF(A450="","",IF(COUNTIF($A$5:$A$504,A450)&gt;1,"Duplicate Violation ID",IF(OR(B450="",D450="",E450="",M450=""),"Missing required field",IF(C450="","Unknown Driver ID",IF(D450&gt;TODAY(),"Future violation date",IF(AND(OR(M450="Resolved",M450="Dismissed"),N450=""),"Missing disposition date",IF(AND(N450&lt;&gt;"",N450&lt;D450),"Disposition before violation",IF(AND(I450&lt;&gt;"",OR(I450&lt;0,I450&gt;'Settings'!$B$9)),"Review point override","OK"))))))))</f>
        <v/>
      </c>
    </row>
    <row r="451">
      <c r="C451">
        <f>IF(A451="","",IFERROR(INDEX('Drivers'!$B$5:$B$104,MATCH(B451,'Drivers'!$A$5:$A$104,0)),""))</f>
        <v/>
      </c>
      <c r="D451" s="57" t="n"/>
      <c r="H451" s="36">
        <f>IF(A451="","",IFERROR(INDEX('Settings'!$B$15:$B$24,MATCH(E451,'Settings'!$A$15:$A$24,0)),0))</f>
        <v/>
      </c>
      <c r="I451" s="37" t="n"/>
      <c r="J451" s="37">
        <f>IF(A451="","",IF(I451="",H451,I451))</f>
        <v/>
      </c>
      <c r="K451" s="36">
        <f>IF(A451="","",IFERROR(INDEX('Settings'!$C$15:$C$24,MATCH(E451,'Settings'!$A$15:$A$24,0)),'Settings'!$B$5))</f>
        <v/>
      </c>
      <c r="L451" s="57">
        <f>IF(A451="","",IFERROR(EDATE(D451,K451),""))</f>
        <v/>
      </c>
      <c r="N451" s="57" t="n"/>
      <c r="P451" s="58" t="n"/>
      <c r="Q451" s="39" t="n"/>
      <c r="R451" s="37">
        <f>IF(A451="","",IFERROR(IF(OR(M451="Dismissed",D451&gt;TODAY(),L451&lt;TODAY()),0,J451),0))</f>
        <v/>
      </c>
      <c r="S451" s="39">
        <f>IF(A451="","",IF(COUNTIF($A$5:$A$504,A451)&gt;1,"Duplicate Violation ID",IF(OR(B451="",D451="",E451="",M451=""),"Missing required field",IF(C451="","Unknown Driver ID",IF(D451&gt;TODAY(),"Future violation date",IF(AND(OR(M451="Resolved",M451="Dismissed"),N451=""),"Missing disposition date",IF(AND(N451&lt;&gt;"",N451&lt;D451),"Disposition before violation",IF(AND(I451&lt;&gt;"",OR(I451&lt;0,I451&gt;'Settings'!$B$9)),"Review point override","OK"))))))))</f>
        <v/>
      </c>
    </row>
    <row r="452">
      <c r="C452">
        <f>IF(A452="","",IFERROR(INDEX('Drivers'!$B$5:$B$104,MATCH(B452,'Drivers'!$A$5:$A$104,0)),""))</f>
        <v/>
      </c>
      <c r="D452" s="57" t="n"/>
      <c r="H452" s="36">
        <f>IF(A452="","",IFERROR(INDEX('Settings'!$B$15:$B$24,MATCH(E452,'Settings'!$A$15:$A$24,0)),0))</f>
        <v/>
      </c>
      <c r="I452" s="37" t="n"/>
      <c r="J452" s="37">
        <f>IF(A452="","",IF(I452="",H452,I452))</f>
        <v/>
      </c>
      <c r="K452" s="36">
        <f>IF(A452="","",IFERROR(INDEX('Settings'!$C$15:$C$24,MATCH(E452,'Settings'!$A$15:$A$24,0)),'Settings'!$B$5))</f>
        <v/>
      </c>
      <c r="L452" s="57">
        <f>IF(A452="","",IFERROR(EDATE(D452,K452),""))</f>
        <v/>
      </c>
      <c r="N452" s="57" t="n"/>
      <c r="P452" s="58" t="n"/>
      <c r="Q452" s="39" t="n"/>
      <c r="R452" s="37">
        <f>IF(A452="","",IFERROR(IF(OR(M452="Dismissed",D452&gt;TODAY(),L452&lt;TODAY()),0,J452),0))</f>
        <v/>
      </c>
      <c r="S452" s="39">
        <f>IF(A452="","",IF(COUNTIF($A$5:$A$504,A452)&gt;1,"Duplicate Violation ID",IF(OR(B452="",D452="",E452="",M452=""),"Missing required field",IF(C452="","Unknown Driver ID",IF(D452&gt;TODAY(),"Future violation date",IF(AND(OR(M452="Resolved",M452="Dismissed"),N452=""),"Missing disposition date",IF(AND(N452&lt;&gt;"",N452&lt;D452),"Disposition before violation",IF(AND(I452&lt;&gt;"",OR(I452&lt;0,I452&gt;'Settings'!$B$9)),"Review point override","OK"))))))))</f>
        <v/>
      </c>
    </row>
    <row r="453">
      <c r="C453">
        <f>IF(A453="","",IFERROR(INDEX('Drivers'!$B$5:$B$104,MATCH(B453,'Drivers'!$A$5:$A$104,0)),""))</f>
        <v/>
      </c>
      <c r="D453" s="57" t="n"/>
      <c r="H453" s="36">
        <f>IF(A453="","",IFERROR(INDEX('Settings'!$B$15:$B$24,MATCH(E453,'Settings'!$A$15:$A$24,0)),0))</f>
        <v/>
      </c>
      <c r="I453" s="37" t="n"/>
      <c r="J453" s="37">
        <f>IF(A453="","",IF(I453="",H453,I453))</f>
        <v/>
      </c>
      <c r="K453" s="36">
        <f>IF(A453="","",IFERROR(INDEX('Settings'!$C$15:$C$24,MATCH(E453,'Settings'!$A$15:$A$24,0)),'Settings'!$B$5))</f>
        <v/>
      </c>
      <c r="L453" s="57">
        <f>IF(A453="","",IFERROR(EDATE(D453,K453),""))</f>
        <v/>
      </c>
      <c r="N453" s="57" t="n"/>
      <c r="P453" s="58" t="n"/>
      <c r="Q453" s="39" t="n"/>
      <c r="R453" s="37">
        <f>IF(A453="","",IFERROR(IF(OR(M453="Dismissed",D453&gt;TODAY(),L453&lt;TODAY()),0,J453),0))</f>
        <v/>
      </c>
      <c r="S453" s="39">
        <f>IF(A453="","",IF(COUNTIF($A$5:$A$504,A453)&gt;1,"Duplicate Violation ID",IF(OR(B453="",D453="",E453="",M453=""),"Missing required field",IF(C453="","Unknown Driver ID",IF(D453&gt;TODAY(),"Future violation date",IF(AND(OR(M453="Resolved",M453="Dismissed"),N453=""),"Missing disposition date",IF(AND(N453&lt;&gt;"",N453&lt;D453),"Disposition before violation",IF(AND(I453&lt;&gt;"",OR(I453&lt;0,I453&gt;'Settings'!$B$9)),"Review point override","OK"))))))))</f>
        <v/>
      </c>
    </row>
    <row r="454">
      <c r="C454">
        <f>IF(A454="","",IFERROR(INDEX('Drivers'!$B$5:$B$104,MATCH(B454,'Drivers'!$A$5:$A$104,0)),""))</f>
        <v/>
      </c>
      <c r="D454" s="57" t="n"/>
      <c r="H454" s="36">
        <f>IF(A454="","",IFERROR(INDEX('Settings'!$B$15:$B$24,MATCH(E454,'Settings'!$A$15:$A$24,0)),0))</f>
        <v/>
      </c>
      <c r="I454" s="37" t="n"/>
      <c r="J454" s="37">
        <f>IF(A454="","",IF(I454="",H454,I454))</f>
        <v/>
      </c>
      <c r="K454" s="36">
        <f>IF(A454="","",IFERROR(INDEX('Settings'!$C$15:$C$24,MATCH(E454,'Settings'!$A$15:$A$24,0)),'Settings'!$B$5))</f>
        <v/>
      </c>
      <c r="L454" s="57">
        <f>IF(A454="","",IFERROR(EDATE(D454,K454),""))</f>
        <v/>
      </c>
      <c r="N454" s="57" t="n"/>
      <c r="P454" s="58" t="n"/>
      <c r="Q454" s="39" t="n"/>
      <c r="R454" s="37">
        <f>IF(A454="","",IFERROR(IF(OR(M454="Dismissed",D454&gt;TODAY(),L454&lt;TODAY()),0,J454),0))</f>
        <v/>
      </c>
      <c r="S454" s="39">
        <f>IF(A454="","",IF(COUNTIF($A$5:$A$504,A454)&gt;1,"Duplicate Violation ID",IF(OR(B454="",D454="",E454="",M454=""),"Missing required field",IF(C454="","Unknown Driver ID",IF(D454&gt;TODAY(),"Future violation date",IF(AND(OR(M454="Resolved",M454="Dismissed"),N454=""),"Missing disposition date",IF(AND(N454&lt;&gt;"",N454&lt;D454),"Disposition before violation",IF(AND(I454&lt;&gt;"",OR(I454&lt;0,I454&gt;'Settings'!$B$9)),"Review point override","OK"))))))))</f>
        <v/>
      </c>
    </row>
    <row r="455">
      <c r="C455">
        <f>IF(A455="","",IFERROR(INDEX('Drivers'!$B$5:$B$104,MATCH(B455,'Drivers'!$A$5:$A$104,0)),""))</f>
        <v/>
      </c>
      <c r="D455" s="57" t="n"/>
      <c r="H455" s="36">
        <f>IF(A455="","",IFERROR(INDEX('Settings'!$B$15:$B$24,MATCH(E455,'Settings'!$A$15:$A$24,0)),0))</f>
        <v/>
      </c>
      <c r="I455" s="37" t="n"/>
      <c r="J455" s="37">
        <f>IF(A455="","",IF(I455="",H455,I455))</f>
        <v/>
      </c>
      <c r="K455" s="36">
        <f>IF(A455="","",IFERROR(INDEX('Settings'!$C$15:$C$24,MATCH(E455,'Settings'!$A$15:$A$24,0)),'Settings'!$B$5))</f>
        <v/>
      </c>
      <c r="L455" s="57">
        <f>IF(A455="","",IFERROR(EDATE(D455,K455),""))</f>
        <v/>
      </c>
      <c r="N455" s="57" t="n"/>
      <c r="P455" s="58" t="n"/>
      <c r="Q455" s="39" t="n"/>
      <c r="R455" s="37">
        <f>IF(A455="","",IFERROR(IF(OR(M455="Dismissed",D455&gt;TODAY(),L455&lt;TODAY()),0,J455),0))</f>
        <v/>
      </c>
      <c r="S455" s="39">
        <f>IF(A455="","",IF(COUNTIF($A$5:$A$504,A455)&gt;1,"Duplicate Violation ID",IF(OR(B455="",D455="",E455="",M455=""),"Missing required field",IF(C455="","Unknown Driver ID",IF(D455&gt;TODAY(),"Future violation date",IF(AND(OR(M455="Resolved",M455="Dismissed"),N455=""),"Missing disposition date",IF(AND(N455&lt;&gt;"",N455&lt;D455),"Disposition before violation",IF(AND(I455&lt;&gt;"",OR(I455&lt;0,I455&gt;'Settings'!$B$9)),"Review point override","OK"))))))))</f>
        <v/>
      </c>
    </row>
    <row r="456">
      <c r="C456">
        <f>IF(A456="","",IFERROR(INDEX('Drivers'!$B$5:$B$104,MATCH(B456,'Drivers'!$A$5:$A$104,0)),""))</f>
        <v/>
      </c>
      <c r="D456" s="57" t="n"/>
      <c r="H456" s="36">
        <f>IF(A456="","",IFERROR(INDEX('Settings'!$B$15:$B$24,MATCH(E456,'Settings'!$A$15:$A$24,0)),0))</f>
        <v/>
      </c>
      <c r="I456" s="37" t="n"/>
      <c r="J456" s="37">
        <f>IF(A456="","",IF(I456="",H456,I456))</f>
        <v/>
      </c>
      <c r="K456" s="36">
        <f>IF(A456="","",IFERROR(INDEX('Settings'!$C$15:$C$24,MATCH(E456,'Settings'!$A$15:$A$24,0)),'Settings'!$B$5))</f>
        <v/>
      </c>
      <c r="L456" s="57">
        <f>IF(A456="","",IFERROR(EDATE(D456,K456),""))</f>
        <v/>
      </c>
      <c r="N456" s="57" t="n"/>
      <c r="P456" s="58" t="n"/>
      <c r="Q456" s="39" t="n"/>
      <c r="R456" s="37">
        <f>IF(A456="","",IFERROR(IF(OR(M456="Dismissed",D456&gt;TODAY(),L456&lt;TODAY()),0,J456),0))</f>
        <v/>
      </c>
      <c r="S456" s="39">
        <f>IF(A456="","",IF(COUNTIF($A$5:$A$504,A456)&gt;1,"Duplicate Violation ID",IF(OR(B456="",D456="",E456="",M456=""),"Missing required field",IF(C456="","Unknown Driver ID",IF(D456&gt;TODAY(),"Future violation date",IF(AND(OR(M456="Resolved",M456="Dismissed"),N456=""),"Missing disposition date",IF(AND(N456&lt;&gt;"",N456&lt;D456),"Disposition before violation",IF(AND(I456&lt;&gt;"",OR(I456&lt;0,I456&gt;'Settings'!$B$9)),"Review point override","OK"))))))))</f>
        <v/>
      </c>
    </row>
    <row r="457">
      <c r="C457">
        <f>IF(A457="","",IFERROR(INDEX('Drivers'!$B$5:$B$104,MATCH(B457,'Drivers'!$A$5:$A$104,0)),""))</f>
        <v/>
      </c>
      <c r="D457" s="57" t="n"/>
      <c r="H457" s="36">
        <f>IF(A457="","",IFERROR(INDEX('Settings'!$B$15:$B$24,MATCH(E457,'Settings'!$A$15:$A$24,0)),0))</f>
        <v/>
      </c>
      <c r="I457" s="37" t="n"/>
      <c r="J457" s="37">
        <f>IF(A457="","",IF(I457="",H457,I457))</f>
        <v/>
      </c>
      <c r="K457" s="36">
        <f>IF(A457="","",IFERROR(INDEX('Settings'!$C$15:$C$24,MATCH(E457,'Settings'!$A$15:$A$24,0)),'Settings'!$B$5))</f>
        <v/>
      </c>
      <c r="L457" s="57">
        <f>IF(A457="","",IFERROR(EDATE(D457,K457),""))</f>
        <v/>
      </c>
      <c r="N457" s="57" t="n"/>
      <c r="P457" s="58" t="n"/>
      <c r="Q457" s="39" t="n"/>
      <c r="R457" s="37">
        <f>IF(A457="","",IFERROR(IF(OR(M457="Dismissed",D457&gt;TODAY(),L457&lt;TODAY()),0,J457),0))</f>
        <v/>
      </c>
      <c r="S457" s="39">
        <f>IF(A457="","",IF(COUNTIF($A$5:$A$504,A457)&gt;1,"Duplicate Violation ID",IF(OR(B457="",D457="",E457="",M457=""),"Missing required field",IF(C457="","Unknown Driver ID",IF(D457&gt;TODAY(),"Future violation date",IF(AND(OR(M457="Resolved",M457="Dismissed"),N457=""),"Missing disposition date",IF(AND(N457&lt;&gt;"",N457&lt;D457),"Disposition before violation",IF(AND(I457&lt;&gt;"",OR(I457&lt;0,I457&gt;'Settings'!$B$9)),"Review point override","OK"))))))))</f>
        <v/>
      </c>
    </row>
    <row r="458">
      <c r="C458">
        <f>IF(A458="","",IFERROR(INDEX('Drivers'!$B$5:$B$104,MATCH(B458,'Drivers'!$A$5:$A$104,0)),""))</f>
        <v/>
      </c>
      <c r="D458" s="57" t="n"/>
      <c r="H458" s="36">
        <f>IF(A458="","",IFERROR(INDEX('Settings'!$B$15:$B$24,MATCH(E458,'Settings'!$A$15:$A$24,0)),0))</f>
        <v/>
      </c>
      <c r="I458" s="37" t="n"/>
      <c r="J458" s="37">
        <f>IF(A458="","",IF(I458="",H458,I458))</f>
        <v/>
      </c>
      <c r="K458" s="36">
        <f>IF(A458="","",IFERROR(INDEX('Settings'!$C$15:$C$24,MATCH(E458,'Settings'!$A$15:$A$24,0)),'Settings'!$B$5))</f>
        <v/>
      </c>
      <c r="L458" s="57">
        <f>IF(A458="","",IFERROR(EDATE(D458,K458),""))</f>
        <v/>
      </c>
      <c r="N458" s="57" t="n"/>
      <c r="P458" s="58" t="n"/>
      <c r="Q458" s="39" t="n"/>
      <c r="R458" s="37">
        <f>IF(A458="","",IFERROR(IF(OR(M458="Dismissed",D458&gt;TODAY(),L458&lt;TODAY()),0,J458),0))</f>
        <v/>
      </c>
      <c r="S458" s="39">
        <f>IF(A458="","",IF(COUNTIF($A$5:$A$504,A458)&gt;1,"Duplicate Violation ID",IF(OR(B458="",D458="",E458="",M458=""),"Missing required field",IF(C458="","Unknown Driver ID",IF(D458&gt;TODAY(),"Future violation date",IF(AND(OR(M458="Resolved",M458="Dismissed"),N458=""),"Missing disposition date",IF(AND(N458&lt;&gt;"",N458&lt;D458),"Disposition before violation",IF(AND(I458&lt;&gt;"",OR(I458&lt;0,I458&gt;'Settings'!$B$9)),"Review point override","OK"))))))))</f>
        <v/>
      </c>
    </row>
    <row r="459">
      <c r="C459">
        <f>IF(A459="","",IFERROR(INDEX('Drivers'!$B$5:$B$104,MATCH(B459,'Drivers'!$A$5:$A$104,0)),""))</f>
        <v/>
      </c>
      <c r="D459" s="57" t="n"/>
      <c r="H459" s="36">
        <f>IF(A459="","",IFERROR(INDEX('Settings'!$B$15:$B$24,MATCH(E459,'Settings'!$A$15:$A$24,0)),0))</f>
        <v/>
      </c>
      <c r="I459" s="37" t="n"/>
      <c r="J459" s="37">
        <f>IF(A459="","",IF(I459="",H459,I459))</f>
        <v/>
      </c>
      <c r="K459" s="36">
        <f>IF(A459="","",IFERROR(INDEX('Settings'!$C$15:$C$24,MATCH(E459,'Settings'!$A$15:$A$24,0)),'Settings'!$B$5))</f>
        <v/>
      </c>
      <c r="L459" s="57">
        <f>IF(A459="","",IFERROR(EDATE(D459,K459),""))</f>
        <v/>
      </c>
      <c r="N459" s="57" t="n"/>
      <c r="P459" s="58" t="n"/>
      <c r="Q459" s="39" t="n"/>
      <c r="R459" s="37">
        <f>IF(A459="","",IFERROR(IF(OR(M459="Dismissed",D459&gt;TODAY(),L459&lt;TODAY()),0,J459),0))</f>
        <v/>
      </c>
      <c r="S459" s="39">
        <f>IF(A459="","",IF(COUNTIF($A$5:$A$504,A459)&gt;1,"Duplicate Violation ID",IF(OR(B459="",D459="",E459="",M459=""),"Missing required field",IF(C459="","Unknown Driver ID",IF(D459&gt;TODAY(),"Future violation date",IF(AND(OR(M459="Resolved",M459="Dismissed"),N459=""),"Missing disposition date",IF(AND(N459&lt;&gt;"",N459&lt;D459),"Disposition before violation",IF(AND(I459&lt;&gt;"",OR(I459&lt;0,I459&gt;'Settings'!$B$9)),"Review point override","OK"))))))))</f>
        <v/>
      </c>
    </row>
    <row r="460">
      <c r="C460">
        <f>IF(A460="","",IFERROR(INDEX('Drivers'!$B$5:$B$104,MATCH(B460,'Drivers'!$A$5:$A$104,0)),""))</f>
        <v/>
      </c>
      <c r="D460" s="57" t="n"/>
      <c r="H460" s="36">
        <f>IF(A460="","",IFERROR(INDEX('Settings'!$B$15:$B$24,MATCH(E460,'Settings'!$A$15:$A$24,0)),0))</f>
        <v/>
      </c>
      <c r="I460" s="37" t="n"/>
      <c r="J460" s="37">
        <f>IF(A460="","",IF(I460="",H460,I460))</f>
        <v/>
      </c>
      <c r="K460" s="36">
        <f>IF(A460="","",IFERROR(INDEX('Settings'!$C$15:$C$24,MATCH(E460,'Settings'!$A$15:$A$24,0)),'Settings'!$B$5))</f>
        <v/>
      </c>
      <c r="L460" s="57">
        <f>IF(A460="","",IFERROR(EDATE(D460,K460),""))</f>
        <v/>
      </c>
      <c r="N460" s="57" t="n"/>
      <c r="P460" s="58" t="n"/>
      <c r="Q460" s="39" t="n"/>
      <c r="R460" s="37">
        <f>IF(A460="","",IFERROR(IF(OR(M460="Dismissed",D460&gt;TODAY(),L460&lt;TODAY()),0,J460),0))</f>
        <v/>
      </c>
      <c r="S460" s="39">
        <f>IF(A460="","",IF(COUNTIF($A$5:$A$504,A460)&gt;1,"Duplicate Violation ID",IF(OR(B460="",D460="",E460="",M460=""),"Missing required field",IF(C460="","Unknown Driver ID",IF(D460&gt;TODAY(),"Future violation date",IF(AND(OR(M460="Resolved",M460="Dismissed"),N460=""),"Missing disposition date",IF(AND(N460&lt;&gt;"",N460&lt;D460),"Disposition before violation",IF(AND(I460&lt;&gt;"",OR(I460&lt;0,I460&gt;'Settings'!$B$9)),"Review point override","OK"))))))))</f>
        <v/>
      </c>
    </row>
    <row r="461">
      <c r="C461">
        <f>IF(A461="","",IFERROR(INDEX('Drivers'!$B$5:$B$104,MATCH(B461,'Drivers'!$A$5:$A$104,0)),""))</f>
        <v/>
      </c>
      <c r="D461" s="57" t="n"/>
      <c r="H461" s="36">
        <f>IF(A461="","",IFERROR(INDEX('Settings'!$B$15:$B$24,MATCH(E461,'Settings'!$A$15:$A$24,0)),0))</f>
        <v/>
      </c>
      <c r="I461" s="37" t="n"/>
      <c r="J461" s="37">
        <f>IF(A461="","",IF(I461="",H461,I461))</f>
        <v/>
      </c>
      <c r="K461" s="36">
        <f>IF(A461="","",IFERROR(INDEX('Settings'!$C$15:$C$24,MATCH(E461,'Settings'!$A$15:$A$24,0)),'Settings'!$B$5))</f>
        <v/>
      </c>
      <c r="L461" s="57">
        <f>IF(A461="","",IFERROR(EDATE(D461,K461),""))</f>
        <v/>
      </c>
      <c r="N461" s="57" t="n"/>
      <c r="P461" s="58" t="n"/>
      <c r="Q461" s="39" t="n"/>
      <c r="R461" s="37">
        <f>IF(A461="","",IFERROR(IF(OR(M461="Dismissed",D461&gt;TODAY(),L461&lt;TODAY()),0,J461),0))</f>
        <v/>
      </c>
      <c r="S461" s="39">
        <f>IF(A461="","",IF(COUNTIF($A$5:$A$504,A461)&gt;1,"Duplicate Violation ID",IF(OR(B461="",D461="",E461="",M461=""),"Missing required field",IF(C461="","Unknown Driver ID",IF(D461&gt;TODAY(),"Future violation date",IF(AND(OR(M461="Resolved",M461="Dismissed"),N461=""),"Missing disposition date",IF(AND(N461&lt;&gt;"",N461&lt;D461),"Disposition before violation",IF(AND(I461&lt;&gt;"",OR(I461&lt;0,I461&gt;'Settings'!$B$9)),"Review point override","OK"))))))))</f>
        <v/>
      </c>
    </row>
    <row r="462">
      <c r="C462">
        <f>IF(A462="","",IFERROR(INDEX('Drivers'!$B$5:$B$104,MATCH(B462,'Drivers'!$A$5:$A$104,0)),""))</f>
        <v/>
      </c>
      <c r="D462" s="57" t="n"/>
      <c r="H462" s="36">
        <f>IF(A462="","",IFERROR(INDEX('Settings'!$B$15:$B$24,MATCH(E462,'Settings'!$A$15:$A$24,0)),0))</f>
        <v/>
      </c>
      <c r="I462" s="37" t="n"/>
      <c r="J462" s="37">
        <f>IF(A462="","",IF(I462="",H462,I462))</f>
        <v/>
      </c>
      <c r="K462" s="36">
        <f>IF(A462="","",IFERROR(INDEX('Settings'!$C$15:$C$24,MATCH(E462,'Settings'!$A$15:$A$24,0)),'Settings'!$B$5))</f>
        <v/>
      </c>
      <c r="L462" s="57">
        <f>IF(A462="","",IFERROR(EDATE(D462,K462),""))</f>
        <v/>
      </c>
      <c r="N462" s="57" t="n"/>
      <c r="P462" s="58" t="n"/>
      <c r="Q462" s="39" t="n"/>
      <c r="R462" s="37">
        <f>IF(A462="","",IFERROR(IF(OR(M462="Dismissed",D462&gt;TODAY(),L462&lt;TODAY()),0,J462),0))</f>
        <v/>
      </c>
      <c r="S462" s="39">
        <f>IF(A462="","",IF(COUNTIF($A$5:$A$504,A462)&gt;1,"Duplicate Violation ID",IF(OR(B462="",D462="",E462="",M462=""),"Missing required field",IF(C462="","Unknown Driver ID",IF(D462&gt;TODAY(),"Future violation date",IF(AND(OR(M462="Resolved",M462="Dismissed"),N462=""),"Missing disposition date",IF(AND(N462&lt;&gt;"",N462&lt;D462),"Disposition before violation",IF(AND(I462&lt;&gt;"",OR(I462&lt;0,I462&gt;'Settings'!$B$9)),"Review point override","OK"))))))))</f>
        <v/>
      </c>
    </row>
    <row r="463">
      <c r="C463">
        <f>IF(A463="","",IFERROR(INDEX('Drivers'!$B$5:$B$104,MATCH(B463,'Drivers'!$A$5:$A$104,0)),""))</f>
        <v/>
      </c>
      <c r="D463" s="57" t="n"/>
      <c r="H463" s="36">
        <f>IF(A463="","",IFERROR(INDEX('Settings'!$B$15:$B$24,MATCH(E463,'Settings'!$A$15:$A$24,0)),0))</f>
        <v/>
      </c>
      <c r="I463" s="37" t="n"/>
      <c r="J463" s="37">
        <f>IF(A463="","",IF(I463="",H463,I463))</f>
        <v/>
      </c>
      <c r="K463" s="36">
        <f>IF(A463="","",IFERROR(INDEX('Settings'!$C$15:$C$24,MATCH(E463,'Settings'!$A$15:$A$24,0)),'Settings'!$B$5))</f>
        <v/>
      </c>
      <c r="L463" s="57">
        <f>IF(A463="","",IFERROR(EDATE(D463,K463),""))</f>
        <v/>
      </c>
      <c r="N463" s="57" t="n"/>
      <c r="P463" s="58" t="n"/>
      <c r="Q463" s="39" t="n"/>
      <c r="R463" s="37">
        <f>IF(A463="","",IFERROR(IF(OR(M463="Dismissed",D463&gt;TODAY(),L463&lt;TODAY()),0,J463),0))</f>
        <v/>
      </c>
      <c r="S463" s="39">
        <f>IF(A463="","",IF(COUNTIF($A$5:$A$504,A463)&gt;1,"Duplicate Violation ID",IF(OR(B463="",D463="",E463="",M463=""),"Missing required field",IF(C463="","Unknown Driver ID",IF(D463&gt;TODAY(),"Future violation date",IF(AND(OR(M463="Resolved",M463="Dismissed"),N463=""),"Missing disposition date",IF(AND(N463&lt;&gt;"",N463&lt;D463),"Disposition before violation",IF(AND(I463&lt;&gt;"",OR(I463&lt;0,I463&gt;'Settings'!$B$9)),"Review point override","OK"))))))))</f>
        <v/>
      </c>
    </row>
    <row r="464">
      <c r="C464">
        <f>IF(A464="","",IFERROR(INDEX('Drivers'!$B$5:$B$104,MATCH(B464,'Drivers'!$A$5:$A$104,0)),""))</f>
        <v/>
      </c>
      <c r="D464" s="57" t="n"/>
      <c r="H464" s="36">
        <f>IF(A464="","",IFERROR(INDEX('Settings'!$B$15:$B$24,MATCH(E464,'Settings'!$A$15:$A$24,0)),0))</f>
        <v/>
      </c>
      <c r="I464" s="37" t="n"/>
      <c r="J464" s="37">
        <f>IF(A464="","",IF(I464="",H464,I464))</f>
        <v/>
      </c>
      <c r="K464" s="36">
        <f>IF(A464="","",IFERROR(INDEX('Settings'!$C$15:$C$24,MATCH(E464,'Settings'!$A$15:$A$24,0)),'Settings'!$B$5))</f>
        <v/>
      </c>
      <c r="L464" s="57">
        <f>IF(A464="","",IFERROR(EDATE(D464,K464),""))</f>
        <v/>
      </c>
      <c r="N464" s="57" t="n"/>
      <c r="P464" s="58" t="n"/>
      <c r="Q464" s="39" t="n"/>
      <c r="R464" s="37">
        <f>IF(A464="","",IFERROR(IF(OR(M464="Dismissed",D464&gt;TODAY(),L464&lt;TODAY()),0,J464),0))</f>
        <v/>
      </c>
      <c r="S464" s="39">
        <f>IF(A464="","",IF(COUNTIF($A$5:$A$504,A464)&gt;1,"Duplicate Violation ID",IF(OR(B464="",D464="",E464="",M464=""),"Missing required field",IF(C464="","Unknown Driver ID",IF(D464&gt;TODAY(),"Future violation date",IF(AND(OR(M464="Resolved",M464="Dismissed"),N464=""),"Missing disposition date",IF(AND(N464&lt;&gt;"",N464&lt;D464),"Disposition before violation",IF(AND(I464&lt;&gt;"",OR(I464&lt;0,I464&gt;'Settings'!$B$9)),"Review point override","OK"))))))))</f>
        <v/>
      </c>
    </row>
    <row r="465">
      <c r="C465">
        <f>IF(A465="","",IFERROR(INDEX('Drivers'!$B$5:$B$104,MATCH(B465,'Drivers'!$A$5:$A$104,0)),""))</f>
        <v/>
      </c>
      <c r="D465" s="57" t="n"/>
      <c r="H465" s="36">
        <f>IF(A465="","",IFERROR(INDEX('Settings'!$B$15:$B$24,MATCH(E465,'Settings'!$A$15:$A$24,0)),0))</f>
        <v/>
      </c>
      <c r="I465" s="37" t="n"/>
      <c r="J465" s="37">
        <f>IF(A465="","",IF(I465="",H465,I465))</f>
        <v/>
      </c>
      <c r="K465" s="36">
        <f>IF(A465="","",IFERROR(INDEX('Settings'!$C$15:$C$24,MATCH(E465,'Settings'!$A$15:$A$24,0)),'Settings'!$B$5))</f>
        <v/>
      </c>
      <c r="L465" s="57">
        <f>IF(A465="","",IFERROR(EDATE(D465,K465),""))</f>
        <v/>
      </c>
      <c r="N465" s="57" t="n"/>
      <c r="P465" s="58" t="n"/>
      <c r="Q465" s="39" t="n"/>
      <c r="R465" s="37">
        <f>IF(A465="","",IFERROR(IF(OR(M465="Dismissed",D465&gt;TODAY(),L465&lt;TODAY()),0,J465),0))</f>
        <v/>
      </c>
      <c r="S465" s="39">
        <f>IF(A465="","",IF(COUNTIF($A$5:$A$504,A465)&gt;1,"Duplicate Violation ID",IF(OR(B465="",D465="",E465="",M465=""),"Missing required field",IF(C465="","Unknown Driver ID",IF(D465&gt;TODAY(),"Future violation date",IF(AND(OR(M465="Resolved",M465="Dismissed"),N465=""),"Missing disposition date",IF(AND(N465&lt;&gt;"",N465&lt;D465),"Disposition before violation",IF(AND(I465&lt;&gt;"",OR(I465&lt;0,I465&gt;'Settings'!$B$9)),"Review point override","OK"))))))))</f>
        <v/>
      </c>
    </row>
    <row r="466">
      <c r="C466">
        <f>IF(A466="","",IFERROR(INDEX('Drivers'!$B$5:$B$104,MATCH(B466,'Drivers'!$A$5:$A$104,0)),""))</f>
        <v/>
      </c>
      <c r="D466" s="57" t="n"/>
      <c r="H466" s="36">
        <f>IF(A466="","",IFERROR(INDEX('Settings'!$B$15:$B$24,MATCH(E466,'Settings'!$A$15:$A$24,0)),0))</f>
        <v/>
      </c>
      <c r="I466" s="37" t="n"/>
      <c r="J466" s="37">
        <f>IF(A466="","",IF(I466="",H466,I466))</f>
        <v/>
      </c>
      <c r="K466" s="36">
        <f>IF(A466="","",IFERROR(INDEX('Settings'!$C$15:$C$24,MATCH(E466,'Settings'!$A$15:$A$24,0)),'Settings'!$B$5))</f>
        <v/>
      </c>
      <c r="L466" s="57">
        <f>IF(A466="","",IFERROR(EDATE(D466,K466),""))</f>
        <v/>
      </c>
      <c r="N466" s="57" t="n"/>
      <c r="P466" s="58" t="n"/>
      <c r="Q466" s="39" t="n"/>
      <c r="R466" s="37">
        <f>IF(A466="","",IFERROR(IF(OR(M466="Dismissed",D466&gt;TODAY(),L466&lt;TODAY()),0,J466),0))</f>
        <v/>
      </c>
      <c r="S466" s="39">
        <f>IF(A466="","",IF(COUNTIF($A$5:$A$504,A466)&gt;1,"Duplicate Violation ID",IF(OR(B466="",D466="",E466="",M466=""),"Missing required field",IF(C466="","Unknown Driver ID",IF(D466&gt;TODAY(),"Future violation date",IF(AND(OR(M466="Resolved",M466="Dismissed"),N466=""),"Missing disposition date",IF(AND(N466&lt;&gt;"",N466&lt;D466),"Disposition before violation",IF(AND(I466&lt;&gt;"",OR(I466&lt;0,I466&gt;'Settings'!$B$9)),"Review point override","OK"))))))))</f>
        <v/>
      </c>
    </row>
    <row r="467">
      <c r="C467">
        <f>IF(A467="","",IFERROR(INDEX('Drivers'!$B$5:$B$104,MATCH(B467,'Drivers'!$A$5:$A$104,0)),""))</f>
        <v/>
      </c>
      <c r="D467" s="57" t="n"/>
      <c r="H467" s="36">
        <f>IF(A467="","",IFERROR(INDEX('Settings'!$B$15:$B$24,MATCH(E467,'Settings'!$A$15:$A$24,0)),0))</f>
        <v/>
      </c>
      <c r="I467" s="37" t="n"/>
      <c r="J467" s="37">
        <f>IF(A467="","",IF(I467="",H467,I467))</f>
        <v/>
      </c>
      <c r="K467" s="36">
        <f>IF(A467="","",IFERROR(INDEX('Settings'!$C$15:$C$24,MATCH(E467,'Settings'!$A$15:$A$24,0)),'Settings'!$B$5))</f>
        <v/>
      </c>
      <c r="L467" s="57">
        <f>IF(A467="","",IFERROR(EDATE(D467,K467),""))</f>
        <v/>
      </c>
      <c r="N467" s="57" t="n"/>
      <c r="P467" s="58" t="n"/>
      <c r="Q467" s="39" t="n"/>
      <c r="R467" s="37">
        <f>IF(A467="","",IFERROR(IF(OR(M467="Dismissed",D467&gt;TODAY(),L467&lt;TODAY()),0,J467),0))</f>
        <v/>
      </c>
      <c r="S467" s="39">
        <f>IF(A467="","",IF(COUNTIF($A$5:$A$504,A467)&gt;1,"Duplicate Violation ID",IF(OR(B467="",D467="",E467="",M467=""),"Missing required field",IF(C467="","Unknown Driver ID",IF(D467&gt;TODAY(),"Future violation date",IF(AND(OR(M467="Resolved",M467="Dismissed"),N467=""),"Missing disposition date",IF(AND(N467&lt;&gt;"",N467&lt;D467),"Disposition before violation",IF(AND(I467&lt;&gt;"",OR(I467&lt;0,I467&gt;'Settings'!$B$9)),"Review point override","OK"))))))))</f>
        <v/>
      </c>
    </row>
    <row r="468">
      <c r="C468">
        <f>IF(A468="","",IFERROR(INDEX('Drivers'!$B$5:$B$104,MATCH(B468,'Drivers'!$A$5:$A$104,0)),""))</f>
        <v/>
      </c>
      <c r="D468" s="57" t="n"/>
      <c r="H468" s="36">
        <f>IF(A468="","",IFERROR(INDEX('Settings'!$B$15:$B$24,MATCH(E468,'Settings'!$A$15:$A$24,0)),0))</f>
        <v/>
      </c>
      <c r="I468" s="37" t="n"/>
      <c r="J468" s="37">
        <f>IF(A468="","",IF(I468="",H468,I468))</f>
        <v/>
      </c>
      <c r="K468" s="36">
        <f>IF(A468="","",IFERROR(INDEX('Settings'!$C$15:$C$24,MATCH(E468,'Settings'!$A$15:$A$24,0)),'Settings'!$B$5))</f>
        <v/>
      </c>
      <c r="L468" s="57">
        <f>IF(A468="","",IFERROR(EDATE(D468,K468),""))</f>
        <v/>
      </c>
      <c r="N468" s="57" t="n"/>
      <c r="P468" s="58" t="n"/>
      <c r="Q468" s="39" t="n"/>
      <c r="R468" s="37">
        <f>IF(A468="","",IFERROR(IF(OR(M468="Dismissed",D468&gt;TODAY(),L468&lt;TODAY()),0,J468),0))</f>
        <v/>
      </c>
      <c r="S468" s="39">
        <f>IF(A468="","",IF(COUNTIF($A$5:$A$504,A468)&gt;1,"Duplicate Violation ID",IF(OR(B468="",D468="",E468="",M468=""),"Missing required field",IF(C468="","Unknown Driver ID",IF(D468&gt;TODAY(),"Future violation date",IF(AND(OR(M468="Resolved",M468="Dismissed"),N468=""),"Missing disposition date",IF(AND(N468&lt;&gt;"",N468&lt;D468),"Disposition before violation",IF(AND(I468&lt;&gt;"",OR(I468&lt;0,I468&gt;'Settings'!$B$9)),"Review point override","OK"))))))))</f>
        <v/>
      </c>
    </row>
    <row r="469">
      <c r="C469">
        <f>IF(A469="","",IFERROR(INDEX('Drivers'!$B$5:$B$104,MATCH(B469,'Drivers'!$A$5:$A$104,0)),""))</f>
        <v/>
      </c>
      <c r="D469" s="57" t="n"/>
      <c r="H469" s="36">
        <f>IF(A469="","",IFERROR(INDEX('Settings'!$B$15:$B$24,MATCH(E469,'Settings'!$A$15:$A$24,0)),0))</f>
        <v/>
      </c>
      <c r="I469" s="37" t="n"/>
      <c r="J469" s="37">
        <f>IF(A469="","",IF(I469="",H469,I469))</f>
        <v/>
      </c>
      <c r="K469" s="36">
        <f>IF(A469="","",IFERROR(INDEX('Settings'!$C$15:$C$24,MATCH(E469,'Settings'!$A$15:$A$24,0)),'Settings'!$B$5))</f>
        <v/>
      </c>
      <c r="L469" s="57">
        <f>IF(A469="","",IFERROR(EDATE(D469,K469),""))</f>
        <v/>
      </c>
      <c r="N469" s="57" t="n"/>
      <c r="P469" s="58" t="n"/>
      <c r="Q469" s="39" t="n"/>
      <c r="R469" s="37">
        <f>IF(A469="","",IFERROR(IF(OR(M469="Dismissed",D469&gt;TODAY(),L469&lt;TODAY()),0,J469),0))</f>
        <v/>
      </c>
      <c r="S469" s="39">
        <f>IF(A469="","",IF(COUNTIF($A$5:$A$504,A469)&gt;1,"Duplicate Violation ID",IF(OR(B469="",D469="",E469="",M469=""),"Missing required field",IF(C469="","Unknown Driver ID",IF(D469&gt;TODAY(),"Future violation date",IF(AND(OR(M469="Resolved",M469="Dismissed"),N469=""),"Missing disposition date",IF(AND(N469&lt;&gt;"",N469&lt;D469),"Disposition before violation",IF(AND(I469&lt;&gt;"",OR(I469&lt;0,I469&gt;'Settings'!$B$9)),"Review point override","OK"))))))))</f>
        <v/>
      </c>
    </row>
    <row r="470">
      <c r="C470">
        <f>IF(A470="","",IFERROR(INDEX('Drivers'!$B$5:$B$104,MATCH(B470,'Drivers'!$A$5:$A$104,0)),""))</f>
        <v/>
      </c>
      <c r="D470" s="57" t="n"/>
      <c r="H470" s="36">
        <f>IF(A470="","",IFERROR(INDEX('Settings'!$B$15:$B$24,MATCH(E470,'Settings'!$A$15:$A$24,0)),0))</f>
        <v/>
      </c>
      <c r="I470" s="37" t="n"/>
      <c r="J470" s="37">
        <f>IF(A470="","",IF(I470="",H470,I470))</f>
        <v/>
      </c>
      <c r="K470" s="36">
        <f>IF(A470="","",IFERROR(INDEX('Settings'!$C$15:$C$24,MATCH(E470,'Settings'!$A$15:$A$24,0)),'Settings'!$B$5))</f>
        <v/>
      </c>
      <c r="L470" s="57">
        <f>IF(A470="","",IFERROR(EDATE(D470,K470),""))</f>
        <v/>
      </c>
      <c r="N470" s="57" t="n"/>
      <c r="P470" s="58" t="n"/>
      <c r="Q470" s="39" t="n"/>
      <c r="R470" s="37">
        <f>IF(A470="","",IFERROR(IF(OR(M470="Dismissed",D470&gt;TODAY(),L470&lt;TODAY()),0,J470),0))</f>
        <v/>
      </c>
      <c r="S470" s="39">
        <f>IF(A470="","",IF(COUNTIF($A$5:$A$504,A470)&gt;1,"Duplicate Violation ID",IF(OR(B470="",D470="",E470="",M470=""),"Missing required field",IF(C470="","Unknown Driver ID",IF(D470&gt;TODAY(),"Future violation date",IF(AND(OR(M470="Resolved",M470="Dismissed"),N470=""),"Missing disposition date",IF(AND(N470&lt;&gt;"",N470&lt;D470),"Disposition before violation",IF(AND(I470&lt;&gt;"",OR(I470&lt;0,I470&gt;'Settings'!$B$9)),"Review point override","OK"))))))))</f>
        <v/>
      </c>
    </row>
    <row r="471">
      <c r="C471">
        <f>IF(A471="","",IFERROR(INDEX('Drivers'!$B$5:$B$104,MATCH(B471,'Drivers'!$A$5:$A$104,0)),""))</f>
        <v/>
      </c>
      <c r="D471" s="57" t="n"/>
      <c r="H471" s="36">
        <f>IF(A471="","",IFERROR(INDEX('Settings'!$B$15:$B$24,MATCH(E471,'Settings'!$A$15:$A$24,0)),0))</f>
        <v/>
      </c>
      <c r="I471" s="37" t="n"/>
      <c r="J471" s="37">
        <f>IF(A471="","",IF(I471="",H471,I471))</f>
        <v/>
      </c>
      <c r="K471" s="36">
        <f>IF(A471="","",IFERROR(INDEX('Settings'!$C$15:$C$24,MATCH(E471,'Settings'!$A$15:$A$24,0)),'Settings'!$B$5))</f>
        <v/>
      </c>
      <c r="L471" s="57">
        <f>IF(A471="","",IFERROR(EDATE(D471,K471),""))</f>
        <v/>
      </c>
      <c r="N471" s="57" t="n"/>
      <c r="P471" s="58" t="n"/>
      <c r="Q471" s="39" t="n"/>
      <c r="R471" s="37">
        <f>IF(A471="","",IFERROR(IF(OR(M471="Dismissed",D471&gt;TODAY(),L471&lt;TODAY()),0,J471),0))</f>
        <v/>
      </c>
      <c r="S471" s="39">
        <f>IF(A471="","",IF(COUNTIF($A$5:$A$504,A471)&gt;1,"Duplicate Violation ID",IF(OR(B471="",D471="",E471="",M471=""),"Missing required field",IF(C471="","Unknown Driver ID",IF(D471&gt;TODAY(),"Future violation date",IF(AND(OR(M471="Resolved",M471="Dismissed"),N471=""),"Missing disposition date",IF(AND(N471&lt;&gt;"",N471&lt;D471),"Disposition before violation",IF(AND(I471&lt;&gt;"",OR(I471&lt;0,I471&gt;'Settings'!$B$9)),"Review point override","OK"))))))))</f>
        <v/>
      </c>
    </row>
    <row r="472">
      <c r="C472">
        <f>IF(A472="","",IFERROR(INDEX('Drivers'!$B$5:$B$104,MATCH(B472,'Drivers'!$A$5:$A$104,0)),""))</f>
        <v/>
      </c>
      <c r="D472" s="57" t="n"/>
      <c r="H472" s="36">
        <f>IF(A472="","",IFERROR(INDEX('Settings'!$B$15:$B$24,MATCH(E472,'Settings'!$A$15:$A$24,0)),0))</f>
        <v/>
      </c>
      <c r="I472" s="37" t="n"/>
      <c r="J472" s="37">
        <f>IF(A472="","",IF(I472="",H472,I472))</f>
        <v/>
      </c>
      <c r="K472" s="36">
        <f>IF(A472="","",IFERROR(INDEX('Settings'!$C$15:$C$24,MATCH(E472,'Settings'!$A$15:$A$24,0)),'Settings'!$B$5))</f>
        <v/>
      </c>
      <c r="L472" s="57">
        <f>IF(A472="","",IFERROR(EDATE(D472,K472),""))</f>
        <v/>
      </c>
      <c r="N472" s="57" t="n"/>
      <c r="P472" s="58" t="n"/>
      <c r="Q472" s="39" t="n"/>
      <c r="R472" s="37">
        <f>IF(A472="","",IFERROR(IF(OR(M472="Dismissed",D472&gt;TODAY(),L472&lt;TODAY()),0,J472),0))</f>
        <v/>
      </c>
      <c r="S472" s="39">
        <f>IF(A472="","",IF(COUNTIF($A$5:$A$504,A472)&gt;1,"Duplicate Violation ID",IF(OR(B472="",D472="",E472="",M472=""),"Missing required field",IF(C472="","Unknown Driver ID",IF(D472&gt;TODAY(),"Future violation date",IF(AND(OR(M472="Resolved",M472="Dismissed"),N472=""),"Missing disposition date",IF(AND(N472&lt;&gt;"",N472&lt;D472),"Disposition before violation",IF(AND(I472&lt;&gt;"",OR(I472&lt;0,I472&gt;'Settings'!$B$9)),"Review point override","OK"))))))))</f>
        <v/>
      </c>
    </row>
    <row r="473">
      <c r="C473">
        <f>IF(A473="","",IFERROR(INDEX('Drivers'!$B$5:$B$104,MATCH(B473,'Drivers'!$A$5:$A$104,0)),""))</f>
        <v/>
      </c>
      <c r="D473" s="57" t="n"/>
      <c r="H473" s="36">
        <f>IF(A473="","",IFERROR(INDEX('Settings'!$B$15:$B$24,MATCH(E473,'Settings'!$A$15:$A$24,0)),0))</f>
        <v/>
      </c>
      <c r="I473" s="37" t="n"/>
      <c r="J473" s="37">
        <f>IF(A473="","",IF(I473="",H473,I473))</f>
        <v/>
      </c>
      <c r="K473" s="36">
        <f>IF(A473="","",IFERROR(INDEX('Settings'!$C$15:$C$24,MATCH(E473,'Settings'!$A$15:$A$24,0)),'Settings'!$B$5))</f>
        <v/>
      </c>
      <c r="L473" s="57">
        <f>IF(A473="","",IFERROR(EDATE(D473,K473),""))</f>
        <v/>
      </c>
      <c r="N473" s="57" t="n"/>
      <c r="P473" s="58" t="n"/>
      <c r="Q473" s="39" t="n"/>
      <c r="R473" s="37">
        <f>IF(A473="","",IFERROR(IF(OR(M473="Dismissed",D473&gt;TODAY(),L473&lt;TODAY()),0,J473),0))</f>
        <v/>
      </c>
      <c r="S473" s="39">
        <f>IF(A473="","",IF(COUNTIF($A$5:$A$504,A473)&gt;1,"Duplicate Violation ID",IF(OR(B473="",D473="",E473="",M473=""),"Missing required field",IF(C473="","Unknown Driver ID",IF(D473&gt;TODAY(),"Future violation date",IF(AND(OR(M473="Resolved",M473="Dismissed"),N473=""),"Missing disposition date",IF(AND(N473&lt;&gt;"",N473&lt;D473),"Disposition before violation",IF(AND(I473&lt;&gt;"",OR(I473&lt;0,I473&gt;'Settings'!$B$9)),"Review point override","OK"))))))))</f>
        <v/>
      </c>
    </row>
    <row r="474">
      <c r="C474">
        <f>IF(A474="","",IFERROR(INDEX('Drivers'!$B$5:$B$104,MATCH(B474,'Drivers'!$A$5:$A$104,0)),""))</f>
        <v/>
      </c>
      <c r="D474" s="57" t="n"/>
      <c r="H474" s="36">
        <f>IF(A474="","",IFERROR(INDEX('Settings'!$B$15:$B$24,MATCH(E474,'Settings'!$A$15:$A$24,0)),0))</f>
        <v/>
      </c>
      <c r="I474" s="37" t="n"/>
      <c r="J474" s="37">
        <f>IF(A474="","",IF(I474="",H474,I474))</f>
        <v/>
      </c>
      <c r="K474" s="36">
        <f>IF(A474="","",IFERROR(INDEX('Settings'!$C$15:$C$24,MATCH(E474,'Settings'!$A$15:$A$24,0)),'Settings'!$B$5))</f>
        <v/>
      </c>
      <c r="L474" s="57">
        <f>IF(A474="","",IFERROR(EDATE(D474,K474),""))</f>
        <v/>
      </c>
      <c r="N474" s="57" t="n"/>
      <c r="P474" s="58" t="n"/>
      <c r="Q474" s="39" t="n"/>
      <c r="R474" s="37">
        <f>IF(A474="","",IFERROR(IF(OR(M474="Dismissed",D474&gt;TODAY(),L474&lt;TODAY()),0,J474),0))</f>
        <v/>
      </c>
      <c r="S474" s="39">
        <f>IF(A474="","",IF(COUNTIF($A$5:$A$504,A474)&gt;1,"Duplicate Violation ID",IF(OR(B474="",D474="",E474="",M474=""),"Missing required field",IF(C474="","Unknown Driver ID",IF(D474&gt;TODAY(),"Future violation date",IF(AND(OR(M474="Resolved",M474="Dismissed"),N474=""),"Missing disposition date",IF(AND(N474&lt;&gt;"",N474&lt;D474),"Disposition before violation",IF(AND(I474&lt;&gt;"",OR(I474&lt;0,I474&gt;'Settings'!$B$9)),"Review point override","OK"))))))))</f>
        <v/>
      </c>
    </row>
    <row r="475">
      <c r="C475">
        <f>IF(A475="","",IFERROR(INDEX('Drivers'!$B$5:$B$104,MATCH(B475,'Drivers'!$A$5:$A$104,0)),""))</f>
        <v/>
      </c>
      <c r="D475" s="57" t="n"/>
      <c r="H475" s="36">
        <f>IF(A475="","",IFERROR(INDEX('Settings'!$B$15:$B$24,MATCH(E475,'Settings'!$A$15:$A$24,0)),0))</f>
        <v/>
      </c>
      <c r="I475" s="37" t="n"/>
      <c r="J475" s="37">
        <f>IF(A475="","",IF(I475="",H475,I475))</f>
        <v/>
      </c>
      <c r="K475" s="36">
        <f>IF(A475="","",IFERROR(INDEX('Settings'!$C$15:$C$24,MATCH(E475,'Settings'!$A$15:$A$24,0)),'Settings'!$B$5))</f>
        <v/>
      </c>
      <c r="L475" s="57">
        <f>IF(A475="","",IFERROR(EDATE(D475,K475),""))</f>
        <v/>
      </c>
      <c r="N475" s="57" t="n"/>
      <c r="P475" s="58" t="n"/>
      <c r="Q475" s="39" t="n"/>
      <c r="R475" s="37">
        <f>IF(A475="","",IFERROR(IF(OR(M475="Dismissed",D475&gt;TODAY(),L475&lt;TODAY()),0,J475),0))</f>
        <v/>
      </c>
      <c r="S475" s="39">
        <f>IF(A475="","",IF(COUNTIF($A$5:$A$504,A475)&gt;1,"Duplicate Violation ID",IF(OR(B475="",D475="",E475="",M475=""),"Missing required field",IF(C475="","Unknown Driver ID",IF(D475&gt;TODAY(),"Future violation date",IF(AND(OR(M475="Resolved",M475="Dismissed"),N475=""),"Missing disposition date",IF(AND(N475&lt;&gt;"",N475&lt;D475),"Disposition before violation",IF(AND(I475&lt;&gt;"",OR(I475&lt;0,I475&gt;'Settings'!$B$9)),"Review point override","OK"))))))))</f>
        <v/>
      </c>
    </row>
    <row r="476">
      <c r="C476">
        <f>IF(A476="","",IFERROR(INDEX('Drivers'!$B$5:$B$104,MATCH(B476,'Drivers'!$A$5:$A$104,0)),""))</f>
        <v/>
      </c>
      <c r="D476" s="57" t="n"/>
      <c r="H476" s="36">
        <f>IF(A476="","",IFERROR(INDEX('Settings'!$B$15:$B$24,MATCH(E476,'Settings'!$A$15:$A$24,0)),0))</f>
        <v/>
      </c>
      <c r="I476" s="37" t="n"/>
      <c r="J476" s="37">
        <f>IF(A476="","",IF(I476="",H476,I476))</f>
        <v/>
      </c>
      <c r="K476" s="36">
        <f>IF(A476="","",IFERROR(INDEX('Settings'!$C$15:$C$24,MATCH(E476,'Settings'!$A$15:$A$24,0)),'Settings'!$B$5))</f>
        <v/>
      </c>
      <c r="L476" s="57">
        <f>IF(A476="","",IFERROR(EDATE(D476,K476),""))</f>
        <v/>
      </c>
      <c r="N476" s="57" t="n"/>
      <c r="P476" s="58" t="n"/>
      <c r="Q476" s="39" t="n"/>
      <c r="R476" s="37">
        <f>IF(A476="","",IFERROR(IF(OR(M476="Dismissed",D476&gt;TODAY(),L476&lt;TODAY()),0,J476),0))</f>
        <v/>
      </c>
      <c r="S476" s="39">
        <f>IF(A476="","",IF(COUNTIF($A$5:$A$504,A476)&gt;1,"Duplicate Violation ID",IF(OR(B476="",D476="",E476="",M476=""),"Missing required field",IF(C476="","Unknown Driver ID",IF(D476&gt;TODAY(),"Future violation date",IF(AND(OR(M476="Resolved",M476="Dismissed"),N476=""),"Missing disposition date",IF(AND(N476&lt;&gt;"",N476&lt;D476),"Disposition before violation",IF(AND(I476&lt;&gt;"",OR(I476&lt;0,I476&gt;'Settings'!$B$9)),"Review point override","OK"))))))))</f>
        <v/>
      </c>
    </row>
    <row r="477">
      <c r="C477">
        <f>IF(A477="","",IFERROR(INDEX('Drivers'!$B$5:$B$104,MATCH(B477,'Drivers'!$A$5:$A$104,0)),""))</f>
        <v/>
      </c>
      <c r="D477" s="57" t="n"/>
      <c r="H477" s="36">
        <f>IF(A477="","",IFERROR(INDEX('Settings'!$B$15:$B$24,MATCH(E477,'Settings'!$A$15:$A$24,0)),0))</f>
        <v/>
      </c>
      <c r="I477" s="37" t="n"/>
      <c r="J477" s="37">
        <f>IF(A477="","",IF(I477="",H477,I477))</f>
        <v/>
      </c>
      <c r="K477" s="36">
        <f>IF(A477="","",IFERROR(INDEX('Settings'!$C$15:$C$24,MATCH(E477,'Settings'!$A$15:$A$24,0)),'Settings'!$B$5))</f>
        <v/>
      </c>
      <c r="L477" s="57">
        <f>IF(A477="","",IFERROR(EDATE(D477,K477),""))</f>
        <v/>
      </c>
      <c r="N477" s="57" t="n"/>
      <c r="P477" s="58" t="n"/>
      <c r="Q477" s="39" t="n"/>
      <c r="R477" s="37">
        <f>IF(A477="","",IFERROR(IF(OR(M477="Dismissed",D477&gt;TODAY(),L477&lt;TODAY()),0,J477),0))</f>
        <v/>
      </c>
      <c r="S477" s="39">
        <f>IF(A477="","",IF(COUNTIF($A$5:$A$504,A477)&gt;1,"Duplicate Violation ID",IF(OR(B477="",D477="",E477="",M477=""),"Missing required field",IF(C477="","Unknown Driver ID",IF(D477&gt;TODAY(),"Future violation date",IF(AND(OR(M477="Resolved",M477="Dismissed"),N477=""),"Missing disposition date",IF(AND(N477&lt;&gt;"",N477&lt;D477),"Disposition before violation",IF(AND(I477&lt;&gt;"",OR(I477&lt;0,I477&gt;'Settings'!$B$9)),"Review point override","OK"))))))))</f>
        <v/>
      </c>
    </row>
    <row r="478">
      <c r="C478">
        <f>IF(A478="","",IFERROR(INDEX('Drivers'!$B$5:$B$104,MATCH(B478,'Drivers'!$A$5:$A$104,0)),""))</f>
        <v/>
      </c>
      <c r="D478" s="57" t="n"/>
      <c r="H478" s="36">
        <f>IF(A478="","",IFERROR(INDEX('Settings'!$B$15:$B$24,MATCH(E478,'Settings'!$A$15:$A$24,0)),0))</f>
        <v/>
      </c>
      <c r="I478" s="37" t="n"/>
      <c r="J478" s="37">
        <f>IF(A478="","",IF(I478="",H478,I478))</f>
        <v/>
      </c>
      <c r="K478" s="36">
        <f>IF(A478="","",IFERROR(INDEX('Settings'!$C$15:$C$24,MATCH(E478,'Settings'!$A$15:$A$24,0)),'Settings'!$B$5))</f>
        <v/>
      </c>
      <c r="L478" s="57">
        <f>IF(A478="","",IFERROR(EDATE(D478,K478),""))</f>
        <v/>
      </c>
      <c r="N478" s="57" t="n"/>
      <c r="P478" s="58" t="n"/>
      <c r="Q478" s="39" t="n"/>
      <c r="R478" s="37">
        <f>IF(A478="","",IFERROR(IF(OR(M478="Dismissed",D478&gt;TODAY(),L478&lt;TODAY()),0,J478),0))</f>
        <v/>
      </c>
      <c r="S478" s="39">
        <f>IF(A478="","",IF(COUNTIF($A$5:$A$504,A478)&gt;1,"Duplicate Violation ID",IF(OR(B478="",D478="",E478="",M478=""),"Missing required field",IF(C478="","Unknown Driver ID",IF(D478&gt;TODAY(),"Future violation date",IF(AND(OR(M478="Resolved",M478="Dismissed"),N478=""),"Missing disposition date",IF(AND(N478&lt;&gt;"",N478&lt;D478),"Disposition before violation",IF(AND(I478&lt;&gt;"",OR(I478&lt;0,I478&gt;'Settings'!$B$9)),"Review point override","OK"))))))))</f>
        <v/>
      </c>
    </row>
    <row r="479">
      <c r="C479">
        <f>IF(A479="","",IFERROR(INDEX('Drivers'!$B$5:$B$104,MATCH(B479,'Drivers'!$A$5:$A$104,0)),""))</f>
        <v/>
      </c>
      <c r="D479" s="57" t="n"/>
      <c r="H479" s="36">
        <f>IF(A479="","",IFERROR(INDEX('Settings'!$B$15:$B$24,MATCH(E479,'Settings'!$A$15:$A$24,0)),0))</f>
        <v/>
      </c>
      <c r="I479" s="37" t="n"/>
      <c r="J479" s="37">
        <f>IF(A479="","",IF(I479="",H479,I479))</f>
        <v/>
      </c>
      <c r="K479" s="36">
        <f>IF(A479="","",IFERROR(INDEX('Settings'!$C$15:$C$24,MATCH(E479,'Settings'!$A$15:$A$24,0)),'Settings'!$B$5))</f>
        <v/>
      </c>
      <c r="L479" s="57">
        <f>IF(A479="","",IFERROR(EDATE(D479,K479),""))</f>
        <v/>
      </c>
      <c r="N479" s="57" t="n"/>
      <c r="P479" s="58" t="n"/>
      <c r="Q479" s="39" t="n"/>
      <c r="R479" s="37">
        <f>IF(A479="","",IFERROR(IF(OR(M479="Dismissed",D479&gt;TODAY(),L479&lt;TODAY()),0,J479),0))</f>
        <v/>
      </c>
      <c r="S479" s="39">
        <f>IF(A479="","",IF(COUNTIF($A$5:$A$504,A479)&gt;1,"Duplicate Violation ID",IF(OR(B479="",D479="",E479="",M479=""),"Missing required field",IF(C479="","Unknown Driver ID",IF(D479&gt;TODAY(),"Future violation date",IF(AND(OR(M479="Resolved",M479="Dismissed"),N479=""),"Missing disposition date",IF(AND(N479&lt;&gt;"",N479&lt;D479),"Disposition before violation",IF(AND(I479&lt;&gt;"",OR(I479&lt;0,I479&gt;'Settings'!$B$9)),"Review point override","OK"))))))))</f>
        <v/>
      </c>
    </row>
    <row r="480">
      <c r="C480">
        <f>IF(A480="","",IFERROR(INDEX('Drivers'!$B$5:$B$104,MATCH(B480,'Drivers'!$A$5:$A$104,0)),""))</f>
        <v/>
      </c>
      <c r="D480" s="57" t="n"/>
      <c r="H480" s="36">
        <f>IF(A480="","",IFERROR(INDEX('Settings'!$B$15:$B$24,MATCH(E480,'Settings'!$A$15:$A$24,0)),0))</f>
        <v/>
      </c>
      <c r="I480" s="37" t="n"/>
      <c r="J480" s="37">
        <f>IF(A480="","",IF(I480="",H480,I480))</f>
        <v/>
      </c>
      <c r="K480" s="36">
        <f>IF(A480="","",IFERROR(INDEX('Settings'!$C$15:$C$24,MATCH(E480,'Settings'!$A$15:$A$24,0)),'Settings'!$B$5))</f>
        <v/>
      </c>
      <c r="L480" s="57">
        <f>IF(A480="","",IFERROR(EDATE(D480,K480),""))</f>
        <v/>
      </c>
      <c r="N480" s="57" t="n"/>
      <c r="P480" s="58" t="n"/>
      <c r="Q480" s="39" t="n"/>
      <c r="R480" s="37">
        <f>IF(A480="","",IFERROR(IF(OR(M480="Dismissed",D480&gt;TODAY(),L480&lt;TODAY()),0,J480),0))</f>
        <v/>
      </c>
      <c r="S480" s="39">
        <f>IF(A480="","",IF(COUNTIF($A$5:$A$504,A480)&gt;1,"Duplicate Violation ID",IF(OR(B480="",D480="",E480="",M480=""),"Missing required field",IF(C480="","Unknown Driver ID",IF(D480&gt;TODAY(),"Future violation date",IF(AND(OR(M480="Resolved",M480="Dismissed"),N480=""),"Missing disposition date",IF(AND(N480&lt;&gt;"",N480&lt;D480),"Disposition before violation",IF(AND(I480&lt;&gt;"",OR(I480&lt;0,I480&gt;'Settings'!$B$9)),"Review point override","OK"))))))))</f>
        <v/>
      </c>
    </row>
    <row r="481">
      <c r="C481">
        <f>IF(A481="","",IFERROR(INDEX('Drivers'!$B$5:$B$104,MATCH(B481,'Drivers'!$A$5:$A$104,0)),""))</f>
        <v/>
      </c>
      <c r="D481" s="57" t="n"/>
      <c r="H481" s="36">
        <f>IF(A481="","",IFERROR(INDEX('Settings'!$B$15:$B$24,MATCH(E481,'Settings'!$A$15:$A$24,0)),0))</f>
        <v/>
      </c>
      <c r="I481" s="37" t="n"/>
      <c r="J481" s="37">
        <f>IF(A481="","",IF(I481="",H481,I481))</f>
        <v/>
      </c>
      <c r="K481" s="36">
        <f>IF(A481="","",IFERROR(INDEX('Settings'!$C$15:$C$24,MATCH(E481,'Settings'!$A$15:$A$24,0)),'Settings'!$B$5))</f>
        <v/>
      </c>
      <c r="L481" s="57">
        <f>IF(A481="","",IFERROR(EDATE(D481,K481),""))</f>
        <v/>
      </c>
      <c r="N481" s="57" t="n"/>
      <c r="P481" s="58" t="n"/>
      <c r="Q481" s="39" t="n"/>
      <c r="R481" s="37">
        <f>IF(A481="","",IFERROR(IF(OR(M481="Dismissed",D481&gt;TODAY(),L481&lt;TODAY()),0,J481),0))</f>
        <v/>
      </c>
      <c r="S481" s="39">
        <f>IF(A481="","",IF(COUNTIF($A$5:$A$504,A481)&gt;1,"Duplicate Violation ID",IF(OR(B481="",D481="",E481="",M481=""),"Missing required field",IF(C481="","Unknown Driver ID",IF(D481&gt;TODAY(),"Future violation date",IF(AND(OR(M481="Resolved",M481="Dismissed"),N481=""),"Missing disposition date",IF(AND(N481&lt;&gt;"",N481&lt;D481),"Disposition before violation",IF(AND(I481&lt;&gt;"",OR(I481&lt;0,I481&gt;'Settings'!$B$9)),"Review point override","OK"))))))))</f>
        <v/>
      </c>
    </row>
    <row r="482">
      <c r="C482">
        <f>IF(A482="","",IFERROR(INDEX('Drivers'!$B$5:$B$104,MATCH(B482,'Drivers'!$A$5:$A$104,0)),""))</f>
        <v/>
      </c>
      <c r="D482" s="57" t="n"/>
      <c r="H482" s="36">
        <f>IF(A482="","",IFERROR(INDEX('Settings'!$B$15:$B$24,MATCH(E482,'Settings'!$A$15:$A$24,0)),0))</f>
        <v/>
      </c>
      <c r="I482" s="37" t="n"/>
      <c r="J482" s="37">
        <f>IF(A482="","",IF(I482="",H482,I482))</f>
        <v/>
      </c>
      <c r="K482" s="36">
        <f>IF(A482="","",IFERROR(INDEX('Settings'!$C$15:$C$24,MATCH(E482,'Settings'!$A$15:$A$24,0)),'Settings'!$B$5))</f>
        <v/>
      </c>
      <c r="L482" s="57">
        <f>IF(A482="","",IFERROR(EDATE(D482,K482),""))</f>
        <v/>
      </c>
      <c r="N482" s="57" t="n"/>
      <c r="P482" s="58" t="n"/>
      <c r="Q482" s="39" t="n"/>
      <c r="R482" s="37">
        <f>IF(A482="","",IFERROR(IF(OR(M482="Dismissed",D482&gt;TODAY(),L482&lt;TODAY()),0,J482),0))</f>
        <v/>
      </c>
      <c r="S482" s="39">
        <f>IF(A482="","",IF(COUNTIF($A$5:$A$504,A482)&gt;1,"Duplicate Violation ID",IF(OR(B482="",D482="",E482="",M482=""),"Missing required field",IF(C482="","Unknown Driver ID",IF(D482&gt;TODAY(),"Future violation date",IF(AND(OR(M482="Resolved",M482="Dismissed"),N482=""),"Missing disposition date",IF(AND(N482&lt;&gt;"",N482&lt;D482),"Disposition before violation",IF(AND(I482&lt;&gt;"",OR(I482&lt;0,I482&gt;'Settings'!$B$9)),"Review point override","OK"))))))))</f>
        <v/>
      </c>
    </row>
    <row r="483">
      <c r="C483">
        <f>IF(A483="","",IFERROR(INDEX('Drivers'!$B$5:$B$104,MATCH(B483,'Drivers'!$A$5:$A$104,0)),""))</f>
        <v/>
      </c>
      <c r="D483" s="57" t="n"/>
      <c r="H483" s="36">
        <f>IF(A483="","",IFERROR(INDEX('Settings'!$B$15:$B$24,MATCH(E483,'Settings'!$A$15:$A$24,0)),0))</f>
        <v/>
      </c>
      <c r="I483" s="37" t="n"/>
      <c r="J483" s="37">
        <f>IF(A483="","",IF(I483="",H483,I483))</f>
        <v/>
      </c>
      <c r="K483" s="36">
        <f>IF(A483="","",IFERROR(INDEX('Settings'!$C$15:$C$24,MATCH(E483,'Settings'!$A$15:$A$24,0)),'Settings'!$B$5))</f>
        <v/>
      </c>
      <c r="L483" s="57">
        <f>IF(A483="","",IFERROR(EDATE(D483,K483),""))</f>
        <v/>
      </c>
      <c r="N483" s="57" t="n"/>
      <c r="P483" s="58" t="n"/>
      <c r="Q483" s="39" t="n"/>
      <c r="R483" s="37">
        <f>IF(A483="","",IFERROR(IF(OR(M483="Dismissed",D483&gt;TODAY(),L483&lt;TODAY()),0,J483),0))</f>
        <v/>
      </c>
      <c r="S483" s="39">
        <f>IF(A483="","",IF(COUNTIF($A$5:$A$504,A483)&gt;1,"Duplicate Violation ID",IF(OR(B483="",D483="",E483="",M483=""),"Missing required field",IF(C483="","Unknown Driver ID",IF(D483&gt;TODAY(),"Future violation date",IF(AND(OR(M483="Resolved",M483="Dismissed"),N483=""),"Missing disposition date",IF(AND(N483&lt;&gt;"",N483&lt;D483),"Disposition before violation",IF(AND(I483&lt;&gt;"",OR(I483&lt;0,I483&gt;'Settings'!$B$9)),"Review point override","OK"))))))))</f>
        <v/>
      </c>
    </row>
    <row r="484">
      <c r="C484">
        <f>IF(A484="","",IFERROR(INDEX('Drivers'!$B$5:$B$104,MATCH(B484,'Drivers'!$A$5:$A$104,0)),""))</f>
        <v/>
      </c>
      <c r="D484" s="57" t="n"/>
      <c r="H484" s="36">
        <f>IF(A484="","",IFERROR(INDEX('Settings'!$B$15:$B$24,MATCH(E484,'Settings'!$A$15:$A$24,0)),0))</f>
        <v/>
      </c>
      <c r="I484" s="37" t="n"/>
      <c r="J484" s="37">
        <f>IF(A484="","",IF(I484="",H484,I484))</f>
        <v/>
      </c>
      <c r="K484" s="36">
        <f>IF(A484="","",IFERROR(INDEX('Settings'!$C$15:$C$24,MATCH(E484,'Settings'!$A$15:$A$24,0)),'Settings'!$B$5))</f>
        <v/>
      </c>
      <c r="L484" s="57">
        <f>IF(A484="","",IFERROR(EDATE(D484,K484),""))</f>
        <v/>
      </c>
      <c r="N484" s="57" t="n"/>
      <c r="P484" s="58" t="n"/>
      <c r="Q484" s="39" t="n"/>
      <c r="R484" s="37">
        <f>IF(A484="","",IFERROR(IF(OR(M484="Dismissed",D484&gt;TODAY(),L484&lt;TODAY()),0,J484),0))</f>
        <v/>
      </c>
      <c r="S484" s="39">
        <f>IF(A484="","",IF(COUNTIF($A$5:$A$504,A484)&gt;1,"Duplicate Violation ID",IF(OR(B484="",D484="",E484="",M484=""),"Missing required field",IF(C484="","Unknown Driver ID",IF(D484&gt;TODAY(),"Future violation date",IF(AND(OR(M484="Resolved",M484="Dismissed"),N484=""),"Missing disposition date",IF(AND(N484&lt;&gt;"",N484&lt;D484),"Disposition before violation",IF(AND(I484&lt;&gt;"",OR(I484&lt;0,I484&gt;'Settings'!$B$9)),"Review point override","OK"))))))))</f>
        <v/>
      </c>
    </row>
    <row r="485">
      <c r="C485">
        <f>IF(A485="","",IFERROR(INDEX('Drivers'!$B$5:$B$104,MATCH(B485,'Drivers'!$A$5:$A$104,0)),""))</f>
        <v/>
      </c>
      <c r="D485" s="57" t="n"/>
      <c r="H485" s="36">
        <f>IF(A485="","",IFERROR(INDEX('Settings'!$B$15:$B$24,MATCH(E485,'Settings'!$A$15:$A$24,0)),0))</f>
        <v/>
      </c>
      <c r="I485" s="37" t="n"/>
      <c r="J485" s="37">
        <f>IF(A485="","",IF(I485="",H485,I485))</f>
        <v/>
      </c>
      <c r="K485" s="36">
        <f>IF(A485="","",IFERROR(INDEX('Settings'!$C$15:$C$24,MATCH(E485,'Settings'!$A$15:$A$24,0)),'Settings'!$B$5))</f>
        <v/>
      </c>
      <c r="L485" s="57">
        <f>IF(A485="","",IFERROR(EDATE(D485,K485),""))</f>
        <v/>
      </c>
      <c r="N485" s="57" t="n"/>
      <c r="P485" s="58" t="n"/>
      <c r="Q485" s="39" t="n"/>
      <c r="R485" s="37">
        <f>IF(A485="","",IFERROR(IF(OR(M485="Dismissed",D485&gt;TODAY(),L485&lt;TODAY()),0,J485),0))</f>
        <v/>
      </c>
      <c r="S485" s="39">
        <f>IF(A485="","",IF(COUNTIF($A$5:$A$504,A485)&gt;1,"Duplicate Violation ID",IF(OR(B485="",D485="",E485="",M485=""),"Missing required field",IF(C485="","Unknown Driver ID",IF(D485&gt;TODAY(),"Future violation date",IF(AND(OR(M485="Resolved",M485="Dismissed"),N485=""),"Missing disposition date",IF(AND(N485&lt;&gt;"",N485&lt;D485),"Disposition before violation",IF(AND(I485&lt;&gt;"",OR(I485&lt;0,I485&gt;'Settings'!$B$9)),"Review point override","OK"))))))))</f>
        <v/>
      </c>
    </row>
    <row r="486">
      <c r="C486">
        <f>IF(A486="","",IFERROR(INDEX('Drivers'!$B$5:$B$104,MATCH(B486,'Drivers'!$A$5:$A$104,0)),""))</f>
        <v/>
      </c>
      <c r="D486" s="57" t="n"/>
      <c r="H486" s="36">
        <f>IF(A486="","",IFERROR(INDEX('Settings'!$B$15:$B$24,MATCH(E486,'Settings'!$A$15:$A$24,0)),0))</f>
        <v/>
      </c>
      <c r="I486" s="37" t="n"/>
      <c r="J486" s="37">
        <f>IF(A486="","",IF(I486="",H486,I486))</f>
        <v/>
      </c>
      <c r="K486" s="36">
        <f>IF(A486="","",IFERROR(INDEX('Settings'!$C$15:$C$24,MATCH(E486,'Settings'!$A$15:$A$24,0)),'Settings'!$B$5))</f>
        <v/>
      </c>
      <c r="L486" s="57">
        <f>IF(A486="","",IFERROR(EDATE(D486,K486),""))</f>
        <v/>
      </c>
      <c r="N486" s="57" t="n"/>
      <c r="P486" s="58" t="n"/>
      <c r="Q486" s="39" t="n"/>
      <c r="R486" s="37">
        <f>IF(A486="","",IFERROR(IF(OR(M486="Dismissed",D486&gt;TODAY(),L486&lt;TODAY()),0,J486),0))</f>
        <v/>
      </c>
      <c r="S486" s="39">
        <f>IF(A486="","",IF(COUNTIF($A$5:$A$504,A486)&gt;1,"Duplicate Violation ID",IF(OR(B486="",D486="",E486="",M486=""),"Missing required field",IF(C486="","Unknown Driver ID",IF(D486&gt;TODAY(),"Future violation date",IF(AND(OR(M486="Resolved",M486="Dismissed"),N486=""),"Missing disposition date",IF(AND(N486&lt;&gt;"",N486&lt;D486),"Disposition before violation",IF(AND(I486&lt;&gt;"",OR(I486&lt;0,I486&gt;'Settings'!$B$9)),"Review point override","OK"))))))))</f>
        <v/>
      </c>
    </row>
    <row r="487">
      <c r="C487">
        <f>IF(A487="","",IFERROR(INDEX('Drivers'!$B$5:$B$104,MATCH(B487,'Drivers'!$A$5:$A$104,0)),""))</f>
        <v/>
      </c>
      <c r="D487" s="57" t="n"/>
      <c r="H487" s="36">
        <f>IF(A487="","",IFERROR(INDEX('Settings'!$B$15:$B$24,MATCH(E487,'Settings'!$A$15:$A$24,0)),0))</f>
        <v/>
      </c>
      <c r="I487" s="37" t="n"/>
      <c r="J487" s="37">
        <f>IF(A487="","",IF(I487="",H487,I487))</f>
        <v/>
      </c>
      <c r="K487" s="36">
        <f>IF(A487="","",IFERROR(INDEX('Settings'!$C$15:$C$24,MATCH(E487,'Settings'!$A$15:$A$24,0)),'Settings'!$B$5))</f>
        <v/>
      </c>
      <c r="L487" s="57">
        <f>IF(A487="","",IFERROR(EDATE(D487,K487),""))</f>
        <v/>
      </c>
      <c r="N487" s="57" t="n"/>
      <c r="P487" s="58" t="n"/>
      <c r="Q487" s="39" t="n"/>
      <c r="R487" s="37">
        <f>IF(A487="","",IFERROR(IF(OR(M487="Dismissed",D487&gt;TODAY(),L487&lt;TODAY()),0,J487),0))</f>
        <v/>
      </c>
      <c r="S487" s="39">
        <f>IF(A487="","",IF(COUNTIF($A$5:$A$504,A487)&gt;1,"Duplicate Violation ID",IF(OR(B487="",D487="",E487="",M487=""),"Missing required field",IF(C487="","Unknown Driver ID",IF(D487&gt;TODAY(),"Future violation date",IF(AND(OR(M487="Resolved",M487="Dismissed"),N487=""),"Missing disposition date",IF(AND(N487&lt;&gt;"",N487&lt;D487),"Disposition before violation",IF(AND(I487&lt;&gt;"",OR(I487&lt;0,I487&gt;'Settings'!$B$9)),"Review point override","OK"))))))))</f>
        <v/>
      </c>
    </row>
    <row r="488">
      <c r="C488">
        <f>IF(A488="","",IFERROR(INDEX('Drivers'!$B$5:$B$104,MATCH(B488,'Drivers'!$A$5:$A$104,0)),""))</f>
        <v/>
      </c>
      <c r="D488" s="57" t="n"/>
      <c r="H488" s="36">
        <f>IF(A488="","",IFERROR(INDEX('Settings'!$B$15:$B$24,MATCH(E488,'Settings'!$A$15:$A$24,0)),0))</f>
        <v/>
      </c>
      <c r="I488" s="37" t="n"/>
      <c r="J488" s="37">
        <f>IF(A488="","",IF(I488="",H488,I488))</f>
        <v/>
      </c>
      <c r="K488" s="36">
        <f>IF(A488="","",IFERROR(INDEX('Settings'!$C$15:$C$24,MATCH(E488,'Settings'!$A$15:$A$24,0)),'Settings'!$B$5))</f>
        <v/>
      </c>
      <c r="L488" s="57">
        <f>IF(A488="","",IFERROR(EDATE(D488,K488),""))</f>
        <v/>
      </c>
      <c r="N488" s="57" t="n"/>
      <c r="P488" s="58" t="n"/>
      <c r="Q488" s="39" t="n"/>
      <c r="R488" s="37">
        <f>IF(A488="","",IFERROR(IF(OR(M488="Dismissed",D488&gt;TODAY(),L488&lt;TODAY()),0,J488),0))</f>
        <v/>
      </c>
      <c r="S488" s="39">
        <f>IF(A488="","",IF(COUNTIF($A$5:$A$504,A488)&gt;1,"Duplicate Violation ID",IF(OR(B488="",D488="",E488="",M488=""),"Missing required field",IF(C488="","Unknown Driver ID",IF(D488&gt;TODAY(),"Future violation date",IF(AND(OR(M488="Resolved",M488="Dismissed"),N488=""),"Missing disposition date",IF(AND(N488&lt;&gt;"",N488&lt;D488),"Disposition before violation",IF(AND(I488&lt;&gt;"",OR(I488&lt;0,I488&gt;'Settings'!$B$9)),"Review point override","OK"))))))))</f>
        <v/>
      </c>
    </row>
    <row r="489">
      <c r="C489">
        <f>IF(A489="","",IFERROR(INDEX('Drivers'!$B$5:$B$104,MATCH(B489,'Drivers'!$A$5:$A$104,0)),""))</f>
        <v/>
      </c>
      <c r="D489" s="57" t="n"/>
      <c r="H489" s="36">
        <f>IF(A489="","",IFERROR(INDEX('Settings'!$B$15:$B$24,MATCH(E489,'Settings'!$A$15:$A$24,0)),0))</f>
        <v/>
      </c>
      <c r="I489" s="37" t="n"/>
      <c r="J489" s="37">
        <f>IF(A489="","",IF(I489="",H489,I489))</f>
        <v/>
      </c>
      <c r="K489" s="36">
        <f>IF(A489="","",IFERROR(INDEX('Settings'!$C$15:$C$24,MATCH(E489,'Settings'!$A$15:$A$24,0)),'Settings'!$B$5))</f>
        <v/>
      </c>
      <c r="L489" s="57">
        <f>IF(A489="","",IFERROR(EDATE(D489,K489),""))</f>
        <v/>
      </c>
      <c r="N489" s="57" t="n"/>
      <c r="P489" s="58" t="n"/>
      <c r="Q489" s="39" t="n"/>
      <c r="R489" s="37">
        <f>IF(A489="","",IFERROR(IF(OR(M489="Dismissed",D489&gt;TODAY(),L489&lt;TODAY()),0,J489),0))</f>
        <v/>
      </c>
      <c r="S489" s="39">
        <f>IF(A489="","",IF(COUNTIF($A$5:$A$504,A489)&gt;1,"Duplicate Violation ID",IF(OR(B489="",D489="",E489="",M489=""),"Missing required field",IF(C489="","Unknown Driver ID",IF(D489&gt;TODAY(),"Future violation date",IF(AND(OR(M489="Resolved",M489="Dismissed"),N489=""),"Missing disposition date",IF(AND(N489&lt;&gt;"",N489&lt;D489),"Disposition before violation",IF(AND(I489&lt;&gt;"",OR(I489&lt;0,I489&gt;'Settings'!$B$9)),"Review point override","OK"))))))))</f>
        <v/>
      </c>
    </row>
    <row r="490">
      <c r="C490">
        <f>IF(A490="","",IFERROR(INDEX('Drivers'!$B$5:$B$104,MATCH(B490,'Drivers'!$A$5:$A$104,0)),""))</f>
        <v/>
      </c>
      <c r="D490" s="57" t="n"/>
      <c r="H490" s="36">
        <f>IF(A490="","",IFERROR(INDEX('Settings'!$B$15:$B$24,MATCH(E490,'Settings'!$A$15:$A$24,0)),0))</f>
        <v/>
      </c>
      <c r="I490" s="37" t="n"/>
      <c r="J490" s="37">
        <f>IF(A490="","",IF(I490="",H490,I490))</f>
        <v/>
      </c>
      <c r="K490" s="36">
        <f>IF(A490="","",IFERROR(INDEX('Settings'!$C$15:$C$24,MATCH(E490,'Settings'!$A$15:$A$24,0)),'Settings'!$B$5))</f>
        <v/>
      </c>
      <c r="L490" s="57">
        <f>IF(A490="","",IFERROR(EDATE(D490,K490),""))</f>
        <v/>
      </c>
      <c r="N490" s="57" t="n"/>
      <c r="P490" s="58" t="n"/>
      <c r="Q490" s="39" t="n"/>
      <c r="R490" s="37">
        <f>IF(A490="","",IFERROR(IF(OR(M490="Dismissed",D490&gt;TODAY(),L490&lt;TODAY()),0,J490),0))</f>
        <v/>
      </c>
      <c r="S490" s="39">
        <f>IF(A490="","",IF(COUNTIF($A$5:$A$504,A490)&gt;1,"Duplicate Violation ID",IF(OR(B490="",D490="",E490="",M490=""),"Missing required field",IF(C490="","Unknown Driver ID",IF(D490&gt;TODAY(),"Future violation date",IF(AND(OR(M490="Resolved",M490="Dismissed"),N490=""),"Missing disposition date",IF(AND(N490&lt;&gt;"",N490&lt;D490),"Disposition before violation",IF(AND(I490&lt;&gt;"",OR(I490&lt;0,I490&gt;'Settings'!$B$9)),"Review point override","OK"))))))))</f>
        <v/>
      </c>
    </row>
    <row r="491">
      <c r="C491">
        <f>IF(A491="","",IFERROR(INDEX('Drivers'!$B$5:$B$104,MATCH(B491,'Drivers'!$A$5:$A$104,0)),""))</f>
        <v/>
      </c>
      <c r="D491" s="57" t="n"/>
      <c r="H491" s="36">
        <f>IF(A491="","",IFERROR(INDEX('Settings'!$B$15:$B$24,MATCH(E491,'Settings'!$A$15:$A$24,0)),0))</f>
        <v/>
      </c>
      <c r="I491" s="37" t="n"/>
      <c r="J491" s="37">
        <f>IF(A491="","",IF(I491="",H491,I491))</f>
        <v/>
      </c>
      <c r="K491" s="36">
        <f>IF(A491="","",IFERROR(INDEX('Settings'!$C$15:$C$24,MATCH(E491,'Settings'!$A$15:$A$24,0)),'Settings'!$B$5))</f>
        <v/>
      </c>
      <c r="L491" s="57">
        <f>IF(A491="","",IFERROR(EDATE(D491,K491),""))</f>
        <v/>
      </c>
      <c r="N491" s="57" t="n"/>
      <c r="P491" s="58" t="n"/>
      <c r="Q491" s="39" t="n"/>
      <c r="R491" s="37">
        <f>IF(A491="","",IFERROR(IF(OR(M491="Dismissed",D491&gt;TODAY(),L491&lt;TODAY()),0,J491),0))</f>
        <v/>
      </c>
      <c r="S491" s="39">
        <f>IF(A491="","",IF(COUNTIF($A$5:$A$504,A491)&gt;1,"Duplicate Violation ID",IF(OR(B491="",D491="",E491="",M491=""),"Missing required field",IF(C491="","Unknown Driver ID",IF(D491&gt;TODAY(),"Future violation date",IF(AND(OR(M491="Resolved",M491="Dismissed"),N491=""),"Missing disposition date",IF(AND(N491&lt;&gt;"",N491&lt;D491),"Disposition before violation",IF(AND(I491&lt;&gt;"",OR(I491&lt;0,I491&gt;'Settings'!$B$9)),"Review point override","OK"))))))))</f>
        <v/>
      </c>
    </row>
    <row r="492">
      <c r="C492">
        <f>IF(A492="","",IFERROR(INDEX('Drivers'!$B$5:$B$104,MATCH(B492,'Drivers'!$A$5:$A$104,0)),""))</f>
        <v/>
      </c>
      <c r="D492" s="57" t="n"/>
      <c r="H492" s="36">
        <f>IF(A492="","",IFERROR(INDEX('Settings'!$B$15:$B$24,MATCH(E492,'Settings'!$A$15:$A$24,0)),0))</f>
        <v/>
      </c>
      <c r="I492" s="37" t="n"/>
      <c r="J492" s="37">
        <f>IF(A492="","",IF(I492="",H492,I492))</f>
        <v/>
      </c>
      <c r="K492" s="36">
        <f>IF(A492="","",IFERROR(INDEX('Settings'!$C$15:$C$24,MATCH(E492,'Settings'!$A$15:$A$24,0)),'Settings'!$B$5))</f>
        <v/>
      </c>
      <c r="L492" s="57">
        <f>IF(A492="","",IFERROR(EDATE(D492,K492),""))</f>
        <v/>
      </c>
      <c r="N492" s="57" t="n"/>
      <c r="P492" s="58" t="n"/>
      <c r="Q492" s="39" t="n"/>
      <c r="R492" s="37">
        <f>IF(A492="","",IFERROR(IF(OR(M492="Dismissed",D492&gt;TODAY(),L492&lt;TODAY()),0,J492),0))</f>
        <v/>
      </c>
      <c r="S492" s="39">
        <f>IF(A492="","",IF(COUNTIF($A$5:$A$504,A492)&gt;1,"Duplicate Violation ID",IF(OR(B492="",D492="",E492="",M492=""),"Missing required field",IF(C492="","Unknown Driver ID",IF(D492&gt;TODAY(),"Future violation date",IF(AND(OR(M492="Resolved",M492="Dismissed"),N492=""),"Missing disposition date",IF(AND(N492&lt;&gt;"",N492&lt;D492),"Disposition before violation",IF(AND(I492&lt;&gt;"",OR(I492&lt;0,I492&gt;'Settings'!$B$9)),"Review point override","OK"))))))))</f>
        <v/>
      </c>
    </row>
    <row r="493">
      <c r="C493">
        <f>IF(A493="","",IFERROR(INDEX('Drivers'!$B$5:$B$104,MATCH(B493,'Drivers'!$A$5:$A$104,0)),""))</f>
        <v/>
      </c>
      <c r="D493" s="57" t="n"/>
      <c r="H493" s="36">
        <f>IF(A493="","",IFERROR(INDEX('Settings'!$B$15:$B$24,MATCH(E493,'Settings'!$A$15:$A$24,0)),0))</f>
        <v/>
      </c>
      <c r="I493" s="37" t="n"/>
      <c r="J493" s="37">
        <f>IF(A493="","",IF(I493="",H493,I493))</f>
        <v/>
      </c>
      <c r="K493" s="36">
        <f>IF(A493="","",IFERROR(INDEX('Settings'!$C$15:$C$24,MATCH(E493,'Settings'!$A$15:$A$24,0)),'Settings'!$B$5))</f>
        <v/>
      </c>
      <c r="L493" s="57">
        <f>IF(A493="","",IFERROR(EDATE(D493,K493),""))</f>
        <v/>
      </c>
      <c r="N493" s="57" t="n"/>
      <c r="P493" s="58" t="n"/>
      <c r="Q493" s="39" t="n"/>
      <c r="R493" s="37">
        <f>IF(A493="","",IFERROR(IF(OR(M493="Dismissed",D493&gt;TODAY(),L493&lt;TODAY()),0,J493),0))</f>
        <v/>
      </c>
      <c r="S493" s="39">
        <f>IF(A493="","",IF(COUNTIF($A$5:$A$504,A493)&gt;1,"Duplicate Violation ID",IF(OR(B493="",D493="",E493="",M493=""),"Missing required field",IF(C493="","Unknown Driver ID",IF(D493&gt;TODAY(),"Future violation date",IF(AND(OR(M493="Resolved",M493="Dismissed"),N493=""),"Missing disposition date",IF(AND(N493&lt;&gt;"",N493&lt;D493),"Disposition before violation",IF(AND(I493&lt;&gt;"",OR(I493&lt;0,I493&gt;'Settings'!$B$9)),"Review point override","OK"))))))))</f>
        <v/>
      </c>
    </row>
    <row r="494">
      <c r="C494">
        <f>IF(A494="","",IFERROR(INDEX('Drivers'!$B$5:$B$104,MATCH(B494,'Drivers'!$A$5:$A$104,0)),""))</f>
        <v/>
      </c>
      <c r="D494" s="57" t="n"/>
      <c r="H494" s="36">
        <f>IF(A494="","",IFERROR(INDEX('Settings'!$B$15:$B$24,MATCH(E494,'Settings'!$A$15:$A$24,0)),0))</f>
        <v/>
      </c>
      <c r="I494" s="37" t="n"/>
      <c r="J494" s="37">
        <f>IF(A494="","",IF(I494="",H494,I494))</f>
        <v/>
      </c>
      <c r="K494" s="36">
        <f>IF(A494="","",IFERROR(INDEX('Settings'!$C$15:$C$24,MATCH(E494,'Settings'!$A$15:$A$24,0)),'Settings'!$B$5))</f>
        <v/>
      </c>
      <c r="L494" s="57">
        <f>IF(A494="","",IFERROR(EDATE(D494,K494),""))</f>
        <v/>
      </c>
      <c r="N494" s="57" t="n"/>
      <c r="P494" s="58" t="n"/>
      <c r="Q494" s="39" t="n"/>
      <c r="R494" s="37">
        <f>IF(A494="","",IFERROR(IF(OR(M494="Dismissed",D494&gt;TODAY(),L494&lt;TODAY()),0,J494),0))</f>
        <v/>
      </c>
      <c r="S494" s="39">
        <f>IF(A494="","",IF(COUNTIF($A$5:$A$504,A494)&gt;1,"Duplicate Violation ID",IF(OR(B494="",D494="",E494="",M494=""),"Missing required field",IF(C494="","Unknown Driver ID",IF(D494&gt;TODAY(),"Future violation date",IF(AND(OR(M494="Resolved",M494="Dismissed"),N494=""),"Missing disposition date",IF(AND(N494&lt;&gt;"",N494&lt;D494),"Disposition before violation",IF(AND(I494&lt;&gt;"",OR(I494&lt;0,I494&gt;'Settings'!$B$9)),"Review point override","OK"))))))))</f>
        <v/>
      </c>
    </row>
    <row r="495">
      <c r="C495">
        <f>IF(A495="","",IFERROR(INDEX('Drivers'!$B$5:$B$104,MATCH(B495,'Drivers'!$A$5:$A$104,0)),""))</f>
        <v/>
      </c>
      <c r="D495" s="57" t="n"/>
      <c r="H495" s="36">
        <f>IF(A495="","",IFERROR(INDEX('Settings'!$B$15:$B$24,MATCH(E495,'Settings'!$A$15:$A$24,0)),0))</f>
        <v/>
      </c>
      <c r="I495" s="37" t="n"/>
      <c r="J495" s="37">
        <f>IF(A495="","",IF(I495="",H495,I495))</f>
        <v/>
      </c>
      <c r="K495" s="36">
        <f>IF(A495="","",IFERROR(INDEX('Settings'!$C$15:$C$24,MATCH(E495,'Settings'!$A$15:$A$24,0)),'Settings'!$B$5))</f>
        <v/>
      </c>
      <c r="L495" s="57">
        <f>IF(A495="","",IFERROR(EDATE(D495,K495),""))</f>
        <v/>
      </c>
      <c r="N495" s="57" t="n"/>
      <c r="P495" s="58" t="n"/>
      <c r="Q495" s="39" t="n"/>
      <c r="R495" s="37">
        <f>IF(A495="","",IFERROR(IF(OR(M495="Dismissed",D495&gt;TODAY(),L495&lt;TODAY()),0,J495),0))</f>
        <v/>
      </c>
      <c r="S495" s="39">
        <f>IF(A495="","",IF(COUNTIF($A$5:$A$504,A495)&gt;1,"Duplicate Violation ID",IF(OR(B495="",D495="",E495="",M495=""),"Missing required field",IF(C495="","Unknown Driver ID",IF(D495&gt;TODAY(),"Future violation date",IF(AND(OR(M495="Resolved",M495="Dismissed"),N495=""),"Missing disposition date",IF(AND(N495&lt;&gt;"",N495&lt;D495),"Disposition before violation",IF(AND(I495&lt;&gt;"",OR(I495&lt;0,I495&gt;'Settings'!$B$9)),"Review point override","OK"))))))))</f>
        <v/>
      </c>
    </row>
    <row r="496">
      <c r="C496">
        <f>IF(A496="","",IFERROR(INDEX('Drivers'!$B$5:$B$104,MATCH(B496,'Drivers'!$A$5:$A$104,0)),""))</f>
        <v/>
      </c>
      <c r="D496" s="57" t="n"/>
      <c r="H496" s="36">
        <f>IF(A496="","",IFERROR(INDEX('Settings'!$B$15:$B$24,MATCH(E496,'Settings'!$A$15:$A$24,0)),0))</f>
        <v/>
      </c>
      <c r="I496" s="37" t="n"/>
      <c r="J496" s="37">
        <f>IF(A496="","",IF(I496="",H496,I496))</f>
        <v/>
      </c>
      <c r="K496" s="36">
        <f>IF(A496="","",IFERROR(INDEX('Settings'!$C$15:$C$24,MATCH(E496,'Settings'!$A$15:$A$24,0)),'Settings'!$B$5))</f>
        <v/>
      </c>
      <c r="L496" s="57">
        <f>IF(A496="","",IFERROR(EDATE(D496,K496),""))</f>
        <v/>
      </c>
      <c r="N496" s="57" t="n"/>
      <c r="P496" s="58" t="n"/>
      <c r="Q496" s="39" t="n"/>
      <c r="R496" s="37">
        <f>IF(A496="","",IFERROR(IF(OR(M496="Dismissed",D496&gt;TODAY(),L496&lt;TODAY()),0,J496),0))</f>
        <v/>
      </c>
      <c r="S496" s="39">
        <f>IF(A496="","",IF(COUNTIF($A$5:$A$504,A496)&gt;1,"Duplicate Violation ID",IF(OR(B496="",D496="",E496="",M496=""),"Missing required field",IF(C496="","Unknown Driver ID",IF(D496&gt;TODAY(),"Future violation date",IF(AND(OR(M496="Resolved",M496="Dismissed"),N496=""),"Missing disposition date",IF(AND(N496&lt;&gt;"",N496&lt;D496),"Disposition before violation",IF(AND(I496&lt;&gt;"",OR(I496&lt;0,I496&gt;'Settings'!$B$9)),"Review point override","OK"))))))))</f>
        <v/>
      </c>
    </row>
    <row r="497">
      <c r="C497">
        <f>IF(A497="","",IFERROR(INDEX('Drivers'!$B$5:$B$104,MATCH(B497,'Drivers'!$A$5:$A$104,0)),""))</f>
        <v/>
      </c>
      <c r="D497" s="57" t="n"/>
      <c r="H497" s="36">
        <f>IF(A497="","",IFERROR(INDEX('Settings'!$B$15:$B$24,MATCH(E497,'Settings'!$A$15:$A$24,0)),0))</f>
        <v/>
      </c>
      <c r="I497" s="37" t="n"/>
      <c r="J497" s="37">
        <f>IF(A497="","",IF(I497="",H497,I497))</f>
        <v/>
      </c>
      <c r="K497" s="36">
        <f>IF(A497="","",IFERROR(INDEX('Settings'!$C$15:$C$24,MATCH(E497,'Settings'!$A$15:$A$24,0)),'Settings'!$B$5))</f>
        <v/>
      </c>
      <c r="L497" s="57">
        <f>IF(A497="","",IFERROR(EDATE(D497,K497),""))</f>
        <v/>
      </c>
      <c r="N497" s="57" t="n"/>
      <c r="P497" s="58" t="n"/>
      <c r="Q497" s="39" t="n"/>
      <c r="R497" s="37">
        <f>IF(A497="","",IFERROR(IF(OR(M497="Dismissed",D497&gt;TODAY(),L497&lt;TODAY()),0,J497),0))</f>
        <v/>
      </c>
      <c r="S497" s="39">
        <f>IF(A497="","",IF(COUNTIF($A$5:$A$504,A497)&gt;1,"Duplicate Violation ID",IF(OR(B497="",D497="",E497="",M497=""),"Missing required field",IF(C497="","Unknown Driver ID",IF(D497&gt;TODAY(),"Future violation date",IF(AND(OR(M497="Resolved",M497="Dismissed"),N497=""),"Missing disposition date",IF(AND(N497&lt;&gt;"",N497&lt;D497),"Disposition before violation",IF(AND(I497&lt;&gt;"",OR(I497&lt;0,I497&gt;'Settings'!$B$9)),"Review point override","OK"))))))))</f>
        <v/>
      </c>
    </row>
    <row r="498">
      <c r="C498">
        <f>IF(A498="","",IFERROR(INDEX('Drivers'!$B$5:$B$104,MATCH(B498,'Drivers'!$A$5:$A$104,0)),""))</f>
        <v/>
      </c>
      <c r="D498" s="57" t="n"/>
      <c r="H498" s="36">
        <f>IF(A498="","",IFERROR(INDEX('Settings'!$B$15:$B$24,MATCH(E498,'Settings'!$A$15:$A$24,0)),0))</f>
        <v/>
      </c>
      <c r="I498" s="37" t="n"/>
      <c r="J498" s="37">
        <f>IF(A498="","",IF(I498="",H498,I498))</f>
        <v/>
      </c>
      <c r="K498" s="36">
        <f>IF(A498="","",IFERROR(INDEX('Settings'!$C$15:$C$24,MATCH(E498,'Settings'!$A$15:$A$24,0)),'Settings'!$B$5))</f>
        <v/>
      </c>
      <c r="L498" s="57">
        <f>IF(A498="","",IFERROR(EDATE(D498,K498),""))</f>
        <v/>
      </c>
      <c r="N498" s="57" t="n"/>
      <c r="P498" s="58" t="n"/>
      <c r="Q498" s="39" t="n"/>
      <c r="R498" s="37">
        <f>IF(A498="","",IFERROR(IF(OR(M498="Dismissed",D498&gt;TODAY(),L498&lt;TODAY()),0,J498),0))</f>
        <v/>
      </c>
      <c r="S498" s="39">
        <f>IF(A498="","",IF(COUNTIF($A$5:$A$504,A498)&gt;1,"Duplicate Violation ID",IF(OR(B498="",D498="",E498="",M498=""),"Missing required field",IF(C498="","Unknown Driver ID",IF(D498&gt;TODAY(),"Future violation date",IF(AND(OR(M498="Resolved",M498="Dismissed"),N498=""),"Missing disposition date",IF(AND(N498&lt;&gt;"",N498&lt;D498),"Disposition before violation",IF(AND(I498&lt;&gt;"",OR(I498&lt;0,I498&gt;'Settings'!$B$9)),"Review point override","OK"))))))))</f>
        <v/>
      </c>
    </row>
    <row r="499">
      <c r="C499">
        <f>IF(A499="","",IFERROR(INDEX('Drivers'!$B$5:$B$104,MATCH(B499,'Drivers'!$A$5:$A$104,0)),""))</f>
        <v/>
      </c>
      <c r="D499" s="57" t="n"/>
      <c r="H499" s="36">
        <f>IF(A499="","",IFERROR(INDEX('Settings'!$B$15:$B$24,MATCH(E499,'Settings'!$A$15:$A$24,0)),0))</f>
        <v/>
      </c>
      <c r="I499" s="37" t="n"/>
      <c r="J499" s="37">
        <f>IF(A499="","",IF(I499="",H499,I499))</f>
        <v/>
      </c>
      <c r="K499" s="36">
        <f>IF(A499="","",IFERROR(INDEX('Settings'!$C$15:$C$24,MATCH(E499,'Settings'!$A$15:$A$24,0)),'Settings'!$B$5))</f>
        <v/>
      </c>
      <c r="L499" s="57">
        <f>IF(A499="","",IFERROR(EDATE(D499,K499),""))</f>
        <v/>
      </c>
      <c r="N499" s="57" t="n"/>
      <c r="P499" s="58" t="n"/>
      <c r="Q499" s="39" t="n"/>
      <c r="R499" s="37">
        <f>IF(A499="","",IFERROR(IF(OR(M499="Dismissed",D499&gt;TODAY(),L499&lt;TODAY()),0,J499),0))</f>
        <v/>
      </c>
      <c r="S499" s="39">
        <f>IF(A499="","",IF(COUNTIF($A$5:$A$504,A499)&gt;1,"Duplicate Violation ID",IF(OR(B499="",D499="",E499="",M499=""),"Missing required field",IF(C499="","Unknown Driver ID",IF(D499&gt;TODAY(),"Future violation date",IF(AND(OR(M499="Resolved",M499="Dismissed"),N499=""),"Missing disposition date",IF(AND(N499&lt;&gt;"",N499&lt;D499),"Disposition before violation",IF(AND(I499&lt;&gt;"",OR(I499&lt;0,I499&gt;'Settings'!$B$9)),"Review point override","OK"))))))))</f>
        <v/>
      </c>
    </row>
    <row r="500">
      <c r="C500">
        <f>IF(A500="","",IFERROR(INDEX('Drivers'!$B$5:$B$104,MATCH(B500,'Drivers'!$A$5:$A$104,0)),""))</f>
        <v/>
      </c>
      <c r="D500" s="57" t="n"/>
      <c r="H500" s="36">
        <f>IF(A500="","",IFERROR(INDEX('Settings'!$B$15:$B$24,MATCH(E500,'Settings'!$A$15:$A$24,0)),0))</f>
        <v/>
      </c>
      <c r="I500" s="37" t="n"/>
      <c r="J500" s="37">
        <f>IF(A500="","",IF(I500="",H500,I500))</f>
        <v/>
      </c>
      <c r="K500" s="36">
        <f>IF(A500="","",IFERROR(INDEX('Settings'!$C$15:$C$24,MATCH(E500,'Settings'!$A$15:$A$24,0)),'Settings'!$B$5))</f>
        <v/>
      </c>
      <c r="L500" s="57">
        <f>IF(A500="","",IFERROR(EDATE(D500,K500),""))</f>
        <v/>
      </c>
      <c r="N500" s="57" t="n"/>
      <c r="P500" s="58" t="n"/>
      <c r="Q500" s="39" t="n"/>
      <c r="R500" s="37">
        <f>IF(A500="","",IFERROR(IF(OR(M500="Dismissed",D500&gt;TODAY(),L500&lt;TODAY()),0,J500),0))</f>
        <v/>
      </c>
      <c r="S500" s="39">
        <f>IF(A500="","",IF(COUNTIF($A$5:$A$504,A500)&gt;1,"Duplicate Violation ID",IF(OR(B500="",D500="",E500="",M500=""),"Missing required field",IF(C500="","Unknown Driver ID",IF(D500&gt;TODAY(),"Future violation date",IF(AND(OR(M500="Resolved",M500="Dismissed"),N500=""),"Missing disposition date",IF(AND(N500&lt;&gt;"",N500&lt;D500),"Disposition before violation",IF(AND(I500&lt;&gt;"",OR(I500&lt;0,I500&gt;'Settings'!$B$9)),"Review point override","OK"))))))))</f>
        <v/>
      </c>
    </row>
    <row r="501">
      <c r="C501">
        <f>IF(A501="","",IFERROR(INDEX('Drivers'!$B$5:$B$104,MATCH(B501,'Drivers'!$A$5:$A$104,0)),""))</f>
        <v/>
      </c>
      <c r="D501" s="57" t="n"/>
      <c r="H501" s="36">
        <f>IF(A501="","",IFERROR(INDEX('Settings'!$B$15:$B$24,MATCH(E501,'Settings'!$A$15:$A$24,0)),0))</f>
        <v/>
      </c>
      <c r="I501" s="37" t="n"/>
      <c r="J501" s="37">
        <f>IF(A501="","",IF(I501="",H501,I501))</f>
        <v/>
      </c>
      <c r="K501" s="36">
        <f>IF(A501="","",IFERROR(INDEX('Settings'!$C$15:$C$24,MATCH(E501,'Settings'!$A$15:$A$24,0)),'Settings'!$B$5))</f>
        <v/>
      </c>
      <c r="L501" s="57">
        <f>IF(A501="","",IFERROR(EDATE(D501,K501),""))</f>
        <v/>
      </c>
      <c r="N501" s="57" t="n"/>
      <c r="P501" s="58" t="n"/>
      <c r="Q501" s="39" t="n"/>
      <c r="R501" s="37">
        <f>IF(A501="","",IFERROR(IF(OR(M501="Dismissed",D501&gt;TODAY(),L501&lt;TODAY()),0,J501),0))</f>
        <v/>
      </c>
      <c r="S501" s="39">
        <f>IF(A501="","",IF(COUNTIF($A$5:$A$504,A501)&gt;1,"Duplicate Violation ID",IF(OR(B501="",D501="",E501="",M501=""),"Missing required field",IF(C501="","Unknown Driver ID",IF(D501&gt;TODAY(),"Future violation date",IF(AND(OR(M501="Resolved",M501="Dismissed"),N501=""),"Missing disposition date",IF(AND(N501&lt;&gt;"",N501&lt;D501),"Disposition before violation",IF(AND(I501&lt;&gt;"",OR(I501&lt;0,I501&gt;'Settings'!$B$9)),"Review point override","OK"))))))))</f>
        <v/>
      </c>
    </row>
    <row r="502">
      <c r="C502">
        <f>IF(A502="","",IFERROR(INDEX('Drivers'!$B$5:$B$104,MATCH(B502,'Drivers'!$A$5:$A$104,0)),""))</f>
        <v/>
      </c>
      <c r="D502" s="57" t="n"/>
      <c r="H502" s="36">
        <f>IF(A502="","",IFERROR(INDEX('Settings'!$B$15:$B$24,MATCH(E502,'Settings'!$A$15:$A$24,0)),0))</f>
        <v/>
      </c>
      <c r="I502" s="37" t="n"/>
      <c r="J502" s="37">
        <f>IF(A502="","",IF(I502="",H502,I502))</f>
        <v/>
      </c>
      <c r="K502" s="36">
        <f>IF(A502="","",IFERROR(INDEX('Settings'!$C$15:$C$24,MATCH(E502,'Settings'!$A$15:$A$24,0)),'Settings'!$B$5))</f>
        <v/>
      </c>
      <c r="L502" s="57">
        <f>IF(A502="","",IFERROR(EDATE(D502,K502),""))</f>
        <v/>
      </c>
      <c r="N502" s="57" t="n"/>
      <c r="P502" s="58" t="n"/>
      <c r="Q502" s="39" t="n"/>
      <c r="R502" s="37">
        <f>IF(A502="","",IFERROR(IF(OR(M502="Dismissed",D502&gt;TODAY(),L502&lt;TODAY()),0,J502),0))</f>
        <v/>
      </c>
      <c r="S502" s="39">
        <f>IF(A502="","",IF(COUNTIF($A$5:$A$504,A502)&gt;1,"Duplicate Violation ID",IF(OR(B502="",D502="",E502="",M502=""),"Missing required field",IF(C502="","Unknown Driver ID",IF(D502&gt;TODAY(),"Future violation date",IF(AND(OR(M502="Resolved",M502="Dismissed"),N502=""),"Missing disposition date",IF(AND(N502&lt;&gt;"",N502&lt;D502),"Disposition before violation",IF(AND(I502&lt;&gt;"",OR(I502&lt;0,I502&gt;'Settings'!$B$9)),"Review point override","OK"))))))))</f>
        <v/>
      </c>
    </row>
    <row r="503">
      <c r="C503">
        <f>IF(A503="","",IFERROR(INDEX('Drivers'!$B$5:$B$104,MATCH(B503,'Drivers'!$A$5:$A$104,0)),""))</f>
        <v/>
      </c>
      <c r="D503" s="57" t="n"/>
      <c r="H503" s="36">
        <f>IF(A503="","",IFERROR(INDEX('Settings'!$B$15:$B$24,MATCH(E503,'Settings'!$A$15:$A$24,0)),0))</f>
        <v/>
      </c>
      <c r="I503" s="37" t="n"/>
      <c r="J503" s="37">
        <f>IF(A503="","",IF(I503="",H503,I503))</f>
        <v/>
      </c>
      <c r="K503" s="36">
        <f>IF(A503="","",IFERROR(INDEX('Settings'!$C$15:$C$24,MATCH(E503,'Settings'!$A$15:$A$24,0)),'Settings'!$B$5))</f>
        <v/>
      </c>
      <c r="L503" s="57">
        <f>IF(A503="","",IFERROR(EDATE(D503,K503),""))</f>
        <v/>
      </c>
      <c r="N503" s="57" t="n"/>
      <c r="P503" s="58" t="n"/>
      <c r="Q503" s="39" t="n"/>
      <c r="R503" s="37">
        <f>IF(A503="","",IFERROR(IF(OR(M503="Dismissed",D503&gt;TODAY(),L503&lt;TODAY()),0,J503),0))</f>
        <v/>
      </c>
      <c r="S503" s="39">
        <f>IF(A503="","",IF(COUNTIF($A$5:$A$504,A503)&gt;1,"Duplicate Violation ID",IF(OR(B503="",D503="",E503="",M503=""),"Missing required field",IF(C503="","Unknown Driver ID",IF(D503&gt;TODAY(),"Future violation date",IF(AND(OR(M503="Resolved",M503="Dismissed"),N503=""),"Missing disposition date",IF(AND(N503&lt;&gt;"",N503&lt;D503),"Disposition before violation",IF(AND(I503&lt;&gt;"",OR(I503&lt;0,I503&gt;'Settings'!$B$9)),"Review point override","OK"))))))))</f>
        <v/>
      </c>
    </row>
    <row r="504">
      <c r="C504">
        <f>IF(A504="","",IFERROR(INDEX('Drivers'!$B$5:$B$104,MATCH(B504,'Drivers'!$A$5:$A$104,0)),""))</f>
        <v/>
      </c>
      <c r="D504" s="57" t="n"/>
      <c r="H504" s="36">
        <f>IF(A504="","",IFERROR(INDEX('Settings'!$B$15:$B$24,MATCH(E504,'Settings'!$A$15:$A$24,0)),0))</f>
        <v/>
      </c>
      <c r="I504" s="37" t="n"/>
      <c r="J504" s="37">
        <f>IF(A504="","",IF(I504="",H504,I504))</f>
        <v/>
      </c>
      <c r="K504" s="36">
        <f>IF(A504="","",IFERROR(INDEX('Settings'!$C$15:$C$24,MATCH(E504,'Settings'!$A$15:$A$24,0)),'Settings'!$B$5))</f>
        <v/>
      </c>
      <c r="L504" s="57">
        <f>IF(A504="","",IFERROR(EDATE(D504,K504),""))</f>
        <v/>
      </c>
      <c r="N504" s="57" t="n"/>
      <c r="P504" s="58" t="n"/>
      <c r="Q504" s="39" t="n"/>
      <c r="R504" s="37">
        <f>IF(A504="","",IFERROR(IF(OR(M504="Dismissed",D504&gt;TODAY(),L504&lt;TODAY()),0,J504),0))</f>
        <v/>
      </c>
      <c r="S504" s="39">
        <f>IF(A504="","",IF(COUNTIF($A$5:$A$504,A504)&gt;1,"Duplicate Violation ID",IF(OR(B504="",D504="",E504="",M504=""),"Missing required field",IF(C504="","Unknown Driver ID",IF(D504&gt;TODAY(),"Future violation date",IF(AND(OR(M504="Resolved",M504="Dismissed"),N504=""),"Missing disposition date",IF(AND(N504&lt;&gt;"",N504&lt;D504),"Disposition before violation",IF(AND(I504&lt;&gt;"",OR(I504&lt;0,I504&gt;'Settings'!$B$9)),"Review point override","OK"))))))))</f>
        <v/>
      </c>
    </row>
  </sheetData>
  <mergeCells count="1">
    <mergeCell ref="A1:S1"/>
  </mergeCells>
  <conditionalFormatting sqref="A5:S504">
    <cfRule type="expression" priority="1" dxfId="2" stopIfTrue="1">
      <formula>$M5="Dismissed"</formula>
    </cfRule>
  </conditionalFormatting>
  <conditionalFormatting sqref="S5:S504">
    <cfRule type="expression" priority="2" dxfId="1">
      <formula>S5="OK"</formula>
    </cfRule>
    <cfRule type="expression" priority="3" dxfId="0">
      <formula>AND(S5&lt;&gt;"",S5&lt;&gt;"OK")</formula>
    </cfRule>
  </conditionalFormatting>
  <conditionalFormatting sqref="R5:R504">
    <cfRule type="expression" priority="4" dxfId="0">
      <formula>AND(ISNUMBER(R5),R5&gt;=INDIRECT("'Settings'!$B$7"))</formula>
    </cfRule>
    <cfRule type="expression" priority="5" dxfId="3">
      <formula>AND(ISNUMBER(R5),R5&gt;0,R5&lt;INDIRECT("'Settings'!$B$7"))</formula>
    </cfRule>
  </conditionalFormatting>
  <conditionalFormatting sqref="L5:L504">
    <cfRule type="expression" priority="6" dxfId="3">
      <formula>AND(ISNUMBER(L5),L5&gt;=TODAY(),L5&lt;=TODAY()+INDIRECT("'Settings'!$B$8"),R5&gt;0)</formula>
    </cfRule>
  </conditionalFormatting>
  <conditionalFormatting sqref="I5:I504">
    <cfRule type="expression" priority="7" dxfId="3">
      <formula>AND(I5&lt;&gt;"",ISNUMBER(I5))</formula>
    </cfRule>
  </conditionalFormatting>
  <dataValidations count="10">
    <dataValidation sqref="A5:A504" showDropDown="0" showInputMessage="0" showErrorMessage="0" allowBlank="0" errorTitle="Duplicate Violation ID" error="Enter a unique Violation ID or leave the cell blank." type="custom">
      <formula1>=OR(A5="",COUNTIF($A$5:$A$504,A5)=1)</formula1>
    </dataValidation>
    <dataValidation sqref="B5:B504" showDropDown="0" showInputMessage="0" showErrorMessage="0" allowBlank="0" errorTitle="Invalid Driver ID" error="Select a value from the approved list." type="list">
      <formula1>=INDIRECT("'Drivers'!$A$5:$A$104")</formula1>
    </dataValidation>
    <dataValidation sqref="D5:D504" showDropDown="0" showInputMessage="0" showErrorMessage="0" allowBlank="0" errorTitle="Invalid violation date" error="Enter a date from 1/1/2000 through today." type="date" operator="between">
      <formula1>DATE(2000,1,1)</formula1>
      <formula2>TODAY()</formula2>
    </dataValidation>
    <dataValidation sqref="E5:E504" showDropDown="0" showInputMessage="0" showErrorMessage="0" allowBlank="0" errorTitle="Invalid violation type" error="Select a value from the approved list." type="list">
      <formula1>=INDIRECT("'Settings'!$A$15:$A$24")</formula1>
    </dataValidation>
    <dataValidation sqref="F5:F504" showDropDown="0" showInputMessage="0" showErrorMessage="0" allowBlank="0" errorTitle="Invalid state or jurisdiction" error="Select a value from the approved list." type="list">
      <formula1>=INDIRECT("'Settings'!$H$5:$H$55")</formula1>
    </dataValidation>
    <dataValidation sqref="I5:I504" showDropDown="0" showInputMessage="0" showErrorMessage="0" allowBlank="0" errorTitle="Invalid point override" error="Enter a nonnegative value within the maximum allowed setting." type="decimal" operator="between">
      <formula1>0</formula1>
      <formula2>INDIRECT("'Settings'!$B$10")</formula2>
    </dataValidation>
    <dataValidation sqref="M5:M504" showDropDown="0" showInputMessage="0" showErrorMessage="0" allowBlank="0" errorTitle="Invalid status" error="Select a value from the approved list." type="list">
      <formula1>=INDIRECT("'Settings'!$E$5:$E$8")</formula1>
    </dataValidation>
    <dataValidation sqref="N5:N504" showDropDown="0" showInputMessage="0" showErrorMessage="0" allowBlank="0" errorTitle="Invalid disposition date" error="Disposition Date cannot be before Violation Date or after today." type="custom">
      <formula1>=OR(N5="",AND(ISNUMBER(N5),N5&gt;=D5,N5&lt;=TODAY()))</formula1>
    </dataValidation>
    <dataValidation sqref="O5:O504" showDropDown="0" showInputMessage="0" showErrorMessage="0" allowBlank="0" errorTitle="Invalid corrective action" error="Select a value from the approved list." type="list">
      <formula1>=INDIRECT("'Settings'!$G$5:$G$10")</formula1>
    </dataValidation>
    <dataValidation sqref="P5:P504" showDropDown="0" showInputMessage="0" showErrorMessage="0" allowBlank="0" errorTitle="Invalid fine amount" error="Enter an amount from $0 through $100,000." type="decimal" operator="between">
      <formula1>0</formula1>
      <formula2>100000</formula2>
    </dataValidation>
  </dataValidations>
  <hyperlinks>
    <hyperlink xmlns:r="http://schemas.openxmlformats.org/officeDocument/2006/relationships" ref="A1" r:id="rId1"/>
  </hyperlinks>
  <pageMargins left="0.75" right="0.75" top="1" bottom="1" header="0.5" footer="0.5"/>
  <pageSetup orientation="landscape" fitToHeight="0" fitToWidth="1"/>
  <headerFooter>
    <oddHeader/>
    <oddFooter>&amp;C&amp;9 &amp;K123B52Driver Violation Points Tracker | Page &amp;P of &amp;N</oddFooter>
    <evenHeader/>
    <evenFooter/>
    <firstHeader/>
    <firstFooter/>
  </headerFooter>
  <tableParts count="1">
    <tablePart xmlns:r="http://schemas.openxmlformats.org/officeDocument/2006/relationships" r:id="rId2"/>
  </tableParts>
</worksheet>
</file>

<file path=xl/worksheets/sheet3.xml><?xml version="1.0" encoding="utf-8"?>
<worksheet xmlns="http://schemas.openxmlformats.org/spreadsheetml/2006/main">
  <sheetPr>
    <tabColor rgb="002A8C82"/>
    <outlinePr summaryBelow="1" summaryRight="1"/>
    <pageSetUpPr fitToPage="1"/>
  </sheetPr>
  <dimension ref="A1:N104"/>
  <sheetViews>
    <sheetView showGridLines="0" workbookViewId="0">
      <pane ySplit="4" topLeftCell="A5" activePane="bottomLeft" state="frozen"/>
      <selection pane="bottomLeft" activeCell="A1" sqref="A1"/>
    </sheetView>
  </sheetViews>
  <sheetFormatPr baseColWidth="8" defaultRowHeight="15"/>
  <cols>
    <col width="13" customWidth="1" min="1" max="1"/>
    <col width="22" customWidth="1" min="2" max="2"/>
    <col width="14" customWidth="1" min="3" max="3"/>
    <col width="13" customWidth="1" min="4" max="4"/>
    <col width="14" customWidth="1" min="5" max="5"/>
    <col width="15" customWidth="1" min="6" max="6"/>
    <col width="18" customWidth="1" min="7" max="7"/>
    <col width="16" customWidth="1" min="8" max="8"/>
    <col width="20" customWidth="1" min="9" max="9"/>
    <col width="17" customWidth="1" min="10" max="10"/>
    <col width="21" customWidth="1" min="11" max="11"/>
    <col width="14" customWidth="1" min="12" max="12"/>
    <col width="18" customWidth="1" min="13" max="13"/>
    <col width="25" customWidth="1" min="14" max="14"/>
  </cols>
  <sheetData>
    <row r="1" ht="30" customHeight="1">
      <c r="A1" s="1" t="inlineStr">
        <is>
          <t>Driver Roster and Point Summary</t>
        </is>
      </c>
    </row>
    <row r="2" ht="28" customHeight="1">
      <c r="A2" s="2" t="inlineStr">
        <is>
          <t>Enter basic driver information in mint cells. Point totals and risk levels are calculated from the Violation Log. Avoid unnecessary sensitive personal information.</t>
        </is>
      </c>
      <c r="B2" s="3" t="n"/>
      <c r="C2" s="3" t="n"/>
      <c r="D2" s="3" t="n"/>
      <c r="E2" s="3" t="n"/>
      <c r="F2" s="3" t="n"/>
      <c r="G2" s="3" t="n"/>
      <c r="H2" s="3" t="n"/>
      <c r="I2" s="3" t="n"/>
      <c r="J2" s="3" t="n"/>
      <c r="K2" s="3" t="n"/>
      <c r="L2" s="3" t="n"/>
      <c r="M2" s="3" t="n"/>
      <c r="N2" s="3" t="n"/>
    </row>
    <row r="4" ht="34" customHeight="1">
      <c r="A4" s="4" t="inlineStr">
        <is>
          <t>Driver ID</t>
        </is>
      </c>
      <c r="B4" s="4" t="inlineStr">
        <is>
          <t>Driver Name</t>
        </is>
      </c>
      <c r="C4" s="4" t="inlineStr">
        <is>
          <t>Status</t>
        </is>
      </c>
      <c r="D4" s="4" t="inlineStr">
        <is>
          <t>Hire Date</t>
        </is>
      </c>
      <c r="E4" s="4" t="inlineStr">
        <is>
          <t>License State</t>
        </is>
      </c>
      <c r="F4" s="4" t="inlineStr">
        <is>
          <t>License Last 4</t>
        </is>
      </c>
      <c r="G4" s="4" t="inlineStr">
        <is>
          <t>Supervisor</t>
        </is>
      </c>
      <c r="H4" s="4" t="inlineStr">
        <is>
          <t>Terminal</t>
        </is>
      </c>
      <c r="I4" s="4" t="inlineStr">
        <is>
          <t>Current Tracked Points</t>
        </is>
      </c>
      <c r="J4" s="4" t="inlineStr">
        <is>
          <t>Active Violations</t>
        </is>
      </c>
      <c r="K4" s="4" t="inlineStr">
        <is>
          <t>Open or Under Review</t>
        </is>
      </c>
      <c r="L4" s="4" t="inlineStr">
        <is>
          <t>Risk Level</t>
        </is>
      </c>
      <c r="M4" s="4" t="inlineStr">
        <is>
          <t>Last Violation Date</t>
        </is>
      </c>
      <c r="N4" s="4" t="inlineStr">
        <is>
          <t>Record Check</t>
        </is>
      </c>
    </row>
    <row r="5">
      <c r="A5" s="27" t="inlineStr">
        <is>
          <t>DR-001</t>
        </is>
      </c>
      <c r="B5" s="27" t="inlineStr">
        <is>
          <t>Maya Thompson</t>
        </is>
      </c>
      <c r="C5" s="27" t="inlineStr">
        <is>
          <t>Active</t>
        </is>
      </c>
      <c r="D5" s="54" t="n">
        <v>46024</v>
      </c>
      <c r="E5" s="27" t="inlineStr">
        <is>
          <t>TX</t>
        </is>
      </c>
      <c r="F5" s="40" t="inlineStr">
        <is>
          <t>4821</t>
        </is>
      </c>
      <c r="G5" s="27" t="inlineStr">
        <is>
          <t>Alicia Grant</t>
        </is>
      </c>
      <c r="H5" s="27" t="inlineStr">
        <is>
          <t>Dallas</t>
        </is>
      </c>
      <c r="I5" s="21">
        <f>IF(A5="","",IFERROR(SUMIFS('Violations'!$R$5:$R$504,'Violations'!$B$5:$B$504,A5),0))</f>
        <v/>
      </c>
      <c r="J5" s="21">
        <f>IF(A5="","",IFERROR(COUNTIFS('Violations'!$B$5:$B$504,A5,'Violations'!$R$5:$R$504,"&gt;0"),0))</f>
        <v/>
      </c>
      <c r="K5" s="21">
        <f>IF(A5="","",IFERROR(COUNTIFS('Violations'!$B$5:$B$504,A5,'Violations'!$M$5:$M$504,"Open")+COUNTIFS('Violations'!$B$5:$B$504,A5,'Violations'!$M$5:$M$504,"Under Review"),0))</f>
        <v/>
      </c>
      <c r="L5" s="21">
        <f>IF(A5="","",IF(C5&lt;&gt;"Active","Not Active",IF(I5&gt;='Settings'!$B$7,"High",IF(I5&gt;='Settings'!$B$6,"Watch","Normal"))))</f>
        <v/>
      </c>
      <c r="M5" s="55">
        <f>IF(A5="","",IF(COUNTIF('Violations'!$B$5:$B$504,A5)=0,"",IFERROR(MAXIFS('Violations'!$D$5:$D$504,'Violations'!$B$5:$B$504,A5),"")))</f>
        <v/>
      </c>
      <c r="N5" s="41">
        <f>IF(A5="","",IF(COUNTIF($A$5:$A$104,A5)&gt;1,"Duplicate Driver ID",IF(OR(B5="",C5=""),"Missing required field","OK")))</f>
        <v/>
      </c>
    </row>
    <row r="6">
      <c r="A6" s="27" t="inlineStr">
        <is>
          <t>DR-002</t>
        </is>
      </c>
      <c r="B6" s="27" t="inlineStr">
        <is>
          <t>Ethan Brooks</t>
        </is>
      </c>
      <c r="C6" s="27" t="inlineStr">
        <is>
          <t>Active</t>
        </is>
      </c>
      <c r="D6" s="54" t="n">
        <v>46027</v>
      </c>
      <c r="E6" s="27" t="inlineStr">
        <is>
          <t>GA</t>
        </is>
      </c>
      <c r="F6" s="40" t="inlineStr">
        <is>
          <t>1907</t>
        </is>
      </c>
      <c r="G6" s="27" t="inlineStr">
        <is>
          <t>Marcus Lee</t>
        </is>
      </c>
      <c r="H6" s="27" t="inlineStr">
        <is>
          <t>Atlanta</t>
        </is>
      </c>
      <c r="I6" s="21">
        <f>IF(A6="","",IFERROR(SUMIFS('Violations'!$R$5:$R$504,'Violations'!$B$5:$B$504,A6),0))</f>
        <v/>
      </c>
      <c r="J6" s="21">
        <f>IF(A6="","",IFERROR(COUNTIFS('Violations'!$B$5:$B$504,A6,'Violations'!$R$5:$R$504,"&gt;0"),0))</f>
        <v/>
      </c>
      <c r="K6" s="21">
        <f>IF(A6="","",IFERROR(COUNTIFS('Violations'!$B$5:$B$504,A6,'Violations'!$M$5:$M$504,"Open")+COUNTIFS('Violations'!$B$5:$B$504,A6,'Violations'!$M$5:$M$504,"Under Review"),0))</f>
        <v/>
      </c>
      <c r="L6" s="21">
        <f>IF(A6="","",IF(C6&lt;&gt;"Active","Not Active",IF(I6&gt;='Settings'!$B$7,"High",IF(I6&gt;='Settings'!$B$6,"Watch","Normal"))))</f>
        <v/>
      </c>
      <c r="M6" s="55">
        <f>IF(A6="","",IF(COUNTIF('Violations'!$B$5:$B$504,A6)=0,"",IFERROR(MAXIFS('Violations'!$D$5:$D$504,'Violations'!$B$5:$B$504,A6),"")))</f>
        <v/>
      </c>
      <c r="N6" s="41">
        <f>IF(A6="","",IF(COUNTIF($A$5:$A$104,A6)&gt;1,"Duplicate Driver ID",IF(OR(B6="",C6=""),"Missing required field","OK")))</f>
        <v/>
      </c>
    </row>
    <row r="7">
      <c r="A7" s="27" t="inlineStr">
        <is>
          <t>DR-003</t>
        </is>
      </c>
      <c r="B7" s="27" t="inlineStr">
        <is>
          <t>Luis Martinez</t>
        </is>
      </c>
      <c r="C7" s="27" t="inlineStr">
        <is>
          <t>Active</t>
        </is>
      </c>
      <c r="D7" s="54" t="n">
        <v>46029</v>
      </c>
      <c r="E7" s="27" t="inlineStr">
        <is>
          <t>AZ</t>
        </is>
      </c>
      <c r="F7" s="40" t="inlineStr">
        <is>
          <t>6634</t>
        </is>
      </c>
      <c r="G7" s="27" t="inlineStr">
        <is>
          <t>Dana Foster</t>
        </is>
      </c>
      <c r="H7" s="27" t="inlineStr">
        <is>
          <t>Phoenix</t>
        </is>
      </c>
      <c r="I7" s="21">
        <f>IF(A7="","",IFERROR(SUMIFS('Violations'!$R$5:$R$504,'Violations'!$B$5:$B$504,A7),0))</f>
        <v/>
      </c>
      <c r="J7" s="21">
        <f>IF(A7="","",IFERROR(COUNTIFS('Violations'!$B$5:$B$504,A7,'Violations'!$R$5:$R$504,"&gt;0"),0))</f>
        <v/>
      </c>
      <c r="K7" s="21">
        <f>IF(A7="","",IFERROR(COUNTIFS('Violations'!$B$5:$B$504,A7,'Violations'!$M$5:$M$504,"Open")+COUNTIFS('Violations'!$B$5:$B$504,A7,'Violations'!$M$5:$M$504,"Under Review"),0))</f>
        <v/>
      </c>
      <c r="L7" s="21">
        <f>IF(A7="","",IF(C7&lt;&gt;"Active","Not Active",IF(I7&gt;='Settings'!$B$7,"High",IF(I7&gt;='Settings'!$B$6,"Watch","Normal"))))</f>
        <v/>
      </c>
      <c r="M7" s="55">
        <f>IF(A7="","",IF(COUNTIF('Violations'!$B$5:$B$504,A7)=0,"",IFERROR(MAXIFS('Violations'!$D$5:$D$504,'Violations'!$B$5:$B$504,A7),"")))</f>
        <v/>
      </c>
      <c r="N7" s="41">
        <f>IF(A7="","",IF(COUNTIF($A$5:$A$104,A7)&gt;1,"Duplicate Driver ID",IF(OR(B7="",C7=""),"Missing required field","OK")))</f>
        <v/>
      </c>
    </row>
    <row r="8">
      <c r="A8" s="27" t="inlineStr">
        <is>
          <t>DR-004</t>
        </is>
      </c>
      <c r="B8" s="27" t="inlineStr">
        <is>
          <t>Olivia Reed</t>
        </is>
      </c>
      <c r="C8" s="27" t="inlineStr">
        <is>
          <t>Active</t>
        </is>
      </c>
      <c r="D8" s="54" t="n">
        <v>46032</v>
      </c>
      <c r="E8" s="27" t="inlineStr">
        <is>
          <t>FL</t>
        </is>
      </c>
      <c r="F8" s="40" t="inlineStr">
        <is>
          <t>2289</t>
        </is>
      </c>
      <c r="G8" s="27" t="inlineStr">
        <is>
          <t>Marcus Lee</t>
        </is>
      </c>
      <c r="H8" s="27" t="inlineStr">
        <is>
          <t>Orlando</t>
        </is>
      </c>
      <c r="I8" s="21">
        <f>IF(A8="","",IFERROR(SUMIFS('Violations'!$R$5:$R$504,'Violations'!$B$5:$B$504,A8),0))</f>
        <v/>
      </c>
      <c r="J8" s="21">
        <f>IF(A8="","",IFERROR(COUNTIFS('Violations'!$B$5:$B$504,A8,'Violations'!$R$5:$R$504,"&gt;0"),0))</f>
        <v/>
      </c>
      <c r="K8" s="21">
        <f>IF(A8="","",IFERROR(COUNTIFS('Violations'!$B$5:$B$504,A8,'Violations'!$M$5:$M$504,"Open")+COUNTIFS('Violations'!$B$5:$B$504,A8,'Violations'!$M$5:$M$504,"Under Review"),0))</f>
        <v/>
      </c>
      <c r="L8" s="21">
        <f>IF(A8="","",IF(C8&lt;&gt;"Active","Not Active",IF(I8&gt;='Settings'!$B$7,"High",IF(I8&gt;='Settings'!$B$6,"Watch","Normal"))))</f>
        <v/>
      </c>
      <c r="M8" s="55">
        <f>IF(A8="","",IF(COUNTIF('Violations'!$B$5:$B$504,A8)=0,"",IFERROR(MAXIFS('Violations'!$D$5:$D$504,'Violations'!$B$5:$B$504,A8),"")))</f>
        <v/>
      </c>
      <c r="N8" s="41">
        <f>IF(A8="","",IF(COUNTIF($A$5:$A$104,A8)&gt;1,"Duplicate Driver ID",IF(OR(B8="",C8=""),"Missing required field","OK")))</f>
        <v/>
      </c>
    </row>
    <row r="9">
      <c r="A9" s="27" t="inlineStr">
        <is>
          <t>DR-005</t>
        </is>
      </c>
      <c r="B9" s="27" t="inlineStr">
        <is>
          <t>Noah Carter</t>
        </is>
      </c>
      <c r="C9" s="27" t="inlineStr">
        <is>
          <t>Leave</t>
        </is>
      </c>
      <c r="D9" s="54" t="n">
        <v>46034</v>
      </c>
      <c r="E9" s="27" t="inlineStr">
        <is>
          <t>OH</t>
        </is>
      </c>
      <c r="F9" s="40" t="inlineStr">
        <is>
          <t>5142</t>
        </is>
      </c>
      <c r="G9" s="27" t="inlineStr">
        <is>
          <t>Priya Shah</t>
        </is>
      </c>
      <c r="H9" s="27" t="inlineStr">
        <is>
          <t>Columbus</t>
        </is>
      </c>
      <c r="I9" s="21">
        <f>IF(A9="","",IFERROR(SUMIFS('Violations'!$R$5:$R$504,'Violations'!$B$5:$B$504,A9),0))</f>
        <v/>
      </c>
      <c r="J9" s="21">
        <f>IF(A9="","",IFERROR(COUNTIFS('Violations'!$B$5:$B$504,A9,'Violations'!$R$5:$R$504,"&gt;0"),0))</f>
        <v/>
      </c>
      <c r="K9" s="21">
        <f>IF(A9="","",IFERROR(COUNTIFS('Violations'!$B$5:$B$504,A9,'Violations'!$M$5:$M$504,"Open")+COUNTIFS('Violations'!$B$5:$B$504,A9,'Violations'!$M$5:$M$504,"Under Review"),0))</f>
        <v/>
      </c>
      <c r="L9" s="21">
        <f>IF(A9="","",IF(C9&lt;&gt;"Active","Not Active",IF(I9&gt;='Settings'!$B$7,"High",IF(I9&gt;='Settings'!$B$6,"Watch","Normal"))))</f>
        <v/>
      </c>
      <c r="M9" s="55">
        <f>IF(A9="","",IF(COUNTIF('Violations'!$B$5:$B$504,A9)=0,"",IFERROR(MAXIFS('Violations'!$D$5:$D$504,'Violations'!$B$5:$B$504,A9),"")))</f>
        <v/>
      </c>
      <c r="N9" s="41">
        <f>IF(A9="","",IF(COUNTIF($A$5:$A$104,A9)&gt;1,"Duplicate Driver ID",IF(OR(B9="",C9=""),"Missing required field","OK")))</f>
        <v/>
      </c>
    </row>
    <row r="10">
      <c r="A10" s="27" t="inlineStr">
        <is>
          <t>DR-006</t>
        </is>
      </c>
      <c r="B10" s="27" t="inlineStr">
        <is>
          <t>Jasmine Walker</t>
        </is>
      </c>
      <c r="C10" s="27" t="inlineStr">
        <is>
          <t>Active</t>
        </is>
      </c>
      <c r="D10" s="54" t="n">
        <v>46036</v>
      </c>
      <c r="E10" s="27" t="inlineStr">
        <is>
          <t>PA</t>
        </is>
      </c>
      <c r="F10" s="40" t="inlineStr">
        <is>
          <t>9076</t>
        </is>
      </c>
      <c r="G10" s="27" t="inlineStr">
        <is>
          <t>Alicia Grant</t>
        </is>
      </c>
      <c r="H10" s="27" t="inlineStr">
        <is>
          <t>Harrisburg</t>
        </is>
      </c>
      <c r="I10" s="21">
        <f>IF(A10="","",IFERROR(SUMIFS('Violations'!$R$5:$R$504,'Violations'!$B$5:$B$504,A10),0))</f>
        <v/>
      </c>
      <c r="J10" s="21">
        <f>IF(A10="","",IFERROR(COUNTIFS('Violations'!$B$5:$B$504,A10,'Violations'!$R$5:$R$504,"&gt;0"),0))</f>
        <v/>
      </c>
      <c r="K10" s="21">
        <f>IF(A10="","",IFERROR(COUNTIFS('Violations'!$B$5:$B$504,A10,'Violations'!$M$5:$M$504,"Open")+COUNTIFS('Violations'!$B$5:$B$504,A10,'Violations'!$M$5:$M$504,"Under Review"),0))</f>
        <v/>
      </c>
      <c r="L10" s="21">
        <f>IF(A10="","",IF(C10&lt;&gt;"Active","Not Active",IF(I10&gt;='Settings'!$B$7,"High",IF(I10&gt;='Settings'!$B$6,"Watch","Normal"))))</f>
        <v/>
      </c>
      <c r="M10" s="55">
        <f>IF(A10="","",IF(COUNTIF('Violations'!$B$5:$B$504,A10)=0,"",IFERROR(MAXIFS('Violations'!$D$5:$D$504,'Violations'!$B$5:$B$504,A10),"")))</f>
        <v/>
      </c>
      <c r="N10" s="41">
        <f>IF(A10="","",IF(COUNTIF($A$5:$A$104,A10)&gt;1,"Duplicate Driver ID",IF(OR(B10="",C10=""),"Missing required field","OK")))</f>
        <v/>
      </c>
    </row>
    <row r="11">
      <c r="A11" s="27" t="inlineStr">
        <is>
          <t>DR-007</t>
        </is>
      </c>
      <c r="B11" s="27" t="inlineStr">
        <is>
          <t>Caleb Nguyen</t>
        </is>
      </c>
      <c r="C11" s="27" t="inlineStr">
        <is>
          <t>Active</t>
        </is>
      </c>
      <c r="D11" s="54" t="n">
        <v>46038</v>
      </c>
      <c r="E11" s="27" t="inlineStr">
        <is>
          <t>CA</t>
        </is>
      </c>
      <c r="F11" s="40" t="inlineStr">
        <is>
          <t>3418</t>
        </is>
      </c>
      <c r="G11" s="27" t="inlineStr">
        <is>
          <t>Dana Foster</t>
        </is>
      </c>
      <c r="H11" s="27" t="inlineStr">
        <is>
          <t>Sacramento</t>
        </is>
      </c>
      <c r="I11" s="21">
        <f>IF(A11="","",IFERROR(SUMIFS('Violations'!$R$5:$R$504,'Violations'!$B$5:$B$504,A11),0))</f>
        <v/>
      </c>
      <c r="J11" s="21">
        <f>IF(A11="","",IFERROR(COUNTIFS('Violations'!$B$5:$B$504,A11,'Violations'!$R$5:$R$504,"&gt;0"),0))</f>
        <v/>
      </c>
      <c r="K11" s="21">
        <f>IF(A11="","",IFERROR(COUNTIFS('Violations'!$B$5:$B$504,A11,'Violations'!$M$5:$M$504,"Open")+COUNTIFS('Violations'!$B$5:$B$504,A11,'Violations'!$M$5:$M$504,"Under Review"),0))</f>
        <v/>
      </c>
      <c r="L11" s="21">
        <f>IF(A11="","",IF(C11&lt;&gt;"Active","Not Active",IF(I11&gt;='Settings'!$B$7,"High",IF(I11&gt;='Settings'!$B$6,"Watch","Normal"))))</f>
        <v/>
      </c>
      <c r="M11" s="55">
        <f>IF(A11="","",IF(COUNTIF('Violations'!$B$5:$B$504,A11)=0,"",IFERROR(MAXIFS('Violations'!$D$5:$D$504,'Violations'!$B$5:$B$504,A11),"")))</f>
        <v/>
      </c>
      <c r="N11" s="41">
        <f>IF(A11="","",IF(COUNTIF($A$5:$A$104,A11)&gt;1,"Duplicate Driver ID",IF(OR(B11="",C11=""),"Missing required field","OK")))</f>
        <v/>
      </c>
    </row>
    <row r="12">
      <c r="A12" s="27" t="inlineStr">
        <is>
          <t>DR-008</t>
        </is>
      </c>
      <c r="B12" s="27" t="inlineStr">
        <is>
          <t>Sophia Bennett</t>
        </is>
      </c>
      <c r="C12" s="27" t="inlineStr">
        <is>
          <t>Active</t>
        </is>
      </c>
      <c r="D12" s="54" t="n">
        <v>46040</v>
      </c>
      <c r="E12" s="27" t="inlineStr">
        <is>
          <t>NC</t>
        </is>
      </c>
      <c r="F12" s="40" t="inlineStr">
        <is>
          <t>7750</t>
        </is>
      </c>
      <c r="G12" s="27" t="inlineStr">
        <is>
          <t>Priya Shah</t>
        </is>
      </c>
      <c r="H12" s="27" t="inlineStr">
        <is>
          <t>Charlotte</t>
        </is>
      </c>
      <c r="I12" s="21">
        <f>IF(A12="","",IFERROR(SUMIFS('Violations'!$R$5:$R$504,'Violations'!$B$5:$B$504,A12),0))</f>
        <v/>
      </c>
      <c r="J12" s="21">
        <f>IF(A12="","",IFERROR(COUNTIFS('Violations'!$B$5:$B$504,A12,'Violations'!$R$5:$R$504,"&gt;0"),0))</f>
        <v/>
      </c>
      <c r="K12" s="21">
        <f>IF(A12="","",IFERROR(COUNTIFS('Violations'!$B$5:$B$504,A12,'Violations'!$M$5:$M$504,"Open")+COUNTIFS('Violations'!$B$5:$B$504,A12,'Violations'!$M$5:$M$504,"Under Review"),0))</f>
        <v/>
      </c>
      <c r="L12" s="21">
        <f>IF(A12="","",IF(C12&lt;&gt;"Active","Not Active",IF(I12&gt;='Settings'!$B$7,"High",IF(I12&gt;='Settings'!$B$6,"Watch","Normal"))))</f>
        <v/>
      </c>
      <c r="M12" s="55">
        <f>IF(A12="","",IF(COUNTIF('Violations'!$B$5:$B$504,A12)=0,"",IFERROR(MAXIFS('Violations'!$D$5:$D$504,'Violations'!$B$5:$B$504,A12),"")))</f>
        <v/>
      </c>
      <c r="N12" s="41">
        <f>IF(A12="","",IF(COUNTIF($A$5:$A$104,A12)&gt;1,"Duplicate Driver ID",IF(OR(B12="",C12=""),"Missing required field","OK")))</f>
        <v/>
      </c>
    </row>
    <row r="13">
      <c r="D13" s="57" t="n"/>
      <c r="F13" s="42" t="n"/>
      <c r="I13" s="36">
        <f>IF(A13="","",IFERROR(SUMIFS('Violations'!$R$5:$R$504,'Violations'!$B$5:$B$504,A13),0))</f>
        <v/>
      </c>
      <c r="J13" s="36">
        <f>IF(A13="","",IFERROR(COUNTIFS('Violations'!$B$5:$B$504,A13,'Violations'!$R$5:$R$504,"&gt;0"),0))</f>
        <v/>
      </c>
      <c r="K13" s="36">
        <f>IF(A13="","",IFERROR(COUNTIFS('Violations'!$B$5:$B$504,A13,'Violations'!$M$5:$M$504,"Open")+COUNTIFS('Violations'!$B$5:$B$504,A13,'Violations'!$M$5:$M$504,"Under Review"),0))</f>
        <v/>
      </c>
      <c r="L13" s="36">
        <f>IF(A13="","",IF(C13&lt;&gt;"Active","Not Active",IF(I13&gt;='Settings'!$B$7,"High",IF(I13&gt;='Settings'!$B$6,"Watch","Normal"))))</f>
        <v/>
      </c>
      <c r="M13" s="57">
        <f>IF(A13="","",IF(COUNTIF('Violations'!$B$5:$B$504,A13)=0,"",IFERROR(MAXIFS('Violations'!$D$5:$D$504,'Violations'!$B$5:$B$504,A13),"")))</f>
        <v/>
      </c>
      <c r="N13" s="43">
        <f>IF(A13="","",IF(COUNTIF($A$5:$A$104,A13)&gt;1,"Duplicate Driver ID",IF(OR(B13="",C13=""),"Missing required field","OK")))</f>
        <v/>
      </c>
    </row>
    <row r="14">
      <c r="D14" s="57" t="n"/>
      <c r="F14" s="42" t="n"/>
      <c r="I14" s="36">
        <f>IF(A14="","",IFERROR(SUMIFS('Violations'!$R$5:$R$504,'Violations'!$B$5:$B$504,A14),0))</f>
        <v/>
      </c>
      <c r="J14" s="36">
        <f>IF(A14="","",IFERROR(COUNTIFS('Violations'!$B$5:$B$504,A14,'Violations'!$R$5:$R$504,"&gt;0"),0))</f>
        <v/>
      </c>
      <c r="K14" s="36">
        <f>IF(A14="","",IFERROR(COUNTIFS('Violations'!$B$5:$B$504,A14,'Violations'!$M$5:$M$504,"Open")+COUNTIFS('Violations'!$B$5:$B$504,A14,'Violations'!$M$5:$M$504,"Under Review"),0))</f>
        <v/>
      </c>
      <c r="L14" s="36">
        <f>IF(A14="","",IF(C14&lt;&gt;"Active","Not Active",IF(I14&gt;='Settings'!$B$7,"High",IF(I14&gt;='Settings'!$B$6,"Watch","Normal"))))</f>
        <v/>
      </c>
      <c r="M14" s="57">
        <f>IF(A14="","",IF(COUNTIF('Violations'!$B$5:$B$504,A14)=0,"",IFERROR(MAXIFS('Violations'!$D$5:$D$504,'Violations'!$B$5:$B$504,A14),"")))</f>
        <v/>
      </c>
      <c r="N14" s="43">
        <f>IF(A14="","",IF(COUNTIF($A$5:$A$104,A14)&gt;1,"Duplicate Driver ID",IF(OR(B14="",C14=""),"Missing required field","OK")))</f>
        <v/>
      </c>
    </row>
    <row r="15">
      <c r="D15" s="57" t="n"/>
      <c r="F15" s="42" t="n"/>
      <c r="I15" s="36">
        <f>IF(A15="","",IFERROR(SUMIFS('Violations'!$R$5:$R$504,'Violations'!$B$5:$B$504,A15),0))</f>
        <v/>
      </c>
      <c r="J15" s="36">
        <f>IF(A15="","",IFERROR(COUNTIFS('Violations'!$B$5:$B$504,A15,'Violations'!$R$5:$R$504,"&gt;0"),0))</f>
        <v/>
      </c>
      <c r="K15" s="36">
        <f>IF(A15="","",IFERROR(COUNTIFS('Violations'!$B$5:$B$504,A15,'Violations'!$M$5:$M$504,"Open")+COUNTIFS('Violations'!$B$5:$B$504,A15,'Violations'!$M$5:$M$504,"Under Review"),0))</f>
        <v/>
      </c>
      <c r="L15" s="36">
        <f>IF(A15="","",IF(C15&lt;&gt;"Active","Not Active",IF(I15&gt;='Settings'!$B$7,"High",IF(I15&gt;='Settings'!$B$6,"Watch","Normal"))))</f>
        <v/>
      </c>
      <c r="M15" s="57">
        <f>IF(A15="","",IF(COUNTIF('Violations'!$B$5:$B$504,A15)=0,"",IFERROR(MAXIFS('Violations'!$D$5:$D$504,'Violations'!$B$5:$B$504,A15),"")))</f>
        <v/>
      </c>
      <c r="N15" s="43">
        <f>IF(A15="","",IF(COUNTIF($A$5:$A$104,A15)&gt;1,"Duplicate Driver ID",IF(OR(B15="",C15=""),"Missing required field","OK")))</f>
        <v/>
      </c>
    </row>
    <row r="16">
      <c r="D16" s="57" t="n"/>
      <c r="F16" s="42" t="n"/>
      <c r="I16" s="36">
        <f>IF(A16="","",IFERROR(SUMIFS('Violations'!$R$5:$R$504,'Violations'!$B$5:$B$504,A16),0))</f>
        <v/>
      </c>
      <c r="J16" s="36">
        <f>IF(A16="","",IFERROR(COUNTIFS('Violations'!$B$5:$B$504,A16,'Violations'!$R$5:$R$504,"&gt;0"),0))</f>
        <v/>
      </c>
      <c r="K16" s="36">
        <f>IF(A16="","",IFERROR(COUNTIFS('Violations'!$B$5:$B$504,A16,'Violations'!$M$5:$M$504,"Open")+COUNTIFS('Violations'!$B$5:$B$504,A16,'Violations'!$M$5:$M$504,"Under Review"),0))</f>
        <v/>
      </c>
      <c r="L16" s="36">
        <f>IF(A16="","",IF(C16&lt;&gt;"Active","Not Active",IF(I16&gt;='Settings'!$B$7,"High",IF(I16&gt;='Settings'!$B$6,"Watch","Normal"))))</f>
        <v/>
      </c>
      <c r="M16" s="57">
        <f>IF(A16="","",IF(COUNTIF('Violations'!$B$5:$B$504,A16)=0,"",IFERROR(MAXIFS('Violations'!$D$5:$D$504,'Violations'!$B$5:$B$504,A16),"")))</f>
        <v/>
      </c>
      <c r="N16" s="43">
        <f>IF(A16="","",IF(COUNTIF($A$5:$A$104,A16)&gt;1,"Duplicate Driver ID",IF(OR(B16="",C16=""),"Missing required field","OK")))</f>
        <v/>
      </c>
    </row>
    <row r="17">
      <c r="D17" s="57" t="n"/>
      <c r="F17" s="42" t="n"/>
      <c r="I17" s="36">
        <f>IF(A17="","",IFERROR(SUMIFS('Violations'!$R$5:$R$504,'Violations'!$B$5:$B$504,A17),0))</f>
        <v/>
      </c>
      <c r="J17" s="36">
        <f>IF(A17="","",IFERROR(COUNTIFS('Violations'!$B$5:$B$504,A17,'Violations'!$R$5:$R$504,"&gt;0"),0))</f>
        <v/>
      </c>
      <c r="K17" s="36">
        <f>IF(A17="","",IFERROR(COUNTIFS('Violations'!$B$5:$B$504,A17,'Violations'!$M$5:$M$504,"Open")+COUNTIFS('Violations'!$B$5:$B$504,A17,'Violations'!$M$5:$M$504,"Under Review"),0))</f>
        <v/>
      </c>
      <c r="L17" s="36">
        <f>IF(A17="","",IF(C17&lt;&gt;"Active","Not Active",IF(I17&gt;='Settings'!$B$7,"High",IF(I17&gt;='Settings'!$B$6,"Watch","Normal"))))</f>
        <v/>
      </c>
      <c r="M17" s="57">
        <f>IF(A17="","",IF(COUNTIF('Violations'!$B$5:$B$504,A17)=0,"",IFERROR(MAXIFS('Violations'!$D$5:$D$504,'Violations'!$B$5:$B$504,A17),"")))</f>
        <v/>
      </c>
      <c r="N17" s="43">
        <f>IF(A17="","",IF(COUNTIF($A$5:$A$104,A17)&gt;1,"Duplicate Driver ID",IF(OR(B17="",C17=""),"Missing required field","OK")))</f>
        <v/>
      </c>
    </row>
    <row r="18">
      <c r="D18" s="57" t="n"/>
      <c r="F18" s="42" t="n"/>
      <c r="I18" s="36">
        <f>IF(A18="","",IFERROR(SUMIFS('Violations'!$R$5:$R$504,'Violations'!$B$5:$B$504,A18),0))</f>
        <v/>
      </c>
      <c r="J18" s="36">
        <f>IF(A18="","",IFERROR(COUNTIFS('Violations'!$B$5:$B$504,A18,'Violations'!$R$5:$R$504,"&gt;0"),0))</f>
        <v/>
      </c>
      <c r="K18" s="36">
        <f>IF(A18="","",IFERROR(COUNTIFS('Violations'!$B$5:$B$504,A18,'Violations'!$M$5:$M$504,"Open")+COUNTIFS('Violations'!$B$5:$B$504,A18,'Violations'!$M$5:$M$504,"Under Review"),0))</f>
        <v/>
      </c>
      <c r="L18" s="36">
        <f>IF(A18="","",IF(C18&lt;&gt;"Active","Not Active",IF(I18&gt;='Settings'!$B$7,"High",IF(I18&gt;='Settings'!$B$6,"Watch","Normal"))))</f>
        <v/>
      </c>
      <c r="M18" s="57">
        <f>IF(A18="","",IF(COUNTIF('Violations'!$B$5:$B$504,A18)=0,"",IFERROR(MAXIFS('Violations'!$D$5:$D$504,'Violations'!$B$5:$B$504,A18),"")))</f>
        <v/>
      </c>
      <c r="N18" s="43">
        <f>IF(A18="","",IF(COUNTIF($A$5:$A$104,A18)&gt;1,"Duplicate Driver ID",IF(OR(B18="",C18=""),"Missing required field","OK")))</f>
        <v/>
      </c>
    </row>
    <row r="19">
      <c r="D19" s="57" t="n"/>
      <c r="F19" s="42" t="n"/>
      <c r="I19" s="36">
        <f>IF(A19="","",IFERROR(SUMIFS('Violations'!$R$5:$R$504,'Violations'!$B$5:$B$504,A19),0))</f>
        <v/>
      </c>
      <c r="J19" s="36">
        <f>IF(A19="","",IFERROR(COUNTIFS('Violations'!$B$5:$B$504,A19,'Violations'!$R$5:$R$504,"&gt;0"),0))</f>
        <v/>
      </c>
      <c r="K19" s="36">
        <f>IF(A19="","",IFERROR(COUNTIFS('Violations'!$B$5:$B$504,A19,'Violations'!$M$5:$M$504,"Open")+COUNTIFS('Violations'!$B$5:$B$504,A19,'Violations'!$M$5:$M$504,"Under Review"),0))</f>
        <v/>
      </c>
      <c r="L19" s="36">
        <f>IF(A19="","",IF(C19&lt;&gt;"Active","Not Active",IF(I19&gt;='Settings'!$B$7,"High",IF(I19&gt;='Settings'!$B$6,"Watch","Normal"))))</f>
        <v/>
      </c>
      <c r="M19" s="57">
        <f>IF(A19="","",IF(COUNTIF('Violations'!$B$5:$B$504,A19)=0,"",IFERROR(MAXIFS('Violations'!$D$5:$D$504,'Violations'!$B$5:$B$504,A19),"")))</f>
        <v/>
      </c>
      <c r="N19" s="43">
        <f>IF(A19="","",IF(COUNTIF($A$5:$A$104,A19)&gt;1,"Duplicate Driver ID",IF(OR(B19="",C19=""),"Missing required field","OK")))</f>
        <v/>
      </c>
    </row>
    <row r="20">
      <c r="D20" s="57" t="n"/>
      <c r="F20" s="42" t="n"/>
      <c r="I20" s="36">
        <f>IF(A20="","",IFERROR(SUMIFS('Violations'!$R$5:$R$504,'Violations'!$B$5:$B$504,A20),0))</f>
        <v/>
      </c>
      <c r="J20" s="36">
        <f>IF(A20="","",IFERROR(COUNTIFS('Violations'!$B$5:$B$504,A20,'Violations'!$R$5:$R$504,"&gt;0"),0))</f>
        <v/>
      </c>
      <c r="K20" s="36">
        <f>IF(A20="","",IFERROR(COUNTIFS('Violations'!$B$5:$B$504,A20,'Violations'!$M$5:$M$504,"Open")+COUNTIFS('Violations'!$B$5:$B$504,A20,'Violations'!$M$5:$M$504,"Under Review"),0))</f>
        <v/>
      </c>
      <c r="L20" s="36">
        <f>IF(A20="","",IF(C20&lt;&gt;"Active","Not Active",IF(I20&gt;='Settings'!$B$7,"High",IF(I20&gt;='Settings'!$B$6,"Watch","Normal"))))</f>
        <v/>
      </c>
      <c r="M20" s="57">
        <f>IF(A20="","",IF(COUNTIF('Violations'!$B$5:$B$504,A20)=0,"",IFERROR(MAXIFS('Violations'!$D$5:$D$504,'Violations'!$B$5:$B$504,A20),"")))</f>
        <v/>
      </c>
      <c r="N20" s="43">
        <f>IF(A20="","",IF(COUNTIF($A$5:$A$104,A20)&gt;1,"Duplicate Driver ID",IF(OR(B20="",C20=""),"Missing required field","OK")))</f>
        <v/>
      </c>
    </row>
    <row r="21">
      <c r="D21" s="57" t="n"/>
      <c r="F21" s="42" t="n"/>
      <c r="I21" s="36">
        <f>IF(A21="","",IFERROR(SUMIFS('Violations'!$R$5:$R$504,'Violations'!$B$5:$B$504,A21),0))</f>
        <v/>
      </c>
      <c r="J21" s="36">
        <f>IF(A21="","",IFERROR(COUNTIFS('Violations'!$B$5:$B$504,A21,'Violations'!$R$5:$R$504,"&gt;0"),0))</f>
        <v/>
      </c>
      <c r="K21" s="36">
        <f>IF(A21="","",IFERROR(COUNTIFS('Violations'!$B$5:$B$504,A21,'Violations'!$M$5:$M$504,"Open")+COUNTIFS('Violations'!$B$5:$B$504,A21,'Violations'!$M$5:$M$504,"Under Review"),0))</f>
        <v/>
      </c>
      <c r="L21" s="36">
        <f>IF(A21="","",IF(C21&lt;&gt;"Active","Not Active",IF(I21&gt;='Settings'!$B$7,"High",IF(I21&gt;='Settings'!$B$6,"Watch","Normal"))))</f>
        <v/>
      </c>
      <c r="M21" s="57">
        <f>IF(A21="","",IF(COUNTIF('Violations'!$B$5:$B$504,A21)=0,"",IFERROR(MAXIFS('Violations'!$D$5:$D$504,'Violations'!$B$5:$B$504,A21),"")))</f>
        <v/>
      </c>
      <c r="N21" s="43">
        <f>IF(A21="","",IF(COUNTIF($A$5:$A$104,A21)&gt;1,"Duplicate Driver ID",IF(OR(B21="",C21=""),"Missing required field","OK")))</f>
        <v/>
      </c>
    </row>
    <row r="22">
      <c r="D22" s="57" t="n"/>
      <c r="F22" s="42" t="n"/>
      <c r="I22" s="36">
        <f>IF(A22="","",IFERROR(SUMIFS('Violations'!$R$5:$R$504,'Violations'!$B$5:$B$504,A22),0))</f>
        <v/>
      </c>
      <c r="J22" s="36">
        <f>IF(A22="","",IFERROR(COUNTIFS('Violations'!$B$5:$B$504,A22,'Violations'!$R$5:$R$504,"&gt;0"),0))</f>
        <v/>
      </c>
      <c r="K22" s="36">
        <f>IF(A22="","",IFERROR(COUNTIFS('Violations'!$B$5:$B$504,A22,'Violations'!$M$5:$M$504,"Open")+COUNTIFS('Violations'!$B$5:$B$504,A22,'Violations'!$M$5:$M$504,"Under Review"),0))</f>
        <v/>
      </c>
      <c r="L22" s="36">
        <f>IF(A22="","",IF(C22&lt;&gt;"Active","Not Active",IF(I22&gt;='Settings'!$B$7,"High",IF(I22&gt;='Settings'!$B$6,"Watch","Normal"))))</f>
        <v/>
      </c>
      <c r="M22" s="57">
        <f>IF(A22="","",IF(COUNTIF('Violations'!$B$5:$B$504,A22)=0,"",IFERROR(MAXIFS('Violations'!$D$5:$D$504,'Violations'!$B$5:$B$504,A22),"")))</f>
        <v/>
      </c>
      <c r="N22" s="43">
        <f>IF(A22="","",IF(COUNTIF($A$5:$A$104,A22)&gt;1,"Duplicate Driver ID",IF(OR(B22="",C22=""),"Missing required field","OK")))</f>
        <v/>
      </c>
    </row>
    <row r="23">
      <c r="D23" s="57" t="n"/>
      <c r="F23" s="42" t="n"/>
      <c r="I23" s="36">
        <f>IF(A23="","",IFERROR(SUMIFS('Violations'!$R$5:$R$504,'Violations'!$B$5:$B$504,A23),0))</f>
        <v/>
      </c>
      <c r="J23" s="36">
        <f>IF(A23="","",IFERROR(COUNTIFS('Violations'!$B$5:$B$504,A23,'Violations'!$R$5:$R$504,"&gt;0"),0))</f>
        <v/>
      </c>
      <c r="K23" s="36">
        <f>IF(A23="","",IFERROR(COUNTIFS('Violations'!$B$5:$B$504,A23,'Violations'!$M$5:$M$504,"Open")+COUNTIFS('Violations'!$B$5:$B$504,A23,'Violations'!$M$5:$M$504,"Under Review"),0))</f>
        <v/>
      </c>
      <c r="L23" s="36">
        <f>IF(A23="","",IF(C23&lt;&gt;"Active","Not Active",IF(I23&gt;='Settings'!$B$7,"High",IF(I23&gt;='Settings'!$B$6,"Watch","Normal"))))</f>
        <v/>
      </c>
      <c r="M23" s="57">
        <f>IF(A23="","",IF(COUNTIF('Violations'!$B$5:$B$504,A23)=0,"",IFERROR(MAXIFS('Violations'!$D$5:$D$504,'Violations'!$B$5:$B$504,A23),"")))</f>
        <v/>
      </c>
      <c r="N23" s="43">
        <f>IF(A23="","",IF(COUNTIF($A$5:$A$104,A23)&gt;1,"Duplicate Driver ID",IF(OR(B23="",C23=""),"Missing required field","OK")))</f>
        <v/>
      </c>
    </row>
    <row r="24">
      <c r="D24" s="57" t="n"/>
      <c r="F24" s="42" t="n"/>
      <c r="I24" s="36">
        <f>IF(A24="","",IFERROR(SUMIFS('Violations'!$R$5:$R$504,'Violations'!$B$5:$B$504,A24),0))</f>
        <v/>
      </c>
      <c r="J24" s="36">
        <f>IF(A24="","",IFERROR(COUNTIFS('Violations'!$B$5:$B$504,A24,'Violations'!$R$5:$R$504,"&gt;0"),0))</f>
        <v/>
      </c>
      <c r="K24" s="36">
        <f>IF(A24="","",IFERROR(COUNTIFS('Violations'!$B$5:$B$504,A24,'Violations'!$M$5:$M$504,"Open")+COUNTIFS('Violations'!$B$5:$B$504,A24,'Violations'!$M$5:$M$504,"Under Review"),0))</f>
        <v/>
      </c>
      <c r="L24" s="36">
        <f>IF(A24="","",IF(C24&lt;&gt;"Active","Not Active",IF(I24&gt;='Settings'!$B$7,"High",IF(I24&gt;='Settings'!$B$6,"Watch","Normal"))))</f>
        <v/>
      </c>
      <c r="M24" s="57">
        <f>IF(A24="","",IF(COUNTIF('Violations'!$B$5:$B$504,A24)=0,"",IFERROR(MAXIFS('Violations'!$D$5:$D$504,'Violations'!$B$5:$B$504,A24),"")))</f>
        <v/>
      </c>
      <c r="N24" s="43">
        <f>IF(A24="","",IF(COUNTIF($A$5:$A$104,A24)&gt;1,"Duplicate Driver ID",IF(OR(B24="",C24=""),"Missing required field","OK")))</f>
        <v/>
      </c>
    </row>
    <row r="25">
      <c r="D25" s="57" t="n"/>
      <c r="F25" s="42" t="n"/>
      <c r="I25" s="36">
        <f>IF(A25="","",IFERROR(SUMIFS('Violations'!$R$5:$R$504,'Violations'!$B$5:$B$504,A25),0))</f>
        <v/>
      </c>
      <c r="J25" s="36">
        <f>IF(A25="","",IFERROR(COUNTIFS('Violations'!$B$5:$B$504,A25,'Violations'!$R$5:$R$504,"&gt;0"),0))</f>
        <v/>
      </c>
      <c r="K25" s="36">
        <f>IF(A25="","",IFERROR(COUNTIFS('Violations'!$B$5:$B$504,A25,'Violations'!$M$5:$M$504,"Open")+COUNTIFS('Violations'!$B$5:$B$504,A25,'Violations'!$M$5:$M$504,"Under Review"),0))</f>
        <v/>
      </c>
      <c r="L25" s="36">
        <f>IF(A25="","",IF(C25&lt;&gt;"Active","Not Active",IF(I25&gt;='Settings'!$B$7,"High",IF(I25&gt;='Settings'!$B$6,"Watch","Normal"))))</f>
        <v/>
      </c>
      <c r="M25" s="57">
        <f>IF(A25="","",IF(COUNTIF('Violations'!$B$5:$B$504,A25)=0,"",IFERROR(MAXIFS('Violations'!$D$5:$D$504,'Violations'!$B$5:$B$504,A25),"")))</f>
        <v/>
      </c>
      <c r="N25" s="43">
        <f>IF(A25="","",IF(COUNTIF($A$5:$A$104,A25)&gt;1,"Duplicate Driver ID",IF(OR(B25="",C25=""),"Missing required field","OK")))</f>
        <v/>
      </c>
    </row>
    <row r="26">
      <c r="D26" s="57" t="n"/>
      <c r="F26" s="42" t="n"/>
      <c r="I26" s="36">
        <f>IF(A26="","",IFERROR(SUMIFS('Violations'!$R$5:$R$504,'Violations'!$B$5:$B$504,A26),0))</f>
        <v/>
      </c>
      <c r="J26" s="36">
        <f>IF(A26="","",IFERROR(COUNTIFS('Violations'!$B$5:$B$504,A26,'Violations'!$R$5:$R$504,"&gt;0"),0))</f>
        <v/>
      </c>
      <c r="K26" s="36">
        <f>IF(A26="","",IFERROR(COUNTIFS('Violations'!$B$5:$B$504,A26,'Violations'!$M$5:$M$504,"Open")+COUNTIFS('Violations'!$B$5:$B$504,A26,'Violations'!$M$5:$M$504,"Under Review"),0))</f>
        <v/>
      </c>
      <c r="L26" s="36">
        <f>IF(A26="","",IF(C26&lt;&gt;"Active","Not Active",IF(I26&gt;='Settings'!$B$7,"High",IF(I26&gt;='Settings'!$B$6,"Watch","Normal"))))</f>
        <v/>
      </c>
      <c r="M26" s="57">
        <f>IF(A26="","",IF(COUNTIF('Violations'!$B$5:$B$504,A26)=0,"",IFERROR(MAXIFS('Violations'!$D$5:$D$504,'Violations'!$B$5:$B$504,A26),"")))</f>
        <v/>
      </c>
      <c r="N26" s="43">
        <f>IF(A26="","",IF(COUNTIF($A$5:$A$104,A26)&gt;1,"Duplicate Driver ID",IF(OR(B26="",C26=""),"Missing required field","OK")))</f>
        <v/>
      </c>
    </row>
    <row r="27">
      <c r="D27" s="57" t="n"/>
      <c r="F27" s="42" t="n"/>
      <c r="I27" s="36">
        <f>IF(A27="","",IFERROR(SUMIFS('Violations'!$R$5:$R$504,'Violations'!$B$5:$B$504,A27),0))</f>
        <v/>
      </c>
      <c r="J27" s="36">
        <f>IF(A27="","",IFERROR(COUNTIFS('Violations'!$B$5:$B$504,A27,'Violations'!$R$5:$R$504,"&gt;0"),0))</f>
        <v/>
      </c>
      <c r="K27" s="36">
        <f>IF(A27="","",IFERROR(COUNTIFS('Violations'!$B$5:$B$504,A27,'Violations'!$M$5:$M$504,"Open")+COUNTIFS('Violations'!$B$5:$B$504,A27,'Violations'!$M$5:$M$504,"Under Review"),0))</f>
        <v/>
      </c>
      <c r="L27" s="36">
        <f>IF(A27="","",IF(C27&lt;&gt;"Active","Not Active",IF(I27&gt;='Settings'!$B$7,"High",IF(I27&gt;='Settings'!$B$6,"Watch","Normal"))))</f>
        <v/>
      </c>
      <c r="M27" s="57">
        <f>IF(A27="","",IF(COUNTIF('Violations'!$B$5:$B$504,A27)=0,"",IFERROR(MAXIFS('Violations'!$D$5:$D$504,'Violations'!$B$5:$B$504,A27),"")))</f>
        <v/>
      </c>
      <c r="N27" s="43">
        <f>IF(A27="","",IF(COUNTIF($A$5:$A$104,A27)&gt;1,"Duplicate Driver ID",IF(OR(B27="",C27=""),"Missing required field","OK")))</f>
        <v/>
      </c>
    </row>
    <row r="28">
      <c r="D28" s="57" t="n"/>
      <c r="F28" s="42" t="n"/>
      <c r="I28" s="36">
        <f>IF(A28="","",IFERROR(SUMIFS('Violations'!$R$5:$R$504,'Violations'!$B$5:$B$504,A28),0))</f>
        <v/>
      </c>
      <c r="J28" s="36">
        <f>IF(A28="","",IFERROR(COUNTIFS('Violations'!$B$5:$B$504,A28,'Violations'!$R$5:$R$504,"&gt;0"),0))</f>
        <v/>
      </c>
      <c r="K28" s="36">
        <f>IF(A28="","",IFERROR(COUNTIFS('Violations'!$B$5:$B$504,A28,'Violations'!$M$5:$M$504,"Open")+COUNTIFS('Violations'!$B$5:$B$504,A28,'Violations'!$M$5:$M$504,"Under Review"),0))</f>
        <v/>
      </c>
      <c r="L28" s="36">
        <f>IF(A28="","",IF(C28&lt;&gt;"Active","Not Active",IF(I28&gt;='Settings'!$B$7,"High",IF(I28&gt;='Settings'!$B$6,"Watch","Normal"))))</f>
        <v/>
      </c>
      <c r="M28" s="57">
        <f>IF(A28="","",IF(COUNTIF('Violations'!$B$5:$B$504,A28)=0,"",IFERROR(MAXIFS('Violations'!$D$5:$D$504,'Violations'!$B$5:$B$504,A28),"")))</f>
        <v/>
      </c>
      <c r="N28" s="43">
        <f>IF(A28="","",IF(COUNTIF($A$5:$A$104,A28)&gt;1,"Duplicate Driver ID",IF(OR(B28="",C28=""),"Missing required field","OK")))</f>
        <v/>
      </c>
    </row>
    <row r="29">
      <c r="D29" s="57" t="n"/>
      <c r="F29" s="42" t="n"/>
      <c r="I29" s="36">
        <f>IF(A29="","",IFERROR(SUMIFS('Violations'!$R$5:$R$504,'Violations'!$B$5:$B$504,A29),0))</f>
        <v/>
      </c>
      <c r="J29" s="36">
        <f>IF(A29="","",IFERROR(COUNTIFS('Violations'!$B$5:$B$504,A29,'Violations'!$R$5:$R$504,"&gt;0"),0))</f>
        <v/>
      </c>
      <c r="K29" s="36">
        <f>IF(A29="","",IFERROR(COUNTIFS('Violations'!$B$5:$B$504,A29,'Violations'!$M$5:$M$504,"Open")+COUNTIFS('Violations'!$B$5:$B$504,A29,'Violations'!$M$5:$M$504,"Under Review"),0))</f>
        <v/>
      </c>
      <c r="L29" s="36">
        <f>IF(A29="","",IF(C29&lt;&gt;"Active","Not Active",IF(I29&gt;='Settings'!$B$7,"High",IF(I29&gt;='Settings'!$B$6,"Watch","Normal"))))</f>
        <v/>
      </c>
      <c r="M29" s="57">
        <f>IF(A29="","",IF(COUNTIF('Violations'!$B$5:$B$504,A29)=0,"",IFERROR(MAXIFS('Violations'!$D$5:$D$504,'Violations'!$B$5:$B$504,A29),"")))</f>
        <v/>
      </c>
      <c r="N29" s="43">
        <f>IF(A29="","",IF(COUNTIF($A$5:$A$104,A29)&gt;1,"Duplicate Driver ID",IF(OR(B29="",C29=""),"Missing required field","OK")))</f>
        <v/>
      </c>
    </row>
    <row r="30">
      <c r="D30" s="57" t="n"/>
      <c r="F30" s="42" t="n"/>
      <c r="I30" s="36">
        <f>IF(A30="","",IFERROR(SUMIFS('Violations'!$R$5:$R$504,'Violations'!$B$5:$B$504,A30),0))</f>
        <v/>
      </c>
      <c r="J30" s="36">
        <f>IF(A30="","",IFERROR(COUNTIFS('Violations'!$B$5:$B$504,A30,'Violations'!$R$5:$R$504,"&gt;0"),0))</f>
        <v/>
      </c>
      <c r="K30" s="36">
        <f>IF(A30="","",IFERROR(COUNTIFS('Violations'!$B$5:$B$504,A30,'Violations'!$M$5:$M$504,"Open")+COUNTIFS('Violations'!$B$5:$B$504,A30,'Violations'!$M$5:$M$504,"Under Review"),0))</f>
        <v/>
      </c>
      <c r="L30" s="36">
        <f>IF(A30="","",IF(C30&lt;&gt;"Active","Not Active",IF(I30&gt;='Settings'!$B$7,"High",IF(I30&gt;='Settings'!$B$6,"Watch","Normal"))))</f>
        <v/>
      </c>
      <c r="M30" s="57">
        <f>IF(A30="","",IF(COUNTIF('Violations'!$B$5:$B$504,A30)=0,"",IFERROR(MAXIFS('Violations'!$D$5:$D$504,'Violations'!$B$5:$B$504,A30),"")))</f>
        <v/>
      </c>
      <c r="N30" s="43">
        <f>IF(A30="","",IF(COUNTIF($A$5:$A$104,A30)&gt;1,"Duplicate Driver ID",IF(OR(B30="",C30=""),"Missing required field","OK")))</f>
        <v/>
      </c>
    </row>
    <row r="31">
      <c r="D31" s="57" t="n"/>
      <c r="F31" s="42" t="n"/>
      <c r="I31" s="36">
        <f>IF(A31="","",IFERROR(SUMIFS('Violations'!$R$5:$R$504,'Violations'!$B$5:$B$504,A31),0))</f>
        <v/>
      </c>
      <c r="J31" s="36">
        <f>IF(A31="","",IFERROR(COUNTIFS('Violations'!$B$5:$B$504,A31,'Violations'!$R$5:$R$504,"&gt;0"),0))</f>
        <v/>
      </c>
      <c r="K31" s="36">
        <f>IF(A31="","",IFERROR(COUNTIFS('Violations'!$B$5:$B$504,A31,'Violations'!$M$5:$M$504,"Open")+COUNTIFS('Violations'!$B$5:$B$504,A31,'Violations'!$M$5:$M$504,"Under Review"),0))</f>
        <v/>
      </c>
      <c r="L31" s="36">
        <f>IF(A31="","",IF(C31&lt;&gt;"Active","Not Active",IF(I31&gt;='Settings'!$B$7,"High",IF(I31&gt;='Settings'!$B$6,"Watch","Normal"))))</f>
        <v/>
      </c>
      <c r="M31" s="57">
        <f>IF(A31="","",IF(COUNTIF('Violations'!$B$5:$B$504,A31)=0,"",IFERROR(MAXIFS('Violations'!$D$5:$D$504,'Violations'!$B$5:$B$504,A31),"")))</f>
        <v/>
      </c>
      <c r="N31" s="43">
        <f>IF(A31="","",IF(COUNTIF($A$5:$A$104,A31)&gt;1,"Duplicate Driver ID",IF(OR(B31="",C31=""),"Missing required field","OK")))</f>
        <v/>
      </c>
    </row>
    <row r="32">
      <c r="D32" s="57" t="n"/>
      <c r="F32" s="42" t="n"/>
      <c r="I32" s="36">
        <f>IF(A32="","",IFERROR(SUMIFS('Violations'!$R$5:$R$504,'Violations'!$B$5:$B$504,A32),0))</f>
        <v/>
      </c>
      <c r="J32" s="36">
        <f>IF(A32="","",IFERROR(COUNTIFS('Violations'!$B$5:$B$504,A32,'Violations'!$R$5:$R$504,"&gt;0"),0))</f>
        <v/>
      </c>
      <c r="K32" s="36">
        <f>IF(A32="","",IFERROR(COUNTIFS('Violations'!$B$5:$B$504,A32,'Violations'!$M$5:$M$504,"Open")+COUNTIFS('Violations'!$B$5:$B$504,A32,'Violations'!$M$5:$M$504,"Under Review"),0))</f>
        <v/>
      </c>
      <c r="L32" s="36">
        <f>IF(A32="","",IF(C32&lt;&gt;"Active","Not Active",IF(I32&gt;='Settings'!$B$7,"High",IF(I32&gt;='Settings'!$B$6,"Watch","Normal"))))</f>
        <v/>
      </c>
      <c r="M32" s="57">
        <f>IF(A32="","",IF(COUNTIF('Violations'!$B$5:$B$504,A32)=0,"",IFERROR(MAXIFS('Violations'!$D$5:$D$504,'Violations'!$B$5:$B$504,A32),"")))</f>
        <v/>
      </c>
      <c r="N32" s="43">
        <f>IF(A32="","",IF(COUNTIF($A$5:$A$104,A32)&gt;1,"Duplicate Driver ID",IF(OR(B32="",C32=""),"Missing required field","OK")))</f>
        <v/>
      </c>
    </row>
    <row r="33">
      <c r="D33" s="57" t="n"/>
      <c r="F33" s="42" t="n"/>
      <c r="I33" s="36">
        <f>IF(A33="","",IFERROR(SUMIFS('Violations'!$R$5:$R$504,'Violations'!$B$5:$B$504,A33),0))</f>
        <v/>
      </c>
      <c r="J33" s="36">
        <f>IF(A33="","",IFERROR(COUNTIFS('Violations'!$B$5:$B$504,A33,'Violations'!$R$5:$R$504,"&gt;0"),0))</f>
        <v/>
      </c>
      <c r="K33" s="36">
        <f>IF(A33="","",IFERROR(COUNTIFS('Violations'!$B$5:$B$504,A33,'Violations'!$M$5:$M$504,"Open")+COUNTIFS('Violations'!$B$5:$B$504,A33,'Violations'!$M$5:$M$504,"Under Review"),0))</f>
        <v/>
      </c>
      <c r="L33" s="36">
        <f>IF(A33="","",IF(C33&lt;&gt;"Active","Not Active",IF(I33&gt;='Settings'!$B$7,"High",IF(I33&gt;='Settings'!$B$6,"Watch","Normal"))))</f>
        <v/>
      </c>
      <c r="M33" s="57">
        <f>IF(A33="","",IF(COUNTIF('Violations'!$B$5:$B$504,A33)=0,"",IFERROR(MAXIFS('Violations'!$D$5:$D$504,'Violations'!$B$5:$B$504,A33),"")))</f>
        <v/>
      </c>
      <c r="N33" s="43">
        <f>IF(A33="","",IF(COUNTIF($A$5:$A$104,A33)&gt;1,"Duplicate Driver ID",IF(OR(B33="",C33=""),"Missing required field","OK")))</f>
        <v/>
      </c>
    </row>
    <row r="34">
      <c r="D34" s="57" t="n"/>
      <c r="F34" s="42" t="n"/>
      <c r="I34" s="36">
        <f>IF(A34="","",IFERROR(SUMIFS('Violations'!$R$5:$R$504,'Violations'!$B$5:$B$504,A34),0))</f>
        <v/>
      </c>
      <c r="J34" s="36">
        <f>IF(A34="","",IFERROR(COUNTIFS('Violations'!$B$5:$B$504,A34,'Violations'!$R$5:$R$504,"&gt;0"),0))</f>
        <v/>
      </c>
      <c r="K34" s="36">
        <f>IF(A34="","",IFERROR(COUNTIFS('Violations'!$B$5:$B$504,A34,'Violations'!$M$5:$M$504,"Open")+COUNTIFS('Violations'!$B$5:$B$504,A34,'Violations'!$M$5:$M$504,"Under Review"),0))</f>
        <v/>
      </c>
      <c r="L34" s="36">
        <f>IF(A34="","",IF(C34&lt;&gt;"Active","Not Active",IF(I34&gt;='Settings'!$B$7,"High",IF(I34&gt;='Settings'!$B$6,"Watch","Normal"))))</f>
        <v/>
      </c>
      <c r="M34" s="57">
        <f>IF(A34="","",IF(COUNTIF('Violations'!$B$5:$B$504,A34)=0,"",IFERROR(MAXIFS('Violations'!$D$5:$D$504,'Violations'!$B$5:$B$504,A34),"")))</f>
        <v/>
      </c>
      <c r="N34" s="43">
        <f>IF(A34="","",IF(COUNTIF($A$5:$A$104,A34)&gt;1,"Duplicate Driver ID",IF(OR(B34="",C34=""),"Missing required field","OK")))</f>
        <v/>
      </c>
    </row>
    <row r="35">
      <c r="D35" s="57" t="n"/>
      <c r="F35" s="42" t="n"/>
      <c r="I35" s="36">
        <f>IF(A35="","",IFERROR(SUMIFS('Violations'!$R$5:$R$504,'Violations'!$B$5:$B$504,A35),0))</f>
        <v/>
      </c>
      <c r="J35" s="36">
        <f>IF(A35="","",IFERROR(COUNTIFS('Violations'!$B$5:$B$504,A35,'Violations'!$R$5:$R$504,"&gt;0"),0))</f>
        <v/>
      </c>
      <c r="K35" s="36">
        <f>IF(A35="","",IFERROR(COUNTIFS('Violations'!$B$5:$B$504,A35,'Violations'!$M$5:$M$504,"Open")+COUNTIFS('Violations'!$B$5:$B$504,A35,'Violations'!$M$5:$M$504,"Under Review"),0))</f>
        <v/>
      </c>
      <c r="L35" s="36">
        <f>IF(A35="","",IF(C35&lt;&gt;"Active","Not Active",IF(I35&gt;='Settings'!$B$7,"High",IF(I35&gt;='Settings'!$B$6,"Watch","Normal"))))</f>
        <v/>
      </c>
      <c r="M35" s="57">
        <f>IF(A35="","",IF(COUNTIF('Violations'!$B$5:$B$504,A35)=0,"",IFERROR(MAXIFS('Violations'!$D$5:$D$504,'Violations'!$B$5:$B$504,A35),"")))</f>
        <v/>
      </c>
      <c r="N35" s="43">
        <f>IF(A35="","",IF(COUNTIF($A$5:$A$104,A35)&gt;1,"Duplicate Driver ID",IF(OR(B35="",C35=""),"Missing required field","OK")))</f>
        <v/>
      </c>
    </row>
    <row r="36">
      <c r="D36" s="57" t="n"/>
      <c r="F36" s="42" t="n"/>
      <c r="I36" s="36">
        <f>IF(A36="","",IFERROR(SUMIFS('Violations'!$R$5:$R$504,'Violations'!$B$5:$B$504,A36),0))</f>
        <v/>
      </c>
      <c r="J36" s="36">
        <f>IF(A36="","",IFERROR(COUNTIFS('Violations'!$B$5:$B$504,A36,'Violations'!$R$5:$R$504,"&gt;0"),0))</f>
        <v/>
      </c>
      <c r="K36" s="36">
        <f>IF(A36="","",IFERROR(COUNTIFS('Violations'!$B$5:$B$504,A36,'Violations'!$M$5:$M$504,"Open")+COUNTIFS('Violations'!$B$5:$B$504,A36,'Violations'!$M$5:$M$504,"Under Review"),0))</f>
        <v/>
      </c>
      <c r="L36" s="36">
        <f>IF(A36="","",IF(C36&lt;&gt;"Active","Not Active",IF(I36&gt;='Settings'!$B$7,"High",IF(I36&gt;='Settings'!$B$6,"Watch","Normal"))))</f>
        <v/>
      </c>
      <c r="M36" s="57">
        <f>IF(A36="","",IF(COUNTIF('Violations'!$B$5:$B$504,A36)=0,"",IFERROR(MAXIFS('Violations'!$D$5:$D$504,'Violations'!$B$5:$B$504,A36),"")))</f>
        <v/>
      </c>
      <c r="N36" s="43">
        <f>IF(A36="","",IF(COUNTIF($A$5:$A$104,A36)&gt;1,"Duplicate Driver ID",IF(OR(B36="",C36=""),"Missing required field","OK")))</f>
        <v/>
      </c>
    </row>
    <row r="37">
      <c r="D37" s="57" t="n"/>
      <c r="F37" s="42" t="n"/>
      <c r="I37" s="36">
        <f>IF(A37="","",IFERROR(SUMIFS('Violations'!$R$5:$R$504,'Violations'!$B$5:$B$504,A37),0))</f>
        <v/>
      </c>
      <c r="J37" s="36">
        <f>IF(A37="","",IFERROR(COUNTIFS('Violations'!$B$5:$B$504,A37,'Violations'!$R$5:$R$504,"&gt;0"),0))</f>
        <v/>
      </c>
      <c r="K37" s="36">
        <f>IF(A37="","",IFERROR(COUNTIFS('Violations'!$B$5:$B$504,A37,'Violations'!$M$5:$M$504,"Open")+COUNTIFS('Violations'!$B$5:$B$504,A37,'Violations'!$M$5:$M$504,"Under Review"),0))</f>
        <v/>
      </c>
      <c r="L37" s="36">
        <f>IF(A37="","",IF(C37&lt;&gt;"Active","Not Active",IF(I37&gt;='Settings'!$B$7,"High",IF(I37&gt;='Settings'!$B$6,"Watch","Normal"))))</f>
        <v/>
      </c>
      <c r="M37" s="57">
        <f>IF(A37="","",IF(COUNTIF('Violations'!$B$5:$B$504,A37)=0,"",IFERROR(MAXIFS('Violations'!$D$5:$D$504,'Violations'!$B$5:$B$504,A37),"")))</f>
        <v/>
      </c>
      <c r="N37" s="43">
        <f>IF(A37="","",IF(COUNTIF($A$5:$A$104,A37)&gt;1,"Duplicate Driver ID",IF(OR(B37="",C37=""),"Missing required field","OK")))</f>
        <v/>
      </c>
    </row>
    <row r="38">
      <c r="D38" s="57" t="n"/>
      <c r="F38" s="42" t="n"/>
      <c r="I38" s="36">
        <f>IF(A38="","",IFERROR(SUMIFS('Violations'!$R$5:$R$504,'Violations'!$B$5:$B$504,A38),0))</f>
        <v/>
      </c>
      <c r="J38" s="36">
        <f>IF(A38="","",IFERROR(COUNTIFS('Violations'!$B$5:$B$504,A38,'Violations'!$R$5:$R$504,"&gt;0"),0))</f>
        <v/>
      </c>
      <c r="K38" s="36">
        <f>IF(A38="","",IFERROR(COUNTIFS('Violations'!$B$5:$B$504,A38,'Violations'!$M$5:$M$504,"Open")+COUNTIFS('Violations'!$B$5:$B$504,A38,'Violations'!$M$5:$M$504,"Under Review"),0))</f>
        <v/>
      </c>
      <c r="L38" s="36">
        <f>IF(A38="","",IF(C38&lt;&gt;"Active","Not Active",IF(I38&gt;='Settings'!$B$7,"High",IF(I38&gt;='Settings'!$B$6,"Watch","Normal"))))</f>
        <v/>
      </c>
      <c r="M38" s="57">
        <f>IF(A38="","",IF(COUNTIF('Violations'!$B$5:$B$504,A38)=0,"",IFERROR(MAXIFS('Violations'!$D$5:$D$504,'Violations'!$B$5:$B$504,A38),"")))</f>
        <v/>
      </c>
      <c r="N38" s="43">
        <f>IF(A38="","",IF(COUNTIF($A$5:$A$104,A38)&gt;1,"Duplicate Driver ID",IF(OR(B38="",C38=""),"Missing required field","OK")))</f>
        <v/>
      </c>
    </row>
    <row r="39">
      <c r="D39" s="57" t="n"/>
      <c r="F39" s="42" t="n"/>
      <c r="I39" s="36">
        <f>IF(A39="","",IFERROR(SUMIFS('Violations'!$R$5:$R$504,'Violations'!$B$5:$B$504,A39),0))</f>
        <v/>
      </c>
      <c r="J39" s="36">
        <f>IF(A39="","",IFERROR(COUNTIFS('Violations'!$B$5:$B$504,A39,'Violations'!$R$5:$R$504,"&gt;0"),0))</f>
        <v/>
      </c>
      <c r="K39" s="36">
        <f>IF(A39="","",IFERROR(COUNTIFS('Violations'!$B$5:$B$504,A39,'Violations'!$M$5:$M$504,"Open")+COUNTIFS('Violations'!$B$5:$B$504,A39,'Violations'!$M$5:$M$504,"Under Review"),0))</f>
        <v/>
      </c>
      <c r="L39" s="36">
        <f>IF(A39="","",IF(C39&lt;&gt;"Active","Not Active",IF(I39&gt;='Settings'!$B$7,"High",IF(I39&gt;='Settings'!$B$6,"Watch","Normal"))))</f>
        <v/>
      </c>
      <c r="M39" s="57">
        <f>IF(A39="","",IF(COUNTIF('Violations'!$B$5:$B$504,A39)=0,"",IFERROR(MAXIFS('Violations'!$D$5:$D$504,'Violations'!$B$5:$B$504,A39),"")))</f>
        <v/>
      </c>
      <c r="N39" s="43">
        <f>IF(A39="","",IF(COUNTIF($A$5:$A$104,A39)&gt;1,"Duplicate Driver ID",IF(OR(B39="",C39=""),"Missing required field","OK")))</f>
        <v/>
      </c>
    </row>
    <row r="40">
      <c r="D40" s="57" t="n"/>
      <c r="F40" s="42" t="n"/>
      <c r="I40" s="36">
        <f>IF(A40="","",IFERROR(SUMIFS('Violations'!$R$5:$R$504,'Violations'!$B$5:$B$504,A40),0))</f>
        <v/>
      </c>
      <c r="J40" s="36">
        <f>IF(A40="","",IFERROR(COUNTIFS('Violations'!$B$5:$B$504,A40,'Violations'!$R$5:$R$504,"&gt;0"),0))</f>
        <v/>
      </c>
      <c r="K40" s="36">
        <f>IF(A40="","",IFERROR(COUNTIFS('Violations'!$B$5:$B$504,A40,'Violations'!$M$5:$M$504,"Open")+COUNTIFS('Violations'!$B$5:$B$504,A40,'Violations'!$M$5:$M$504,"Under Review"),0))</f>
        <v/>
      </c>
      <c r="L40" s="36">
        <f>IF(A40="","",IF(C40&lt;&gt;"Active","Not Active",IF(I40&gt;='Settings'!$B$7,"High",IF(I40&gt;='Settings'!$B$6,"Watch","Normal"))))</f>
        <v/>
      </c>
      <c r="M40" s="57">
        <f>IF(A40="","",IF(COUNTIF('Violations'!$B$5:$B$504,A40)=0,"",IFERROR(MAXIFS('Violations'!$D$5:$D$504,'Violations'!$B$5:$B$504,A40),"")))</f>
        <v/>
      </c>
      <c r="N40" s="43">
        <f>IF(A40="","",IF(COUNTIF($A$5:$A$104,A40)&gt;1,"Duplicate Driver ID",IF(OR(B40="",C40=""),"Missing required field","OK")))</f>
        <v/>
      </c>
    </row>
    <row r="41">
      <c r="D41" s="57" t="n"/>
      <c r="F41" s="42" t="n"/>
      <c r="I41" s="36">
        <f>IF(A41="","",IFERROR(SUMIFS('Violations'!$R$5:$R$504,'Violations'!$B$5:$B$504,A41),0))</f>
        <v/>
      </c>
      <c r="J41" s="36">
        <f>IF(A41="","",IFERROR(COUNTIFS('Violations'!$B$5:$B$504,A41,'Violations'!$R$5:$R$504,"&gt;0"),0))</f>
        <v/>
      </c>
      <c r="K41" s="36">
        <f>IF(A41="","",IFERROR(COUNTIFS('Violations'!$B$5:$B$504,A41,'Violations'!$M$5:$M$504,"Open")+COUNTIFS('Violations'!$B$5:$B$504,A41,'Violations'!$M$5:$M$504,"Under Review"),0))</f>
        <v/>
      </c>
      <c r="L41" s="36">
        <f>IF(A41="","",IF(C41&lt;&gt;"Active","Not Active",IF(I41&gt;='Settings'!$B$7,"High",IF(I41&gt;='Settings'!$B$6,"Watch","Normal"))))</f>
        <v/>
      </c>
      <c r="M41" s="57">
        <f>IF(A41="","",IF(COUNTIF('Violations'!$B$5:$B$504,A41)=0,"",IFERROR(MAXIFS('Violations'!$D$5:$D$504,'Violations'!$B$5:$B$504,A41),"")))</f>
        <v/>
      </c>
      <c r="N41" s="43">
        <f>IF(A41="","",IF(COUNTIF($A$5:$A$104,A41)&gt;1,"Duplicate Driver ID",IF(OR(B41="",C41=""),"Missing required field","OK")))</f>
        <v/>
      </c>
    </row>
    <row r="42">
      <c r="D42" s="57" t="n"/>
      <c r="F42" s="42" t="n"/>
      <c r="I42" s="36">
        <f>IF(A42="","",IFERROR(SUMIFS('Violations'!$R$5:$R$504,'Violations'!$B$5:$B$504,A42),0))</f>
        <v/>
      </c>
      <c r="J42" s="36">
        <f>IF(A42="","",IFERROR(COUNTIFS('Violations'!$B$5:$B$504,A42,'Violations'!$R$5:$R$504,"&gt;0"),0))</f>
        <v/>
      </c>
      <c r="K42" s="36">
        <f>IF(A42="","",IFERROR(COUNTIFS('Violations'!$B$5:$B$504,A42,'Violations'!$M$5:$M$504,"Open")+COUNTIFS('Violations'!$B$5:$B$504,A42,'Violations'!$M$5:$M$504,"Under Review"),0))</f>
        <v/>
      </c>
      <c r="L42" s="36">
        <f>IF(A42="","",IF(C42&lt;&gt;"Active","Not Active",IF(I42&gt;='Settings'!$B$7,"High",IF(I42&gt;='Settings'!$B$6,"Watch","Normal"))))</f>
        <v/>
      </c>
      <c r="M42" s="57">
        <f>IF(A42="","",IF(COUNTIF('Violations'!$B$5:$B$504,A42)=0,"",IFERROR(MAXIFS('Violations'!$D$5:$D$504,'Violations'!$B$5:$B$504,A42),"")))</f>
        <v/>
      </c>
      <c r="N42" s="43">
        <f>IF(A42="","",IF(COUNTIF($A$5:$A$104,A42)&gt;1,"Duplicate Driver ID",IF(OR(B42="",C42=""),"Missing required field","OK")))</f>
        <v/>
      </c>
    </row>
    <row r="43">
      <c r="D43" s="57" t="n"/>
      <c r="F43" s="42" t="n"/>
      <c r="I43" s="36">
        <f>IF(A43="","",IFERROR(SUMIFS('Violations'!$R$5:$R$504,'Violations'!$B$5:$B$504,A43),0))</f>
        <v/>
      </c>
      <c r="J43" s="36">
        <f>IF(A43="","",IFERROR(COUNTIFS('Violations'!$B$5:$B$504,A43,'Violations'!$R$5:$R$504,"&gt;0"),0))</f>
        <v/>
      </c>
      <c r="K43" s="36">
        <f>IF(A43="","",IFERROR(COUNTIFS('Violations'!$B$5:$B$504,A43,'Violations'!$M$5:$M$504,"Open")+COUNTIFS('Violations'!$B$5:$B$504,A43,'Violations'!$M$5:$M$504,"Under Review"),0))</f>
        <v/>
      </c>
      <c r="L43" s="36">
        <f>IF(A43="","",IF(C43&lt;&gt;"Active","Not Active",IF(I43&gt;='Settings'!$B$7,"High",IF(I43&gt;='Settings'!$B$6,"Watch","Normal"))))</f>
        <v/>
      </c>
      <c r="M43" s="57">
        <f>IF(A43="","",IF(COUNTIF('Violations'!$B$5:$B$504,A43)=0,"",IFERROR(MAXIFS('Violations'!$D$5:$D$504,'Violations'!$B$5:$B$504,A43),"")))</f>
        <v/>
      </c>
      <c r="N43" s="43">
        <f>IF(A43="","",IF(COUNTIF($A$5:$A$104,A43)&gt;1,"Duplicate Driver ID",IF(OR(B43="",C43=""),"Missing required field","OK")))</f>
        <v/>
      </c>
    </row>
    <row r="44">
      <c r="D44" s="57" t="n"/>
      <c r="F44" s="42" t="n"/>
      <c r="I44" s="36">
        <f>IF(A44="","",IFERROR(SUMIFS('Violations'!$R$5:$R$504,'Violations'!$B$5:$B$504,A44),0))</f>
        <v/>
      </c>
      <c r="J44" s="36">
        <f>IF(A44="","",IFERROR(COUNTIFS('Violations'!$B$5:$B$504,A44,'Violations'!$R$5:$R$504,"&gt;0"),0))</f>
        <v/>
      </c>
      <c r="K44" s="36">
        <f>IF(A44="","",IFERROR(COUNTIFS('Violations'!$B$5:$B$504,A44,'Violations'!$M$5:$M$504,"Open")+COUNTIFS('Violations'!$B$5:$B$504,A44,'Violations'!$M$5:$M$504,"Under Review"),0))</f>
        <v/>
      </c>
      <c r="L44" s="36">
        <f>IF(A44="","",IF(C44&lt;&gt;"Active","Not Active",IF(I44&gt;='Settings'!$B$7,"High",IF(I44&gt;='Settings'!$B$6,"Watch","Normal"))))</f>
        <v/>
      </c>
      <c r="M44" s="57">
        <f>IF(A44="","",IF(COUNTIF('Violations'!$B$5:$B$504,A44)=0,"",IFERROR(MAXIFS('Violations'!$D$5:$D$504,'Violations'!$B$5:$B$504,A44),"")))</f>
        <v/>
      </c>
      <c r="N44" s="43">
        <f>IF(A44="","",IF(COUNTIF($A$5:$A$104,A44)&gt;1,"Duplicate Driver ID",IF(OR(B44="",C44=""),"Missing required field","OK")))</f>
        <v/>
      </c>
    </row>
    <row r="45">
      <c r="D45" s="57" t="n"/>
      <c r="F45" s="42" t="n"/>
      <c r="I45" s="36">
        <f>IF(A45="","",IFERROR(SUMIFS('Violations'!$R$5:$R$504,'Violations'!$B$5:$B$504,A45),0))</f>
        <v/>
      </c>
      <c r="J45" s="36">
        <f>IF(A45="","",IFERROR(COUNTIFS('Violations'!$B$5:$B$504,A45,'Violations'!$R$5:$R$504,"&gt;0"),0))</f>
        <v/>
      </c>
      <c r="K45" s="36">
        <f>IF(A45="","",IFERROR(COUNTIFS('Violations'!$B$5:$B$504,A45,'Violations'!$M$5:$M$504,"Open")+COUNTIFS('Violations'!$B$5:$B$504,A45,'Violations'!$M$5:$M$504,"Under Review"),0))</f>
        <v/>
      </c>
      <c r="L45" s="36">
        <f>IF(A45="","",IF(C45&lt;&gt;"Active","Not Active",IF(I45&gt;='Settings'!$B$7,"High",IF(I45&gt;='Settings'!$B$6,"Watch","Normal"))))</f>
        <v/>
      </c>
      <c r="M45" s="57">
        <f>IF(A45="","",IF(COUNTIF('Violations'!$B$5:$B$504,A45)=0,"",IFERROR(MAXIFS('Violations'!$D$5:$D$504,'Violations'!$B$5:$B$504,A45),"")))</f>
        <v/>
      </c>
      <c r="N45" s="43">
        <f>IF(A45="","",IF(COUNTIF($A$5:$A$104,A45)&gt;1,"Duplicate Driver ID",IF(OR(B45="",C45=""),"Missing required field","OK")))</f>
        <v/>
      </c>
    </row>
    <row r="46">
      <c r="D46" s="57" t="n"/>
      <c r="F46" s="42" t="n"/>
      <c r="I46" s="36">
        <f>IF(A46="","",IFERROR(SUMIFS('Violations'!$R$5:$R$504,'Violations'!$B$5:$B$504,A46),0))</f>
        <v/>
      </c>
      <c r="J46" s="36">
        <f>IF(A46="","",IFERROR(COUNTIFS('Violations'!$B$5:$B$504,A46,'Violations'!$R$5:$R$504,"&gt;0"),0))</f>
        <v/>
      </c>
      <c r="K46" s="36">
        <f>IF(A46="","",IFERROR(COUNTIFS('Violations'!$B$5:$B$504,A46,'Violations'!$M$5:$M$504,"Open")+COUNTIFS('Violations'!$B$5:$B$504,A46,'Violations'!$M$5:$M$504,"Under Review"),0))</f>
        <v/>
      </c>
      <c r="L46" s="36">
        <f>IF(A46="","",IF(C46&lt;&gt;"Active","Not Active",IF(I46&gt;='Settings'!$B$7,"High",IF(I46&gt;='Settings'!$B$6,"Watch","Normal"))))</f>
        <v/>
      </c>
      <c r="M46" s="57">
        <f>IF(A46="","",IF(COUNTIF('Violations'!$B$5:$B$504,A46)=0,"",IFERROR(MAXIFS('Violations'!$D$5:$D$504,'Violations'!$B$5:$B$504,A46),"")))</f>
        <v/>
      </c>
      <c r="N46" s="43">
        <f>IF(A46="","",IF(COUNTIF($A$5:$A$104,A46)&gt;1,"Duplicate Driver ID",IF(OR(B46="",C46=""),"Missing required field","OK")))</f>
        <v/>
      </c>
    </row>
    <row r="47">
      <c r="D47" s="57" t="n"/>
      <c r="F47" s="42" t="n"/>
      <c r="I47" s="36">
        <f>IF(A47="","",IFERROR(SUMIFS('Violations'!$R$5:$R$504,'Violations'!$B$5:$B$504,A47),0))</f>
        <v/>
      </c>
      <c r="J47" s="36">
        <f>IF(A47="","",IFERROR(COUNTIFS('Violations'!$B$5:$B$504,A47,'Violations'!$R$5:$R$504,"&gt;0"),0))</f>
        <v/>
      </c>
      <c r="K47" s="36">
        <f>IF(A47="","",IFERROR(COUNTIFS('Violations'!$B$5:$B$504,A47,'Violations'!$M$5:$M$504,"Open")+COUNTIFS('Violations'!$B$5:$B$504,A47,'Violations'!$M$5:$M$504,"Under Review"),0))</f>
        <v/>
      </c>
      <c r="L47" s="36">
        <f>IF(A47="","",IF(C47&lt;&gt;"Active","Not Active",IF(I47&gt;='Settings'!$B$7,"High",IF(I47&gt;='Settings'!$B$6,"Watch","Normal"))))</f>
        <v/>
      </c>
      <c r="M47" s="57">
        <f>IF(A47="","",IF(COUNTIF('Violations'!$B$5:$B$504,A47)=0,"",IFERROR(MAXIFS('Violations'!$D$5:$D$504,'Violations'!$B$5:$B$504,A47),"")))</f>
        <v/>
      </c>
      <c r="N47" s="43">
        <f>IF(A47="","",IF(COUNTIF($A$5:$A$104,A47)&gt;1,"Duplicate Driver ID",IF(OR(B47="",C47=""),"Missing required field","OK")))</f>
        <v/>
      </c>
    </row>
    <row r="48">
      <c r="D48" s="57" t="n"/>
      <c r="F48" s="42" t="n"/>
      <c r="I48" s="36">
        <f>IF(A48="","",IFERROR(SUMIFS('Violations'!$R$5:$R$504,'Violations'!$B$5:$B$504,A48),0))</f>
        <v/>
      </c>
      <c r="J48" s="36">
        <f>IF(A48="","",IFERROR(COUNTIFS('Violations'!$B$5:$B$504,A48,'Violations'!$R$5:$R$504,"&gt;0"),0))</f>
        <v/>
      </c>
      <c r="K48" s="36">
        <f>IF(A48="","",IFERROR(COUNTIFS('Violations'!$B$5:$B$504,A48,'Violations'!$M$5:$M$504,"Open")+COUNTIFS('Violations'!$B$5:$B$504,A48,'Violations'!$M$5:$M$504,"Under Review"),0))</f>
        <v/>
      </c>
      <c r="L48" s="36">
        <f>IF(A48="","",IF(C48&lt;&gt;"Active","Not Active",IF(I48&gt;='Settings'!$B$7,"High",IF(I48&gt;='Settings'!$B$6,"Watch","Normal"))))</f>
        <v/>
      </c>
      <c r="M48" s="57">
        <f>IF(A48="","",IF(COUNTIF('Violations'!$B$5:$B$504,A48)=0,"",IFERROR(MAXIFS('Violations'!$D$5:$D$504,'Violations'!$B$5:$B$504,A48),"")))</f>
        <v/>
      </c>
      <c r="N48" s="43">
        <f>IF(A48="","",IF(COUNTIF($A$5:$A$104,A48)&gt;1,"Duplicate Driver ID",IF(OR(B48="",C48=""),"Missing required field","OK")))</f>
        <v/>
      </c>
    </row>
    <row r="49">
      <c r="D49" s="57" t="n"/>
      <c r="F49" s="42" t="n"/>
      <c r="I49" s="36">
        <f>IF(A49="","",IFERROR(SUMIFS('Violations'!$R$5:$R$504,'Violations'!$B$5:$B$504,A49),0))</f>
        <v/>
      </c>
      <c r="J49" s="36">
        <f>IF(A49="","",IFERROR(COUNTIFS('Violations'!$B$5:$B$504,A49,'Violations'!$R$5:$R$504,"&gt;0"),0))</f>
        <v/>
      </c>
      <c r="K49" s="36">
        <f>IF(A49="","",IFERROR(COUNTIFS('Violations'!$B$5:$B$504,A49,'Violations'!$M$5:$M$504,"Open")+COUNTIFS('Violations'!$B$5:$B$504,A49,'Violations'!$M$5:$M$504,"Under Review"),0))</f>
        <v/>
      </c>
      <c r="L49" s="36">
        <f>IF(A49="","",IF(C49&lt;&gt;"Active","Not Active",IF(I49&gt;='Settings'!$B$7,"High",IF(I49&gt;='Settings'!$B$6,"Watch","Normal"))))</f>
        <v/>
      </c>
      <c r="M49" s="57">
        <f>IF(A49="","",IF(COUNTIF('Violations'!$B$5:$B$504,A49)=0,"",IFERROR(MAXIFS('Violations'!$D$5:$D$504,'Violations'!$B$5:$B$504,A49),"")))</f>
        <v/>
      </c>
      <c r="N49" s="43">
        <f>IF(A49="","",IF(COUNTIF($A$5:$A$104,A49)&gt;1,"Duplicate Driver ID",IF(OR(B49="",C49=""),"Missing required field","OK")))</f>
        <v/>
      </c>
    </row>
    <row r="50">
      <c r="D50" s="57" t="n"/>
      <c r="F50" s="42" t="n"/>
      <c r="I50" s="36">
        <f>IF(A50="","",IFERROR(SUMIFS('Violations'!$R$5:$R$504,'Violations'!$B$5:$B$504,A50),0))</f>
        <v/>
      </c>
      <c r="J50" s="36">
        <f>IF(A50="","",IFERROR(COUNTIFS('Violations'!$B$5:$B$504,A50,'Violations'!$R$5:$R$504,"&gt;0"),0))</f>
        <v/>
      </c>
      <c r="K50" s="36">
        <f>IF(A50="","",IFERROR(COUNTIFS('Violations'!$B$5:$B$504,A50,'Violations'!$M$5:$M$504,"Open")+COUNTIFS('Violations'!$B$5:$B$504,A50,'Violations'!$M$5:$M$504,"Under Review"),0))</f>
        <v/>
      </c>
      <c r="L50" s="36">
        <f>IF(A50="","",IF(C50&lt;&gt;"Active","Not Active",IF(I50&gt;='Settings'!$B$7,"High",IF(I50&gt;='Settings'!$B$6,"Watch","Normal"))))</f>
        <v/>
      </c>
      <c r="M50" s="57">
        <f>IF(A50="","",IF(COUNTIF('Violations'!$B$5:$B$504,A50)=0,"",IFERROR(MAXIFS('Violations'!$D$5:$D$504,'Violations'!$B$5:$B$504,A50),"")))</f>
        <v/>
      </c>
      <c r="N50" s="43">
        <f>IF(A50="","",IF(COUNTIF($A$5:$A$104,A50)&gt;1,"Duplicate Driver ID",IF(OR(B50="",C50=""),"Missing required field","OK")))</f>
        <v/>
      </c>
    </row>
    <row r="51">
      <c r="D51" s="57" t="n"/>
      <c r="F51" s="42" t="n"/>
      <c r="I51" s="36">
        <f>IF(A51="","",IFERROR(SUMIFS('Violations'!$R$5:$R$504,'Violations'!$B$5:$B$504,A51),0))</f>
        <v/>
      </c>
      <c r="J51" s="36">
        <f>IF(A51="","",IFERROR(COUNTIFS('Violations'!$B$5:$B$504,A51,'Violations'!$R$5:$R$504,"&gt;0"),0))</f>
        <v/>
      </c>
      <c r="K51" s="36">
        <f>IF(A51="","",IFERROR(COUNTIFS('Violations'!$B$5:$B$504,A51,'Violations'!$M$5:$M$504,"Open")+COUNTIFS('Violations'!$B$5:$B$504,A51,'Violations'!$M$5:$M$504,"Under Review"),0))</f>
        <v/>
      </c>
      <c r="L51" s="36">
        <f>IF(A51="","",IF(C51&lt;&gt;"Active","Not Active",IF(I51&gt;='Settings'!$B$7,"High",IF(I51&gt;='Settings'!$B$6,"Watch","Normal"))))</f>
        <v/>
      </c>
      <c r="M51" s="57">
        <f>IF(A51="","",IF(COUNTIF('Violations'!$B$5:$B$504,A51)=0,"",IFERROR(MAXIFS('Violations'!$D$5:$D$504,'Violations'!$B$5:$B$504,A51),"")))</f>
        <v/>
      </c>
      <c r="N51" s="43">
        <f>IF(A51="","",IF(COUNTIF($A$5:$A$104,A51)&gt;1,"Duplicate Driver ID",IF(OR(B51="",C51=""),"Missing required field","OK")))</f>
        <v/>
      </c>
    </row>
    <row r="52">
      <c r="D52" s="57" t="n"/>
      <c r="F52" s="42" t="n"/>
      <c r="I52" s="36">
        <f>IF(A52="","",IFERROR(SUMIFS('Violations'!$R$5:$R$504,'Violations'!$B$5:$B$504,A52),0))</f>
        <v/>
      </c>
      <c r="J52" s="36">
        <f>IF(A52="","",IFERROR(COUNTIFS('Violations'!$B$5:$B$504,A52,'Violations'!$R$5:$R$504,"&gt;0"),0))</f>
        <v/>
      </c>
      <c r="K52" s="36">
        <f>IF(A52="","",IFERROR(COUNTIFS('Violations'!$B$5:$B$504,A52,'Violations'!$M$5:$M$504,"Open")+COUNTIFS('Violations'!$B$5:$B$504,A52,'Violations'!$M$5:$M$504,"Under Review"),0))</f>
        <v/>
      </c>
      <c r="L52" s="36">
        <f>IF(A52="","",IF(C52&lt;&gt;"Active","Not Active",IF(I52&gt;='Settings'!$B$7,"High",IF(I52&gt;='Settings'!$B$6,"Watch","Normal"))))</f>
        <v/>
      </c>
      <c r="M52" s="57">
        <f>IF(A52="","",IF(COUNTIF('Violations'!$B$5:$B$504,A52)=0,"",IFERROR(MAXIFS('Violations'!$D$5:$D$504,'Violations'!$B$5:$B$504,A52),"")))</f>
        <v/>
      </c>
      <c r="N52" s="43">
        <f>IF(A52="","",IF(COUNTIF($A$5:$A$104,A52)&gt;1,"Duplicate Driver ID",IF(OR(B52="",C52=""),"Missing required field","OK")))</f>
        <v/>
      </c>
    </row>
    <row r="53">
      <c r="D53" s="57" t="n"/>
      <c r="F53" s="42" t="n"/>
      <c r="I53" s="36">
        <f>IF(A53="","",IFERROR(SUMIFS('Violations'!$R$5:$R$504,'Violations'!$B$5:$B$504,A53),0))</f>
        <v/>
      </c>
      <c r="J53" s="36">
        <f>IF(A53="","",IFERROR(COUNTIFS('Violations'!$B$5:$B$504,A53,'Violations'!$R$5:$R$504,"&gt;0"),0))</f>
        <v/>
      </c>
      <c r="K53" s="36">
        <f>IF(A53="","",IFERROR(COUNTIFS('Violations'!$B$5:$B$504,A53,'Violations'!$M$5:$M$504,"Open")+COUNTIFS('Violations'!$B$5:$B$504,A53,'Violations'!$M$5:$M$504,"Under Review"),0))</f>
        <v/>
      </c>
      <c r="L53" s="36">
        <f>IF(A53="","",IF(C53&lt;&gt;"Active","Not Active",IF(I53&gt;='Settings'!$B$7,"High",IF(I53&gt;='Settings'!$B$6,"Watch","Normal"))))</f>
        <v/>
      </c>
      <c r="M53" s="57">
        <f>IF(A53="","",IF(COUNTIF('Violations'!$B$5:$B$504,A53)=0,"",IFERROR(MAXIFS('Violations'!$D$5:$D$504,'Violations'!$B$5:$B$504,A53),"")))</f>
        <v/>
      </c>
      <c r="N53" s="43">
        <f>IF(A53="","",IF(COUNTIF($A$5:$A$104,A53)&gt;1,"Duplicate Driver ID",IF(OR(B53="",C53=""),"Missing required field","OK")))</f>
        <v/>
      </c>
    </row>
    <row r="54">
      <c r="D54" s="57" t="n"/>
      <c r="F54" s="42" t="n"/>
      <c r="I54" s="36">
        <f>IF(A54="","",IFERROR(SUMIFS('Violations'!$R$5:$R$504,'Violations'!$B$5:$B$504,A54),0))</f>
        <v/>
      </c>
      <c r="J54" s="36">
        <f>IF(A54="","",IFERROR(COUNTIFS('Violations'!$B$5:$B$504,A54,'Violations'!$R$5:$R$504,"&gt;0"),0))</f>
        <v/>
      </c>
      <c r="K54" s="36">
        <f>IF(A54="","",IFERROR(COUNTIFS('Violations'!$B$5:$B$504,A54,'Violations'!$M$5:$M$504,"Open")+COUNTIFS('Violations'!$B$5:$B$504,A54,'Violations'!$M$5:$M$504,"Under Review"),0))</f>
        <v/>
      </c>
      <c r="L54" s="36">
        <f>IF(A54="","",IF(C54&lt;&gt;"Active","Not Active",IF(I54&gt;='Settings'!$B$7,"High",IF(I54&gt;='Settings'!$B$6,"Watch","Normal"))))</f>
        <v/>
      </c>
      <c r="M54" s="57">
        <f>IF(A54="","",IF(COUNTIF('Violations'!$B$5:$B$504,A54)=0,"",IFERROR(MAXIFS('Violations'!$D$5:$D$504,'Violations'!$B$5:$B$504,A54),"")))</f>
        <v/>
      </c>
      <c r="N54" s="43">
        <f>IF(A54="","",IF(COUNTIF($A$5:$A$104,A54)&gt;1,"Duplicate Driver ID",IF(OR(B54="",C54=""),"Missing required field","OK")))</f>
        <v/>
      </c>
    </row>
    <row r="55">
      <c r="D55" s="57" t="n"/>
      <c r="F55" s="42" t="n"/>
      <c r="I55" s="36">
        <f>IF(A55="","",IFERROR(SUMIFS('Violations'!$R$5:$R$504,'Violations'!$B$5:$B$504,A55),0))</f>
        <v/>
      </c>
      <c r="J55" s="36">
        <f>IF(A55="","",IFERROR(COUNTIFS('Violations'!$B$5:$B$504,A55,'Violations'!$R$5:$R$504,"&gt;0"),0))</f>
        <v/>
      </c>
      <c r="K55" s="36">
        <f>IF(A55="","",IFERROR(COUNTIFS('Violations'!$B$5:$B$504,A55,'Violations'!$M$5:$M$504,"Open")+COUNTIFS('Violations'!$B$5:$B$504,A55,'Violations'!$M$5:$M$504,"Under Review"),0))</f>
        <v/>
      </c>
      <c r="L55" s="36">
        <f>IF(A55="","",IF(C55&lt;&gt;"Active","Not Active",IF(I55&gt;='Settings'!$B$7,"High",IF(I55&gt;='Settings'!$B$6,"Watch","Normal"))))</f>
        <v/>
      </c>
      <c r="M55" s="57">
        <f>IF(A55="","",IF(COUNTIF('Violations'!$B$5:$B$504,A55)=0,"",IFERROR(MAXIFS('Violations'!$D$5:$D$504,'Violations'!$B$5:$B$504,A55),"")))</f>
        <v/>
      </c>
      <c r="N55" s="43">
        <f>IF(A55="","",IF(COUNTIF($A$5:$A$104,A55)&gt;1,"Duplicate Driver ID",IF(OR(B55="",C55=""),"Missing required field","OK")))</f>
        <v/>
      </c>
    </row>
    <row r="56">
      <c r="D56" s="57" t="n"/>
      <c r="F56" s="42" t="n"/>
      <c r="I56" s="36">
        <f>IF(A56="","",IFERROR(SUMIFS('Violations'!$R$5:$R$504,'Violations'!$B$5:$B$504,A56),0))</f>
        <v/>
      </c>
      <c r="J56" s="36">
        <f>IF(A56="","",IFERROR(COUNTIFS('Violations'!$B$5:$B$504,A56,'Violations'!$R$5:$R$504,"&gt;0"),0))</f>
        <v/>
      </c>
      <c r="K56" s="36">
        <f>IF(A56="","",IFERROR(COUNTIFS('Violations'!$B$5:$B$504,A56,'Violations'!$M$5:$M$504,"Open")+COUNTIFS('Violations'!$B$5:$B$504,A56,'Violations'!$M$5:$M$504,"Under Review"),0))</f>
        <v/>
      </c>
      <c r="L56" s="36">
        <f>IF(A56="","",IF(C56&lt;&gt;"Active","Not Active",IF(I56&gt;='Settings'!$B$7,"High",IF(I56&gt;='Settings'!$B$6,"Watch","Normal"))))</f>
        <v/>
      </c>
      <c r="M56" s="57">
        <f>IF(A56="","",IF(COUNTIF('Violations'!$B$5:$B$504,A56)=0,"",IFERROR(MAXIFS('Violations'!$D$5:$D$504,'Violations'!$B$5:$B$504,A56),"")))</f>
        <v/>
      </c>
      <c r="N56" s="43">
        <f>IF(A56="","",IF(COUNTIF($A$5:$A$104,A56)&gt;1,"Duplicate Driver ID",IF(OR(B56="",C56=""),"Missing required field","OK")))</f>
        <v/>
      </c>
    </row>
    <row r="57">
      <c r="D57" s="57" t="n"/>
      <c r="F57" s="42" t="n"/>
      <c r="I57" s="36">
        <f>IF(A57="","",IFERROR(SUMIFS('Violations'!$R$5:$R$504,'Violations'!$B$5:$B$504,A57),0))</f>
        <v/>
      </c>
      <c r="J57" s="36">
        <f>IF(A57="","",IFERROR(COUNTIFS('Violations'!$B$5:$B$504,A57,'Violations'!$R$5:$R$504,"&gt;0"),0))</f>
        <v/>
      </c>
      <c r="K57" s="36">
        <f>IF(A57="","",IFERROR(COUNTIFS('Violations'!$B$5:$B$504,A57,'Violations'!$M$5:$M$504,"Open")+COUNTIFS('Violations'!$B$5:$B$504,A57,'Violations'!$M$5:$M$504,"Under Review"),0))</f>
        <v/>
      </c>
      <c r="L57" s="36">
        <f>IF(A57="","",IF(C57&lt;&gt;"Active","Not Active",IF(I57&gt;='Settings'!$B$7,"High",IF(I57&gt;='Settings'!$B$6,"Watch","Normal"))))</f>
        <v/>
      </c>
      <c r="M57" s="57">
        <f>IF(A57="","",IF(COUNTIF('Violations'!$B$5:$B$504,A57)=0,"",IFERROR(MAXIFS('Violations'!$D$5:$D$504,'Violations'!$B$5:$B$504,A57),"")))</f>
        <v/>
      </c>
      <c r="N57" s="43">
        <f>IF(A57="","",IF(COUNTIF($A$5:$A$104,A57)&gt;1,"Duplicate Driver ID",IF(OR(B57="",C57=""),"Missing required field","OK")))</f>
        <v/>
      </c>
    </row>
    <row r="58">
      <c r="D58" s="57" t="n"/>
      <c r="F58" s="42" t="n"/>
      <c r="I58" s="36">
        <f>IF(A58="","",IFERROR(SUMIFS('Violations'!$R$5:$R$504,'Violations'!$B$5:$B$504,A58),0))</f>
        <v/>
      </c>
      <c r="J58" s="36">
        <f>IF(A58="","",IFERROR(COUNTIFS('Violations'!$B$5:$B$504,A58,'Violations'!$R$5:$R$504,"&gt;0"),0))</f>
        <v/>
      </c>
      <c r="K58" s="36">
        <f>IF(A58="","",IFERROR(COUNTIFS('Violations'!$B$5:$B$504,A58,'Violations'!$M$5:$M$504,"Open")+COUNTIFS('Violations'!$B$5:$B$504,A58,'Violations'!$M$5:$M$504,"Under Review"),0))</f>
        <v/>
      </c>
      <c r="L58" s="36">
        <f>IF(A58="","",IF(C58&lt;&gt;"Active","Not Active",IF(I58&gt;='Settings'!$B$7,"High",IF(I58&gt;='Settings'!$B$6,"Watch","Normal"))))</f>
        <v/>
      </c>
      <c r="M58" s="57">
        <f>IF(A58="","",IF(COUNTIF('Violations'!$B$5:$B$504,A58)=0,"",IFERROR(MAXIFS('Violations'!$D$5:$D$504,'Violations'!$B$5:$B$504,A58),"")))</f>
        <v/>
      </c>
      <c r="N58" s="43">
        <f>IF(A58="","",IF(COUNTIF($A$5:$A$104,A58)&gt;1,"Duplicate Driver ID",IF(OR(B58="",C58=""),"Missing required field","OK")))</f>
        <v/>
      </c>
    </row>
    <row r="59">
      <c r="D59" s="57" t="n"/>
      <c r="F59" s="42" t="n"/>
      <c r="I59" s="36">
        <f>IF(A59="","",IFERROR(SUMIFS('Violations'!$R$5:$R$504,'Violations'!$B$5:$B$504,A59),0))</f>
        <v/>
      </c>
      <c r="J59" s="36">
        <f>IF(A59="","",IFERROR(COUNTIFS('Violations'!$B$5:$B$504,A59,'Violations'!$R$5:$R$504,"&gt;0"),0))</f>
        <v/>
      </c>
      <c r="K59" s="36">
        <f>IF(A59="","",IFERROR(COUNTIFS('Violations'!$B$5:$B$504,A59,'Violations'!$M$5:$M$504,"Open")+COUNTIFS('Violations'!$B$5:$B$504,A59,'Violations'!$M$5:$M$504,"Under Review"),0))</f>
        <v/>
      </c>
      <c r="L59" s="36">
        <f>IF(A59="","",IF(C59&lt;&gt;"Active","Not Active",IF(I59&gt;='Settings'!$B$7,"High",IF(I59&gt;='Settings'!$B$6,"Watch","Normal"))))</f>
        <v/>
      </c>
      <c r="M59" s="57">
        <f>IF(A59="","",IF(COUNTIF('Violations'!$B$5:$B$504,A59)=0,"",IFERROR(MAXIFS('Violations'!$D$5:$D$504,'Violations'!$B$5:$B$504,A59),"")))</f>
        <v/>
      </c>
      <c r="N59" s="43">
        <f>IF(A59="","",IF(COUNTIF($A$5:$A$104,A59)&gt;1,"Duplicate Driver ID",IF(OR(B59="",C59=""),"Missing required field","OK")))</f>
        <v/>
      </c>
    </row>
    <row r="60">
      <c r="D60" s="57" t="n"/>
      <c r="F60" s="42" t="n"/>
      <c r="I60" s="36">
        <f>IF(A60="","",IFERROR(SUMIFS('Violations'!$R$5:$R$504,'Violations'!$B$5:$B$504,A60),0))</f>
        <v/>
      </c>
      <c r="J60" s="36">
        <f>IF(A60="","",IFERROR(COUNTIFS('Violations'!$B$5:$B$504,A60,'Violations'!$R$5:$R$504,"&gt;0"),0))</f>
        <v/>
      </c>
      <c r="K60" s="36">
        <f>IF(A60="","",IFERROR(COUNTIFS('Violations'!$B$5:$B$504,A60,'Violations'!$M$5:$M$504,"Open")+COUNTIFS('Violations'!$B$5:$B$504,A60,'Violations'!$M$5:$M$504,"Under Review"),0))</f>
        <v/>
      </c>
      <c r="L60" s="36">
        <f>IF(A60="","",IF(C60&lt;&gt;"Active","Not Active",IF(I60&gt;='Settings'!$B$7,"High",IF(I60&gt;='Settings'!$B$6,"Watch","Normal"))))</f>
        <v/>
      </c>
      <c r="M60" s="57">
        <f>IF(A60="","",IF(COUNTIF('Violations'!$B$5:$B$504,A60)=0,"",IFERROR(MAXIFS('Violations'!$D$5:$D$504,'Violations'!$B$5:$B$504,A60),"")))</f>
        <v/>
      </c>
      <c r="N60" s="43">
        <f>IF(A60="","",IF(COUNTIF($A$5:$A$104,A60)&gt;1,"Duplicate Driver ID",IF(OR(B60="",C60=""),"Missing required field","OK")))</f>
        <v/>
      </c>
    </row>
    <row r="61">
      <c r="D61" s="57" t="n"/>
      <c r="F61" s="42" t="n"/>
      <c r="I61" s="36">
        <f>IF(A61="","",IFERROR(SUMIFS('Violations'!$R$5:$R$504,'Violations'!$B$5:$B$504,A61),0))</f>
        <v/>
      </c>
      <c r="J61" s="36">
        <f>IF(A61="","",IFERROR(COUNTIFS('Violations'!$B$5:$B$504,A61,'Violations'!$R$5:$R$504,"&gt;0"),0))</f>
        <v/>
      </c>
      <c r="K61" s="36">
        <f>IF(A61="","",IFERROR(COUNTIFS('Violations'!$B$5:$B$504,A61,'Violations'!$M$5:$M$504,"Open")+COUNTIFS('Violations'!$B$5:$B$504,A61,'Violations'!$M$5:$M$504,"Under Review"),0))</f>
        <v/>
      </c>
      <c r="L61" s="36">
        <f>IF(A61="","",IF(C61&lt;&gt;"Active","Not Active",IF(I61&gt;='Settings'!$B$7,"High",IF(I61&gt;='Settings'!$B$6,"Watch","Normal"))))</f>
        <v/>
      </c>
      <c r="M61" s="57">
        <f>IF(A61="","",IF(COUNTIF('Violations'!$B$5:$B$504,A61)=0,"",IFERROR(MAXIFS('Violations'!$D$5:$D$504,'Violations'!$B$5:$B$504,A61),"")))</f>
        <v/>
      </c>
      <c r="N61" s="43">
        <f>IF(A61="","",IF(COUNTIF($A$5:$A$104,A61)&gt;1,"Duplicate Driver ID",IF(OR(B61="",C61=""),"Missing required field","OK")))</f>
        <v/>
      </c>
    </row>
    <row r="62">
      <c r="D62" s="57" t="n"/>
      <c r="F62" s="42" t="n"/>
      <c r="I62" s="36">
        <f>IF(A62="","",IFERROR(SUMIFS('Violations'!$R$5:$R$504,'Violations'!$B$5:$B$504,A62),0))</f>
        <v/>
      </c>
      <c r="J62" s="36">
        <f>IF(A62="","",IFERROR(COUNTIFS('Violations'!$B$5:$B$504,A62,'Violations'!$R$5:$R$504,"&gt;0"),0))</f>
        <v/>
      </c>
      <c r="K62" s="36">
        <f>IF(A62="","",IFERROR(COUNTIFS('Violations'!$B$5:$B$504,A62,'Violations'!$M$5:$M$504,"Open")+COUNTIFS('Violations'!$B$5:$B$504,A62,'Violations'!$M$5:$M$504,"Under Review"),0))</f>
        <v/>
      </c>
      <c r="L62" s="36">
        <f>IF(A62="","",IF(C62&lt;&gt;"Active","Not Active",IF(I62&gt;='Settings'!$B$7,"High",IF(I62&gt;='Settings'!$B$6,"Watch","Normal"))))</f>
        <v/>
      </c>
      <c r="M62" s="57">
        <f>IF(A62="","",IF(COUNTIF('Violations'!$B$5:$B$504,A62)=0,"",IFERROR(MAXIFS('Violations'!$D$5:$D$504,'Violations'!$B$5:$B$504,A62),"")))</f>
        <v/>
      </c>
      <c r="N62" s="43">
        <f>IF(A62="","",IF(COUNTIF($A$5:$A$104,A62)&gt;1,"Duplicate Driver ID",IF(OR(B62="",C62=""),"Missing required field","OK")))</f>
        <v/>
      </c>
    </row>
    <row r="63">
      <c r="D63" s="57" t="n"/>
      <c r="F63" s="42" t="n"/>
      <c r="I63" s="36">
        <f>IF(A63="","",IFERROR(SUMIFS('Violations'!$R$5:$R$504,'Violations'!$B$5:$B$504,A63),0))</f>
        <v/>
      </c>
      <c r="J63" s="36">
        <f>IF(A63="","",IFERROR(COUNTIFS('Violations'!$B$5:$B$504,A63,'Violations'!$R$5:$R$504,"&gt;0"),0))</f>
        <v/>
      </c>
      <c r="K63" s="36">
        <f>IF(A63="","",IFERROR(COUNTIFS('Violations'!$B$5:$B$504,A63,'Violations'!$M$5:$M$504,"Open")+COUNTIFS('Violations'!$B$5:$B$504,A63,'Violations'!$M$5:$M$504,"Under Review"),0))</f>
        <v/>
      </c>
      <c r="L63" s="36">
        <f>IF(A63="","",IF(C63&lt;&gt;"Active","Not Active",IF(I63&gt;='Settings'!$B$7,"High",IF(I63&gt;='Settings'!$B$6,"Watch","Normal"))))</f>
        <v/>
      </c>
      <c r="M63" s="57">
        <f>IF(A63="","",IF(COUNTIF('Violations'!$B$5:$B$504,A63)=0,"",IFERROR(MAXIFS('Violations'!$D$5:$D$504,'Violations'!$B$5:$B$504,A63),"")))</f>
        <v/>
      </c>
      <c r="N63" s="43">
        <f>IF(A63="","",IF(COUNTIF($A$5:$A$104,A63)&gt;1,"Duplicate Driver ID",IF(OR(B63="",C63=""),"Missing required field","OK")))</f>
        <v/>
      </c>
    </row>
    <row r="64">
      <c r="D64" s="57" t="n"/>
      <c r="F64" s="42" t="n"/>
      <c r="I64" s="36">
        <f>IF(A64="","",IFERROR(SUMIFS('Violations'!$R$5:$R$504,'Violations'!$B$5:$B$504,A64),0))</f>
        <v/>
      </c>
      <c r="J64" s="36">
        <f>IF(A64="","",IFERROR(COUNTIFS('Violations'!$B$5:$B$504,A64,'Violations'!$R$5:$R$504,"&gt;0"),0))</f>
        <v/>
      </c>
      <c r="K64" s="36">
        <f>IF(A64="","",IFERROR(COUNTIFS('Violations'!$B$5:$B$504,A64,'Violations'!$M$5:$M$504,"Open")+COUNTIFS('Violations'!$B$5:$B$504,A64,'Violations'!$M$5:$M$504,"Under Review"),0))</f>
        <v/>
      </c>
      <c r="L64" s="36">
        <f>IF(A64="","",IF(C64&lt;&gt;"Active","Not Active",IF(I64&gt;='Settings'!$B$7,"High",IF(I64&gt;='Settings'!$B$6,"Watch","Normal"))))</f>
        <v/>
      </c>
      <c r="M64" s="57">
        <f>IF(A64="","",IF(COUNTIF('Violations'!$B$5:$B$504,A64)=0,"",IFERROR(MAXIFS('Violations'!$D$5:$D$504,'Violations'!$B$5:$B$504,A64),"")))</f>
        <v/>
      </c>
      <c r="N64" s="43">
        <f>IF(A64="","",IF(COUNTIF($A$5:$A$104,A64)&gt;1,"Duplicate Driver ID",IF(OR(B64="",C64=""),"Missing required field","OK")))</f>
        <v/>
      </c>
    </row>
    <row r="65">
      <c r="D65" s="57" t="n"/>
      <c r="F65" s="42" t="n"/>
      <c r="I65" s="36">
        <f>IF(A65="","",IFERROR(SUMIFS('Violations'!$R$5:$R$504,'Violations'!$B$5:$B$504,A65),0))</f>
        <v/>
      </c>
      <c r="J65" s="36">
        <f>IF(A65="","",IFERROR(COUNTIFS('Violations'!$B$5:$B$504,A65,'Violations'!$R$5:$R$504,"&gt;0"),0))</f>
        <v/>
      </c>
      <c r="K65" s="36">
        <f>IF(A65="","",IFERROR(COUNTIFS('Violations'!$B$5:$B$504,A65,'Violations'!$M$5:$M$504,"Open")+COUNTIFS('Violations'!$B$5:$B$504,A65,'Violations'!$M$5:$M$504,"Under Review"),0))</f>
        <v/>
      </c>
      <c r="L65" s="36">
        <f>IF(A65="","",IF(C65&lt;&gt;"Active","Not Active",IF(I65&gt;='Settings'!$B$7,"High",IF(I65&gt;='Settings'!$B$6,"Watch","Normal"))))</f>
        <v/>
      </c>
      <c r="M65" s="57">
        <f>IF(A65="","",IF(COUNTIF('Violations'!$B$5:$B$504,A65)=0,"",IFERROR(MAXIFS('Violations'!$D$5:$D$504,'Violations'!$B$5:$B$504,A65),"")))</f>
        <v/>
      </c>
      <c r="N65" s="43">
        <f>IF(A65="","",IF(COUNTIF($A$5:$A$104,A65)&gt;1,"Duplicate Driver ID",IF(OR(B65="",C65=""),"Missing required field","OK")))</f>
        <v/>
      </c>
    </row>
    <row r="66">
      <c r="D66" s="57" t="n"/>
      <c r="F66" s="42" t="n"/>
      <c r="I66" s="36">
        <f>IF(A66="","",IFERROR(SUMIFS('Violations'!$R$5:$R$504,'Violations'!$B$5:$B$504,A66),0))</f>
        <v/>
      </c>
      <c r="J66" s="36">
        <f>IF(A66="","",IFERROR(COUNTIFS('Violations'!$B$5:$B$504,A66,'Violations'!$R$5:$R$504,"&gt;0"),0))</f>
        <v/>
      </c>
      <c r="K66" s="36">
        <f>IF(A66="","",IFERROR(COUNTIFS('Violations'!$B$5:$B$504,A66,'Violations'!$M$5:$M$504,"Open")+COUNTIFS('Violations'!$B$5:$B$504,A66,'Violations'!$M$5:$M$504,"Under Review"),0))</f>
        <v/>
      </c>
      <c r="L66" s="36">
        <f>IF(A66="","",IF(C66&lt;&gt;"Active","Not Active",IF(I66&gt;='Settings'!$B$7,"High",IF(I66&gt;='Settings'!$B$6,"Watch","Normal"))))</f>
        <v/>
      </c>
      <c r="M66" s="57">
        <f>IF(A66="","",IF(COUNTIF('Violations'!$B$5:$B$504,A66)=0,"",IFERROR(MAXIFS('Violations'!$D$5:$D$504,'Violations'!$B$5:$B$504,A66),"")))</f>
        <v/>
      </c>
      <c r="N66" s="43">
        <f>IF(A66="","",IF(COUNTIF($A$5:$A$104,A66)&gt;1,"Duplicate Driver ID",IF(OR(B66="",C66=""),"Missing required field","OK")))</f>
        <v/>
      </c>
    </row>
    <row r="67">
      <c r="D67" s="57" t="n"/>
      <c r="F67" s="42" t="n"/>
      <c r="I67" s="36">
        <f>IF(A67="","",IFERROR(SUMIFS('Violations'!$R$5:$R$504,'Violations'!$B$5:$B$504,A67),0))</f>
        <v/>
      </c>
      <c r="J67" s="36">
        <f>IF(A67="","",IFERROR(COUNTIFS('Violations'!$B$5:$B$504,A67,'Violations'!$R$5:$R$504,"&gt;0"),0))</f>
        <v/>
      </c>
      <c r="K67" s="36">
        <f>IF(A67="","",IFERROR(COUNTIFS('Violations'!$B$5:$B$504,A67,'Violations'!$M$5:$M$504,"Open")+COUNTIFS('Violations'!$B$5:$B$504,A67,'Violations'!$M$5:$M$504,"Under Review"),0))</f>
        <v/>
      </c>
      <c r="L67" s="36">
        <f>IF(A67="","",IF(C67&lt;&gt;"Active","Not Active",IF(I67&gt;='Settings'!$B$7,"High",IF(I67&gt;='Settings'!$B$6,"Watch","Normal"))))</f>
        <v/>
      </c>
      <c r="M67" s="57">
        <f>IF(A67="","",IF(COUNTIF('Violations'!$B$5:$B$504,A67)=0,"",IFERROR(MAXIFS('Violations'!$D$5:$D$504,'Violations'!$B$5:$B$504,A67),"")))</f>
        <v/>
      </c>
      <c r="N67" s="43">
        <f>IF(A67="","",IF(COUNTIF($A$5:$A$104,A67)&gt;1,"Duplicate Driver ID",IF(OR(B67="",C67=""),"Missing required field","OK")))</f>
        <v/>
      </c>
    </row>
    <row r="68">
      <c r="D68" s="57" t="n"/>
      <c r="F68" s="42" t="n"/>
      <c r="I68" s="36">
        <f>IF(A68="","",IFERROR(SUMIFS('Violations'!$R$5:$R$504,'Violations'!$B$5:$B$504,A68),0))</f>
        <v/>
      </c>
      <c r="J68" s="36">
        <f>IF(A68="","",IFERROR(COUNTIFS('Violations'!$B$5:$B$504,A68,'Violations'!$R$5:$R$504,"&gt;0"),0))</f>
        <v/>
      </c>
      <c r="K68" s="36">
        <f>IF(A68="","",IFERROR(COUNTIFS('Violations'!$B$5:$B$504,A68,'Violations'!$M$5:$M$504,"Open")+COUNTIFS('Violations'!$B$5:$B$504,A68,'Violations'!$M$5:$M$504,"Under Review"),0))</f>
        <v/>
      </c>
      <c r="L68" s="36">
        <f>IF(A68="","",IF(C68&lt;&gt;"Active","Not Active",IF(I68&gt;='Settings'!$B$7,"High",IF(I68&gt;='Settings'!$B$6,"Watch","Normal"))))</f>
        <v/>
      </c>
      <c r="M68" s="57">
        <f>IF(A68="","",IF(COUNTIF('Violations'!$B$5:$B$504,A68)=0,"",IFERROR(MAXIFS('Violations'!$D$5:$D$504,'Violations'!$B$5:$B$504,A68),"")))</f>
        <v/>
      </c>
      <c r="N68" s="43">
        <f>IF(A68="","",IF(COUNTIF($A$5:$A$104,A68)&gt;1,"Duplicate Driver ID",IF(OR(B68="",C68=""),"Missing required field","OK")))</f>
        <v/>
      </c>
    </row>
    <row r="69">
      <c r="D69" s="57" t="n"/>
      <c r="F69" s="42" t="n"/>
      <c r="I69" s="36">
        <f>IF(A69="","",IFERROR(SUMIFS('Violations'!$R$5:$R$504,'Violations'!$B$5:$B$504,A69),0))</f>
        <v/>
      </c>
      <c r="J69" s="36">
        <f>IF(A69="","",IFERROR(COUNTIFS('Violations'!$B$5:$B$504,A69,'Violations'!$R$5:$R$504,"&gt;0"),0))</f>
        <v/>
      </c>
      <c r="K69" s="36">
        <f>IF(A69="","",IFERROR(COUNTIFS('Violations'!$B$5:$B$504,A69,'Violations'!$M$5:$M$504,"Open")+COUNTIFS('Violations'!$B$5:$B$504,A69,'Violations'!$M$5:$M$504,"Under Review"),0))</f>
        <v/>
      </c>
      <c r="L69" s="36">
        <f>IF(A69="","",IF(C69&lt;&gt;"Active","Not Active",IF(I69&gt;='Settings'!$B$7,"High",IF(I69&gt;='Settings'!$B$6,"Watch","Normal"))))</f>
        <v/>
      </c>
      <c r="M69" s="57">
        <f>IF(A69="","",IF(COUNTIF('Violations'!$B$5:$B$504,A69)=0,"",IFERROR(MAXIFS('Violations'!$D$5:$D$504,'Violations'!$B$5:$B$504,A69),"")))</f>
        <v/>
      </c>
      <c r="N69" s="43">
        <f>IF(A69="","",IF(COUNTIF($A$5:$A$104,A69)&gt;1,"Duplicate Driver ID",IF(OR(B69="",C69=""),"Missing required field","OK")))</f>
        <v/>
      </c>
    </row>
    <row r="70">
      <c r="D70" s="57" t="n"/>
      <c r="F70" s="42" t="n"/>
      <c r="I70" s="36">
        <f>IF(A70="","",IFERROR(SUMIFS('Violations'!$R$5:$R$504,'Violations'!$B$5:$B$504,A70),0))</f>
        <v/>
      </c>
      <c r="J70" s="36">
        <f>IF(A70="","",IFERROR(COUNTIFS('Violations'!$B$5:$B$504,A70,'Violations'!$R$5:$R$504,"&gt;0"),0))</f>
        <v/>
      </c>
      <c r="K70" s="36">
        <f>IF(A70="","",IFERROR(COUNTIFS('Violations'!$B$5:$B$504,A70,'Violations'!$M$5:$M$504,"Open")+COUNTIFS('Violations'!$B$5:$B$504,A70,'Violations'!$M$5:$M$504,"Under Review"),0))</f>
        <v/>
      </c>
      <c r="L70" s="36">
        <f>IF(A70="","",IF(C70&lt;&gt;"Active","Not Active",IF(I70&gt;='Settings'!$B$7,"High",IF(I70&gt;='Settings'!$B$6,"Watch","Normal"))))</f>
        <v/>
      </c>
      <c r="M70" s="57">
        <f>IF(A70="","",IF(COUNTIF('Violations'!$B$5:$B$504,A70)=0,"",IFERROR(MAXIFS('Violations'!$D$5:$D$504,'Violations'!$B$5:$B$504,A70),"")))</f>
        <v/>
      </c>
      <c r="N70" s="43">
        <f>IF(A70="","",IF(COUNTIF($A$5:$A$104,A70)&gt;1,"Duplicate Driver ID",IF(OR(B70="",C70=""),"Missing required field","OK")))</f>
        <v/>
      </c>
    </row>
    <row r="71">
      <c r="D71" s="57" t="n"/>
      <c r="F71" s="42" t="n"/>
      <c r="I71" s="36">
        <f>IF(A71="","",IFERROR(SUMIFS('Violations'!$R$5:$R$504,'Violations'!$B$5:$B$504,A71),0))</f>
        <v/>
      </c>
      <c r="J71" s="36">
        <f>IF(A71="","",IFERROR(COUNTIFS('Violations'!$B$5:$B$504,A71,'Violations'!$R$5:$R$504,"&gt;0"),0))</f>
        <v/>
      </c>
      <c r="K71" s="36">
        <f>IF(A71="","",IFERROR(COUNTIFS('Violations'!$B$5:$B$504,A71,'Violations'!$M$5:$M$504,"Open")+COUNTIFS('Violations'!$B$5:$B$504,A71,'Violations'!$M$5:$M$504,"Under Review"),0))</f>
        <v/>
      </c>
      <c r="L71" s="36">
        <f>IF(A71="","",IF(C71&lt;&gt;"Active","Not Active",IF(I71&gt;='Settings'!$B$7,"High",IF(I71&gt;='Settings'!$B$6,"Watch","Normal"))))</f>
        <v/>
      </c>
      <c r="M71" s="57">
        <f>IF(A71="","",IF(COUNTIF('Violations'!$B$5:$B$504,A71)=0,"",IFERROR(MAXIFS('Violations'!$D$5:$D$504,'Violations'!$B$5:$B$504,A71),"")))</f>
        <v/>
      </c>
      <c r="N71" s="43">
        <f>IF(A71="","",IF(COUNTIF($A$5:$A$104,A71)&gt;1,"Duplicate Driver ID",IF(OR(B71="",C71=""),"Missing required field","OK")))</f>
        <v/>
      </c>
    </row>
    <row r="72">
      <c r="D72" s="57" t="n"/>
      <c r="F72" s="42" t="n"/>
      <c r="I72" s="36">
        <f>IF(A72="","",IFERROR(SUMIFS('Violations'!$R$5:$R$504,'Violations'!$B$5:$B$504,A72),0))</f>
        <v/>
      </c>
      <c r="J72" s="36">
        <f>IF(A72="","",IFERROR(COUNTIFS('Violations'!$B$5:$B$504,A72,'Violations'!$R$5:$R$504,"&gt;0"),0))</f>
        <v/>
      </c>
      <c r="K72" s="36">
        <f>IF(A72="","",IFERROR(COUNTIFS('Violations'!$B$5:$B$504,A72,'Violations'!$M$5:$M$504,"Open")+COUNTIFS('Violations'!$B$5:$B$504,A72,'Violations'!$M$5:$M$504,"Under Review"),0))</f>
        <v/>
      </c>
      <c r="L72" s="36">
        <f>IF(A72="","",IF(C72&lt;&gt;"Active","Not Active",IF(I72&gt;='Settings'!$B$7,"High",IF(I72&gt;='Settings'!$B$6,"Watch","Normal"))))</f>
        <v/>
      </c>
      <c r="M72" s="57">
        <f>IF(A72="","",IF(COUNTIF('Violations'!$B$5:$B$504,A72)=0,"",IFERROR(MAXIFS('Violations'!$D$5:$D$504,'Violations'!$B$5:$B$504,A72),"")))</f>
        <v/>
      </c>
      <c r="N72" s="43">
        <f>IF(A72="","",IF(COUNTIF($A$5:$A$104,A72)&gt;1,"Duplicate Driver ID",IF(OR(B72="",C72=""),"Missing required field","OK")))</f>
        <v/>
      </c>
    </row>
    <row r="73">
      <c r="D73" s="57" t="n"/>
      <c r="F73" s="42" t="n"/>
      <c r="I73" s="36">
        <f>IF(A73="","",IFERROR(SUMIFS('Violations'!$R$5:$R$504,'Violations'!$B$5:$B$504,A73),0))</f>
        <v/>
      </c>
      <c r="J73" s="36">
        <f>IF(A73="","",IFERROR(COUNTIFS('Violations'!$B$5:$B$504,A73,'Violations'!$R$5:$R$504,"&gt;0"),0))</f>
        <v/>
      </c>
      <c r="K73" s="36">
        <f>IF(A73="","",IFERROR(COUNTIFS('Violations'!$B$5:$B$504,A73,'Violations'!$M$5:$M$504,"Open")+COUNTIFS('Violations'!$B$5:$B$504,A73,'Violations'!$M$5:$M$504,"Under Review"),0))</f>
        <v/>
      </c>
      <c r="L73" s="36">
        <f>IF(A73="","",IF(C73&lt;&gt;"Active","Not Active",IF(I73&gt;='Settings'!$B$7,"High",IF(I73&gt;='Settings'!$B$6,"Watch","Normal"))))</f>
        <v/>
      </c>
      <c r="M73" s="57">
        <f>IF(A73="","",IF(COUNTIF('Violations'!$B$5:$B$504,A73)=0,"",IFERROR(MAXIFS('Violations'!$D$5:$D$504,'Violations'!$B$5:$B$504,A73),"")))</f>
        <v/>
      </c>
      <c r="N73" s="43">
        <f>IF(A73="","",IF(COUNTIF($A$5:$A$104,A73)&gt;1,"Duplicate Driver ID",IF(OR(B73="",C73=""),"Missing required field","OK")))</f>
        <v/>
      </c>
    </row>
    <row r="74">
      <c r="D74" s="57" t="n"/>
      <c r="F74" s="42" t="n"/>
      <c r="I74" s="36">
        <f>IF(A74="","",IFERROR(SUMIFS('Violations'!$R$5:$R$504,'Violations'!$B$5:$B$504,A74),0))</f>
        <v/>
      </c>
      <c r="J74" s="36">
        <f>IF(A74="","",IFERROR(COUNTIFS('Violations'!$B$5:$B$504,A74,'Violations'!$R$5:$R$504,"&gt;0"),0))</f>
        <v/>
      </c>
      <c r="K74" s="36">
        <f>IF(A74="","",IFERROR(COUNTIFS('Violations'!$B$5:$B$504,A74,'Violations'!$M$5:$M$504,"Open")+COUNTIFS('Violations'!$B$5:$B$504,A74,'Violations'!$M$5:$M$504,"Under Review"),0))</f>
        <v/>
      </c>
      <c r="L74" s="36">
        <f>IF(A74="","",IF(C74&lt;&gt;"Active","Not Active",IF(I74&gt;='Settings'!$B$7,"High",IF(I74&gt;='Settings'!$B$6,"Watch","Normal"))))</f>
        <v/>
      </c>
      <c r="M74" s="57">
        <f>IF(A74="","",IF(COUNTIF('Violations'!$B$5:$B$504,A74)=0,"",IFERROR(MAXIFS('Violations'!$D$5:$D$504,'Violations'!$B$5:$B$504,A74),"")))</f>
        <v/>
      </c>
      <c r="N74" s="43">
        <f>IF(A74="","",IF(COUNTIF($A$5:$A$104,A74)&gt;1,"Duplicate Driver ID",IF(OR(B74="",C74=""),"Missing required field","OK")))</f>
        <v/>
      </c>
    </row>
    <row r="75">
      <c r="D75" s="57" t="n"/>
      <c r="F75" s="42" t="n"/>
      <c r="I75" s="36">
        <f>IF(A75="","",IFERROR(SUMIFS('Violations'!$R$5:$R$504,'Violations'!$B$5:$B$504,A75),0))</f>
        <v/>
      </c>
      <c r="J75" s="36">
        <f>IF(A75="","",IFERROR(COUNTIFS('Violations'!$B$5:$B$504,A75,'Violations'!$R$5:$R$504,"&gt;0"),0))</f>
        <v/>
      </c>
      <c r="K75" s="36">
        <f>IF(A75="","",IFERROR(COUNTIFS('Violations'!$B$5:$B$504,A75,'Violations'!$M$5:$M$504,"Open")+COUNTIFS('Violations'!$B$5:$B$504,A75,'Violations'!$M$5:$M$504,"Under Review"),0))</f>
        <v/>
      </c>
      <c r="L75" s="36">
        <f>IF(A75="","",IF(C75&lt;&gt;"Active","Not Active",IF(I75&gt;='Settings'!$B$7,"High",IF(I75&gt;='Settings'!$B$6,"Watch","Normal"))))</f>
        <v/>
      </c>
      <c r="M75" s="57">
        <f>IF(A75="","",IF(COUNTIF('Violations'!$B$5:$B$504,A75)=0,"",IFERROR(MAXIFS('Violations'!$D$5:$D$504,'Violations'!$B$5:$B$504,A75),"")))</f>
        <v/>
      </c>
      <c r="N75" s="43">
        <f>IF(A75="","",IF(COUNTIF($A$5:$A$104,A75)&gt;1,"Duplicate Driver ID",IF(OR(B75="",C75=""),"Missing required field","OK")))</f>
        <v/>
      </c>
    </row>
    <row r="76">
      <c r="D76" s="57" t="n"/>
      <c r="F76" s="42" t="n"/>
      <c r="I76" s="36">
        <f>IF(A76="","",IFERROR(SUMIFS('Violations'!$R$5:$R$504,'Violations'!$B$5:$B$504,A76),0))</f>
        <v/>
      </c>
      <c r="J76" s="36">
        <f>IF(A76="","",IFERROR(COUNTIFS('Violations'!$B$5:$B$504,A76,'Violations'!$R$5:$R$504,"&gt;0"),0))</f>
        <v/>
      </c>
      <c r="K76" s="36">
        <f>IF(A76="","",IFERROR(COUNTIFS('Violations'!$B$5:$B$504,A76,'Violations'!$M$5:$M$504,"Open")+COUNTIFS('Violations'!$B$5:$B$504,A76,'Violations'!$M$5:$M$504,"Under Review"),0))</f>
        <v/>
      </c>
      <c r="L76" s="36">
        <f>IF(A76="","",IF(C76&lt;&gt;"Active","Not Active",IF(I76&gt;='Settings'!$B$7,"High",IF(I76&gt;='Settings'!$B$6,"Watch","Normal"))))</f>
        <v/>
      </c>
      <c r="M76" s="57">
        <f>IF(A76="","",IF(COUNTIF('Violations'!$B$5:$B$504,A76)=0,"",IFERROR(MAXIFS('Violations'!$D$5:$D$504,'Violations'!$B$5:$B$504,A76),"")))</f>
        <v/>
      </c>
      <c r="N76" s="43">
        <f>IF(A76="","",IF(COUNTIF($A$5:$A$104,A76)&gt;1,"Duplicate Driver ID",IF(OR(B76="",C76=""),"Missing required field","OK")))</f>
        <v/>
      </c>
    </row>
    <row r="77">
      <c r="D77" s="57" t="n"/>
      <c r="F77" s="42" t="n"/>
      <c r="I77" s="36">
        <f>IF(A77="","",IFERROR(SUMIFS('Violations'!$R$5:$R$504,'Violations'!$B$5:$B$504,A77),0))</f>
        <v/>
      </c>
      <c r="J77" s="36">
        <f>IF(A77="","",IFERROR(COUNTIFS('Violations'!$B$5:$B$504,A77,'Violations'!$R$5:$R$504,"&gt;0"),0))</f>
        <v/>
      </c>
      <c r="K77" s="36">
        <f>IF(A77="","",IFERROR(COUNTIFS('Violations'!$B$5:$B$504,A77,'Violations'!$M$5:$M$504,"Open")+COUNTIFS('Violations'!$B$5:$B$504,A77,'Violations'!$M$5:$M$504,"Under Review"),0))</f>
        <v/>
      </c>
      <c r="L77" s="36">
        <f>IF(A77="","",IF(C77&lt;&gt;"Active","Not Active",IF(I77&gt;='Settings'!$B$7,"High",IF(I77&gt;='Settings'!$B$6,"Watch","Normal"))))</f>
        <v/>
      </c>
      <c r="M77" s="57">
        <f>IF(A77="","",IF(COUNTIF('Violations'!$B$5:$B$504,A77)=0,"",IFERROR(MAXIFS('Violations'!$D$5:$D$504,'Violations'!$B$5:$B$504,A77),"")))</f>
        <v/>
      </c>
      <c r="N77" s="43">
        <f>IF(A77="","",IF(COUNTIF($A$5:$A$104,A77)&gt;1,"Duplicate Driver ID",IF(OR(B77="",C77=""),"Missing required field","OK")))</f>
        <v/>
      </c>
    </row>
    <row r="78">
      <c r="D78" s="57" t="n"/>
      <c r="F78" s="42" t="n"/>
      <c r="I78" s="36">
        <f>IF(A78="","",IFERROR(SUMIFS('Violations'!$R$5:$R$504,'Violations'!$B$5:$B$504,A78),0))</f>
        <v/>
      </c>
      <c r="J78" s="36">
        <f>IF(A78="","",IFERROR(COUNTIFS('Violations'!$B$5:$B$504,A78,'Violations'!$R$5:$R$504,"&gt;0"),0))</f>
        <v/>
      </c>
      <c r="K78" s="36">
        <f>IF(A78="","",IFERROR(COUNTIFS('Violations'!$B$5:$B$504,A78,'Violations'!$M$5:$M$504,"Open")+COUNTIFS('Violations'!$B$5:$B$504,A78,'Violations'!$M$5:$M$504,"Under Review"),0))</f>
        <v/>
      </c>
      <c r="L78" s="36">
        <f>IF(A78="","",IF(C78&lt;&gt;"Active","Not Active",IF(I78&gt;='Settings'!$B$7,"High",IF(I78&gt;='Settings'!$B$6,"Watch","Normal"))))</f>
        <v/>
      </c>
      <c r="M78" s="57">
        <f>IF(A78="","",IF(COUNTIF('Violations'!$B$5:$B$504,A78)=0,"",IFERROR(MAXIFS('Violations'!$D$5:$D$504,'Violations'!$B$5:$B$504,A78),"")))</f>
        <v/>
      </c>
      <c r="N78" s="43">
        <f>IF(A78="","",IF(COUNTIF($A$5:$A$104,A78)&gt;1,"Duplicate Driver ID",IF(OR(B78="",C78=""),"Missing required field","OK")))</f>
        <v/>
      </c>
    </row>
    <row r="79">
      <c r="D79" s="57" t="n"/>
      <c r="F79" s="42" t="n"/>
      <c r="I79" s="36">
        <f>IF(A79="","",IFERROR(SUMIFS('Violations'!$R$5:$R$504,'Violations'!$B$5:$B$504,A79),0))</f>
        <v/>
      </c>
      <c r="J79" s="36">
        <f>IF(A79="","",IFERROR(COUNTIFS('Violations'!$B$5:$B$504,A79,'Violations'!$R$5:$R$504,"&gt;0"),0))</f>
        <v/>
      </c>
      <c r="K79" s="36">
        <f>IF(A79="","",IFERROR(COUNTIFS('Violations'!$B$5:$B$504,A79,'Violations'!$M$5:$M$504,"Open")+COUNTIFS('Violations'!$B$5:$B$504,A79,'Violations'!$M$5:$M$504,"Under Review"),0))</f>
        <v/>
      </c>
      <c r="L79" s="36">
        <f>IF(A79="","",IF(C79&lt;&gt;"Active","Not Active",IF(I79&gt;='Settings'!$B$7,"High",IF(I79&gt;='Settings'!$B$6,"Watch","Normal"))))</f>
        <v/>
      </c>
      <c r="M79" s="57">
        <f>IF(A79="","",IF(COUNTIF('Violations'!$B$5:$B$504,A79)=0,"",IFERROR(MAXIFS('Violations'!$D$5:$D$504,'Violations'!$B$5:$B$504,A79),"")))</f>
        <v/>
      </c>
      <c r="N79" s="43">
        <f>IF(A79="","",IF(COUNTIF($A$5:$A$104,A79)&gt;1,"Duplicate Driver ID",IF(OR(B79="",C79=""),"Missing required field","OK")))</f>
        <v/>
      </c>
    </row>
    <row r="80">
      <c r="D80" s="57" t="n"/>
      <c r="F80" s="42" t="n"/>
      <c r="I80" s="36">
        <f>IF(A80="","",IFERROR(SUMIFS('Violations'!$R$5:$R$504,'Violations'!$B$5:$B$504,A80),0))</f>
        <v/>
      </c>
      <c r="J80" s="36">
        <f>IF(A80="","",IFERROR(COUNTIFS('Violations'!$B$5:$B$504,A80,'Violations'!$R$5:$R$504,"&gt;0"),0))</f>
        <v/>
      </c>
      <c r="K80" s="36">
        <f>IF(A80="","",IFERROR(COUNTIFS('Violations'!$B$5:$B$504,A80,'Violations'!$M$5:$M$504,"Open")+COUNTIFS('Violations'!$B$5:$B$504,A80,'Violations'!$M$5:$M$504,"Under Review"),0))</f>
        <v/>
      </c>
      <c r="L80" s="36">
        <f>IF(A80="","",IF(C80&lt;&gt;"Active","Not Active",IF(I80&gt;='Settings'!$B$7,"High",IF(I80&gt;='Settings'!$B$6,"Watch","Normal"))))</f>
        <v/>
      </c>
      <c r="M80" s="57">
        <f>IF(A80="","",IF(COUNTIF('Violations'!$B$5:$B$504,A80)=0,"",IFERROR(MAXIFS('Violations'!$D$5:$D$504,'Violations'!$B$5:$B$504,A80),"")))</f>
        <v/>
      </c>
      <c r="N80" s="43">
        <f>IF(A80="","",IF(COUNTIF($A$5:$A$104,A80)&gt;1,"Duplicate Driver ID",IF(OR(B80="",C80=""),"Missing required field","OK")))</f>
        <v/>
      </c>
    </row>
    <row r="81">
      <c r="D81" s="57" t="n"/>
      <c r="F81" s="42" t="n"/>
      <c r="I81" s="36">
        <f>IF(A81="","",IFERROR(SUMIFS('Violations'!$R$5:$R$504,'Violations'!$B$5:$B$504,A81),0))</f>
        <v/>
      </c>
      <c r="J81" s="36">
        <f>IF(A81="","",IFERROR(COUNTIFS('Violations'!$B$5:$B$504,A81,'Violations'!$R$5:$R$504,"&gt;0"),0))</f>
        <v/>
      </c>
      <c r="K81" s="36">
        <f>IF(A81="","",IFERROR(COUNTIFS('Violations'!$B$5:$B$504,A81,'Violations'!$M$5:$M$504,"Open")+COUNTIFS('Violations'!$B$5:$B$504,A81,'Violations'!$M$5:$M$504,"Under Review"),0))</f>
        <v/>
      </c>
      <c r="L81" s="36">
        <f>IF(A81="","",IF(C81&lt;&gt;"Active","Not Active",IF(I81&gt;='Settings'!$B$7,"High",IF(I81&gt;='Settings'!$B$6,"Watch","Normal"))))</f>
        <v/>
      </c>
      <c r="M81" s="57">
        <f>IF(A81="","",IF(COUNTIF('Violations'!$B$5:$B$504,A81)=0,"",IFERROR(MAXIFS('Violations'!$D$5:$D$504,'Violations'!$B$5:$B$504,A81),"")))</f>
        <v/>
      </c>
      <c r="N81" s="43">
        <f>IF(A81="","",IF(COUNTIF($A$5:$A$104,A81)&gt;1,"Duplicate Driver ID",IF(OR(B81="",C81=""),"Missing required field","OK")))</f>
        <v/>
      </c>
    </row>
    <row r="82">
      <c r="D82" s="57" t="n"/>
      <c r="F82" s="42" t="n"/>
      <c r="I82" s="36">
        <f>IF(A82="","",IFERROR(SUMIFS('Violations'!$R$5:$R$504,'Violations'!$B$5:$B$504,A82),0))</f>
        <v/>
      </c>
      <c r="J82" s="36">
        <f>IF(A82="","",IFERROR(COUNTIFS('Violations'!$B$5:$B$504,A82,'Violations'!$R$5:$R$504,"&gt;0"),0))</f>
        <v/>
      </c>
      <c r="K82" s="36">
        <f>IF(A82="","",IFERROR(COUNTIFS('Violations'!$B$5:$B$504,A82,'Violations'!$M$5:$M$504,"Open")+COUNTIFS('Violations'!$B$5:$B$504,A82,'Violations'!$M$5:$M$504,"Under Review"),0))</f>
        <v/>
      </c>
      <c r="L82" s="36">
        <f>IF(A82="","",IF(C82&lt;&gt;"Active","Not Active",IF(I82&gt;='Settings'!$B$7,"High",IF(I82&gt;='Settings'!$B$6,"Watch","Normal"))))</f>
        <v/>
      </c>
      <c r="M82" s="57">
        <f>IF(A82="","",IF(COUNTIF('Violations'!$B$5:$B$504,A82)=0,"",IFERROR(MAXIFS('Violations'!$D$5:$D$504,'Violations'!$B$5:$B$504,A82),"")))</f>
        <v/>
      </c>
      <c r="N82" s="43">
        <f>IF(A82="","",IF(COUNTIF($A$5:$A$104,A82)&gt;1,"Duplicate Driver ID",IF(OR(B82="",C82=""),"Missing required field","OK")))</f>
        <v/>
      </c>
    </row>
    <row r="83">
      <c r="D83" s="57" t="n"/>
      <c r="F83" s="42" t="n"/>
      <c r="I83" s="36">
        <f>IF(A83="","",IFERROR(SUMIFS('Violations'!$R$5:$R$504,'Violations'!$B$5:$B$504,A83),0))</f>
        <v/>
      </c>
      <c r="J83" s="36">
        <f>IF(A83="","",IFERROR(COUNTIFS('Violations'!$B$5:$B$504,A83,'Violations'!$R$5:$R$504,"&gt;0"),0))</f>
        <v/>
      </c>
      <c r="K83" s="36">
        <f>IF(A83="","",IFERROR(COUNTIFS('Violations'!$B$5:$B$504,A83,'Violations'!$M$5:$M$504,"Open")+COUNTIFS('Violations'!$B$5:$B$504,A83,'Violations'!$M$5:$M$504,"Under Review"),0))</f>
        <v/>
      </c>
      <c r="L83" s="36">
        <f>IF(A83="","",IF(C83&lt;&gt;"Active","Not Active",IF(I83&gt;='Settings'!$B$7,"High",IF(I83&gt;='Settings'!$B$6,"Watch","Normal"))))</f>
        <v/>
      </c>
      <c r="M83" s="57">
        <f>IF(A83="","",IF(COUNTIF('Violations'!$B$5:$B$504,A83)=0,"",IFERROR(MAXIFS('Violations'!$D$5:$D$504,'Violations'!$B$5:$B$504,A83),"")))</f>
        <v/>
      </c>
      <c r="N83" s="43">
        <f>IF(A83="","",IF(COUNTIF($A$5:$A$104,A83)&gt;1,"Duplicate Driver ID",IF(OR(B83="",C83=""),"Missing required field","OK")))</f>
        <v/>
      </c>
    </row>
    <row r="84">
      <c r="D84" s="57" t="n"/>
      <c r="F84" s="42" t="n"/>
      <c r="I84" s="36">
        <f>IF(A84="","",IFERROR(SUMIFS('Violations'!$R$5:$R$504,'Violations'!$B$5:$B$504,A84),0))</f>
        <v/>
      </c>
      <c r="J84" s="36">
        <f>IF(A84="","",IFERROR(COUNTIFS('Violations'!$B$5:$B$504,A84,'Violations'!$R$5:$R$504,"&gt;0"),0))</f>
        <v/>
      </c>
      <c r="K84" s="36">
        <f>IF(A84="","",IFERROR(COUNTIFS('Violations'!$B$5:$B$504,A84,'Violations'!$M$5:$M$504,"Open")+COUNTIFS('Violations'!$B$5:$B$504,A84,'Violations'!$M$5:$M$504,"Under Review"),0))</f>
        <v/>
      </c>
      <c r="L84" s="36">
        <f>IF(A84="","",IF(C84&lt;&gt;"Active","Not Active",IF(I84&gt;='Settings'!$B$7,"High",IF(I84&gt;='Settings'!$B$6,"Watch","Normal"))))</f>
        <v/>
      </c>
      <c r="M84" s="57">
        <f>IF(A84="","",IF(COUNTIF('Violations'!$B$5:$B$504,A84)=0,"",IFERROR(MAXIFS('Violations'!$D$5:$D$504,'Violations'!$B$5:$B$504,A84),"")))</f>
        <v/>
      </c>
      <c r="N84" s="43">
        <f>IF(A84="","",IF(COUNTIF($A$5:$A$104,A84)&gt;1,"Duplicate Driver ID",IF(OR(B84="",C84=""),"Missing required field","OK")))</f>
        <v/>
      </c>
    </row>
    <row r="85">
      <c r="D85" s="57" t="n"/>
      <c r="F85" s="42" t="n"/>
      <c r="I85" s="36">
        <f>IF(A85="","",IFERROR(SUMIFS('Violations'!$R$5:$R$504,'Violations'!$B$5:$B$504,A85),0))</f>
        <v/>
      </c>
      <c r="J85" s="36">
        <f>IF(A85="","",IFERROR(COUNTIFS('Violations'!$B$5:$B$504,A85,'Violations'!$R$5:$R$504,"&gt;0"),0))</f>
        <v/>
      </c>
      <c r="K85" s="36">
        <f>IF(A85="","",IFERROR(COUNTIFS('Violations'!$B$5:$B$504,A85,'Violations'!$M$5:$M$504,"Open")+COUNTIFS('Violations'!$B$5:$B$504,A85,'Violations'!$M$5:$M$504,"Under Review"),0))</f>
        <v/>
      </c>
      <c r="L85" s="36">
        <f>IF(A85="","",IF(C85&lt;&gt;"Active","Not Active",IF(I85&gt;='Settings'!$B$7,"High",IF(I85&gt;='Settings'!$B$6,"Watch","Normal"))))</f>
        <v/>
      </c>
      <c r="M85" s="57">
        <f>IF(A85="","",IF(COUNTIF('Violations'!$B$5:$B$504,A85)=0,"",IFERROR(MAXIFS('Violations'!$D$5:$D$504,'Violations'!$B$5:$B$504,A85),"")))</f>
        <v/>
      </c>
      <c r="N85" s="43">
        <f>IF(A85="","",IF(COUNTIF($A$5:$A$104,A85)&gt;1,"Duplicate Driver ID",IF(OR(B85="",C85=""),"Missing required field","OK")))</f>
        <v/>
      </c>
    </row>
    <row r="86">
      <c r="D86" s="57" t="n"/>
      <c r="F86" s="42" t="n"/>
      <c r="I86" s="36">
        <f>IF(A86="","",IFERROR(SUMIFS('Violations'!$R$5:$R$504,'Violations'!$B$5:$B$504,A86),0))</f>
        <v/>
      </c>
      <c r="J86" s="36">
        <f>IF(A86="","",IFERROR(COUNTIFS('Violations'!$B$5:$B$504,A86,'Violations'!$R$5:$R$504,"&gt;0"),0))</f>
        <v/>
      </c>
      <c r="K86" s="36">
        <f>IF(A86="","",IFERROR(COUNTIFS('Violations'!$B$5:$B$504,A86,'Violations'!$M$5:$M$504,"Open")+COUNTIFS('Violations'!$B$5:$B$504,A86,'Violations'!$M$5:$M$504,"Under Review"),0))</f>
        <v/>
      </c>
      <c r="L86" s="36">
        <f>IF(A86="","",IF(C86&lt;&gt;"Active","Not Active",IF(I86&gt;='Settings'!$B$7,"High",IF(I86&gt;='Settings'!$B$6,"Watch","Normal"))))</f>
        <v/>
      </c>
      <c r="M86" s="57">
        <f>IF(A86="","",IF(COUNTIF('Violations'!$B$5:$B$504,A86)=0,"",IFERROR(MAXIFS('Violations'!$D$5:$D$504,'Violations'!$B$5:$B$504,A86),"")))</f>
        <v/>
      </c>
      <c r="N86" s="43">
        <f>IF(A86="","",IF(COUNTIF($A$5:$A$104,A86)&gt;1,"Duplicate Driver ID",IF(OR(B86="",C86=""),"Missing required field","OK")))</f>
        <v/>
      </c>
    </row>
    <row r="87">
      <c r="D87" s="57" t="n"/>
      <c r="F87" s="42" t="n"/>
      <c r="I87" s="36">
        <f>IF(A87="","",IFERROR(SUMIFS('Violations'!$R$5:$R$504,'Violations'!$B$5:$B$504,A87),0))</f>
        <v/>
      </c>
      <c r="J87" s="36">
        <f>IF(A87="","",IFERROR(COUNTIFS('Violations'!$B$5:$B$504,A87,'Violations'!$R$5:$R$504,"&gt;0"),0))</f>
        <v/>
      </c>
      <c r="K87" s="36">
        <f>IF(A87="","",IFERROR(COUNTIFS('Violations'!$B$5:$B$504,A87,'Violations'!$M$5:$M$504,"Open")+COUNTIFS('Violations'!$B$5:$B$504,A87,'Violations'!$M$5:$M$504,"Under Review"),0))</f>
        <v/>
      </c>
      <c r="L87" s="36">
        <f>IF(A87="","",IF(C87&lt;&gt;"Active","Not Active",IF(I87&gt;='Settings'!$B$7,"High",IF(I87&gt;='Settings'!$B$6,"Watch","Normal"))))</f>
        <v/>
      </c>
      <c r="M87" s="57">
        <f>IF(A87="","",IF(COUNTIF('Violations'!$B$5:$B$504,A87)=0,"",IFERROR(MAXIFS('Violations'!$D$5:$D$504,'Violations'!$B$5:$B$504,A87),"")))</f>
        <v/>
      </c>
      <c r="N87" s="43">
        <f>IF(A87="","",IF(COUNTIF($A$5:$A$104,A87)&gt;1,"Duplicate Driver ID",IF(OR(B87="",C87=""),"Missing required field","OK")))</f>
        <v/>
      </c>
    </row>
    <row r="88">
      <c r="D88" s="57" t="n"/>
      <c r="F88" s="42" t="n"/>
      <c r="I88" s="36">
        <f>IF(A88="","",IFERROR(SUMIFS('Violations'!$R$5:$R$504,'Violations'!$B$5:$B$504,A88),0))</f>
        <v/>
      </c>
      <c r="J88" s="36">
        <f>IF(A88="","",IFERROR(COUNTIFS('Violations'!$B$5:$B$504,A88,'Violations'!$R$5:$R$504,"&gt;0"),0))</f>
        <v/>
      </c>
      <c r="K88" s="36">
        <f>IF(A88="","",IFERROR(COUNTIFS('Violations'!$B$5:$B$504,A88,'Violations'!$M$5:$M$504,"Open")+COUNTIFS('Violations'!$B$5:$B$504,A88,'Violations'!$M$5:$M$504,"Under Review"),0))</f>
        <v/>
      </c>
      <c r="L88" s="36">
        <f>IF(A88="","",IF(C88&lt;&gt;"Active","Not Active",IF(I88&gt;='Settings'!$B$7,"High",IF(I88&gt;='Settings'!$B$6,"Watch","Normal"))))</f>
        <v/>
      </c>
      <c r="M88" s="57">
        <f>IF(A88="","",IF(COUNTIF('Violations'!$B$5:$B$504,A88)=0,"",IFERROR(MAXIFS('Violations'!$D$5:$D$504,'Violations'!$B$5:$B$504,A88),"")))</f>
        <v/>
      </c>
      <c r="N88" s="43">
        <f>IF(A88="","",IF(COUNTIF($A$5:$A$104,A88)&gt;1,"Duplicate Driver ID",IF(OR(B88="",C88=""),"Missing required field","OK")))</f>
        <v/>
      </c>
    </row>
    <row r="89">
      <c r="D89" s="57" t="n"/>
      <c r="F89" s="42" t="n"/>
      <c r="I89" s="36">
        <f>IF(A89="","",IFERROR(SUMIFS('Violations'!$R$5:$R$504,'Violations'!$B$5:$B$504,A89),0))</f>
        <v/>
      </c>
      <c r="J89" s="36">
        <f>IF(A89="","",IFERROR(COUNTIFS('Violations'!$B$5:$B$504,A89,'Violations'!$R$5:$R$504,"&gt;0"),0))</f>
        <v/>
      </c>
      <c r="K89" s="36">
        <f>IF(A89="","",IFERROR(COUNTIFS('Violations'!$B$5:$B$504,A89,'Violations'!$M$5:$M$504,"Open")+COUNTIFS('Violations'!$B$5:$B$504,A89,'Violations'!$M$5:$M$504,"Under Review"),0))</f>
        <v/>
      </c>
      <c r="L89" s="36">
        <f>IF(A89="","",IF(C89&lt;&gt;"Active","Not Active",IF(I89&gt;='Settings'!$B$7,"High",IF(I89&gt;='Settings'!$B$6,"Watch","Normal"))))</f>
        <v/>
      </c>
      <c r="M89" s="57">
        <f>IF(A89="","",IF(COUNTIF('Violations'!$B$5:$B$504,A89)=0,"",IFERROR(MAXIFS('Violations'!$D$5:$D$504,'Violations'!$B$5:$B$504,A89),"")))</f>
        <v/>
      </c>
      <c r="N89" s="43">
        <f>IF(A89="","",IF(COUNTIF($A$5:$A$104,A89)&gt;1,"Duplicate Driver ID",IF(OR(B89="",C89=""),"Missing required field","OK")))</f>
        <v/>
      </c>
    </row>
    <row r="90">
      <c r="D90" s="57" t="n"/>
      <c r="F90" s="42" t="n"/>
      <c r="I90" s="36">
        <f>IF(A90="","",IFERROR(SUMIFS('Violations'!$R$5:$R$504,'Violations'!$B$5:$B$504,A90),0))</f>
        <v/>
      </c>
      <c r="J90" s="36">
        <f>IF(A90="","",IFERROR(COUNTIFS('Violations'!$B$5:$B$504,A90,'Violations'!$R$5:$R$504,"&gt;0"),0))</f>
        <v/>
      </c>
      <c r="K90" s="36">
        <f>IF(A90="","",IFERROR(COUNTIFS('Violations'!$B$5:$B$504,A90,'Violations'!$M$5:$M$504,"Open")+COUNTIFS('Violations'!$B$5:$B$504,A90,'Violations'!$M$5:$M$504,"Under Review"),0))</f>
        <v/>
      </c>
      <c r="L90" s="36">
        <f>IF(A90="","",IF(C90&lt;&gt;"Active","Not Active",IF(I90&gt;='Settings'!$B$7,"High",IF(I90&gt;='Settings'!$B$6,"Watch","Normal"))))</f>
        <v/>
      </c>
      <c r="M90" s="57">
        <f>IF(A90="","",IF(COUNTIF('Violations'!$B$5:$B$504,A90)=0,"",IFERROR(MAXIFS('Violations'!$D$5:$D$504,'Violations'!$B$5:$B$504,A90),"")))</f>
        <v/>
      </c>
      <c r="N90" s="43">
        <f>IF(A90="","",IF(COUNTIF($A$5:$A$104,A90)&gt;1,"Duplicate Driver ID",IF(OR(B90="",C90=""),"Missing required field","OK")))</f>
        <v/>
      </c>
    </row>
    <row r="91">
      <c r="D91" s="57" t="n"/>
      <c r="F91" s="42" t="n"/>
      <c r="I91" s="36">
        <f>IF(A91="","",IFERROR(SUMIFS('Violations'!$R$5:$R$504,'Violations'!$B$5:$B$504,A91),0))</f>
        <v/>
      </c>
      <c r="J91" s="36">
        <f>IF(A91="","",IFERROR(COUNTIFS('Violations'!$B$5:$B$504,A91,'Violations'!$R$5:$R$504,"&gt;0"),0))</f>
        <v/>
      </c>
      <c r="K91" s="36">
        <f>IF(A91="","",IFERROR(COUNTIFS('Violations'!$B$5:$B$504,A91,'Violations'!$M$5:$M$504,"Open")+COUNTIFS('Violations'!$B$5:$B$504,A91,'Violations'!$M$5:$M$504,"Under Review"),0))</f>
        <v/>
      </c>
      <c r="L91" s="36">
        <f>IF(A91="","",IF(C91&lt;&gt;"Active","Not Active",IF(I91&gt;='Settings'!$B$7,"High",IF(I91&gt;='Settings'!$B$6,"Watch","Normal"))))</f>
        <v/>
      </c>
      <c r="M91" s="57">
        <f>IF(A91="","",IF(COUNTIF('Violations'!$B$5:$B$504,A91)=0,"",IFERROR(MAXIFS('Violations'!$D$5:$D$504,'Violations'!$B$5:$B$504,A91),"")))</f>
        <v/>
      </c>
      <c r="N91" s="43">
        <f>IF(A91="","",IF(COUNTIF($A$5:$A$104,A91)&gt;1,"Duplicate Driver ID",IF(OR(B91="",C91=""),"Missing required field","OK")))</f>
        <v/>
      </c>
    </row>
    <row r="92">
      <c r="D92" s="57" t="n"/>
      <c r="F92" s="42" t="n"/>
      <c r="I92" s="36">
        <f>IF(A92="","",IFERROR(SUMIFS('Violations'!$R$5:$R$504,'Violations'!$B$5:$B$504,A92),0))</f>
        <v/>
      </c>
      <c r="J92" s="36">
        <f>IF(A92="","",IFERROR(COUNTIFS('Violations'!$B$5:$B$504,A92,'Violations'!$R$5:$R$504,"&gt;0"),0))</f>
        <v/>
      </c>
      <c r="K92" s="36">
        <f>IF(A92="","",IFERROR(COUNTIFS('Violations'!$B$5:$B$504,A92,'Violations'!$M$5:$M$504,"Open")+COUNTIFS('Violations'!$B$5:$B$504,A92,'Violations'!$M$5:$M$504,"Under Review"),0))</f>
        <v/>
      </c>
      <c r="L92" s="36">
        <f>IF(A92="","",IF(C92&lt;&gt;"Active","Not Active",IF(I92&gt;='Settings'!$B$7,"High",IF(I92&gt;='Settings'!$B$6,"Watch","Normal"))))</f>
        <v/>
      </c>
      <c r="M92" s="57">
        <f>IF(A92="","",IF(COUNTIF('Violations'!$B$5:$B$504,A92)=0,"",IFERROR(MAXIFS('Violations'!$D$5:$D$504,'Violations'!$B$5:$B$504,A92),"")))</f>
        <v/>
      </c>
      <c r="N92" s="43">
        <f>IF(A92="","",IF(COUNTIF($A$5:$A$104,A92)&gt;1,"Duplicate Driver ID",IF(OR(B92="",C92=""),"Missing required field","OK")))</f>
        <v/>
      </c>
    </row>
    <row r="93">
      <c r="D93" s="57" t="n"/>
      <c r="F93" s="42" t="n"/>
      <c r="I93" s="36">
        <f>IF(A93="","",IFERROR(SUMIFS('Violations'!$R$5:$R$504,'Violations'!$B$5:$B$504,A93),0))</f>
        <v/>
      </c>
      <c r="J93" s="36">
        <f>IF(A93="","",IFERROR(COUNTIFS('Violations'!$B$5:$B$504,A93,'Violations'!$R$5:$R$504,"&gt;0"),0))</f>
        <v/>
      </c>
      <c r="K93" s="36">
        <f>IF(A93="","",IFERROR(COUNTIFS('Violations'!$B$5:$B$504,A93,'Violations'!$M$5:$M$504,"Open")+COUNTIFS('Violations'!$B$5:$B$504,A93,'Violations'!$M$5:$M$504,"Under Review"),0))</f>
        <v/>
      </c>
      <c r="L93" s="36">
        <f>IF(A93="","",IF(C93&lt;&gt;"Active","Not Active",IF(I93&gt;='Settings'!$B$7,"High",IF(I93&gt;='Settings'!$B$6,"Watch","Normal"))))</f>
        <v/>
      </c>
      <c r="M93" s="57">
        <f>IF(A93="","",IF(COUNTIF('Violations'!$B$5:$B$504,A93)=0,"",IFERROR(MAXIFS('Violations'!$D$5:$D$504,'Violations'!$B$5:$B$504,A93),"")))</f>
        <v/>
      </c>
      <c r="N93" s="43">
        <f>IF(A93="","",IF(COUNTIF($A$5:$A$104,A93)&gt;1,"Duplicate Driver ID",IF(OR(B93="",C93=""),"Missing required field","OK")))</f>
        <v/>
      </c>
    </row>
    <row r="94">
      <c r="D94" s="57" t="n"/>
      <c r="F94" s="42" t="n"/>
      <c r="I94" s="36">
        <f>IF(A94="","",IFERROR(SUMIFS('Violations'!$R$5:$R$504,'Violations'!$B$5:$B$504,A94),0))</f>
        <v/>
      </c>
      <c r="J94" s="36">
        <f>IF(A94="","",IFERROR(COUNTIFS('Violations'!$B$5:$B$504,A94,'Violations'!$R$5:$R$504,"&gt;0"),0))</f>
        <v/>
      </c>
      <c r="K94" s="36">
        <f>IF(A94="","",IFERROR(COUNTIFS('Violations'!$B$5:$B$504,A94,'Violations'!$M$5:$M$504,"Open")+COUNTIFS('Violations'!$B$5:$B$504,A94,'Violations'!$M$5:$M$504,"Under Review"),0))</f>
        <v/>
      </c>
      <c r="L94" s="36">
        <f>IF(A94="","",IF(C94&lt;&gt;"Active","Not Active",IF(I94&gt;='Settings'!$B$7,"High",IF(I94&gt;='Settings'!$B$6,"Watch","Normal"))))</f>
        <v/>
      </c>
      <c r="M94" s="57">
        <f>IF(A94="","",IF(COUNTIF('Violations'!$B$5:$B$504,A94)=0,"",IFERROR(MAXIFS('Violations'!$D$5:$D$504,'Violations'!$B$5:$B$504,A94),"")))</f>
        <v/>
      </c>
      <c r="N94" s="43">
        <f>IF(A94="","",IF(COUNTIF($A$5:$A$104,A94)&gt;1,"Duplicate Driver ID",IF(OR(B94="",C94=""),"Missing required field","OK")))</f>
        <v/>
      </c>
    </row>
    <row r="95">
      <c r="D95" s="57" t="n"/>
      <c r="F95" s="42" t="n"/>
      <c r="I95" s="36">
        <f>IF(A95="","",IFERROR(SUMIFS('Violations'!$R$5:$R$504,'Violations'!$B$5:$B$504,A95),0))</f>
        <v/>
      </c>
      <c r="J95" s="36">
        <f>IF(A95="","",IFERROR(COUNTIFS('Violations'!$B$5:$B$504,A95,'Violations'!$R$5:$R$504,"&gt;0"),0))</f>
        <v/>
      </c>
      <c r="K95" s="36">
        <f>IF(A95="","",IFERROR(COUNTIFS('Violations'!$B$5:$B$504,A95,'Violations'!$M$5:$M$504,"Open")+COUNTIFS('Violations'!$B$5:$B$504,A95,'Violations'!$M$5:$M$504,"Under Review"),0))</f>
        <v/>
      </c>
      <c r="L95" s="36">
        <f>IF(A95="","",IF(C95&lt;&gt;"Active","Not Active",IF(I95&gt;='Settings'!$B$7,"High",IF(I95&gt;='Settings'!$B$6,"Watch","Normal"))))</f>
        <v/>
      </c>
      <c r="M95" s="57">
        <f>IF(A95="","",IF(COUNTIF('Violations'!$B$5:$B$504,A95)=0,"",IFERROR(MAXIFS('Violations'!$D$5:$D$504,'Violations'!$B$5:$B$504,A95),"")))</f>
        <v/>
      </c>
      <c r="N95" s="43">
        <f>IF(A95="","",IF(COUNTIF($A$5:$A$104,A95)&gt;1,"Duplicate Driver ID",IF(OR(B95="",C95=""),"Missing required field","OK")))</f>
        <v/>
      </c>
    </row>
    <row r="96">
      <c r="D96" s="57" t="n"/>
      <c r="F96" s="42" t="n"/>
      <c r="I96" s="36">
        <f>IF(A96="","",IFERROR(SUMIFS('Violations'!$R$5:$R$504,'Violations'!$B$5:$B$504,A96),0))</f>
        <v/>
      </c>
      <c r="J96" s="36">
        <f>IF(A96="","",IFERROR(COUNTIFS('Violations'!$B$5:$B$504,A96,'Violations'!$R$5:$R$504,"&gt;0"),0))</f>
        <v/>
      </c>
      <c r="K96" s="36">
        <f>IF(A96="","",IFERROR(COUNTIFS('Violations'!$B$5:$B$504,A96,'Violations'!$M$5:$M$504,"Open")+COUNTIFS('Violations'!$B$5:$B$504,A96,'Violations'!$M$5:$M$504,"Under Review"),0))</f>
        <v/>
      </c>
      <c r="L96" s="36">
        <f>IF(A96="","",IF(C96&lt;&gt;"Active","Not Active",IF(I96&gt;='Settings'!$B$7,"High",IF(I96&gt;='Settings'!$B$6,"Watch","Normal"))))</f>
        <v/>
      </c>
      <c r="M96" s="57">
        <f>IF(A96="","",IF(COUNTIF('Violations'!$B$5:$B$504,A96)=0,"",IFERROR(MAXIFS('Violations'!$D$5:$D$504,'Violations'!$B$5:$B$504,A96),"")))</f>
        <v/>
      </c>
      <c r="N96" s="43">
        <f>IF(A96="","",IF(COUNTIF($A$5:$A$104,A96)&gt;1,"Duplicate Driver ID",IF(OR(B96="",C96=""),"Missing required field","OK")))</f>
        <v/>
      </c>
    </row>
    <row r="97">
      <c r="D97" s="57" t="n"/>
      <c r="F97" s="42" t="n"/>
      <c r="I97" s="36">
        <f>IF(A97="","",IFERROR(SUMIFS('Violations'!$R$5:$R$504,'Violations'!$B$5:$B$504,A97),0))</f>
        <v/>
      </c>
      <c r="J97" s="36">
        <f>IF(A97="","",IFERROR(COUNTIFS('Violations'!$B$5:$B$504,A97,'Violations'!$R$5:$R$504,"&gt;0"),0))</f>
        <v/>
      </c>
      <c r="K97" s="36">
        <f>IF(A97="","",IFERROR(COUNTIFS('Violations'!$B$5:$B$504,A97,'Violations'!$M$5:$M$504,"Open")+COUNTIFS('Violations'!$B$5:$B$504,A97,'Violations'!$M$5:$M$504,"Under Review"),0))</f>
        <v/>
      </c>
      <c r="L97" s="36">
        <f>IF(A97="","",IF(C97&lt;&gt;"Active","Not Active",IF(I97&gt;='Settings'!$B$7,"High",IF(I97&gt;='Settings'!$B$6,"Watch","Normal"))))</f>
        <v/>
      </c>
      <c r="M97" s="57">
        <f>IF(A97="","",IF(COUNTIF('Violations'!$B$5:$B$504,A97)=0,"",IFERROR(MAXIFS('Violations'!$D$5:$D$504,'Violations'!$B$5:$B$504,A97),"")))</f>
        <v/>
      </c>
      <c r="N97" s="43">
        <f>IF(A97="","",IF(COUNTIF($A$5:$A$104,A97)&gt;1,"Duplicate Driver ID",IF(OR(B97="",C97=""),"Missing required field","OK")))</f>
        <v/>
      </c>
    </row>
    <row r="98">
      <c r="D98" s="57" t="n"/>
      <c r="F98" s="42" t="n"/>
      <c r="I98" s="36">
        <f>IF(A98="","",IFERROR(SUMIFS('Violations'!$R$5:$R$504,'Violations'!$B$5:$B$504,A98),0))</f>
        <v/>
      </c>
      <c r="J98" s="36">
        <f>IF(A98="","",IFERROR(COUNTIFS('Violations'!$B$5:$B$504,A98,'Violations'!$R$5:$R$504,"&gt;0"),0))</f>
        <v/>
      </c>
      <c r="K98" s="36">
        <f>IF(A98="","",IFERROR(COUNTIFS('Violations'!$B$5:$B$504,A98,'Violations'!$M$5:$M$504,"Open")+COUNTIFS('Violations'!$B$5:$B$504,A98,'Violations'!$M$5:$M$504,"Under Review"),0))</f>
        <v/>
      </c>
      <c r="L98" s="36">
        <f>IF(A98="","",IF(C98&lt;&gt;"Active","Not Active",IF(I98&gt;='Settings'!$B$7,"High",IF(I98&gt;='Settings'!$B$6,"Watch","Normal"))))</f>
        <v/>
      </c>
      <c r="M98" s="57">
        <f>IF(A98="","",IF(COUNTIF('Violations'!$B$5:$B$504,A98)=0,"",IFERROR(MAXIFS('Violations'!$D$5:$D$504,'Violations'!$B$5:$B$504,A98),"")))</f>
        <v/>
      </c>
      <c r="N98" s="43">
        <f>IF(A98="","",IF(COUNTIF($A$5:$A$104,A98)&gt;1,"Duplicate Driver ID",IF(OR(B98="",C98=""),"Missing required field","OK")))</f>
        <v/>
      </c>
    </row>
    <row r="99">
      <c r="D99" s="57" t="n"/>
      <c r="F99" s="42" t="n"/>
      <c r="I99" s="36">
        <f>IF(A99="","",IFERROR(SUMIFS('Violations'!$R$5:$R$504,'Violations'!$B$5:$B$504,A99),0))</f>
        <v/>
      </c>
      <c r="J99" s="36">
        <f>IF(A99="","",IFERROR(COUNTIFS('Violations'!$B$5:$B$504,A99,'Violations'!$R$5:$R$504,"&gt;0"),0))</f>
        <v/>
      </c>
      <c r="K99" s="36">
        <f>IF(A99="","",IFERROR(COUNTIFS('Violations'!$B$5:$B$504,A99,'Violations'!$M$5:$M$504,"Open")+COUNTIFS('Violations'!$B$5:$B$504,A99,'Violations'!$M$5:$M$504,"Under Review"),0))</f>
        <v/>
      </c>
      <c r="L99" s="36">
        <f>IF(A99="","",IF(C99&lt;&gt;"Active","Not Active",IF(I99&gt;='Settings'!$B$7,"High",IF(I99&gt;='Settings'!$B$6,"Watch","Normal"))))</f>
        <v/>
      </c>
      <c r="M99" s="57">
        <f>IF(A99="","",IF(COUNTIF('Violations'!$B$5:$B$504,A99)=0,"",IFERROR(MAXIFS('Violations'!$D$5:$D$504,'Violations'!$B$5:$B$504,A99),"")))</f>
        <v/>
      </c>
      <c r="N99" s="43">
        <f>IF(A99="","",IF(COUNTIF($A$5:$A$104,A99)&gt;1,"Duplicate Driver ID",IF(OR(B99="",C99=""),"Missing required field","OK")))</f>
        <v/>
      </c>
    </row>
    <row r="100">
      <c r="D100" s="57" t="n"/>
      <c r="F100" s="42" t="n"/>
      <c r="I100" s="36">
        <f>IF(A100="","",IFERROR(SUMIFS('Violations'!$R$5:$R$504,'Violations'!$B$5:$B$504,A100),0))</f>
        <v/>
      </c>
      <c r="J100" s="36">
        <f>IF(A100="","",IFERROR(COUNTIFS('Violations'!$B$5:$B$504,A100,'Violations'!$R$5:$R$504,"&gt;0"),0))</f>
        <v/>
      </c>
      <c r="K100" s="36">
        <f>IF(A100="","",IFERROR(COUNTIFS('Violations'!$B$5:$B$504,A100,'Violations'!$M$5:$M$504,"Open")+COUNTIFS('Violations'!$B$5:$B$504,A100,'Violations'!$M$5:$M$504,"Under Review"),0))</f>
        <v/>
      </c>
      <c r="L100" s="36">
        <f>IF(A100="","",IF(C100&lt;&gt;"Active","Not Active",IF(I100&gt;='Settings'!$B$7,"High",IF(I100&gt;='Settings'!$B$6,"Watch","Normal"))))</f>
        <v/>
      </c>
      <c r="M100" s="57">
        <f>IF(A100="","",IF(COUNTIF('Violations'!$B$5:$B$504,A100)=0,"",IFERROR(MAXIFS('Violations'!$D$5:$D$504,'Violations'!$B$5:$B$504,A100),"")))</f>
        <v/>
      </c>
      <c r="N100" s="43">
        <f>IF(A100="","",IF(COUNTIF($A$5:$A$104,A100)&gt;1,"Duplicate Driver ID",IF(OR(B100="",C100=""),"Missing required field","OK")))</f>
        <v/>
      </c>
    </row>
    <row r="101">
      <c r="D101" s="57" t="n"/>
      <c r="F101" s="42" t="n"/>
      <c r="I101" s="36">
        <f>IF(A101="","",IFERROR(SUMIFS('Violations'!$R$5:$R$504,'Violations'!$B$5:$B$504,A101),0))</f>
        <v/>
      </c>
      <c r="J101" s="36">
        <f>IF(A101="","",IFERROR(COUNTIFS('Violations'!$B$5:$B$504,A101,'Violations'!$R$5:$R$504,"&gt;0"),0))</f>
        <v/>
      </c>
      <c r="K101" s="36">
        <f>IF(A101="","",IFERROR(COUNTIFS('Violations'!$B$5:$B$504,A101,'Violations'!$M$5:$M$504,"Open")+COUNTIFS('Violations'!$B$5:$B$504,A101,'Violations'!$M$5:$M$504,"Under Review"),0))</f>
        <v/>
      </c>
      <c r="L101" s="36">
        <f>IF(A101="","",IF(C101&lt;&gt;"Active","Not Active",IF(I101&gt;='Settings'!$B$7,"High",IF(I101&gt;='Settings'!$B$6,"Watch","Normal"))))</f>
        <v/>
      </c>
      <c r="M101" s="57">
        <f>IF(A101="","",IF(COUNTIF('Violations'!$B$5:$B$504,A101)=0,"",IFERROR(MAXIFS('Violations'!$D$5:$D$504,'Violations'!$B$5:$B$504,A101),"")))</f>
        <v/>
      </c>
      <c r="N101" s="43">
        <f>IF(A101="","",IF(COUNTIF($A$5:$A$104,A101)&gt;1,"Duplicate Driver ID",IF(OR(B101="",C101=""),"Missing required field","OK")))</f>
        <v/>
      </c>
    </row>
    <row r="102">
      <c r="D102" s="57" t="n"/>
      <c r="F102" s="42" t="n"/>
      <c r="I102" s="36">
        <f>IF(A102="","",IFERROR(SUMIFS('Violations'!$R$5:$R$504,'Violations'!$B$5:$B$504,A102),0))</f>
        <v/>
      </c>
      <c r="J102" s="36">
        <f>IF(A102="","",IFERROR(COUNTIFS('Violations'!$B$5:$B$504,A102,'Violations'!$R$5:$R$504,"&gt;0"),0))</f>
        <v/>
      </c>
      <c r="K102" s="36">
        <f>IF(A102="","",IFERROR(COUNTIFS('Violations'!$B$5:$B$504,A102,'Violations'!$M$5:$M$504,"Open")+COUNTIFS('Violations'!$B$5:$B$504,A102,'Violations'!$M$5:$M$504,"Under Review"),0))</f>
        <v/>
      </c>
      <c r="L102" s="36">
        <f>IF(A102="","",IF(C102&lt;&gt;"Active","Not Active",IF(I102&gt;='Settings'!$B$7,"High",IF(I102&gt;='Settings'!$B$6,"Watch","Normal"))))</f>
        <v/>
      </c>
      <c r="M102" s="57">
        <f>IF(A102="","",IF(COUNTIF('Violations'!$B$5:$B$504,A102)=0,"",IFERROR(MAXIFS('Violations'!$D$5:$D$504,'Violations'!$B$5:$B$504,A102),"")))</f>
        <v/>
      </c>
      <c r="N102" s="43">
        <f>IF(A102="","",IF(COUNTIF($A$5:$A$104,A102)&gt;1,"Duplicate Driver ID",IF(OR(B102="",C102=""),"Missing required field","OK")))</f>
        <v/>
      </c>
    </row>
    <row r="103">
      <c r="D103" s="57" t="n"/>
      <c r="F103" s="42" t="n"/>
      <c r="I103" s="36">
        <f>IF(A103="","",IFERROR(SUMIFS('Violations'!$R$5:$R$504,'Violations'!$B$5:$B$504,A103),0))</f>
        <v/>
      </c>
      <c r="J103" s="36">
        <f>IF(A103="","",IFERROR(COUNTIFS('Violations'!$B$5:$B$504,A103,'Violations'!$R$5:$R$504,"&gt;0"),0))</f>
        <v/>
      </c>
      <c r="K103" s="36">
        <f>IF(A103="","",IFERROR(COUNTIFS('Violations'!$B$5:$B$504,A103,'Violations'!$M$5:$M$504,"Open")+COUNTIFS('Violations'!$B$5:$B$504,A103,'Violations'!$M$5:$M$504,"Under Review"),0))</f>
        <v/>
      </c>
      <c r="L103" s="36">
        <f>IF(A103="","",IF(C103&lt;&gt;"Active","Not Active",IF(I103&gt;='Settings'!$B$7,"High",IF(I103&gt;='Settings'!$B$6,"Watch","Normal"))))</f>
        <v/>
      </c>
      <c r="M103" s="57">
        <f>IF(A103="","",IF(COUNTIF('Violations'!$B$5:$B$504,A103)=0,"",IFERROR(MAXIFS('Violations'!$D$5:$D$504,'Violations'!$B$5:$B$504,A103),"")))</f>
        <v/>
      </c>
      <c r="N103" s="43">
        <f>IF(A103="","",IF(COUNTIF($A$5:$A$104,A103)&gt;1,"Duplicate Driver ID",IF(OR(B103="",C103=""),"Missing required field","OK")))</f>
        <v/>
      </c>
    </row>
    <row r="104">
      <c r="D104" s="57" t="n"/>
      <c r="F104" s="42" t="n"/>
      <c r="I104" s="36">
        <f>IF(A104="","",IFERROR(SUMIFS('Violations'!$R$5:$R$504,'Violations'!$B$5:$B$504,A104),0))</f>
        <v/>
      </c>
      <c r="J104" s="36">
        <f>IF(A104="","",IFERROR(COUNTIFS('Violations'!$B$5:$B$504,A104,'Violations'!$R$5:$R$504,"&gt;0"),0))</f>
        <v/>
      </c>
      <c r="K104" s="36">
        <f>IF(A104="","",IFERROR(COUNTIFS('Violations'!$B$5:$B$504,A104,'Violations'!$M$5:$M$504,"Open")+COUNTIFS('Violations'!$B$5:$B$504,A104,'Violations'!$M$5:$M$504,"Under Review"),0))</f>
        <v/>
      </c>
      <c r="L104" s="36">
        <f>IF(A104="","",IF(C104&lt;&gt;"Active","Not Active",IF(I104&gt;='Settings'!$B$7,"High",IF(I104&gt;='Settings'!$B$6,"Watch","Normal"))))</f>
        <v/>
      </c>
      <c r="M104" s="57">
        <f>IF(A104="","",IF(COUNTIF('Violations'!$B$5:$B$504,A104)=0,"",IFERROR(MAXIFS('Violations'!$D$5:$D$504,'Violations'!$B$5:$B$504,A104),"")))</f>
        <v/>
      </c>
      <c r="N104" s="43">
        <f>IF(A104="","",IF(COUNTIF($A$5:$A$104,A104)&gt;1,"Duplicate Driver ID",IF(OR(B104="",C104=""),"Missing required field","OK")))</f>
        <v/>
      </c>
    </row>
  </sheetData>
  <mergeCells count="1">
    <mergeCell ref="A1:N1"/>
  </mergeCells>
  <conditionalFormatting sqref="L5:L104">
    <cfRule type="expression" priority="1" dxfId="1">
      <formula>L5="Normal"</formula>
    </cfRule>
    <cfRule type="expression" priority="2" dxfId="3">
      <formula>L5="Watch"</formula>
    </cfRule>
    <cfRule type="expression" priority="3" dxfId="0">
      <formula>L5="High"</formula>
    </cfRule>
    <cfRule type="expression" priority="4" dxfId="4">
      <formula>L5="Not Active"</formula>
    </cfRule>
  </conditionalFormatting>
  <conditionalFormatting sqref="N5:N104">
    <cfRule type="expression" priority="5" dxfId="1">
      <formula>N5="OK"</formula>
    </cfRule>
    <cfRule type="expression" priority="6" dxfId="0">
      <formula>AND(N5&lt;&gt;"",N5&lt;&gt;"OK")</formula>
    </cfRule>
  </conditionalFormatting>
  <conditionalFormatting sqref="I5:I104">
    <cfRule type="expression" priority="7" dxfId="0">
      <formula>AND(ISNUMBER(I5),I5&gt;=INDIRECT("'Settings'!$B$7"))</formula>
    </cfRule>
    <cfRule type="expression" priority="8" dxfId="3">
      <formula>AND(ISNUMBER(I5),I5&gt;=INDIRECT("'Settings'!$B$6"),I5&lt;INDIRECT("'Settings'!$B$7"))</formula>
    </cfRule>
  </conditionalFormatting>
  <dataValidations count="5">
    <dataValidation sqref="A5:A104" showDropDown="0" showInputMessage="0" showErrorMessage="0" allowBlank="0" errorTitle="Duplicate Driver ID" error="Enter a unique Driver ID or leave the cell blank." type="custom">
      <formula1>=OR(A5="",COUNTIF($A$5:$A$104,A5)=1)</formula1>
    </dataValidation>
    <dataValidation sqref="C5:C104" showDropDown="0" showInputMessage="0" showErrorMessage="0" allowBlank="0" errorTitle="Invalid status" error="Select a value from the approved list." type="list">
      <formula1>=INDIRECT("'Settings'!$F$5:$F$7")</formula1>
    </dataValidation>
    <dataValidation sqref="D5:D104" showDropDown="0" showInputMessage="0" showErrorMessage="0" allowBlank="0" errorTitle="Invalid hire date" error="Enter a date from 1/1/1980 through today." type="date" operator="between">
      <formula1>DATE(1980,1,1)</formula1>
      <formula2>TODAY()</formula2>
    </dataValidation>
    <dataValidation sqref="E5:E104" showDropDown="0" showInputMessage="0" showErrorMessage="0" allowBlank="0" errorTitle="Invalid state" error="Select a value from the approved list." type="list">
      <formula1>=INDIRECT("'Settings'!$H$5:$H$55")</formula1>
    </dataValidation>
    <dataValidation sqref="F5:F104" showDropDown="0" showInputMessage="0" showErrorMessage="0" allowBlank="0" errorTitle="Invalid last four digits" error="Enter exactly four numeric characters or leave the cell blank." type="custom">
      <formula1>=OR(F5="",AND(LEN(F5)=4,ISNUMBER(--F5)))</formula1>
    </dataValidation>
  </dataValidations>
  <hyperlinks>
    <hyperlink xmlns:r="http://schemas.openxmlformats.org/officeDocument/2006/relationships" ref="A1" r:id="rId1"/>
  </hyperlinks>
  <pageMargins left="0.75" right="0.75" top="1" bottom="1" header="0.5" footer="0.5"/>
  <pageSetup orientation="landscape" fitToHeight="0" fitToWidth="1"/>
  <headerFooter>
    <oddHeader/>
    <oddFooter>&amp;C&amp;9 &amp;K123B52Driver Violation Points Tracker | Page &amp;P of &amp;N</oddFooter>
    <evenHeader/>
    <evenFooter/>
    <firstHeader/>
    <firstFooter/>
  </headerFooter>
  <tableParts count="1">
    <tablePart xmlns:r="http://schemas.openxmlformats.org/officeDocument/2006/relationships" r:id="rId2"/>
  </tableParts>
</worksheet>
</file>

<file path=xl/worksheets/sheet4.xml><?xml version="1.0" encoding="utf-8"?>
<worksheet xmlns="http://schemas.openxmlformats.org/spreadsheetml/2006/main">
  <sheetPr>
    <tabColor rgb="002A8C82"/>
    <outlinePr summaryBelow="1" summaryRight="1"/>
    <pageSetUpPr fitToPage="1"/>
  </sheetPr>
  <dimension ref="A1:H55"/>
  <sheetViews>
    <sheetView showGridLines="0" workbookViewId="0">
      <pane ySplit="3" topLeftCell="A4" activePane="bottomLeft" state="frozen"/>
      <selection pane="bottomLeft" activeCell="A1" sqref="A1"/>
    </sheetView>
  </sheetViews>
  <sheetFormatPr baseColWidth="8" defaultRowHeight="15"/>
  <cols>
    <col width="37" customWidth="1" min="1" max="1"/>
    <col width="14" customWidth="1" min="2" max="2"/>
    <col width="54" customWidth="1" min="3" max="3"/>
    <col width="3" customWidth="1" min="4" max="4"/>
    <col width="18" customWidth="1" min="5" max="5"/>
    <col width="16" customWidth="1" min="6" max="6"/>
    <col width="23" customWidth="1" min="7" max="7"/>
    <col width="19" customWidth="1" min="8" max="8"/>
  </cols>
  <sheetData>
    <row r="1" ht="30" customHeight="1">
      <c r="A1" s="1" t="inlineStr">
        <is>
          <t>Settings and Company Tracking Assumptions</t>
        </is>
      </c>
    </row>
    <row r="2" ht="28" customHeight="1">
      <c r="A2" s="2" t="inlineStr">
        <is>
          <t>Review these assumptions before using the workbook. Default points and tracking periods are examples for internal company tracking and are not official state point schedules.</t>
        </is>
      </c>
      <c r="B2" s="3" t="n"/>
      <c r="C2" s="3" t="n"/>
      <c r="D2" s="3" t="n"/>
      <c r="E2" s="3" t="n"/>
      <c r="F2" s="3" t="n"/>
      <c r="G2" s="3" t="n"/>
      <c r="H2" s="3" t="n"/>
    </row>
    <row r="4">
      <c r="A4" s="4" t="inlineStr">
        <is>
          <t>Setting</t>
        </is>
      </c>
      <c r="B4" s="4" t="inlineStr">
        <is>
          <t>Value</t>
        </is>
      </c>
      <c r="C4" s="4" t="inlineStr">
        <is>
          <t>Description</t>
        </is>
      </c>
      <c r="E4" s="4" t="inlineStr">
        <is>
          <t>Violation Status</t>
        </is>
      </c>
      <c r="F4" s="4" t="inlineStr">
        <is>
          <t>Driver Status</t>
        </is>
      </c>
      <c r="G4" s="4" t="inlineStr">
        <is>
          <t>Corrective Action</t>
        </is>
      </c>
      <c r="H4" s="4" t="inlineStr">
        <is>
          <t>State/Jurisdiction</t>
        </is>
      </c>
    </row>
    <row r="5">
      <c r="A5" s="44" t="inlineStr">
        <is>
          <t>Default Tracking Window (Months)</t>
        </is>
      </c>
      <c r="B5" s="45" t="n">
        <v>36</v>
      </c>
      <c r="C5" s="46" t="inlineStr">
        <is>
          <t>Used when a violation type does not have a valid tracking period.</t>
        </is>
      </c>
      <c r="E5" s="27" t="inlineStr">
        <is>
          <t>Open</t>
        </is>
      </c>
      <c r="F5" s="27" t="inlineStr">
        <is>
          <t>Active</t>
        </is>
      </c>
      <c r="G5" s="27" t="inlineStr">
        <is>
          <t>None</t>
        </is>
      </c>
      <c r="H5" s="27" t="inlineStr">
        <is>
          <t>AK</t>
        </is>
      </c>
    </row>
    <row r="6">
      <c r="A6" s="44" t="inlineStr">
        <is>
          <t>Watch Threshold (Points)</t>
        </is>
      </c>
      <c r="B6" s="45" t="n">
        <v>4</v>
      </c>
      <c r="C6" s="46" t="inlineStr">
        <is>
          <t>Active drivers at or above this value are marked Watch.</t>
        </is>
      </c>
      <c r="E6" s="27" t="inlineStr">
        <is>
          <t>Under Review</t>
        </is>
      </c>
      <c r="F6" s="27" t="inlineStr">
        <is>
          <t>Leave</t>
        </is>
      </c>
      <c r="G6" s="27" t="inlineStr">
        <is>
          <t>Coaching</t>
        </is>
      </c>
      <c r="H6" s="27" t="inlineStr">
        <is>
          <t>AL</t>
        </is>
      </c>
    </row>
    <row r="7">
      <c r="A7" s="44" t="inlineStr">
        <is>
          <t>High Threshold (Points)</t>
        </is>
      </c>
      <c r="B7" s="45" t="n">
        <v>7</v>
      </c>
      <c r="C7" s="46" t="inlineStr">
        <is>
          <t>Active drivers at or above this value are marked High.</t>
        </is>
      </c>
      <c r="E7" s="27" t="inlineStr">
        <is>
          <t>Resolved</t>
        </is>
      </c>
      <c r="F7" s="27" t="inlineStr">
        <is>
          <t>Inactive</t>
        </is>
      </c>
      <c r="G7" s="27" t="inlineStr">
        <is>
          <t>Written Warning</t>
        </is>
      </c>
      <c r="H7" s="27" t="inlineStr">
        <is>
          <t>AR</t>
        </is>
      </c>
    </row>
    <row r="8">
      <c r="A8" s="44" t="inlineStr">
        <is>
          <t>Upcoming End Warning (Days)</t>
        </is>
      </c>
      <c r="B8" s="45" t="n">
        <v>30</v>
      </c>
      <c r="C8" s="46" t="inlineStr">
        <is>
          <t>Number of days used for the upcoming tracking-end warning.</t>
        </is>
      </c>
      <c r="E8" s="27" t="inlineStr">
        <is>
          <t>Dismissed</t>
        </is>
      </c>
      <c r="G8" s="27" t="inlineStr">
        <is>
          <t>Refresher Training</t>
        </is>
      </c>
      <c r="H8" s="27" t="inlineStr">
        <is>
          <t>AZ</t>
        </is>
      </c>
    </row>
    <row r="9">
      <c r="A9" s="44" t="inlineStr">
        <is>
          <t>Point Override Warning Level</t>
        </is>
      </c>
      <c r="B9" s="45" t="n">
        <v>10</v>
      </c>
      <c r="C9" s="46" t="inlineStr">
        <is>
          <t>Overrides above this value receive a review warning.</t>
        </is>
      </c>
      <c r="G9" s="27" t="inlineStr">
        <is>
          <t>Ride-Along Review</t>
        </is>
      </c>
      <c r="H9" s="27" t="inlineStr">
        <is>
          <t>CA</t>
        </is>
      </c>
    </row>
    <row r="10">
      <c r="A10" s="44" t="inlineStr">
        <is>
          <t>Maximum Allowed Point Override</t>
        </is>
      </c>
      <c r="B10" s="45" t="n">
        <v>20</v>
      </c>
      <c r="C10" s="46" t="inlineStr">
        <is>
          <t>Maximum allowed by input validation.</t>
        </is>
      </c>
      <c r="G10" s="27" t="inlineStr">
        <is>
          <t>Other</t>
        </is>
      </c>
      <c r="H10" s="27" t="inlineStr">
        <is>
          <t>CO</t>
        </is>
      </c>
    </row>
    <row r="11">
      <c r="A11" s="44" t="inlineStr">
        <is>
          <t>Settings Check</t>
        </is>
      </c>
      <c r="B11" s="47">
        <f>IF(AND(B5&gt;=1,B6&gt;=0,B7&gt;B6,B8&gt;=0,B9&gt;=0,B10&gt;=B9),"OK","Review settings")</f>
        <v/>
      </c>
      <c r="C11" s="46" t="inlineStr">
        <is>
          <t>Confirms that the thresholds are logically ordered.</t>
        </is>
      </c>
      <c r="H11" s="27" t="inlineStr">
        <is>
          <t>CT</t>
        </is>
      </c>
    </row>
    <row r="12">
      <c r="H12" s="27" t="inlineStr">
        <is>
          <t>DC</t>
        </is>
      </c>
    </row>
    <row r="13">
      <c r="H13" s="27" t="inlineStr">
        <is>
          <t>DE</t>
        </is>
      </c>
    </row>
    <row r="14">
      <c r="A14" s="4" t="inlineStr">
        <is>
          <t>Violation Type</t>
        </is>
      </c>
      <c r="B14" s="4" t="inlineStr">
        <is>
          <t>Default Points</t>
        </is>
      </c>
      <c r="C14" s="4" t="inlineStr">
        <is>
          <t>Tracking Months</t>
        </is>
      </c>
      <c r="H14" s="27" t="inlineStr">
        <is>
          <t>FL</t>
        </is>
      </c>
    </row>
    <row r="15">
      <c r="A15" s="27" t="inlineStr">
        <is>
          <t>Speeding 1-10 mph over</t>
        </is>
      </c>
      <c r="B15" s="48" t="n">
        <v>2</v>
      </c>
      <c r="C15" s="48" t="n">
        <v>36</v>
      </c>
      <c r="H15" s="27" t="inlineStr">
        <is>
          <t>GA</t>
        </is>
      </c>
    </row>
    <row r="16">
      <c r="A16" s="27" t="inlineStr">
        <is>
          <t>Speeding 11-20 mph over</t>
        </is>
      </c>
      <c r="B16" s="48" t="n">
        <v>3</v>
      </c>
      <c r="C16" s="48" t="n">
        <v>36</v>
      </c>
      <c r="H16" s="27" t="inlineStr">
        <is>
          <t>HI</t>
        </is>
      </c>
    </row>
    <row r="17">
      <c r="A17" s="27" t="inlineStr">
        <is>
          <t>Speeding 21+ mph over</t>
        </is>
      </c>
      <c r="B17" s="48" t="n">
        <v>5</v>
      </c>
      <c r="C17" s="48" t="n">
        <v>36</v>
      </c>
      <c r="H17" s="27" t="inlineStr">
        <is>
          <t>IA</t>
        </is>
      </c>
    </row>
    <row r="18">
      <c r="A18" s="27" t="inlineStr">
        <is>
          <t>Failure to obey traffic control</t>
        </is>
      </c>
      <c r="B18" s="48" t="n">
        <v>3</v>
      </c>
      <c r="C18" s="48" t="n">
        <v>36</v>
      </c>
      <c r="H18" s="27" t="inlineStr">
        <is>
          <t>ID</t>
        </is>
      </c>
    </row>
    <row r="19">
      <c r="A19" s="27" t="inlineStr">
        <is>
          <t>Unsafe lane change</t>
        </is>
      </c>
      <c r="B19" s="48" t="n">
        <v>2</v>
      </c>
      <c r="C19" s="48" t="n">
        <v>36</v>
      </c>
      <c r="H19" s="27" t="inlineStr">
        <is>
          <t>IL</t>
        </is>
      </c>
    </row>
    <row r="20">
      <c r="A20" s="27" t="inlineStr">
        <is>
          <t>Following too closely</t>
        </is>
      </c>
      <c r="B20" s="48" t="n">
        <v>3</v>
      </c>
      <c r="C20" s="48" t="n">
        <v>36</v>
      </c>
      <c r="H20" s="27" t="inlineStr">
        <is>
          <t>IN</t>
        </is>
      </c>
    </row>
    <row r="21">
      <c r="A21" s="27" t="inlineStr">
        <is>
          <t>Preventable collision</t>
        </is>
      </c>
      <c r="B21" s="48" t="n">
        <v>5</v>
      </c>
      <c r="C21" s="48" t="n">
        <v>36</v>
      </c>
      <c r="H21" s="27" t="inlineStr">
        <is>
          <t>KS</t>
        </is>
      </c>
    </row>
    <row r="22">
      <c r="A22" s="27" t="inlineStr">
        <is>
          <t>Seat belt violation</t>
        </is>
      </c>
      <c r="B22" s="48" t="n">
        <v>2</v>
      </c>
      <c r="C22" s="48" t="n">
        <v>36</v>
      </c>
      <c r="H22" s="27" t="inlineStr">
        <is>
          <t>KY</t>
        </is>
      </c>
    </row>
    <row r="23">
      <c r="A23" s="27" t="inlineStr">
        <is>
          <t>Handheld device use</t>
        </is>
      </c>
      <c r="B23" s="48" t="n">
        <v>4</v>
      </c>
      <c r="C23" s="48" t="n">
        <v>36</v>
      </c>
      <c r="H23" s="27" t="inlineStr">
        <is>
          <t>LA</t>
        </is>
      </c>
    </row>
    <row r="24">
      <c r="A24" s="27" t="inlineStr">
        <is>
          <t>Other</t>
        </is>
      </c>
      <c r="B24" s="48" t="n">
        <v>0</v>
      </c>
      <c r="C24" s="48" t="n">
        <v>36</v>
      </c>
      <c r="H24" s="27" t="inlineStr">
        <is>
          <t>MA</t>
        </is>
      </c>
    </row>
    <row r="25">
      <c r="H25" s="27" t="inlineStr">
        <is>
          <t>MD</t>
        </is>
      </c>
    </row>
    <row r="26">
      <c r="H26" s="27" t="inlineStr">
        <is>
          <t>ME</t>
        </is>
      </c>
    </row>
    <row r="27">
      <c r="H27" s="27" t="inlineStr">
        <is>
          <t>MI</t>
        </is>
      </c>
    </row>
    <row r="28">
      <c r="H28" s="27" t="inlineStr">
        <is>
          <t>MN</t>
        </is>
      </c>
    </row>
    <row r="29">
      <c r="H29" s="27" t="inlineStr">
        <is>
          <t>MO</t>
        </is>
      </c>
    </row>
    <row r="30">
      <c r="H30" s="27" t="inlineStr">
        <is>
          <t>MS</t>
        </is>
      </c>
    </row>
    <row r="31">
      <c r="H31" s="27" t="inlineStr">
        <is>
          <t>MT</t>
        </is>
      </c>
    </row>
    <row r="32">
      <c r="H32" s="27" t="inlineStr">
        <is>
          <t>NC</t>
        </is>
      </c>
    </row>
    <row r="33">
      <c r="H33" s="27" t="inlineStr">
        <is>
          <t>ND</t>
        </is>
      </c>
    </row>
    <row r="34">
      <c r="H34" s="27" t="inlineStr">
        <is>
          <t>NE</t>
        </is>
      </c>
    </row>
    <row r="35">
      <c r="H35" s="27" t="inlineStr">
        <is>
          <t>NH</t>
        </is>
      </c>
    </row>
    <row r="36">
      <c r="H36" s="27" t="inlineStr">
        <is>
          <t>NJ</t>
        </is>
      </c>
    </row>
    <row r="37">
      <c r="H37" s="27" t="inlineStr">
        <is>
          <t>NM</t>
        </is>
      </c>
    </row>
    <row r="38">
      <c r="H38" s="27" t="inlineStr">
        <is>
          <t>NV</t>
        </is>
      </c>
    </row>
    <row r="39">
      <c r="H39" s="27" t="inlineStr">
        <is>
          <t>NY</t>
        </is>
      </c>
    </row>
    <row r="40">
      <c r="H40" s="27" t="inlineStr">
        <is>
          <t>OH</t>
        </is>
      </c>
    </row>
    <row r="41">
      <c r="H41" s="27" t="inlineStr">
        <is>
          <t>OK</t>
        </is>
      </c>
    </row>
    <row r="42">
      <c r="H42" s="27" t="inlineStr">
        <is>
          <t>OR</t>
        </is>
      </c>
    </row>
    <row r="43">
      <c r="H43" s="27" t="inlineStr">
        <is>
          <t>PA</t>
        </is>
      </c>
    </row>
    <row r="44">
      <c r="H44" s="27" t="inlineStr">
        <is>
          <t>RI</t>
        </is>
      </c>
    </row>
    <row r="45">
      <c r="H45" s="27" t="inlineStr">
        <is>
          <t>SC</t>
        </is>
      </c>
    </row>
    <row r="46">
      <c r="H46" s="27" t="inlineStr">
        <is>
          <t>SD</t>
        </is>
      </c>
    </row>
    <row r="47">
      <c r="H47" s="27" t="inlineStr">
        <is>
          <t>TN</t>
        </is>
      </c>
    </row>
    <row r="48">
      <c r="H48" s="27" t="inlineStr">
        <is>
          <t>TX</t>
        </is>
      </c>
    </row>
    <row r="49">
      <c r="H49" s="27" t="inlineStr">
        <is>
          <t>UT</t>
        </is>
      </c>
    </row>
    <row r="50">
      <c r="H50" s="27" t="inlineStr">
        <is>
          <t>VA</t>
        </is>
      </c>
    </row>
    <row r="51">
      <c r="H51" s="27" t="inlineStr">
        <is>
          <t>VT</t>
        </is>
      </c>
    </row>
    <row r="52">
      <c r="H52" s="27" t="inlineStr">
        <is>
          <t>WA</t>
        </is>
      </c>
    </row>
    <row r="53">
      <c r="H53" s="27" t="inlineStr">
        <is>
          <t>WI</t>
        </is>
      </c>
    </row>
    <row r="54">
      <c r="H54" s="27" t="inlineStr">
        <is>
          <t>WV</t>
        </is>
      </c>
    </row>
    <row r="55">
      <c r="H55" s="27" t="inlineStr">
        <is>
          <t>WY</t>
        </is>
      </c>
    </row>
  </sheetData>
  <mergeCells count="1">
    <mergeCell ref="A1:H1"/>
  </mergeCells>
  <conditionalFormatting sqref="B11">
    <cfRule type="expression" priority="1" dxfId="1">
      <formula>B11="OK"</formula>
    </cfRule>
    <cfRule type="expression" priority="2" dxfId="0">
      <formula>B11&lt;&gt;"OK"</formula>
    </cfRule>
  </conditionalFormatting>
  <dataValidations count="4">
    <dataValidation sqref="B5" showDropDown="0" showInputMessage="0" showErrorMessage="0" allowBlank="0" errorTitle="Invalid tracking period" error="Enter a whole number from 1 through 120." promptTitle="Tracking period" prompt="Enter the number of months used for internal tracking." type="whole" operator="between">
      <formula1>1</formula1>
      <formula2>120</formula2>
    </dataValidation>
    <dataValidation sqref="B6:B10" showDropDown="0" showInputMessage="0" showErrorMessage="0" allowBlank="0" errorTitle="Invalid setting" error="Enter a nonnegative whole number." type="whole" operator="between">
      <formula1>0</formula1>
      <formula2>10000</formula2>
    </dataValidation>
    <dataValidation sqref="B15:B114" showDropDown="0" showInputMessage="0" showErrorMessage="0" allowBlank="0" errorTitle="Invalid point value" error="Enter a whole number from 0 through 20." type="whole" operator="between">
      <formula1>0</formula1>
      <formula2>20</formula2>
    </dataValidation>
    <dataValidation sqref="C15:C114" showDropDown="0" showInputMessage="0" showErrorMessage="0" allowBlank="0" errorTitle="Invalid tracking period" error="Enter a whole number from 1 through 120." type="whole" operator="between">
      <formula1>1</formula1>
      <formula2>120</formula2>
    </dataValidation>
  </dataValidations>
  <hyperlinks>
    <hyperlink xmlns:r="http://schemas.openxmlformats.org/officeDocument/2006/relationships" ref="A1" r:id="rId1"/>
  </hyperlinks>
  <pageMargins left="0.75" right="0.75" top="1" bottom="1" header="0.5" footer="0.5"/>
  <pageSetup orientation="landscape" fitToHeight="0" fitToWidth="1"/>
  <headerFooter>
    <oddHeader/>
    <oddFooter>&amp;C&amp;9 &amp;K123B52Driver Violation Points Tracker | Page &amp;P of &amp;N</oddFooter>
    <evenHeader/>
    <evenFooter/>
    <firstHeader/>
    <firstFooter/>
  </headerFooter>
  <tableParts count="2">
    <tablePart xmlns:r="http://schemas.openxmlformats.org/officeDocument/2006/relationships" r:id="rId2"/>
    <tablePart xmlns:r="http://schemas.openxmlformats.org/officeDocument/2006/relationships" r:id="rId3"/>
  </tablePart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Fleet Sheet Lab</dc:creator>
  <dc:title xmlns:dc="http://purl.org/dc/elements/1.1/">Driver Violation Points Tracker</dc:title>
  <dc:subject xmlns:dc="http://purl.org/dc/elements/1.1/">Internal driver violation point and corrective action tracker</dc:subject>
  <dcterms:created xmlns:dcterms="http://purl.org/dc/terms/" xmlns:xsi="http://www.w3.org/2001/XMLSchema-instance" xsi:type="dcterms:W3CDTF">2026-09-08T06:01:48Z</dcterms:created>
  <dcterms:modified xmlns:dcterms="http://purl.org/dc/terms/" xmlns:xsi="http://www.w3.org/2001/XMLSchema-instance" xsi:type="dcterms:W3CDTF">2026-09-08T06:01:49+00:00Z</dcterms:modified>
</cp:coreProperties>
</file>